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VZ_Administrace\JM_061_ZŠ_Sekaninova_Brno\Rekonstr_social_zar\02_ZD\profil\"/>
    </mc:Choice>
  </mc:AlternateContent>
  <xr:revisionPtr revIDLastSave="0" documentId="13_ncr:1_{BCD6E546-76F9-4682-8152-7EB5B7967A7B}" xr6:coauthVersionLast="47" xr6:coauthVersionMax="47" xr10:uidLastSave="{00000000-0000-0000-0000-000000000000}"/>
  <bookViews>
    <workbookView xWindow="-120" yWindow="-120" windowWidth="29040" windowHeight="15720" activeTab="3" xr2:uid="{00000000-000D-0000-FFFF-FFFF00000000}"/>
  </bookViews>
  <sheets>
    <sheet name="Rekapitulace stavby" sheetId="1" r:id="rId1"/>
    <sheet name="A1 - Větev WC dívky 1 PP" sheetId="2" r:id="rId2"/>
    <sheet name="A2 - Větev WC dívky 1 NP" sheetId="3" r:id="rId3"/>
    <sheet name="A3 - Větev WC dívky 2 NP" sheetId="4" r:id="rId4"/>
    <sheet name="A4 - Elektroinstalace" sheetId="5" r:id="rId5"/>
    <sheet name="A5 - Vytápění " sheetId="6" r:id="rId6"/>
    <sheet name="A6 - VZT" sheetId="7" r:id="rId7"/>
    <sheet name="A7 - ZTI" sheetId="8" r:id="rId8"/>
    <sheet name="A8 - VRN" sheetId="9" r:id="rId9"/>
    <sheet name="B1 - Větev WC chlapci 1 PP" sheetId="10" r:id="rId10"/>
    <sheet name="B2 - Větev WC chlapci 1 NP" sheetId="11" r:id="rId11"/>
    <sheet name="B3 - Větev WC chlapci 2 NP" sheetId="12" r:id="rId12"/>
    <sheet name="B4 - Elektroinstalace" sheetId="13" r:id="rId13"/>
    <sheet name="B5 - Vytápění" sheetId="14" r:id="rId14"/>
    <sheet name="B6 - VZT" sheetId="15" r:id="rId15"/>
    <sheet name="B7 - ZTI" sheetId="16" r:id="rId16"/>
    <sheet name="B8 - VRN" sheetId="17" r:id="rId17"/>
    <sheet name="C1 - WC, mezipatro" sheetId="18" r:id="rId18"/>
    <sheet name="C2 - Elektroinstalace- WC" sheetId="19" r:id="rId19"/>
    <sheet name="C3 - Vytápění- WC" sheetId="20" r:id="rId20"/>
    <sheet name="C4 - VZT - WC" sheetId="21" r:id="rId21"/>
    <sheet name="C5 - VRN" sheetId="22" r:id="rId22"/>
    <sheet name="D1 -  WC - personál" sheetId="23" r:id="rId23"/>
    <sheet name="D2 - WC - návštěvníci" sheetId="24" r:id="rId24"/>
    <sheet name="D3 - Elektroinstalace" sheetId="25" r:id="rId25"/>
    <sheet name="D4 - Vytápění" sheetId="26" r:id="rId26"/>
    <sheet name="D5 - VZT" sheetId="27" r:id="rId27"/>
    <sheet name="D6 - ZTI" sheetId="28" r:id="rId28"/>
    <sheet name="D7 - VRN" sheetId="29" r:id="rId29"/>
    <sheet name="E1 - Sprcha" sheetId="30" r:id="rId30"/>
    <sheet name="E2 - Elektroinstalace- sp..." sheetId="31" r:id="rId31"/>
    <sheet name="E3 - Vytápění - sprcha" sheetId="32" r:id="rId32"/>
    <sheet name="E4 - VZT - sprcha" sheetId="33" r:id="rId33"/>
    <sheet name="E5 - ZTI - sprcha" sheetId="34" r:id="rId34"/>
    <sheet name="E6 - VRN" sheetId="35" r:id="rId35"/>
    <sheet name="Seznam figur" sheetId="36" r:id="rId36"/>
    <sheet name="Pokyny pro vyplnění" sheetId="37" r:id="rId37"/>
  </sheets>
  <definedNames>
    <definedName name="_xlnm._FilterDatabase" localSheetId="1" hidden="1">'A1 - Větev WC dívky 1 PP'!$C$109:$K$399</definedName>
    <definedName name="_xlnm._FilterDatabase" localSheetId="2" hidden="1">'A2 - Větev WC dívky 1 NP'!$C$109:$K$425</definedName>
    <definedName name="_xlnm._FilterDatabase" localSheetId="3" hidden="1">'A3 - Větev WC dívky 2 NP'!$C$109:$K$424</definedName>
    <definedName name="_xlnm._FilterDatabase" localSheetId="4" hidden="1">'A4 - Elektroinstalace'!$C$85:$K$142</definedName>
    <definedName name="_xlnm._FilterDatabase" localSheetId="5" hidden="1">'A5 - Vytápění '!$C$85:$K$106</definedName>
    <definedName name="_xlnm._FilterDatabase" localSheetId="6" hidden="1">'A6 - VZT'!$C$89:$K$135</definedName>
    <definedName name="_xlnm._FilterDatabase" localSheetId="7" hidden="1">'A7 - ZTI'!$C$85:$K$141</definedName>
    <definedName name="_xlnm._FilterDatabase" localSheetId="8" hidden="1">'A8 - VRN'!$C$87:$K$96</definedName>
    <definedName name="_xlnm._FilterDatabase" localSheetId="9" hidden="1">'B1 - Větev WC chlapci 1 PP'!$C$111:$K$450</definedName>
    <definedName name="_xlnm._FilterDatabase" localSheetId="10" hidden="1">'B2 - Větev WC chlapci 1 NP'!$C$110:$K$419</definedName>
    <definedName name="_xlnm._FilterDatabase" localSheetId="11" hidden="1">'B3 - Větev WC chlapci 2 NP'!$C$111:$K$469</definedName>
    <definedName name="_xlnm._FilterDatabase" localSheetId="12" hidden="1">'B4 - Elektroinstalace'!$C$85:$K$140</definedName>
    <definedName name="_xlnm._FilterDatabase" localSheetId="13" hidden="1">'B5 - Vytápění'!$C$85:$K$108</definedName>
    <definedName name="_xlnm._FilterDatabase" localSheetId="14" hidden="1">'B6 - VZT'!$C$89:$K$135</definedName>
    <definedName name="_xlnm._FilterDatabase" localSheetId="15" hidden="1">'B7 - ZTI'!$C$85:$K$145</definedName>
    <definedName name="_xlnm._FilterDatabase" localSheetId="16" hidden="1">'B8 - VRN'!$C$87:$K$96</definedName>
    <definedName name="_xlnm._FilterDatabase" localSheetId="17" hidden="1">'C1 - WC, mezipatro'!$C$109:$K$414</definedName>
    <definedName name="_xlnm._FilterDatabase" localSheetId="18" hidden="1">'C2 - Elektroinstalace- WC'!$C$85:$K$132</definedName>
    <definedName name="_xlnm._FilterDatabase" localSheetId="19" hidden="1">'C3 - Vytápění- WC'!$C$85:$K$105</definedName>
    <definedName name="_xlnm._FilterDatabase" localSheetId="20" hidden="1">'C4 - VZT - WC'!$C$90:$K$122</definedName>
    <definedName name="_xlnm._FilterDatabase" localSheetId="21" hidden="1">'C5 - VRN'!$C$87:$K$96</definedName>
    <definedName name="_xlnm._FilterDatabase" localSheetId="22" hidden="1">'D1 -  WC - personál'!$C$109:$K$381</definedName>
    <definedName name="_xlnm._FilterDatabase" localSheetId="23" hidden="1">'D2 - WC - návštěvníci'!$C$110:$K$456</definedName>
    <definedName name="_xlnm._FilterDatabase" localSheetId="24" hidden="1">'D3 - Elektroinstalace'!$C$85:$K$142</definedName>
    <definedName name="_xlnm._FilterDatabase" localSheetId="25" hidden="1">'D4 - Vytápění'!$C$85:$K$115</definedName>
    <definedName name="_xlnm._FilterDatabase" localSheetId="26" hidden="1">'D5 - VZT'!$C$93:$K$157</definedName>
    <definedName name="_xlnm._FilterDatabase" localSheetId="27" hidden="1">'D6 - ZTI'!$C$85:$K$147</definedName>
    <definedName name="_xlnm._FilterDatabase" localSheetId="28" hidden="1">'D7 - VRN'!$C$87:$K$96</definedName>
    <definedName name="_xlnm._FilterDatabase" localSheetId="29" hidden="1">'E1 - Sprcha'!$C$109:$K$399</definedName>
    <definedName name="_xlnm._FilterDatabase" localSheetId="30" hidden="1">'E2 - Elektroinstalace- sp...'!$C$85:$K$135</definedName>
    <definedName name="_xlnm._FilterDatabase" localSheetId="31" hidden="1">'E3 - Vytápění - sprcha'!$C$85:$K$105</definedName>
    <definedName name="_xlnm._FilterDatabase" localSheetId="32" hidden="1">'E4 - VZT - sprcha'!$C$89:$K$110</definedName>
    <definedName name="_xlnm._FilterDatabase" localSheetId="33" hidden="1">'E5 - ZTI - sprcha'!$C$85:$K$137</definedName>
    <definedName name="_xlnm._FilterDatabase" localSheetId="34" hidden="1">'E6 - VRN'!$C$87:$K$96</definedName>
    <definedName name="_xlnm.Print_Titles" localSheetId="1">'A1 - Větev WC dívky 1 PP'!$109:$109</definedName>
    <definedName name="_xlnm.Print_Titles" localSheetId="2">'A2 - Větev WC dívky 1 NP'!$109:$109</definedName>
    <definedName name="_xlnm.Print_Titles" localSheetId="3">'A3 - Větev WC dívky 2 NP'!$109:$109</definedName>
    <definedName name="_xlnm.Print_Titles" localSheetId="4">'A4 - Elektroinstalace'!$85:$85</definedName>
    <definedName name="_xlnm.Print_Titles" localSheetId="5">'A5 - Vytápění '!$85:$85</definedName>
    <definedName name="_xlnm.Print_Titles" localSheetId="6">'A6 - VZT'!$89:$89</definedName>
    <definedName name="_xlnm.Print_Titles" localSheetId="7">'A7 - ZTI'!$85:$85</definedName>
    <definedName name="_xlnm.Print_Titles" localSheetId="8">'A8 - VRN'!$87:$87</definedName>
    <definedName name="_xlnm.Print_Titles" localSheetId="9">'B1 - Větev WC chlapci 1 PP'!$111:$111</definedName>
    <definedName name="_xlnm.Print_Titles" localSheetId="10">'B2 - Větev WC chlapci 1 NP'!$110:$110</definedName>
    <definedName name="_xlnm.Print_Titles" localSheetId="11">'B3 - Větev WC chlapci 2 NP'!$111:$111</definedName>
    <definedName name="_xlnm.Print_Titles" localSheetId="12">'B4 - Elektroinstalace'!$85:$85</definedName>
    <definedName name="_xlnm.Print_Titles" localSheetId="13">'B5 - Vytápění'!$85:$85</definedName>
    <definedName name="_xlnm.Print_Titles" localSheetId="14">'B6 - VZT'!$89:$89</definedName>
    <definedName name="_xlnm.Print_Titles" localSheetId="15">'B7 - ZTI'!$85:$85</definedName>
    <definedName name="_xlnm.Print_Titles" localSheetId="16">'B8 - VRN'!$87:$87</definedName>
    <definedName name="_xlnm.Print_Titles" localSheetId="17">'C1 - WC, mezipatro'!$109:$109</definedName>
    <definedName name="_xlnm.Print_Titles" localSheetId="18">'C2 - Elektroinstalace- WC'!$85:$85</definedName>
    <definedName name="_xlnm.Print_Titles" localSheetId="19">'C3 - Vytápění- WC'!$85:$85</definedName>
    <definedName name="_xlnm.Print_Titles" localSheetId="20">'C4 - VZT - WC'!$90:$90</definedName>
    <definedName name="_xlnm.Print_Titles" localSheetId="21">'C5 - VRN'!$87:$87</definedName>
    <definedName name="_xlnm.Print_Titles" localSheetId="22">'D1 -  WC - personál'!$109:$109</definedName>
    <definedName name="_xlnm.Print_Titles" localSheetId="23">'D2 - WC - návštěvníci'!$110:$110</definedName>
    <definedName name="_xlnm.Print_Titles" localSheetId="24">'D3 - Elektroinstalace'!$85:$85</definedName>
    <definedName name="_xlnm.Print_Titles" localSheetId="25">'D4 - Vytápění'!$85:$85</definedName>
    <definedName name="_xlnm.Print_Titles" localSheetId="26">'D5 - VZT'!$93:$93</definedName>
    <definedName name="_xlnm.Print_Titles" localSheetId="27">'D6 - ZTI'!$85:$85</definedName>
    <definedName name="_xlnm.Print_Titles" localSheetId="28">'D7 - VRN'!$87:$87</definedName>
    <definedName name="_xlnm.Print_Titles" localSheetId="29">'E1 - Sprcha'!$109:$109</definedName>
    <definedName name="_xlnm.Print_Titles" localSheetId="30">'E2 - Elektroinstalace- sp...'!$85:$85</definedName>
    <definedName name="_xlnm.Print_Titles" localSheetId="31">'E3 - Vytápění - sprcha'!$85:$85</definedName>
    <definedName name="_xlnm.Print_Titles" localSheetId="32">'E4 - VZT - sprcha'!$89:$89</definedName>
    <definedName name="_xlnm.Print_Titles" localSheetId="33">'E5 - ZTI - sprcha'!$85:$85</definedName>
    <definedName name="_xlnm.Print_Titles" localSheetId="34">'E6 - VRN'!$87:$87</definedName>
    <definedName name="_xlnm.Print_Titles" localSheetId="0">'Rekapitulace stavby'!$52:$52</definedName>
    <definedName name="_xlnm.Print_Titles" localSheetId="35">'Seznam figur'!$9:$9</definedName>
    <definedName name="_xlnm.Print_Area" localSheetId="1">'A1 - Větev WC dívky 1 PP'!$C$4:$J$41,'A1 - Větev WC dívky 1 PP'!$C$47:$J$89,'A1 - Větev WC dívky 1 PP'!$C$95:$K$399</definedName>
    <definedName name="_xlnm.Print_Area" localSheetId="2">'A2 - Větev WC dívky 1 NP'!$C$4:$J$41,'A2 - Větev WC dívky 1 NP'!$C$47:$J$89,'A2 - Větev WC dívky 1 NP'!$C$95:$K$425</definedName>
    <definedName name="_xlnm.Print_Area" localSheetId="3">'A3 - Větev WC dívky 2 NP'!$C$4:$J$41,'A3 - Větev WC dívky 2 NP'!$C$47:$J$89,'A3 - Větev WC dívky 2 NP'!$C$95:$K$424</definedName>
    <definedName name="_xlnm.Print_Area" localSheetId="4">'A4 - Elektroinstalace'!$C$4:$J$41,'A4 - Elektroinstalace'!$C$47:$J$65,'A4 - Elektroinstalace'!$C$71:$K$142</definedName>
    <definedName name="_xlnm.Print_Area" localSheetId="5">'A5 - Vytápění '!$C$4:$J$41,'A5 - Vytápění '!$C$47:$J$65,'A5 - Vytápění '!$C$71:$K$106</definedName>
    <definedName name="_xlnm.Print_Area" localSheetId="6">'A6 - VZT'!$C$4:$J$41,'A6 - VZT'!$C$47:$J$69,'A6 - VZT'!$C$75:$K$135</definedName>
    <definedName name="_xlnm.Print_Area" localSheetId="7">'A7 - ZTI'!$C$4:$J$41,'A7 - ZTI'!$C$47:$J$65,'A7 - ZTI'!$C$71:$K$141</definedName>
    <definedName name="_xlnm.Print_Area" localSheetId="8">'A8 - VRN'!$C$4:$J$41,'A8 - VRN'!$C$47:$J$67,'A8 - VRN'!$C$73:$K$96</definedName>
    <definedName name="_xlnm.Print_Area" localSheetId="9">'B1 - Větev WC chlapci 1 PP'!$C$4:$J$41,'B1 - Větev WC chlapci 1 PP'!$C$47:$J$91,'B1 - Větev WC chlapci 1 PP'!$C$97:$K$450</definedName>
    <definedName name="_xlnm.Print_Area" localSheetId="10">'B2 - Větev WC chlapci 1 NP'!$C$4:$J$41,'B2 - Větev WC chlapci 1 NP'!$C$47:$J$90,'B2 - Větev WC chlapci 1 NP'!$C$96:$K$419</definedName>
    <definedName name="_xlnm.Print_Area" localSheetId="11">'B3 - Větev WC chlapci 2 NP'!$C$4:$J$41,'B3 - Větev WC chlapci 2 NP'!$C$47:$J$91,'B3 - Větev WC chlapci 2 NP'!$C$97:$K$469</definedName>
    <definedName name="_xlnm.Print_Area" localSheetId="12">'B4 - Elektroinstalace'!$C$4:$J$41,'B4 - Elektroinstalace'!$C$47:$J$65,'B4 - Elektroinstalace'!$C$71:$K$140</definedName>
    <definedName name="_xlnm.Print_Area" localSheetId="13">'B5 - Vytápění'!$C$4:$J$41,'B5 - Vytápění'!$C$47:$J$65,'B5 - Vytápění'!$C$71:$K$108</definedName>
    <definedName name="_xlnm.Print_Area" localSheetId="14">'B6 - VZT'!$C$4:$J$41,'B6 - VZT'!$C$47:$J$69,'B6 - VZT'!$C$75:$K$135</definedName>
    <definedName name="_xlnm.Print_Area" localSheetId="15">'B7 - ZTI'!$C$4:$J$41,'B7 - ZTI'!$C$47:$J$65,'B7 - ZTI'!$C$71:$K$145</definedName>
    <definedName name="_xlnm.Print_Area" localSheetId="16">'B8 - VRN'!$C$4:$J$41,'B8 - VRN'!$C$47:$J$67,'B8 - VRN'!$C$73:$K$96</definedName>
    <definedName name="_xlnm.Print_Area" localSheetId="17">'C1 - WC, mezipatro'!$C$4:$J$41,'C1 - WC, mezipatro'!$C$47:$J$89,'C1 - WC, mezipatro'!$C$95:$K$414</definedName>
    <definedName name="_xlnm.Print_Area" localSheetId="18">'C2 - Elektroinstalace- WC'!$C$4:$J$41,'C2 - Elektroinstalace- WC'!$C$47:$J$65,'C2 - Elektroinstalace- WC'!$C$71:$K$132</definedName>
    <definedName name="_xlnm.Print_Area" localSheetId="19">'C3 - Vytápění- WC'!$C$4:$J$41,'C3 - Vytápění- WC'!$C$47:$J$65,'C3 - Vytápění- WC'!$C$71:$K$105</definedName>
    <definedName name="_xlnm.Print_Area" localSheetId="20">'C4 - VZT - WC'!$C$4:$J$41,'C4 - VZT - WC'!$C$47:$J$70,'C4 - VZT - WC'!$C$76:$K$122</definedName>
    <definedName name="_xlnm.Print_Area" localSheetId="21">'C5 - VRN'!$C$4:$J$41,'C5 - VRN'!$C$47:$J$67,'C5 - VRN'!$C$73:$K$96</definedName>
    <definedName name="_xlnm.Print_Area" localSheetId="22">'D1 -  WC - personál'!$C$4:$J$41,'D1 -  WC - personál'!$C$47:$J$89,'D1 -  WC - personál'!$C$95:$K$381</definedName>
    <definedName name="_xlnm.Print_Area" localSheetId="23">'D2 - WC - návštěvníci'!$C$4:$J$41,'D2 - WC - návštěvníci'!$C$47:$J$90,'D2 - WC - návštěvníci'!$C$96:$K$456</definedName>
    <definedName name="_xlnm.Print_Area" localSheetId="24">'D3 - Elektroinstalace'!$C$4:$J$41,'D3 - Elektroinstalace'!$C$47:$J$65,'D3 - Elektroinstalace'!$C$71:$K$142</definedName>
    <definedName name="_xlnm.Print_Area" localSheetId="25">'D4 - Vytápění'!$C$4:$J$41,'D4 - Vytápění'!$C$47:$J$65,'D4 - Vytápění'!$C$71:$K$115</definedName>
    <definedName name="_xlnm.Print_Area" localSheetId="26">'D5 - VZT'!$C$4:$J$41,'D5 - VZT'!$C$47:$J$73,'D5 - VZT'!$C$79:$K$157</definedName>
    <definedName name="_xlnm.Print_Area" localSheetId="27">'D6 - ZTI'!$C$4:$J$41,'D6 - ZTI'!$C$47:$J$65,'D6 - ZTI'!$C$71:$K$147</definedName>
    <definedName name="_xlnm.Print_Area" localSheetId="28">'D7 - VRN'!$C$4:$J$41,'D7 - VRN'!$C$47:$J$67,'D7 - VRN'!$C$73:$K$96</definedName>
    <definedName name="_xlnm.Print_Area" localSheetId="29">'E1 - Sprcha'!$C$4:$J$41,'E1 - Sprcha'!$C$47:$J$89,'E1 - Sprcha'!$C$95:$K$399</definedName>
    <definedName name="_xlnm.Print_Area" localSheetId="30">'E2 - Elektroinstalace- sp...'!$C$4:$J$41,'E2 - Elektroinstalace- sp...'!$C$47:$J$65,'E2 - Elektroinstalace- sp...'!$C$71:$K$135</definedName>
    <definedName name="_xlnm.Print_Area" localSheetId="31">'E3 - Vytápění - sprcha'!$C$4:$J$41,'E3 - Vytápění - sprcha'!$C$47:$J$65,'E3 - Vytápění - sprcha'!$C$71:$K$105</definedName>
    <definedName name="_xlnm.Print_Area" localSheetId="32">'E4 - VZT - sprcha'!$C$4:$J$41,'E4 - VZT - sprcha'!$C$47:$J$69,'E4 - VZT - sprcha'!$C$75:$K$110</definedName>
    <definedName name="_xlnm.Print_Area" localSheetId="33">'E5 - ZTI - sprcha'!$C$4:$J$41,'E5 - ZTI - sprcha'!$C$47:$J$65,'E5 - ZTI - sprcha'!$C$71:$K$137</definedName>
    <definedName name="_xlnm.Print_Area" localSheetId="34">'E6 - VRN'!$C$4:$J$41,'E6 - VRN'!$C$47:$J$67,'E6 - VRN'!$C$73:$K$96</definedName>
    <definedName name="_xlnm.Print_Area" localSheetId="36">'Pokyny pro vyplnění'!$B$2:$K$71,'Pokyny pro vyplnění'!$B$74:$K$118,'Pokyny pro vyplnění'!$B$121:$K$161,'Pokyny pro vyplnění'!$B$164:$K$219</definedName>
    <definedName name="_xlnm.Print_Area" localSheetId="0">'Rekapitulace stavby'!$D$4:$AO$36,'Rekapitulace stavby'!$C$42:$AQ$94</definedName>
    <definedName name="_xlnm.Print_Area" localSheetId="35">'Seznam figur'!$C$4:$G$1290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D7" i="36"/>
  <c r="J39" i="35"/>
  <c r="J38" i="35"/>
  <c r="AY93" i="1" s="1"/>
  <c r="J37" i="35"/>
  <c r="AX93" i="1" s="1"/>
  <c r="BI95" i="35"/>
  <c r="BH95" i="35"/>
  <c r="BG95" i="35"/>
  <c r="BF95" i="35"/>
  <c r="T95" i="35"/>
  <c r="T94" i="35"/>
  <c r="R95" i="35"/>
  <c r="R94" i="35"/>
  <c r="P95" i="35"/>
  <c r="P94" i="35" s="1"/>
  <c r="BI93" i="35"/>
  <c r="BH93" i="35"/>
  <c r="BG93" i="35"/>
  <c r="BF93" i="35"/>
  <c r="T93" i="35"/>
  <c r="R93" i="35"/>
  <c r="P93" i="35"/>
  <c r="BI91" i="35"/>
  <c r="BH91" i="35"/>
  <c r="BG91" i="35"/>
  <c r="BF91" i="35"/>
  <c r="T91" i="35"/>
  <c r="R91" i="35"/>
  <c r="P91" i="35"/>
  <c r="F82" i="35"/>
  <c r="E80" i="35"/>
  <c r="F56" i="35"/>
  <c r="E54" i="35"/>
  <c r="J26" i="35"/>
  <c r="E26" i="35"/>
  <c r="J85" i="35" s="1"/>
  <c r="J25" i="35"/>
  <c r="J23" i="35"/>
  <c r="E23" i="35"/>
  <c r="J58" i="35" s="1"/>
  <c r="J22" i="35"/>
  <c r="J20" i="35"/>
  <c r="E20" i="35"/>
  <c r="F59" i="35"/>
  <c r="J19" i="35"/>
  <c r="J17" i="35"/>
  <c r="E17" i="35"/>
  <c r="F84" i="35" s="1"/>
  <c r="J16" i="35"/>
  <c r="J14" i="35"/>
  <c r="J56" i="35"/>
  <c r="E7" i="35"/>
  <c r="E50" i="35"/>
  <c r="J39" i="34"/>
  <c r="J38" i="34"/>
  <c r="AY92" i="1"/>
  <c r="J37" i="34"/>
  <c r="AX92" i="1" s="1"/>
  <c r="BI137" i="34"/>
  <c r="BH137" i="34"/>
  <c r="BG137" i="34"/>
  <c r="BF137" i="34"/>
  <c r="T137" i="34"/>
  <c r="R137" i="34"/>
  <c r="P137" i="34"/>
  <c r="BI136" i="34"/>
  <c r="BH136" i="34"/>
  <c r="BG136" i="34"/>
  <c r="BF136" i="34"/>
  <c r="T136" i="34"/>
  <c r="R136" i="34"/>
  <c r="P136" i="34"/>
  <c r="BI135" i="34"/>
  <c r="BH135" i="34"/>
  <c r="BG135" i="34"/>
  <c r="BF135" i="34"/>
  <c r="T135" i="34"/>
  <c r="R135" i="34"/>
  <c r="P135" i="34"/>
  <c r="BI133" i="34"/>
  <c r="BH133" i="34"/>
  <c r="BG133" i="34"/>
  <c r="BF133" i="34"/>
  <c r="T133" i="34"/>
  <c r="R133" i="34"/>
  <c r="P133" i="34"/>
  <c r="BI131" i="34"/>
  <c r="BH131" i="34"/>
  <c r="BG131" i="34"/>
  <c r="BF131" i="34"/>
  <c r="T131" i="34"/>
  <c r="R131" i="34"/>
  <c r="P131" i="34"/>
  <c r="BI129" i="34"/>
  <c r="BH129" i="34"/>
  <c r="BG129" i="34"/>
  <c r="BF129" i="34"/>
  <c r="T129" i="34"/>
  <c r="R129" i="34"/>
  <c r="P129" i="34"/>
  <c r="BI127" i="34"/>
  <c r="BH127" i="34"/>
  <c r="BG127" i="34"/>
  <c r="BF127" i="34"/>
  <c r="T127" i="34"/>
  <c r="R127" i="34"/>
  <c r="P127" i="34"/>
  <c r="BI125" i="34"/>
  <c r="BH125" i="34"/>
  <c r="BG125" i="34"/>
  <c r="BF125" i="34"/>
  <c r="T125" i="34"/>
  <c r="R125" i="34"/>
  <c r="P125" i="34"/>
  <c r="BI123" i="34"/>
  <c r="BH123" i="34"/>
  <c r="BG123" i="34"/>
  <c r="BF123" i="34"/>
  <c r="T123" i="34"/>
  <c r="R123" i="34"/>
  <c r="P123" i="34"/>
  <c r="BI121" i="34"/>
  <c r="BH121" i="34"/>
  <c r="BG121" i="34"/>
  <c r="BF121" i="34"/>
  <c r="T121" i="34"/>
  <c r="R121" i="34"/>
  <c r="P121" i="34"/>
  <c r="BI120" i="34"/>
  <c r="BH120" i="34"/>
  <c r="BG120" i="34"/>
  <c r="BF120" i="34"/>
  <c r="T120" i="34"/>
  <c r="R120" i="34"/>
  <c r="P120" i="34"/>
  <c r="BI118" i="34"/>
  <c r="BH118" i="34"/>
  <c r="BG118" i="34"/>
  <c r="BF118" i="34"/>
  <c r="T118" i="34"/>
  <c r="R118" i="34"/>
  <c r="P118" i="34"/>
  <c r="BI116" i="34"/>
  <c r="BH116" i="34"/>
  <c r="BG116" i="34"/>
  <c r="BF116" i="34"/>
  <c r="T116" i="34"/>
  <c r="R116" i="34"/>
  <c r="P116" i="34"/>
  <c r="BI114" i="34"/>
  <c r="BH114" i="34"/>
  <c r="BG114" i="34"/>
  <c r="BF114" i="34"/>
  <c r="T114" i="34"/>
  <c r="R114" i="34"/>
  <c r="P114" i="34"/>
  <c r="BI112" i="34"/>
  <c r="BH112" i="34"/>
  <c r="BG112" i="34"/>
  <c r="BF112" i="34"/>
  <c r="T112" i="34"/>
  <c r="R112" i="34"/>
  <c r="P112" i="34"/>
  <c r="BI110" i="34"/>
  <c r="BH110" i="34"/>
  <c r="BG110" i="34"/>
  <c r="BF110" i="34"/>
  <c r="T110" i="34"/>
  <c r="R110" i="34"/>
  <c r="P110" i="34"/>
  <c r="BI108" i="34"/>
  <c r="BH108" i="34"/>
  <c r="BG108" i="34"/>
  <c r="BF108" i="34"/>
  <c r="T108" i="34"/>
  <c r="R108" i="34"/>
  <c r="P108" i="34"/>
  <c r="BI106" i="34"/>
  <c r="BH106" i="34"/>
  <c r="BG106" i="34"/>
  <c r="BF106" i="34"/>
  <c r="T106" i="34"/>
  <c r="R106" i="34"/>
  <c r="P106" i="34"/>
  <c r="BI105" i="34"/>
  <c r="BH105" i="34"/>
  <c r="BG105" i="34"/>
  <c r="BF105" i="34"/>
  <c r="T105" i="34"/>
  <c r="R105" i="34"/>
  <c r="P105" i="34"/>
  <c r="BI104" i="34"/>
  <c r="BH104" i="34"/>
  <c r="BG104" i="34"/>
  <c r="BF104" i="34"/>
  <c r="T104" i="34"/>
  <c r="R104" i="34"/>
  <c r="P104" i="34"/>
  <c r="BI103" i="34"/>
  <c r="BH103" i="34"/>
  <c r="BG103" i="34"/>
  <c r="BF103" i="34"/>
  <c r="T103" i="34"/>
  <c r="R103" i="34"/>
  <c r="P103" i="34"/>
  <c r="BI101" i="34"/>
  <c r="BH101" i="34"/>
  <c r="BG101" i="34"/>
  <c r="BF101" i="34"/>
  <c r="T101" i="34"/>
  <c r="R101" i="34"/>
  <c r="P101" i="34"/>
  <c r="BI99" i="34"/>
  <c r="BH99" i="34"/>
  <c r="BG99" i="34"/>
  <c r="BF99" i="34"/>
  <c r="T99" i="34"/>
  <c r="R99" i="34"/>
  <c r="P99" i="34"/>
  <c r="BI98" i="34"/>
  <c r="BH98" i="34"/>
  <c r="BG98" i="34"/>
  <c r="BF98" i="34"/>
  <c r="T98" i="34"/>
  <c r="R98" i="34"/>
  <c r="P98" i="34"/>
  <c r="BI97" i="34"/>
  <c r="BH97" i="34"/>
  <c r="BG97" i="34"/>
  <c r="BF97" i="34"/>
  <c r="T97" i="34"/>
  <c r="R97" i="34"/>
  <c r="P97" i="34"/>
  <c r="BI96" i="34"/>
  <c r="BH96" i="34"/>
  <c r="BG96" i="34"/>
  <c r="BF96" i="34"/>
  <c r="T96" i="34"/>
  <c r="R96" i="34"/>
  <c r="P96" i="34"/>
  <c r="BI94" i="34"/>
  <c r="BH94" i="34"/>
  <c r="BG94" i="34"/>
  <c r="BF94" i="34"/>
  <c r="T94" i="34"/>
  <c r="R94" i="34"/>
  <c r="P94" i="34"/>
  <c r="BI92" i="34"/>
  <c r="BH92" i="34"/>
  <c r="BG92" i="34"/>
  <c r="BF92" i="34"/>
  <c r="T92" i="34"/>
  <c r="R92" i="34"/>
  <c r="P92" i="34"/>
  <c r="BI90" i="34"/>
  <c r="BH90" i="34"/>
  <c r="BG90" i="34"/>
  <c r="BF90" i="34"/>
  <c r="T90" i="34"/>
  <c r="R90" i="34"/>
  <c r="P90" i="34"/>
  <c r="BI88" i="34"/>
  <c r="BH88" i="34"/>
  <c r="BG88" i="34"/>
  <c r="BF88" i="34"/>
  <c r="T88" i="34"/>
  <c r="R88" i="34"/>
  <c r="P88" i="34"/>
  <c r="F80" i="34"/>
  <c r="E78" i="34"/>
  <c r="F56" i="34"/>
  <c r="E54" i="34"/>
  <c r="J26" i="34"/>
  <c r="E26" i="34"/>
  <c r="J59" i="34" s="1"/>
  <c r="J25" i="34"/>
  <c r="J23" i="34"/>
  <c r="E23" i="34"/>
  <c r="J82" i="34"/>
  <c r="J22" i="34"/>
  <c r="J20" i="34"/>
  <c r="E20" i="34"/>
  <c r="F83" i="34"/>
  <c r="J19" i="34"/>
  <c r="J17" i="34"/>
  <c r="E17" i="34"/>
  <c r="F82" i="34" s="1"/>
  <c r="J16" i="34"/>
  <c r="J14" i="34"/>
  <c r="J80" i="34" s="1"/>
  <c r="E7" i="34"/>
  <c r="E50" i="34" s="1"/>
  <c r="J39" i="33"/>
  <c r="J38" i="33"/>
  <c r="AY91" i="1" s="1"/>
  <c r="J37" i="33"/>
  <c r="AX91" i="1" s="1"/>
  <c r="BI110" i="33"/>
  <c r="BH110" i="33"/>
  <c r="BG110" i="33"/>
  <c r="BF110" i="33"/>
  <c r="T110" i="33"/>
  <c r="R110" i="33"/>
  <c r="P110" i="33"/>
  <c r="BI109" i="33"/>
  <c r="BH109" i="33"/>
  <c r="BG109" i="33"/>
  <c r="BF109" i="33"/>
  <c r="T109" i="33"/>
  <c r="R109" i="33"/>
  <c r="P109" i="33"/>
  <c r="BI108" i="33"/>
  <c r="BH108" i="33"/>
  <c r="BG108" i="33"/>
  <c r="BF108" i="33"/>
  <c r="T108" i="33"/>
  <c r="R108" i="33"/>
  <c r="P108" i="33"/>
  <c r="BI107" i="33"/>
  <c r="BH107" i="33"/>
  <c r="BG107" i="33"/>
  <c r="BF107" i="33"/>
  <c r="T107" i="33"/>
  <c r="R107" i="33"/>
  <c r="P107" i="33"/>
  <c r="BI105" i="33"/>
  <c r="BH105" i="33"/>
  <c r="BG105" i="33"/>
  <c r="BF105" i="33"/>
  <c r="T105" i="33"/>
  <c r="R105" i="33"/>
  <c r="P105" i="33"/>
  <c r="BI104" i="33"/>
  <c r="BH104" i="33"/>
  <c r="BG104" i="33"/>
  <c r="BF104" i="33"/>
  <c r="T104" i="33"/>
  <c r="R104" i="33"/>
  <c r="P104" i="33"/>
  <c r="BI103" i="33"/>
  <c r="BH103" i="33"/>
  <c r="BG103" i="33"/>
  <c r="BF103" i="33"/>
  <c r="T103" i="33"/>
  <c r="R103" i="33"/>
  <c r="P103" i="33"/>
  <c r="BI101" i="33"/>
  <c r="BH101" i="33"/>
  <c r="BG101" i="33"/>
  <c r="BF101" i="33"/>
  <c r="T101" i="33"/>
  <c r="R101" i="33"/>
  <c r="P101" i="33"/>
  <c r="BI100" i="33"/>
  <c r="BH100" i="33"/>
  <c r="BG100" i="33"/>
  <c r="BF100" i="33"/>
  <c r="T100" i="33"/>
  <c r="R100" i="33"/>
  <c r="P100" i="33"/>
  <c r="BI98" i="33"/>
  <c r="BH98" i="33"/>
  <c r="BG98" i="33"/>
  <c r="BF98" i="33"/>
  <c r="T98" i="33"/>
  <c r="R98" i="33"/>
  <c r="P98" i="33"/>
  <c r="BI97" i="33"/>
  <c r="BH97" i="33"/>
  <c r="BG97" i="33"/>
  <c r="BF97" i="33"/>
  <c r="T97" i="33"/>
  <c r="R97" i="33"/>
  <c r="P97" i="33"/>
  <c r="BI96" i="33"/>
  <c r="BH96" i="33"/>
  <c r="BG96" i="33"/>
  <c r="BF96" i="33"/>
  <c r="T96" i="33"/>
  <c r="R96" i="33"/>
  <c r="P96" i="33"/>
  <c r="BI95" i="33"/>
  <c r="BH95" i="33"/>
  <c r="BG95" i="33"/>
  <c r="BF95" i="33"/>
  <c r="T95" i="33"/>
  <c r="R95" i="33"/>
  <c r="P95" i="33"/>
  <c r="BI94" i="33"/>
  <c r="BH94" i="33"/>
  <c r="BG94" i="33"/>
  <c r="BF94" i="33"/>
  <c r="T94" i="33"/>
  <c r="R94" i="33"/>
  <c r="P94" i="33"/>
  <c r="BI93" i="33"/>
  <c r="BH93" i="33"/>
  <c r="BG93" i="33"/>
  <c r="BF93" i="33"/>
  <c r="T93" i="33"/>
  <c r="R93" i="33"/>
  <c r="P93" i="33"/>
  <c r="F84" i="33"/>
  <c r="E82" i="33"/>
  <c r="F56" i="33"/>
  <c r="E54" i="33"/>
  <c r="J26" i="33"/>
  <c r="E26" i="33"/>
  <c r="J87" i="33"/>
  <c r="J25" i="33"/>
  <c r="J23" i="33"/>
  <c r="E23" i="33"/>
  <c r="J58" i="33"/>
  <c r="J22" i="33"/>
  <c r="J20" i="33"/>
  <c r="E20" i="33"/>
  <c r="F59" i="33" s="1"/>
  <c r="J19" i="33"/>
  <c r="J17" i="33"/>
  <c r="E17" i="33"/>
  <c r="F86" i="33" s="1"/>
  <c r="J16" i="33"/>
  <c r="J14" i="33"/>
  <c r="J84" i="33" s="1"/>
  <c r="E7" i="33"/>
  <c r="E78" i="33" s="1"/>
  <c r="J39" i="32"/>
  <c r="J38" i="32"/>
  <c r="AY90" i="1" s="1"/>
  <c r="J37" i="32"/>
  <c r="AX90" i="1" s="1"/>
  <c r="BI105" i="32"/>
  <c r="BH105" i="32"/>
  <c r="BG105" i="32"/>
  <c r="BF105" i="32"/>
  <c r="T105" i="32"/>
  <c r="R105" i="32"/>
  <c r="P105" i="32"/>
  <c r="BI104" i="32"/>
  <c r="BH104" i="32"/>
  <c r="BG104" i="32"/>
  <c r="BF104" i="32"/>
  <c r="T104" i="32"/>
  <c r="R104" i="32"/>
  <c r="P104" i="32"/>
  <c r="BI103" i="32"/>
  <c r="BH103" i="32"/>
  <c r="BG103" i="32"/>
  <c r="BF103" i="32"/>
  <c r="T103" i="32"/>
  <c r="R103" i="32"/>
  <c r="P103" i="32"/>
  <c r="BI102" i="32"/>
  <c r="BH102" i="32"/>
  <c r="BG102" i="32"/>
  <c r="BF102" i="32"/>
  <c r="T102" i="32"/>
  <c r="R102" i="32"/>
  <c r="P102" i="32"/>
  <c r="BI101" i="32"/>
  <c r="BH101" i="32"/>
  <c r="BG101" i="32"/>
  <c r="BF101" i="32"/>
  <c r="T101" i="32"/>
  <c r="R101" i="32"/>
  <c r="P101" i="32"/>
  <c r="BI100" i="32"/>
  <c r="BH100" i="32"/>
  <c r="BG100" i="32"/>
  <c r="BF100" i="32"/>
  <c r="T100" i="32"/>
  <c r="R100" i="32"/>
  <c r="P100" i="32"/>
  <c r="BI99" i="32"/>
  <c r="BH99" i="32"/>
  <c r="BG99" i="32"/>
  <c r="BF99" i="32"/>
  <c r="T99" i="32"/>
  <c r="R99" i="32"/>
  <c r="P99" i="32"/>
  <c r="BI98" i="32"/>
  <c r="BH98" i="32"/>
  <c r="BG98" i="32"/>
  <c r="BF98" i="32"/>
  <c r="T98" i="32"/>
  <c r="R98" i="32"/>
  <c r="P98" i="32"/>
  <c r="BI97" i="32"/>
  <c r="BH97" i="32"/>
  <c r="BG97" i="32"/>
  <c r="BF97" i="32"/>
  <c r="T97" i="32"/>
  <c r="R97" i="32"/>
  <c r="P97" i="32"/>
  <c r="BI96" i="32"/>
  <c r="BH96" i="32"/>
  <c r="BG96" i="32"/>
  <c r="BF96" i="32"/>
  <c r="T96" i="32"/>
  <c r="R96" i="32"/>
  <c r="P96" i="32"/>
  <c r="BI95" i="32"/>
  <c r="BH95" i="32"/>
  <c r="BG95" i="32"/>
  <c r="BF95" i="32"/>
  <c r="T95" i="32"/>
  <c r="R95" i="32"/>
  <c r="P95" i="32"/>
  <c r="BI94" i="32"/>
  <c r="BH94" i="32"/>
  <c r="BG94" i="32"/>
  <c r="BF94" i="32"/>
  <c r="T94" i="32"/>
  <c r="R94" i="32"/>
  <c r="P94" i="32"/>
  <c r="BI93" i="32"/>
  <c r="BH93" i="32"/>
  <c r="BG93" i="32"/>
  <c r="BF93" i="32"/>
  <c r="T93" i="32"/>
  <c r="R93" i="32"/>
  <c r="P93" i="32"/>
  <c r="BI92" i="32"/>
  <c r="BH92" i="32"/>
  <c r="BG92" i="32"/>
  <c r="BF92" i="32"/>
  <c r="T92" i="32"/>
  <c r="R92" i="32"/>
  <c r="P92" i="32"/>
  <c r="BI91" i="32"/>
  <c r="BH91" i="32"/>
  <c r="BG91" i="32"/>
  <c r="BF91" i="32"/>
  <c r="T91" i="32"/>
  <c r="R91" i="32"/>
  <c r="P91" i="32"/>
  <c r="BI90" i="32"/>
  <c r="BH90" i="32"/>
  <c r="BG90" i="32"/>
  <c r="BF90" i="32"/>
  <c r="T90" i="32"/>
  <c r="R90" i="32"/>
  <c r="P90" i="32"/>
  <c r="BI89" i="32"/>
  <c r="BH89" i="32"/>
  <c r="BG89" i="32"/>
  <c r="BF89" i="32"/>
  <c r="T89" i="32"/>
  <c r="R89" i="32"/>
  <c r="P89" i="32"/>
  <c r="BI88" i="32"/>
  <c r="BH88" i="32"/>
  <c r="BG88" i="32"/>
  <c r="BF88" i="32"/>
  <c r="T88" i="32"/>
  <c r="R88" i="32"/>
  <c r="P88" i="32"/>
  <c r="F80" i="32"/>
  <c r="E78" i="32"/>
  <c r="F56" i="32"/>
  <c r="E54" i="32"/>
  <c r="J26" i="32"/>
  <c r="E26" i="32"/>
  <c r="J83" i="32" s="1"/>
  <c r="J25" i="32"/>
  <c r="J23" i="32"/>
  <c r="E23" i="32"/>
  <c r="J82" i="32" s="1"/>
  <c r="J22" i="32"/>
  <c r="J20" i="32"/>
  <c r="E20" i="32"/>
  <c r="F83" i="32"/>
  <c r="J19" i="32"/>
  <c r="J17" i="32"/>
  <c r="E17" i="32"/>
  <c r="F58" i="32" s="1"/>
  <c r="J16" i="32"/>
  <c r="J14" i="32"/>
  <c r="J56" i="32" s="1"/>
  <c r="E7" i="32"/>
  <c r="E50" i="32" s="1"/>
  <c r="J39" i="31"/>
  <c r="J38" i="31"/>
  <c r="AY89" i="1"/>
  <c r="J37" i="31"/>
  <c r="AX89" i="1" s="1"/>
  <c r="BI135" i="31"/>
  <c r="BH135" i="31"/>
  <c r="BG135" i="31"/>
  <c r="BF135" i="31"/>
  <c r="T135" i="31"/>
  <c r="R135" i="31"/>
  <c r="P135" i="31"/>
  <c r="BI134" i="31"/>
  <c r="BH134" i="31"/>
  <c r="BG134" i="31"/>
  <c r="BF134" i="31"/>
  <c r="T134" i="31"/>
  <c r="R134" i="31"/>
  <c r="P134" i="31"/>
  <c r="BI133" i="31"/>
  <c r="BH133" i="31"/>
  <c r="BG133" i="31"/>
  <c r="BF133" i="31"/>
  <c r="T133" i="31"/>
  <c r="R133" i="31"/>
  <c r="P133" i="31"/>
  <c r="BI132" i="31"/>
  <c r="BH132" i="31"/>
  <c r="BG132" i="31"/>
  <c r="BF132" i="31"/>
  <c r="T132" i="31"/>
  <c r="R132" i="31"/>
  <c r="P132" i="31"/>
  <c r="BI131" i="31"/>
  <c r="BH131" i="31"/>
  <c r="BG131" i="31"/>
  <c r="BF131" i="31"/>
  <c r="T131" i="31"/>
  <c r="R131" i="31"/>
  <c r="P131" i="31"/>
  <c r="BI130" i="31"/>
  <c r="BH130" i="31"/>
  <c r="BG130" i="31"/>
  <c r="BF130" i="31"/>
  <c r="T130" i="31"/>
  <c r="R130" i="31"/>
  <c r="P130" i="31"/>
  <c r="BI129" i="31"/>
  <c r="BH129" i="31"/>
  <c r="BG129" i="31"/>
  <c r="BF129" i="31"/>
  <c r="T129" i="31"/>
  <c r="R129" i="31"/>
  <c r="P129" i="31"/>
  <c r="BI128" i="31"/>
  <c r="BH128" i="31"/>
  <c r="BG128" i="31"/>
  <c r="BF128" i="31"/>
  <c r="T128" i="31"/>
  <c r="R128" i="31"/>
  <c r="P128" i="31"/>
  <c r="BI127" i="31"/>
  <c r="BH127" i="31"/>
  <c r="BG127" i="31"/>
  <c r="BF127" i="31"/>
  <c r="T127" i="31"/>
  <c r="R127" i="31"/>
  <c r="P127" i="31"/>
  <c r="BI126" i="31"/>
  <c r="BH126" i="31"/>
  <c r="BG126" i="31"/>
  <c r="BF126" i="31"/>
  <c r="T126" i="31"/>
  <c r="R126" i="31"/>
  <c r="P126" i="31"/>
  <c r="BI125" i="31"/>
  <c r="BH125" i="31"/>
  <c r="BG125" i="31"/>
  <c r="BF125" i="31"/>
  <c r="T125" i="31"/>
  <c r="R125" i="31"/>
  <c r="P125" i="31"/>
  <c r="BI122" i="31"/>
  <c r="BH122" i="31"/>
  <c r="BG122" i="31"/>
  <c r="BF122" i="31"/>
  <c r="T122" i="31"/>
  <c r="R122" i="31"/>
  <c r="P122" i="31"/>
  <c r="BI121" i="31"/>
  <c r="BH121" i="31"/>
  <c r="BG121" i="31"/>
  <c r="BF121" i="31"/>
  <c r="T121" i="31"/>
  <c r="R121" i="31"/>
  <c r="P121" i="31"/>
  <c r="BI120" i="31"/>
  <c r="BH120" i="31"/>
  <c r="BG120" i="31"/>
  <c r="BF120" i="31"/>
  <c r="T120" i="31"/>
  <c r="R120" i="31"/>
  <c r="P120" i="31"/>
  <c r="BI119" i="31"/>
  <c r="BH119" i="31"/>
  <c r="BG119" i="31"/>
  <c r="BF119" i="31"/>
  <c r="T119" i="31"/>
  <c r="R119" i="31"/>
  <c r="P119" i="31"/>
  <c r="BI117" i="31"/>
  <c r="BH117" i="31"/>
  <c r="BG117" i="31"/>
  <c r="BF117" i="31"/>
  <c r="T117" i="31"/>
  <c r="R117" i="31"/>
  <c r="P117" i="31"/>
  <c r="BI111" i="31"/>
  <c r="BH111" i="31"/>
  <c r="BG111" i="31"/>
  <c r="BF111" i="31"/>
  <c r="T111" i="31"/>
  <c r="R111" i="31"/>
  <c r="P111" i="31"/>
  <c r="BI109" i="31"/>
  <c r="BH109" i="31"/>
  <c r="BG109" i="31"/>
  <c r="BF109" i="31"/>
  <c r="T109" i="31"/>
  <c r="R109" i="31"/>
  <c r="P109" i="31"/>
  <c r="BI107" i="31"/>
  <c r="BH107" i="31"/>
  <c r="BG107" i="31"/>
  <c r="BF107" i="31"/>
  <c r="T107" i="31"/>
  <c r="R107" i="31"/>
  <c r="P107" i="31"/>
  <c r="BI105" i="31"/>
  <c r="BH105" i="31"/>
  <c r="BG105" i="31"/>
  <c r="BF105" i="31"/>
  <c r="T105" i="31"/>
  <c r="R105" i="31"/>
  <c r="P105" i="31"/>
  <c r="BI103" i="31"/>
  <c r="BH103" i="31"/>
  <c r="BG103" i="31"/>
  <c r="BF103" i="31"/>
  <c r="T103" i="31"/>
  <c r="R103" i="31"/>
  <c r="P103" i="31"/>
  <c r="BI102" i="31"/>
  <c r="BH102" i="31"/>
  <c r="BG102" i="31"/>
  <c r="BF102" i="31"/>
  <c r="T102" i="31"/>
  <c r="R102" i="31"/>
  <c r="P102" i="31"/>
  <c r="BI101" i="31"/>
  <c r="BH101" i="31"/>
  <c r="BG101" i="31"/>
  <c r="BF101" i="31"/>
  <c r="T101" i="31"/>
  <c r="R101" i="31"/>
  <c r="P101" i="31"/>
  <c r="BI98" i="31"/>
  <c r="BH98" i="31"/>
  <c r="BG98" i="31"/>
  <c r="BF98" i="31"/>
  <c r="T98" i="31"/>
  <c r="R98" i="31"/>
  <c r="P98" i="31"/>
  <c r="BI97" i="31"/>
  <c r="BH97" i="31"/>
  <c r="BG97" i="31"/>
  <c r="BF97" i="31"/>
  <c r="T97" i="31"/>
  <c r="R97" i="31"/>
  <c r="P97" i="31"/>
  <c r="BI96" i="31"/>
  <c r="BH96" i="31"/>
  <c r="BG96" i="31"/>
  <c r="BF96" i="31"/>
  <c r="T96" i="31"/>
  <c r="R96" i="31"/>
  <c r="P96" i="31"/>
  <c r="BI95" i="31"/>
  <c r="BH95" i="31"/>
  <c r="BG95" i="31"/>
  <c r="BF95" i="31"/>
  <c r="T95" i="31"/>
  <c r="R95" i="31"/>
  <c r="P95" i="31"/>
  <c r="BI94" i="31"/>
  <c r="BH94" i="31"/>
  <c r="BG94" i="31"/>
  <c r="BF94" i="31"/>
  <c r="T94" i="31"/>
  <c r="R94" i="31"/>
  <c r="P94" i="31"/>
  <c r="BI93" i="31"/>
  <c r="BH93" i="31"/>
  <c r="BG93" i="31"/>
  <c r="BF93" i="31"/>
  <c r="T93" i="31"/>
  <c r="R93" i="31"/>
  <c r="P93" i="31"/>
  <c r="BI92" i="31"/>
  <c r="BH92" i="31"/>
  <c r="BG92" i="31"/>
  <c r="BF92" i="31"/>
  <c r="T92" i="31"/>
  <c r="R92" i="31"/>
  <c r="P92" i="31"/>
  <c r="BI91" i="31"/>
  <c r="BH91" i="31"/>
  <c r="BG91" i="31"/>
  <c r="BF91" i="31"/>
  <c r="T91" i="31"/>
  <c r="R91" i="31"/>
  <c r="P91" i="31"/>
  <c r="BI90" i="31"/>
  <c r="BH90" i="31"/>
  <c r="BG90" i="31"/>
  <c r="BF90" i="31"/>
  <c r="T90" i="31"/>
  <c r="R90" i="31"/>
  <c r="P90" i="31"/>
  <c r="BI89" i="31"/>
  <c r="BH89" i="31"/>
  <c r="BG89" i="31"/>
  <c r="BF89" i="31"/>
  <c r="T89" i="31"/>
  <c r="R89" i="31"/>
  <c r="P89" i="31"/>
  <c r="BI88" i="31"/>
  <c r="BH88" i="31"/>
  <c r="BG88" i="31"/>
  <c r="BF88" i="31"/>
  <c r="T88" i="31"/>
  <c r="R88" i="31"/>
  <c r="P88" i="31"/>
  <c r="F80" i="31"/>
  <c r="E78" i="31"/>
  <c r="F56" i="31"/>
  <c r="E54" i="31"/>
  <c r="J26" i="31"/>
  <c r="E26" i="31"/>
  <c r="J59" i="31"/>
  <c r="J25" i="31"/>
  <c r="J23" i="31"/>
  <c r="E23" i="31"/>
  <c r="J82" i="31" s="1"/>
  <c r="J22" i="31"/>
  <c r="J20" i="31"/>
  <c r="E20" i="31"/>
  <c r="F83" i="31" s="1"/>
  <c r="J19" i="31"/>
  <c r="J17" i="31"/>
  <c r="E17" i="31"/>
  <c r="F82" i="31" s="1"/>
  <c r="J16" i="31"/>
  <c r="J14" i="31"/>
  <c r="J56" i="31" s="1"/>
  <c r="E7" i="31"/>
  <c r="E74" i="31"/>
  <c r="J39" i="30"/>
  <c r="J38" i="30"/>
  <c r="AY88" i="1" s="1"/>
  <c r="J37" i="30"/>
  <c r="AX88" i="1"/>
  <c r="BI398" i="30"/>
  <c r="BH398" i="30"/>
  <c r="BG398" i="30"/>
  <c r="BF398" i="30"/>
  <c r="T398" i="30"/>
  <c r="R398" i="30"/>
  <c r="P398" i="30"/>
  <c r="BI396" i="30"/>
  <c r="BH396" i="30"/>
  <c r="BG396" i="30"/>
  <c r="BF396" i="30"/>
  <c r="T396" i="30"/>
  <c r="R396" i="30"/>
  <c r="P396" i="30"/>
  <c r="BI394" i="30"/>
  <c r="BH394" i="30"/>
  <c r="BG394" i="30"/>
  <c r="BF394" i="30"/>
  <c r="T394" i="30"/>
  <c r="R394" i="30"/>
  <c r="P394" i="30"/>
  <c r="BI390" i="30"/>
  <c r="BH390" i="30"/>
  <c r="BG390" i="30"/>
  <c r="BF390" i="30"/>
  <c r="T390" i="30"/>
  <c r="R390" i="30"/>
  <c r="P390" i="30"/>
  <c r="BI388" i="30"/>
  <c r="BH388" i="30"/>
  <c r="BG388" i="30"/>
  <c r="BF388" i="30"/>
  <c r="T388" i="30"/>
  <c r="R388" i="30"/>
  <c r="P388" i="30"/>
  <c r="BI385" i="30"/>
  <c r="BH385" i="30"/>
  <c r="BG385" i="30"/>
  <c r="BF385" i="30"/>
  <c r="T385" i="30"/>
  <c r="R385" i="30"/>
  <c r="P385" i="30"/>
  <c r="BI379" i="30"/>
  <c r="BH379" i="30"/>
  <c r="BG379" i="30"/>
  <c r="BF379" i="30"/>
  <c r="T379" i="30"/>
  <c r="R379" i="30"/>
  <c r="P379" i="30"/>
  <c r="BI376" i="30"/>
  <c r="BH376" i="30"/>
  <c r="BG376" i="30"/>
  <c r="BF376" i="30"/>
  <c r="T376" i="30"/>
  <c r="R376" i="30"/>
  <c r="P376" i="30"/>
  <c r="BI371" i="30"/>
  <c r="BH371" i="30"/>
  <c r="BG371" i="30"/>
  <c r="BF371" i="30"/>
  <c r="T371" i="30"/>
  <c r="R371" i="30"/>
  <c r="P371" i="30"/>
  <c r="BI364" i="30"/>
  <c r="BH364" i="30"/>
  <c r="BG364" i="30"/>
  <c r="BF364" i="30"/>
  <c r="T364" i="30"/>
  <c r="R364" i="30"/>
  <c r="P364" i="30"/>
  <c r="BI360" i="30"/>
  <c r="BH360" i="30"/>
  <c r="BG360" i="30"/>
  <c r="BF360" i="30"/>
  <c r="T360" i="30"/>
  <c r="R360" i="30"/>
  <c r="P360" i="30"/>
  <c r="BI354" i="30"/>
  <c r="BH354" i="30"/>
  <c r="BG354" i="30"/>
  <c r="BF354" i="30"/>
  <c r="T354" i="30"/>
  <c r="R354" i="30"/>
  <c r="P354" i="30"/>
  <c r="BI349" i="30"/>
  <c r="BH349" i="30"/>
  <c r="BG349" i="30"/>
  <c r="BF349" i="30"/>
  <c r="T349" i="30"/>
  <c r="R349" i="30"/>
  <c r="P349" i="30"/>
  <c r="BI347" i="30"/>
  <c r="BH347" i="30"/>
  <c r="BG347" i="30"/>
  <c r="BF347" i="30"/>
  <c r="T347" i="30"/>
  <c r="R347" i="30"/>
  <c r="P347" i="30"/>
  <c r="BI340" i="30"/>
  <c r="BH340" i="30"/>
  <c r="BG340" i="30"/>
  <c r="BF340" i="30"/>
  <c r="T340" i="30"/>
  <c r="R340" i="30"/>
  <c r="P340" i="30"/>
  <c r="BI338" i="30"/>
  <c r="BH338" i="30"/>
  <c r="BG338" i="30"/>
  <c r="BF338" i="30"/>
  <c r="T338" i="30"/>
  <c r="R338" i="30"/>
  <c r="P338" i="30"/>
  <c r="BI336" i="30"/>
  <c r="BH336" i="30"/>
  <c r="BG336" i="30"/>
  <c r="BF336" i="30"/>
  <c r="T336" i="30"/>
  <c r="R336" i="30"/>
  <c r="P336" i="30"/>
  <c r="BI333" i="30"/>
  <c r="BH333" i="30"/>
  <c r="BG333" i="30"/>
  <c r="BF333" i="30"/>
  <c r="T333" i="30"/>
  <c r="R333" i="30"/>
  <c r="P333" i="30"/>
  <c r="BI329" i="30"/>
  <c r="BH329" i="30"/>
  <c r="BG329" i="30"/>
  <c r="BF329" i="30"/>
  <c r="T329" i="30"/>
  <c r="R329" i="30"/>
  <c r="P329" i="30"/>
  <c r="BI323" i="30"/>
  <c r="BH323" i="30"/>
  <c r="BG323" i="30"/>
  <c r="BF323" i="30"/>
  <c r="T323" i="30"/>
  <c r="R323" i="30"/>
  <c r="P323" i="30"/>
  <c r="BI320" i="30"/>
  <c r="BH320" i="30"/>
  <c r="BG320" i="30"/>
  <c r="BF320" i="30"/>
  <c r="T320" i="30"/>
  <c r="R320" i="30"/>
  <c r="P320" i="30"/>
  <c r="BI314" i="30"/>
  <c r="BH314" i="30"/>
  <c r="BG314" i="30"/>
  <c r="BF314" i="30"/>
  <c r="T314" i="30"/>
  <c r="R314" i="30"/>
  <c r="P314" i="30"/>
  <c r="BI311" i="30"/>
  <c r="BH311" i="30"/>
  <c r="BG311" i="30"/>
  <c r="BF311" i="30"/>
  <c r="T311" i="30"/>
  <c r="R311" i="30"/>
  <c r="P311" i="30"/>
  <c r="BI308" i="30"/>
  <c r="BH308" i="30"/>
  <c r="BG308" i="30"/>
  <c r="BF308" i="30"/>
  <c r="T308" i="30"/>
  <c r="R308" i="30"/>
  <c r="P308" i="30"/>
  <c r="BI306" i="30"/>
  <c r="BH306" i="30"/>
  <c r="BG306" i="30"/>
  <c r="BF306" i="30"/>
  <c r="T306" i="30"/>
  <c r="R306" i="30"/>
  <c r="P306" i="30"/>
  <c r="BI302" i="30"/>
  <c r="BH302" i="30"/>
  <c r="BG302" i="30"/>
  <c r="BF302" i="30"/>
  <c r="T302" i="30"/>
  <c r="R302" i="30"/>
  <c r="P302" i="30"/>
  <c r="BI299" i="30"/>
  <c r="BH299" i="30"/>
  <c r="BG299" i="30"/>
  <c r="BF299" i="30"/>
  <c r="T299" i="30"/>
  <c r="R299" i="30"/>
  <c r="P299" i="30"/>
  <c r="BI295" i="30"/>
  <c r="BH295" i="30"/>
  <c r="BG295" i="30"/>
  <c r="BF295" i="30"/>
  <c r="T295" i="30"/>
  <c r="R295" i="30"/>
  <c r="P295" i="30"/>
  <c r="BI292" i="30"/>
  <c r="BH292" i="30"/>
  <c r="BG292" i="30"/>
  <c r="BF292" i="30"/>
  <c r="T292" i="30"/>
  <c r="R292" i="30"/>
  <c r="P292" i="30"/>
  <c r="BI290" i="30"/>
  <c r="BH290" i="30"/>
  <c r="BG290" i="30"/>
  <c r="BF290" i="30"/>
  <c r="T290" i="30"/>
  <c r="R290" i="30"/>
  <c r="P290" i="30"/>
  <c r="BI288" i="30"/>
  <c r="BH288" i="30"/>
  <c r="BG288" i="30"/>
  <c r="BF288" i="30"/>
  <c r="T288" i="30"/>
  <c r="R288" i="30"/>
  <c r="P288" i="30"/>
  <c r="BI287" i="30"/>
  <c r="BH287" i="30"/>
  <c r="BG287" i="30"/>
  <c r="BF287" i="30"/>
  <c r="T287" i="30"/>
  <c r="R287" i="30"/>
  <c r="P287" i="30"/>
  <c r="BI285" i="30"/>
  <c r="BH285" i="30"/>
  <c r="BG285" i="30"/>
  <c r="BF285" i="30"/>
  <c r="T285" i="30"/>
  <c r="R285" i="30"/>
  <c r="P285" i="30"/>
  <c r="BI283" i="30"/>
  <c r="BH283" i="30"/>
  <c r="BG283" i="30"/>
  <c r="BF283" i="30"/>
  <c r="T283" i="30"/>
  <c r="R283" i="30"/>
  <c r="P283" i="30"/>
  <c r="BI281" i="30"/>
  <c r="BH281" i="30"/>
  <c r="BG281" i="30"/>
  <c r="BF281" i="30"/>
  <c r="T281" i="30"/>
  <c r="R281" i="30"/>
  <c r="P281" i="30"/>
  <c r="BI279" i="30"/>
  <c r="BH279" i="30"/>
  <c r="BG279" i="30"/>
  <c r="BF279" i="30"/>
  <c r="T279" i="30"/>
  <c r="R279" i="30"/>
  <c r="P279" i="30"/>
  <c r="BI277" i="30"/>
  <c r="BH277" i="30"/>
  <c r="BG277" i="30"/>
  <c r="BF277" i="30"/>
  <c r="T277" i="30"/>
  <c r="R277" i="30"/>
  <c r="P277" i="30"/>
  <c r="BI274" i="30"/>
  <c r="BH274" i="30"/>
  <c r="BG274" i="30"/>
  <c r="BF274" i="30"/>
  <c r="T274" i="30"/>
  <c r="R274" i="30"/>
  <c r="P274" i="30"/>
  <c r="BI273" i="30"/>
  <c r="BH273" i="30"/>
  <c r="BG273" i="30"/>
  <c r="BF273" i="30"/>
  <c r="T273" i="30"/>
  <c r="R273" i="30"/>
  <c r="P273" i="30"/>
  <c r="BI270" i="30"/>
  <c r="BH270" i="30"/>
  <c r="BG270" i="30"/>
  <c r="BF270" i="30"/>
  <c r="T270" i="30"/>
  <c r="R270" i="30"/>
  <c r="P270" i="30"/>
  <c r="BI267" i="30"/>
  <c r="BH267" i="30"/>
  <c r="BG267" i="30"/>
  <c r="BF267" i="30"/>
  <c r="T267" i="30"/>
  <c r="R267" i="30"/>
  <c r="P267" i="30"/>
  <c r="BI263" i="30"/>
  <c r="BH263" i="30"/>
  <c r="BG263" i="30"/>
  <c r="BF263" i="30"/>
  <c r="T263" i="30"/>
  <c r="R263" i="30"/>
  <c r="P263" i="30"/>
  <c r="BI260" i="30"/>
  <c r="BH260" i="30"/>
  <c r="BG260" i="30"/>
  <c r="BF260" i="30"/>
  <c r="T260" i="30"/>
  <c r="R260" i="30"/>
  <c r="P260" i="30"/>
  <c r="BI257" i="30"/>
  <c r="BH257" i="30"/>
  <c r="BG257" i="30"/>
  <c r="BF257" i="30"/>
  <c r="T257" i="30"/>
  <c r="R257" i="30"/>
  <c r="P257" i="30"/>
  <c r="BI255" i="30"/>
  <c r="BH255" i="30"/>
  <c r="BG255" i="30"/>
  <c r="BF255" i="30"/>
  <c r="T255" i="30"/>
  <c r="R255" i="30"/>
  <c r="P255" i="30"/>
  <c r="BI253" i="30"/>
  <c r="BH253" i="30"/>
  <c r="BG253" i="30"/>
  <c r="BF253" i="30"/>
  <c r="T253" i="30"/>
  <c r="R253" i="30"/>
  <c r="P253" i="30"/>
  <c r="BI252" i="30"/>
  <c r="BH252" i="30"/>
  <c r="BG252" i="30"/>
  <c r="BF252" i="30"/>
  <c r="T252" i="30"/>
  <c r="R252" i="30"/>
  <c r="P252" i="30"/>
  <c r="BI251" i="30"/>
  <c r="BH251" i="30"/>
  <c r="BG251" i="30"/>
  <c r="BF251" i="30"/>
  <c r="T251" i="30"/>
  <c r="R251" i="30"/>
  <c r="P251" i="30"/>
  <c r="BI249" i="30"/>
  <c r="BH249" i="30"/>
  <c r="BG249" i="30"/>
  <c r="BF249" i="30"/>
  <c r="T249" i="30"/>
  <c r="R249" i="30"/>
  <c r="P249" i="30"/>
  <c r="BI248" i="30"/>
  <c r="BH248" i="30"/>
  <c r="BG248" i="30"/>
  <c r="BF248" i="30"/>
  <c r="T248" i="30"/>
  <c r="R248" i="30"/>
  <c r="P248" i="30"/>
  <c r="BI246" i="30"/>
  <c r="BH246" i="30"/>
  <c r="BG246" i="30"/>
  <c r="BF246" i="30"/>
  <c r="T246" i="30"/>
  <c r="R246" i="30"/>
  <c r="P246" i="30"/>
  <c r="BI244" i="30"/>
  <c r="BH244" i="30"/>
  <c r="BG244" i="30"/>
  <c r="BF244" i="30"/>
  <c r="T244" i="30"/>
  <c r="R244" i="30"/>
  <c r="P244" i="30"/>
  <c r="BI240" i="30"/>
  <c r="BH240" i="30"/>
  <c r="BG240" i="30"/>
  <c r="BF240" i="30"/>
  <c r="T240" i="30"/>
  <c r="T239" i="30" s="1"/>
  <c r="R240" i="30"/>
  <c r="R239" i="30"/>
  <c r="P240" i="30"/>
  <c r="P239" i="30" s="1"/>
  <c r="BI236" i="30"/>
  <c r="BH236" i="30"/>
  <c r="BG236" i="30"/>
  <c r="BF236" i="30"/>
  <c r="T236" i="30"/>
  <c r="T235" i="30" s="1"/>
  <c r="R236" i="30"/>
  <c r="R235" i="30" s="1"/>
  <c r="P236" i="30"/>
  <c r="P235" i="30" s="1"/>
  <c r="BI230" i="30"/>
  <c r="BH230" i="30"/>
  <c r="BG230" i="30"/>
  <c r="BF230" i="30"/>
  <c r="T230" i="30"/>
  <c r="T229" i="30" s="1"/>
  <c r="R230" i="30"/>
  <c r="R229" i="30" s="1"/>
  <c r="P230" i="30"/>
  <c r="P229" i="30" s="1"/>
  <c r="BI227" i="30"/>
  <c r="BH227" i="30"/>
  <c r="BG227" i="30"/>
  <c r="BF227" i="30"/>
  <c r="T227" i="30"/>
  <c r="R227" i="30"/>
  <c r="P227" i="30"/>
  <c r="BI225" i="30"/>
  <c r="BH225" i="30"/>
  <c r="BG225" i="30"/>
  <c r="BF225" i="30"/>
  <c r="T225" i="30"/>
  <c r="R225" i="30"/>
  <c r="P225" i="30"/>
  <c r="BI223" i="30"/>
  <c r="BH223" i="30"/>
  <c r="BG223" i="30"/>
  <c r="BF223" i="30"/>
  <c r="T223" i="30"/>
  <c r="R223" i="30"/>
  <c r="P223" i="30"/>
  <c r="BI219" i="30"/>
  <c r="BH219" i="30"/>
  <c r="BG219" i="30"/>
  <c r="BF219" i="30"/>
  <c r="T219" i="30"/>
  <c r="R219" i="30"/>
  <c r="P219" i="30"/>
  <c r="BI218" i="30"/>
  <c r="BH218" i="30"/>
  <c r="BG218" i="30"/>
  <c r="BF218" i="30"/>
  <c r="T218" i="30"/>
  <c r="R218" i="30"/>
  <c r="P218" i="30"/>
  <c r="BI216" i="30"/>
  <c r="BH216" i="30"/>
  <c r="BG216" i="30"/>
  <c r="BF216" i="30"/>
  <c r="T216" i="30"/>
  <c r="R216" i="30"/>
  <c r="P216" i="30"/>
  <c r="BI213" i="30"/>
  <c r="BH213" i="30"/>
  <c r="BG213" i="30"/>
  <c r="BF213" i="30"/>
  <c r="T213" i="30"/>
  <c r="R213" i="30"/>
  <c r="P213" i="30"/>
  <c r="BI209" i="30"/>
  <c r="BH209" i="30"/>
  <c r="BG209" i="30"/>
  <c r="BF209" i="30"/>
  <c r="T209" i="30"/>
  <c r="R209" i="30"/>
  <c r="P209" i="30"/>
  <c r="BI206" i="30"/>
  <c r="BH206" i="30"/>
  <c r="BG206" i="30"/>
  <c r="BF206" i="30"/>
  <c r="T206" i="30"/>
  <c r="R206" i="30"/>
  <c r="P206" i="30"/>
  <c r="BI203" i="30"/>
  <c r="BH203" i="30"/>
  <c r="BG203" i="30"/>
  <c r="BF203" i="30"/>
  <c r="T203" i="30"/>
  <c r="R203" i="30"/>
  <c r="P203" i="30"/>
  <c r="BI200" i="30"/>
  <c r="BH200" i="30"/>
  <c r="BG200" i="30"/>
  <c r="BF200" i="30"/>
  <c r="T200" i="30"/>
  <c r="R200" i="30"/>
  <c r="P200" i="30"/>
  <c r="BI198" i="30"/>
  <c r="BH198" i="30"/>
  <c r="BG198" i="30"/>
  <c r="BF198" i="30"/>
  <c r="T198" i="30"/>
  <c r="R198" i="30"/>
  <c r="P198" i="30"/>
  <c r="BI192" i="30"/>
  <c r="BH192" i="30"/>
  <c r="BG192" i="30"/>
  <c r="BF192" i="30"/>
  <c r="T192" i="30"/>
  <c r="R192" i="30"/>
  <c r="P192" i="30"/>
  <c r="BI189" i="30"/>
  <c r="BH189" i="30"/>
  <c r="BG189" i="30"/>
  <c r="BF189" i="30"/>
  <c r="T189" i="30"/>
  <c r="R189" i="30"/>
  <c r="P189" i="30"/>
  <c r="BI187" i="30"/>
  <c r="BH187" i="30"/>
  <c r="BG187" i="30"/>
  <c r="BF187" i="30"/>
  <c r="T187" i="30"/>
  <c r="R187" i="30"/>
  <c r="P187" i="30"/>
  <c r="BI184" i="30"/>
  <c r="BH184" i="30"/>
  <c r="BG184" i="30"/>
  <c r="BF184" i="30"/>
  <c r="T184" i="30"/>
  <c r="R184" i="30"/>
  <c r="P184" i="30"/>
  <c r="BI179" i="30"/>
  <c r="BH179" i="30"/>
  <c r="BG179" i="30"/>
  <c r="BF179" i="30"/>
  <c r="T179" i="30"/>
  <c r="R179" i="30"/>
  <c r="P179" i="30"/>
  <c r="BI173" i="30"/>
  <c r="BH173" i="30"/>
  <c r="BG173" i="30"/>
  <c r="BF173" i="30"/>
  <c r="T173" i="30"/>
  <c r="R173" i="30"/>
  <c r="P173" i="30"/>
  <c r="BI171" i="30"/>
  <c r="BH171" i="30"/>
  <c r="BG171" i="30"/>
  <c r="BF171" i="30"/>
  <c r="T171" i="30"/>
  <c r="R171" i="30"/>
  <c r="P171" i="30"/>
  <c r="BI169" i="30"/>
  <c r="BH169" i="30"/>
  <c r="BG169" i="30"/>
  <c r="BF169" i="30"/>
  <c r="T169" i="30"/>
  <c r="R169" i="30"/>
  <c r="P169" i="30"/>
  <c r="BI164" i="30"/>
  <c r="BH164" i="30"/>
  <c r="BG164" i="30"/>
  <c r="BF164" i="30"/>
  <c r="T164" i="30"/>
  <c r="R164" i="30"/>
  <c r="P164" i="30"/>
  <c r="BI156" i="30"/>
  <c r="BH156" i="30"/>
  <c r="BG156" i="30"/>
  <c r="BF156" i="30"/>
  <c r="T156" i="30"/>
  <c r="T155" i="30" s="1"/>
  <c r="R156" i="30"/>
  <c r="R155" i="30"/>
  <c r="P156" i="30"/>
  <c r="P155" i="30" s="1"/>
  <c r="BI152" i="30"/>
  <c r="BH152" i="30"/>
  <c r="BG152" i="30"/>
  <c r="BF152" i="30"/>
  <c r="T152" i="30"/>
  <c r="R152" i="30"/>
  <c r="P152" i="30"/>
  <c r="BI149" i="30"/>
  <c r="BH149" i="30"/>
  <c r="BG149" i="30"/>
  <c r="BF149" i="30"/>
  <c r="T149" i="30"/>
  <c r="R149" i="30"/>
  <c r="P149" i="30"/>
  <c r="BI147" i="30"/>
  <c r="BH147" i="30"/>
  <c r="BG147" i="30"/>
  <c r="BF147" i="30"/>
  <c r="T147" i="30"/>
  <c r="R147" i="30"/>
  <c r="P147" i="30"/>
  <c r="BI145" i="30"/>
  <c r="BH145" i="30"/>
  <c r="BG145" i="30"/>
  <c r="BF145" i="30"/>
  <c r="T145" i="30"/>
  <c r="R145" i="30"/>
  <c r="P145" i="30"/>
  <c r="BI141" i="30"/>
  <c r="BH141" i="30"/>
  <c r="BG141" i="30"/>
  <c r="BF141" i="30"/>
  <c r="T141" i="30"/>
  <c r="T140" i="30"/>
  <c r="R141" i="30"/>
  <c r="R140" i="30" s="1"/>
  <c r="P141" i="30"/>
  <c r="P140" i="30" s="1"/>
  <c r="BI132" i="30"/>
  <c r="BH132" i="30"/>
  <c r="BG132" i="30"/>
  <c r="BF132" i="30"/>
  <c r="T132" i="30"/>
  <c r="R132" i="30"/>
  <c r="P132" i="30"/>
  <c r="BI129" i="30"/>
  <c r="BH129" i="30"/>
  <c r="BG129" i="30"/>
  <c r="BF129" i="30"/>
  <c r="T129" i="30"/>
  <c r="R129" i="30"/>
  <c r="P129" i="30"/>
  <c r="BI126" i="30"/>
  <c r="BH126" i="30"/>
  <c r="BG126" i="30"/>
  <c r="BF126" i="30"/>
  <c r="T126" i="30"/>
  <c r="R126" i="30"/>
  <c r="P126" i="30"/>
  <c r="BI124" i="30"/>
  <c r="BH124" i="30"/>
  <c r="BG124" i="30"/>
  <c r="BF124" i="30"/>
  <c r="T124" i="30"/>
  <c r="R124" i="30"/>
  <c r="P124" i="30"/>
  <c r="BI123" i="30"/>
  <c r="BH123" i="30"/>
  <c r="BG123" i="30"/>
  <c r="BF123" i="30"/>
  <c r="T123" i="30"/>
  <c r="R123" i="30"/>
  <c r="P123" i="30"/>
  <c r="BI119" i="30"/>
  <c r="BH119" i="30"/>
  <c r="BG119" i="30"/>
  <c r="BF119" i="30"/>
  <c r="T119" i="30"/>
  <c r="R119" i="30"/>
  <c r="P119" i="30"/>
  <c r="BI116" i="30"/>
  <c r="BH116" i="30"/>
  <c r="BG116" i="30"/>
  <c r="BF116" i="30"/>
  <c r="T116" i="30"/>
  <c r="R116" i="30"/>
  <c r="P116" i="30"/>
  <c r="BI113" i="30"/>
  <c r="BH113" i="30"/>
  <c r="BG113" i="30"/>
  <c r="BF113" i="30"/>
  <c r="T113" i="30"/>
  <c r="R113" i="30"/>
  <c r="P113" i="30"/>
  <c r="F104" i="30"/>
  <c r="E102" i="30"/>
  <c r="F56" i="30"/>
  <c r="E54" i="30"/>
  <c r="J26" i="30"/>
  <c r="E26" i="30"/>
  <c r="J107" i="30" s="1"/>
  <c r="J25" i="30"/>
  <c r="J23" i="30"/>
  <c r="E23" i="30"/>
  <c r="J106" i="30" s="1"/>
  <c r="J22" i="30"/>
  <c r="J20" i="30"/>
  <c r="E20" i="30"/>
  <c r="F107" i="30" s="1"/>
  <c r="J19" i="30"/>
  <c r="J17" i="30"/>
  <c r="E17" i="30"/>
  <c r="F106" i="30" s="1"/>
  <c r="J16" i="30"/>
  <c r="J14" i="30"/>
  <c r="J56" i="30" s="1"/>
  <c r="E7" i="30"/>
  <c r="E98" i="30" s="1"/>
  <c r="J39" i="29"/>
  <c r="J38" i="29"/>
  <c r="AY86" i="1"/>
  <c r="J37" i="29"/>
  <c r="AX86" i="1"/>
  <c r="BI95" i="29"/>
  <c r="BH95" i="29"/>
  <c r="BG95" i="29"/>
  <c r="BF95" i="29"/>
  <c r="T95" i="29"/>
  <c r="T94" i="29" s="1"/>
  <c r="R95" i="29"/>
  <c r="R94" i="29" s="1"/>
  <c r="P95" i="29"/>
  <c r="P94" i="29" s="1"/>
  <c r="BI93" i="29"/>
  <c r="BH93" i="29"/>
  <c r="BG93" i="29"/>
  <c r="BF93" i="29"/>
  <c r="T93" i="29"/>
  <c r="R93" i="29"/>
  <c r="P93" i="29"/>
  <c r="BI91" i="29"/>
  <c r="BH91" i="29"/>
  <c r="BG91" i="29"/>
  <c r="BF91" i="29"/>
  <c r="T91" i="29"/>
  <c r="R91" i="29"/>
  <c r="P91" i="29"/>
  <c r="F82" i="29"/>
  <c r="E80" i="29"/>
  <c r="F56" i="29"/>
  <c r="E54" i="29"/>
  <c r="J26" i="29"/>
  <c r="E26" i="29"/>
  <c r="J85" i="29" s="1"/>
  <c r="J25" i="29"/>
  <c r="J23" i="29"/>
  <c r="E23" i="29"/>
  <c r="J58" i="29" s="1"/>
  <c r="J22" i="29"/>
  <c r="J20" i="29"/>
  <c r="E20" i="29"/>
  <c r="F85" i="29" s="1"/>
  <c r="J19" i="29"/>
  <c r="J17" i="29"/>
  <c r="E17" i="29"/>
  <c r="F58" i="29" s="1"/>
  <c r="J16" i="29"/>
  <c r="J14" i="29"/>
  <c r="J82" i="29"/>
  <c r="E7" i="29"/>
  <c r="E50" i="29" s="1"/>
  <c r="J39" i="28"/>
  <c r="J38" i="28"/>
  <c r="AY85" i="1" s="1"/>
  <c r="J37" i="28"/>
  <c r="AX85" i="1"/>
  <c r="BI147" i="28"/>
  <c r="BH147" i="28"/>
  <c r="BG147" i="28"/>
  <c r="BF147" i="28"/>
  <c r="T147" i="28"/>
  <c r="R147" i="28"/>
  <c r="P147" i="28"/>
  <c r="BI146" i="28"/>
  <c r="BH146" i="28"/>
  <c r="BG146" i="28"/>
  <c r="BF146" i="28"/>
  <c r="T146" i="28"/>
  <c r="R146" i="28"/>
  <c r="P146" i="28"/>
  <c r="BI145" i="28"/>
  <c r="BH145" i="28"/>
  <c r="BG145" i="28"/>
  <c r="BF145" i="28"/>
  <c r="T145" i="28"/>
  <c r="R145" i="28"/>
  <c r="P145" i="28"/>
  <c r="BI143" i="28"/>
  <c r="BH143" i="28"/>
  <c r="BG143" i="28"/>
  <c r="BF143" i="28"/>
  <c r="T143" i="28"/>
  <c r="R143" i="28"/>
  <c r="P143" i="28"/>
  <c r="BI141" i="28"/>
  <c r="BH141" i="28"/>
  <c r="BG141" i="28"/>
  <c r="BF141" i="28"/>
  <c r="T141" i="28"/>
  <c r="R141" i="28"/>
  <c r="P141" i="28"/>
  <c r="BI139" i="28"/>
  <c r="BH139" i="28"/>
  <c r="BG139" i="28"/>
  <c r="BF139" i="28"/>
  <c r="T139" i="28"/>
  <c r="R139" i="28"/>
  <c r="P139" i="28"/>
  <c r="BI137" i="28"/>
  <c r="BH137" i="28"/>
  <c r="BG137" i="28"/>
  <c r="BF137" i="28"/>
  <c r="T137" i="28"/>
  <c r="R137" i="28"/>
  <c r="P137" i="28"/>
  <c r="BI135" i="28"/>
  <c r="BH135" i="28"/>
  <c r="BG135" i="28"/>
  <c r="BF135" i="28"/>
  <c r="T135" i="28"/>
  <c r="R135" i="28"/>
  <c r="P135" i="28"/>
  <c r="BI133" i="28"/>
  <c r="BH133" i="28"/>
  <c r="BG133" i="28"/>
  <c r="BF133" i="28"/>
  <c r="T133" i="28"/>
  <c r="R133" i="28"/>
  <c r="P133" i="28"/>
  <c r="BI132" i="28"/>
  <c r="BH132" i="28"/>
  <c r="BG132" i="28"/>
  <c r="BF132" i="28"/>
  <c r="T132" i="28"/>
  <c r="R132" i="28"/>
  <c r="P132" i="28"/>
  <c r="BI130" i="28"/>
  <c r="BH130" i="28"/>
  <c r="BG130" i="28"/>
  <c r="BF130" i="28"/>
  <c r="T130" i="28"/>
  <c r="R130" i="28"/>
  <c r="P130" i="28"/>
  <c r="BI128" i="28"/>
  <c r="BH128" i="28"/>
  <c r="BG128" i="28"/>
  <c r="BF128" i="28"/>
  <c r="T128" i="28"/>
  <c r="R128" i="28"/>
  <c r="P128" i="28"/>
  <c r="BI126" i="28"/>
  <c r="BH126" i="28"/>
  <c r="BG126" i="28"/>
  <c r="BF126" i="28"/>
  <c r="T126" i="28"/>
  <c r="R126" i="28"/>
  <c r="P126" i="28"/>
  <c r="BI124" i="28"/>
  <c r="BH124" i="28"/>
  <c r="BG124" i="28"/>
  <c r="BF124" i="28"/>
  <c r="T124" i="28"/>
  <c r="R124" i="28"/>
  <c r="P124" i="28"/>
  <c r="BI122" i="28"/>
  <c r="BH122" i="28"/>
  <c r="BG122" i="28"/>
  <c r="BF122" i="28"/>
  <c r="T122" i="28"/>
  <c r="R122" i="28"/>
  <c r="P122" i="28"/>
  <c r="BI120" i="28"/>
  <c r="BH120" i="28"/>
  <c r="BG120" i="28"/>
  <c r="BF120" i="28"/>
  <c r="T120" i="28"/>
  <c r="R120" i="28"/>
  <c r="P120" i="28"/>
  <c r="BI118" i="28"/>
  <c r="BH118" i="28"/>
  <c r="BG118" i="28"/>
  <c r="BF118" i="28"/>
  <c r="T118" i="28"/>
  <c r="R118" i="28"/>
  <c r="P118" i="28"/>
  <c r="BI116" i="28"/>
  <c r="BH116" i="28"/>
  <c r="BG116" i="28"/>
  <c r="BF116" i="28"/>
  <c r="T116" i="28"/>
  <c r="R116" i="28"/>
  <c r="P116" i="28"/>
  <c r="BI115" i="28"/>
  <c r="BH115" i="28"/>
  <c r="BG115" i="28"/>
  <c r="BF115" i="28"/>
  <c r="T115" i="28"/>
  <c r="R115" i="28"/>
  <c r="P115" i="28"/>
  <c r="BI114" i="28"/>
  <c r="BH114" i="28"/>
  <c r="BG114" i="28"/>
  <c r="BF114" i="28"/>
  <c r="T114" i="28"/>
  <c r="R114" i="28"/>
  <c r="P114" i="28"/>
  <c r="BI112" i="28"/>
  <c r="BH112" i="28"/>
  <c r="BG112" i="28"/>
  <c r="BF112" i="28"/>
  <c r="T112" i="28"/>
  <c r="R112" i="28"/>
  <c r="P112" i="28"/>
  <c r="BI110" i="28"/>
  <c r="BH110" i="28"/>
  <c r="BG110" i="28"/>
  <c r="BF110" i="28"/>
  <c r="T110" i="28"/>
  <c r="R110" i="28"/>
  <c r="P110" i="28"/>
  <c r="BI109" i="28"/>
  <c r="BH109" i="28"/>
  <c r="BG109" i="28"/>
  <c r="BF109" i="28"/>
  <c r="T109" i="28"/>
  <c r="R109" i="28"/>
  <c r="P109" i="28"/>
  <c r="BI107" i="28"/>
  <c r="BH107" i="28"/>
  <c r="BG107" i="28"/>
  <c r="BF107" i="28"/>
  <c r="T107" i="28"/>
  <c r="R107" i="28"/>
  <c r="P107" i="28"/>
  <c r="BI106" i="28"/>
  <c r="BH106" i="28"/>
  <c r="BG106" i="28"/>
  <c r="BF106" i="28"/>
  <c r="T106" i="28"/>
  <c r="R106" i="28"/>
  <c r="P106" i="28"/>
  <c r="BI105" i="28"/>
  <c r="BH105" i="28"/>
  <c r="BG105" i="28"/>
  <c r="BF105" i="28"/>
  <c r="T105" i="28"/>
  <c r="R105" i="28"/>
  <c r="P105" i="28"/>
  <c r="BI103" i="28"/>
  <c r="BH103" i="28"/>
  <c r="BG103" i="28"/>
  <c r="BF103" i="28"/>
  <c r="T103" i="28"/>
  <c r="R103" i="28"/>
  <c r="P103" i="28"/>
  <c r="BI102" i="28"/>
  <c r="BH102" i="28"/>
  <c r="BG102" i="28"/>
  <c r="BF102" i="28"/>
  <c r="T102" i="28"/>
  <c r="R102" i="28"/>
  <c r="P102" i="28"/>
  <c r="BI101" i="28"/>
  <c r="BH101" i="28"/>
  <c r="BG101" i="28"/>
  <c r="BF101" i="28"/>
  <c r="T101" i="28"/>
  <c r="R101" i="28"/>
  <c r="P101" i="28"/>
  <c r="BI99" i="28"/>
  <c r="BH99" i="28"/>
  <c r="BG99" i="28"/>
  <c r="BF99" i="28"/>
  <c r="T99" i="28"/>
  <c r="R99" i="28"/>
  <c r="P99" i="28"/>
  <c r="BI97" i="28"/>
  <c r="BH97" i="28"/>
  <c r="BG97" i="28"/>
  <c r="BF97" i="28"/>
  <c r="T97" i="28"/>
  <c r="R97" i="28"/>
  <c r="P97" i="28"/>
  <c r="BI95" i="28"/>
  <c r="BH95" i="28"/>
  <c r="BG95" i="28"/>
  <c r="BF95" i="28"/>
  <c r="T95" i="28"/>
  <c r="R95" i="28"/>
  <c r="P95" i="28"/>
  <c r="BI93" i="28"/>
  <c r="BH93" i="28"/>
  <c r="BG93" i="28"/>
  <c r="BF93" i="28"/>
  <c r="T93" i="28"/>
  <c r="R93" i="28"/>
  <c r="P93" i="28"/>
  <c r="BI92" i="28"/>
  <c r="BH92" i="28"/>
  <c r="BG92" i="28"/>
  <c r="BF92" i="28"/>
  <c r="T92" i="28"/>
  <c r="R92" i="28"/>
  <c r="P92" i="28"/>
  <c r="BI90" i="28"/>
  <c r="BH90" i="28"/>
  <c r="BG90" i="28"/>
  <c r="BF90" i="28"/>
  <c r="T90" i="28"/>
  <c r="R90" i="28"/>
  <c r="P90" i="28"/>
  <c r="BI89" i="28"/>
  <c r="BH89" i="28"/>
  <c r="BG89" i="28"/>
  <c r="BF89" i="28"/>
  <c r="T89" i="28"/>
  <c r="R89" i="28"/>
  <c r="P89" i="28"/>
  <c r="BI88" i="28"/>
  <c r="BH88" i="28"/>
  <c r="BG88" i="28"/>
  <c r="BF88" i="28"/>
  <c r="T88" i="28"/>
  <c r="R88" i="28"/>
  <c r="P88" i="28"/>
  <c r="F80" i="28"/>
  <c r="E78" i="28"/>
  <c r="F56" i="28"/>
  <c r="E54" i="28"/>
  <c r="J26" i="28"/>
  <c r="E26" i="28"/>
  <c r="J83" i="28" s="1"/>
  <c r="J25" i="28"/>
  <c r="J23" i="28"/>
  <c r="E23" i="28"/>
  <c r="J58" i="28" s="1"/>
  <c r="J22" i="28"/>
  <c r="J20" i="28"/>
  <c r="E20" i="28"/>
  <c r="F83" i="28" s="1"/>
  <c r="J19" i="28"/>
  <c r="J17" i="28"/>
  <c r="E17" i="28"/>
  <c r="F82" i="28"/>
  <c r="J16" i="28"/>
  <c r="J14" i="28"/>
  <c r="J56" i="28" s="1"/>
  <c r="E7" i="28"/>
  <c r="E74" i="28" s="1"/>
  <c r="J39" i="27"/>
  <c r="J38" i="27"/>
  <c r="AY84" i="1" s="1"/>
  <c r="J37" i="27"/>
  <c r="AX84" i="1" s="1"/>
  <c r="BI157" i="27"/>
  <c r="BH157" i="27"/>
  <c r="BG157" i="27"/>
  <c r="BF157" i="27"/>
  <c r="T157" i="27"/>
  <c r="R157" i="27"/>
  <c r="P157" i="27"/>
  <c r="BI156" i="27"/>
  <c r="BH156" i="27"/>
  <c r="BG156" i="27"/>
  <c r="BF156" i="27"/>
  <c r="T156" i="27"/>
  <c r="R156" i="27"/>
  <c r="P156" i="27"/>
  <c r="BI155" i="27"/>
  <c r="BH155" i="27"/>
  <c r="BG155" i="27"/>
  <c r="BF155" i="27"/>
  <c r="T155" i="27"/>
  <c r="R155" i="27"/>
  <c r="P155" i="27"/>
  <c r="BI154" i="27"/>
  <c r="BH154" i="27"/>
  <c r="BG154" i="27"/>
  <c r="BF154" i="27"/>
  <c r="T154" i="27"/>
  <c r="R154" i="27"/>
  <c r="P154" i="27"/>
  <c r="BI152" i="27"/>
  <c r="BH152" i="27"/>
  <c r="BG152" i="27"/>
  <c r="BF152" i="27"/>
  <c r="T152" i="27"/>
  <c r="R152" i="27"/>
  <c r="P152" i="27"/>
  <c r="BI151" i="27"/>
  <c r="BH151" i="27"/>
  <c r="BG151" i="27"/>
  <c r="BF151" i="27"/>
  <c r="T151" i="27"/>
  <c r="R151" i="27"/>
  <c r="P151" i="27"/>
  <c r="BI150" i="27"/>
  <c r="BH150" i="27"/>
  <c r="BG150" i="27"/>
  <c r="BF150" i="27"/>
  <c r="T150" i="27"/>
  <c r="R150" i="27"/>
  <c r="P150" i="27"/>
  <c r="BI148" i="27"/>
  <c r="BH148" i="27"/>
  <c r="BG148" i="27"/>
  <c r="BF148" i="27"/>
  <c r="T148" i="27"/>
  <c r="R148" i="27"/>
  <c r="P148" i="27"/>
  <c r="BI147" i="27"/>
  <c r="BH147" i="27"/>
  <c r="BG147" i="27"/>
  <c r="BF147" i="27"/>
  <c r="T147" i="27"/>
  <c r="R147" i="27"/>
  <c r="P147" i="27"/>
  <c r="BI146" i="27"/>
  <c r="BH146" i="27"/>
  <c r="BG146" i="27"/>
  <c r="BF146" i="27"/>
  <c r="T146" i="27"/>
  <c r="R146" i="27"/>
  <c r="P146" i="27"/>
  <c r="BI145" i="27"/>
  <c r="BH145" i="27"/>
  <c r="BG145" i="27"/>
  <c r="BF145" i="27"/>
  <c r="T145" i="27"/>
  <c r="R145" i="27"/>
  <c r="P145" i="27"/>
  <c r="BI144" i="27"/>
  <c r="BH144" i="27"/>
  <c r="BG144" i="27"/>
  <c r="BF144" i="27"/>
  <c r="T144" i="27"/>
  <c r="R144" i="27"/>
  <c r="P144" i="27"/>
  <c r="BI143" i="27"/>
  <c r="BH143" i="27"/>
  <c r="BG143" i="27"/>
  <c r="BF143" i="27"/>
  <c r="T143" i="27"/>
  <c r="R143" i="27"/>
  <c r="P143" i="27"/>
  <c r="BI141" i="27"/>
  <c r="BH141" i="27"/>
  <c r="BG141" i="27"/>
  <c r="BF141" i="27"/>
  <c r="T141" i="27"/>
  <c r="R141" i="27"/>
  <c r="P141" i="27"/>
  <c r="BI140" i="27"/>
  <c r="BH140" i="27"/>
  <c r="BG140" i="27"/>
  <c r="BF140" i="27"/>
  <c r="T140" i="27"/>
  <c r="R140" i="27"/>
  <c r="P140" i="27"/>
  <c r="BI139" i="27"/>
  <c r="BH139" i="27"/>
  <c r="BG139" i="27"/>
  <c r="BF139" i="27"/>
  <c r="T139" i="27"/>
  <c r="R139" i="27"/>
  <c r="P139" i="27"/>
  <c r="BI138" i="27"/>
  <c r="BH138" i="27"/>
  <c r="BG138" i="27"/>
  <c r="BF138" i="27"/>
  <c r="T138" i="27"/>
  <c r="R138" i="27"/>
  <c r="P138" i="27"/>
  <c r="BI137" i="27"/>
  <c r="BH137" i="27"/>
  <c r="BG137" i="27"/>
  <c r="BF137" i="27"/>
  <c r="T137" i="27"/>
  <c r="R137" i="27"/>
  <c r="P137" i="27"/>
  <c r="BI136" i="27"/>
  <c r="BH136" i="27"/>
  <c r="BG136" i="27"/>
  <c r="BF136" i="27"/>
  <c r="T136" i="27"/>
  <c r="R136" i="27"/>
  <c r="P136" i="27"/>
  <c r="BI135" i="27"/>
  <c r="BH135" i="27"/>
  <c r="BG135" i="27"/>
  <c r="BF135" i="27"/>
  <c r="T135" i="27"/>
  <c r="R135" i="27"/>
  <c r="P135" i="27"/>
  <c r="BI134" i="27"/>
  <c r="BH134" i="27"/>
  <c r="BG134" i="27"/>
  <c r="BF134" i="27"/>
  <c r="T134" i="27"/>
  <c r="R134" i="27"/>
  <c r="P134" i="27"/>
  <c r="BI133" i="27"/>
  <c r="BH133" i="27"/>
  <c r="BG133" i="27"/>
  <c r="BF133" i="27"/>
  <c r="T133" i="27"/>
  <c r="R133" i="27"/>
  <c r="P133" i="27"/>
  <c r="BI132" i="27"/>
  <c r="BH132" i="27"/>
  <c r="BG132" i="27"/>
  <c r="BF132" i="27"/>
  <c r="T132" i="27"/>
  <c r="R132" i="27"/>
  <c r="P132" i="27"/>
  <c r="BI131" i="27"/>
  <c r="BH131" i="27"/>
  <c r="BG131" i="27"/>
  <c r="BF131" i="27"/>
  <c r="T131" i="27"/>
  <c r="R131" i="27"/>
  <c r="P131" i="27"/>
  <c r="BI130" i="27"/>
  <c r="BH130" i="27"/>
  <c r="BG130" i="27"/>
  <c r="BF130" i="27"/>
  <c r="T130" i="27"/>
  <c r="R130" i="27"/>
  <c r="P130" i="27"/>
  <c r="BI128" i="27"/>
  <c r="BH128" i="27"/>
  <c r="BG128" i="27"/>
  <c r="BF128" i="27"/>
  <c r="T128" i="27"/>
  <c r="R128" i="27"/>
  <c r="P128" i="27"/>
  <c r="BI127" i="27"/>
  <c r="BH127" i="27"/>
  <c r="BG127" i="27"/>
  <c r="BF127" i="27"/>
  <c r="T127" i="27"/>
  <c r="R127" i="27"/>
  <c r="P127" i="27"/>
  <c r="BI126" i="27"/>
  <c r="BH126" i="27"/>
  <c r="BG126" i="27"/>
  <c r="BF126" i="27"/>
  <c r="T126" i="27"/>
  <c r="R126" i="27"/>
  <c r="P126" i="27"/>
  <c r="BI125" i="27"/>
  <c r="BH125" i="27"/>
  <c r="BG125" i="27"/>
  <c r="BF125" i="27"/>
  <c r="T125" i="27"/>
  <c r="R125" i="27"/>
  <c r="P125" i="27"/>
  <c r="BI124" i="27"/>
  <c r="BH124" i="27"/>
  <c r="BG124" i="27"/>
  <c r="BF124" i="27"/>
  <c r="T124" i="27"/>
  <c r="R124" i="27"/>
  <c r="P124" i="27"/>
  <c r="BI122" i="27"/>
  <c r="BH122" i="27"/>
  <c r="BG122" i="27"/>
  <c r="BF122" i="27"/>
  <c r="T122" i="27"/>
  <c r="R122" i="27"/>
  <c r="P122" i="27"/>
  <c r="BI121" i="27"/>
  <c r="BH121" i="27"/>
  <c r="BG121" i="27"/>
  <c r="BF121" i="27"/>
  <c r="T121" i="27"/>
  <c r="R121" i="27"/>
  <c r="P121" i="27"/>
  <c r="BI120" i="27"/>
  <c r="BH120" i="27"/>
  <c r="BG120" i="27"/>
  <c r="BF120" i="27"/>
  <c r="T120" i="27"/>
  <c r="R120" i="27"/>
  <c r="P120" i="27"/>
  <c r="BI119" i="27"/>
  <c r="BH119" i="27"/>
  <c r="BG119" i="27"/>
  <c r="BF119" i="27"/>
  <c r="T119" i="27"/>
  <c r="R119" i="27"/>
  <c r="P119" i="27"/>
  <c r="BI117" i="27"/>
  <c r="BH117" i="27"/>
  <c r="BG117" i="27"/>
  <c r="BF117" i="27"/>
  <c r="T117" i="27"/>
  <c r="R117" i="27"/>
  <c r="P117" i="27"/>
  <c r="BI116" i="27"/>
  <c r="BH116" i="27"/>
  <c r="BG116" i="27"/>
  <c r="BF116" i="27"/>
  <c r="T116" i="27"/>
  <c r="R116" i="27"/>
  <c r="P116" i="27"/>
  <c r="BI115" i="27"/>
  <c r="BH115" i="27"/>
  <c r="BG115" i="27"/>
  <c r="BF115" i="27"/>
  <c r="T115" i="27"/>
  <c r="R115" i="27"/>
  <c r="P115" i="27"/>
  <c r="BI113" i="27"/>
  <c r="BH113" i="27"/>
  <c r="BG113" i="27"/>
  <c r="BF113" i="27"/>
  <c r="T113" i="27"/>
  <c r="R113" i="27"/>
  <c r="P113" i="27"/>
  <c r="BI112" i="27"/>
  <c r="BH112" i="27"/>
  <c r="BG112" i="27"/>
  <c r="BF112" i="27"/>
  <c r="T112" i="27"/>
  <c r="R112" i="27"/>
  <c r="P112" i="27"/>
  <c r="BI110" i="27"/>
  <c r="BH110" i="27"/>
  <c r="BG110" i="27"/>
  <c r="BF110" i="27"/>
  <c r="T110" i="27"/>
  <c r="R110" i="27"/>
  <c r="P110" i="27"/>
  <c r="BI109" i="27"/>
  <c r="BH109" i="27"/>
  <c r="BG109" i="27"/>
  <c r="BF109" i="27"/>
  <c r="T109" i="27"/>
  <c r="R109" i="27"/>
  <c r="P109" i="27"/>
  <c r="BI108" i="27"/>
  <c r="BH108" i="27"/>
  <c r="BG108" i="27"/>
  <c r="BF108" i="27"/>
  <c r="T108" i="27"/>
  <c r="R108" i="27"/>
  <c r="P108" i="27"/>
  <c r="BI107" i="27"/>
  <c r="BH107" i="27"/>
  <c r="BG107" i="27"/>
  <c r="BF107" i="27"/>
  <c r="T107" i="27"/>
  <c r="R107" i="27"/>
  <c r="P107" i="27"/>
  <c r="BI106" i="27"/>
  <c r="BH106" i="27"/>
  <c r="BG106" i="27"/>
  <c r="BF106" i="27"/>
  <c r="T106" i="27"/>
  <c r="R106" i="27"/>
  <c r="P106" i="27"/>
  <c r="BI105" i="27"/>
  <c r="BH105" i="27"/>
  <c r="BG105" i="27"/>
  <c r="BF105" i="27"/>
  <c r="T105" i="27"/>
  <c r="R105" i="27"/>
  <c r="P105" i="27"/>
  <c r="BI104" i="27"/>
  <c r="BH104" i="27"/>
  <c r="BG104" i="27"/>
  <c r="BF104" i="27"/>
  <c r="T104" i="27"/>
  <c r="R104" i="27"/>
  <c r="P104" i="27"/>
  <c r="BI103" i="27"/>
  <c r="BH103" i="27"/>
  <c r="BG103" i="27"/>
  <c r="BF103" i="27"/>
  <c r="T103" i="27"/>
  <c r="R103" i="27"/>
  <c r="P103" i="27"/>
  <c r="BI102" i="27"/>
  <c r="BH102" i="27"/>
  <c r="BG102" i="27"/>
  <c r="BF102" i="27"/>
  <c r="T102" i="27"/>
  <c r="R102" i="27"/>
  <c r="P102" i="27"/>
  <c r="BI101" i="27"/>
  <c r="BH101" i="27"/>
  <c r="BG101" i="27"/>
  <c r="BF101" i="27"/>
  <c r="T101" i="27"/>
  <c r="R101" i="27"/>
  <c r="P101" i="27"/>
  <c r="BI100" i="27"/>
  <c r="BH100" i="27"/>
  <c r="BG100" i="27"/>
  <c r="BF100" i="27"/>
  <c r="T100" i="27"/>
  <c r="R100" i="27"/>
  <c r="P100" i="27"/>
  <c r="BI99" i="27"/>
  <c r="BH99" i="27"/>
  <c r="BG99" i="27"/>
  <c r="BF99" i="27"/>
  <c r="T99" i="27"/>
  <c r="R99" i="27"/>
  <c r="P99" i="27"/>
  <c r="BI98" i="27"/>
  <c r="BH98" i="27"/>
  <c r="BG98" i="27"/>
  <c r="BF98" i="27"/>
  <c r="T98" i="27"/>
  <c r="R98" i="27"/>
  <c r="P98" i="27"/>
  <c r="BI97" i="27"/>
  <c r="BH97" i="27"/>
  <c r="BG97" i="27"/>
  <c r="BF97" i="27"/>
  <c r="T97" i="27"/>
  <c r="R97" i="27"/>
  <c r="P97" i="27"/>
  <c r="BI96" i="27"/>
  <c r="BH96" i="27"/>
  <c r="BG96" i="27"/>
  <c r="BF96" i="27"/>
  <c r="T96" i="27"/>
  <c r="R96" i="27"/>
  <c r="P96" i="27"/>
  <c r="F88" i="27"/>
  <c r="E86" i="27"/>
  <c r="F56" i="27"/>
  <c r="E54" i="27"/>
  <c r="J26" i="27"/>
  <c r="E26" i="27"/>
  <c r="J91" i="27" s="1"/>
  <c r="J25" i="27"/>
  <c r="J23" i="27"/>
  <c r="E23" i="27"/>
  <c r="J90" i="27"/>
  <c r="J22" i="27"/>
  <c r="J20" i="27"/>
  <c r="E20" i="27"/>
  <c r="F59" i="27" s="1"/>
  <c r="J19" i="27"/>
  <c r="J17" i="27"/>
  <c r="E17" i="27"/>
  <c r="F90" i="27" s="1"/>
  <c r="J16" i="27"/>
  <c r="J14" i="27"/>
  <c r="J88" i="27" s="1"/>
  <c r="E7" i="27"/>
  <c r="E50" i="27" s="1"/>
  <c r="J39" i="26"/>
  <c r="J38" i="26"/>
  <c r="AY83" i="1" s="1"/>
  <c r="J37" i="26"/>
  <c r="AX83" i="1" s="1"/>
  <c r="BI115" i="26"/>
  <c r="BH115" i="26"/>
  <c r="BG115" i="26"/>
  <c r="BF115" i="26"/>
  <c r="T115" i="26"/>
  <c r="R115" i="26"/>
  <c r="P115" i="26"/>
  <c r="BI114" i="26"/>
  <c r="BH114" i="26"/>
  <c r="BG114" i="26"/>
  <c r="BF114" i="26"/>
  <c r="T114" i="26"/>
  <c r="R114" i="26"/>
  <c r="P114" i="26"/>
  <c r="BI113" i="26"/>
  <c r="BH113" i="26"/>
  <c r="BG113" i="26"/>
  <c r="BF113" i="26"/>
  <c r="T113" i="26"/>
  <c r="R113" i="26"/>
  <c r="P113" i="26"/>
  <c r="BI112" i="26"/>
  <c r="BH112" i="26"/>
  <c r="BG112" i="26"/>
  <c r="BF112" i="26"/>
  <c r="T112" i="26"/>
  <c r="R112" i="26"/>
  <c r="P112" i="26"/>
  <c r="BI111" i="26"/>
  <c r="BH111" i="26"/>
  <c r="BG111" i="26"/>
  <c r="BF111" i="26"/>
  <c r="T111" i="26"/>
  <c r="R111" i="26"/>
  <c r="P111" i="26"/>
  <c r="BI110" i="26"/>
  <c r="BH110" i="26"/>
  <c r="BG110" i="26"/>
  <c r="BF110" i="26"/>
  <c r="T110" i="26"/>
  <c r="R110" i="26"/>
  <c r="P110" i="26"/>
  <c r="BI109" i="26"/>
  <c r="BH109" i="26"/>
  <c r="BG109" i="26"/>
  <c r="BF109" i="26"/>
  <c r="T109" i="26"/>
  <c r="R109" i="26"/>
  <c r="P109" i="26"/>
  <c r="BI108" i="26"/>
  <c r="BH108" i="26"/>
  <c r="BG108" i="26"/>
  <c r="BF108" i="26"/>
  <c r="T108" i="26"/>
  <c r="R108" i="26"/>
  <c r="P108" i="26"/>
  <c r="BI107" i="26"/>
  <c r="BH107" i="26"/>
  <c r="BG107" i="26"/>
  <c r="BF107" i="26"/>
  <c r="T107" i="26"/>
  <c r="R107" i="26"/>
  <c r="P107" i="26"/>
  <c r="BI106" i="26"/>
  <c r="BH106" i="26"/>
  <c r="BG106" i="26"/>
  <c r="BF106" i="26"/>
  <c r="T106" i="26"/>
  <c r="R106" i="26"/>
  <c r="P106" i="26"/>
  <c r="BI105" i="26"/>
  <c r="BH105" i="26"/>
  <c r="BG105" i="26"/>
  <c r="BF105" i="26"/>
  <c r="T105" i="26"/>
  <c r="R105" i="26"/>
  <c r="P105" i="26"/>
  <c r="BI104" i="26"/>
  <c r="BH104" i="26"/>
  <c r="BG104" i="26"/>
  <c r="BF104" i="26"/>
  <c r="T104" i="26"/>
  <c r="R104" i="26"/>
  <c r="P104" i="26"/>
  <c r="BI103" i="26"/>
  <c r="BH103" i="26"/>
  <c r="BG103" i="26"/>
  <c r="BF103" i="26"/>
  <c r="T103" i="26"/>
  <c r="R103" i="26"/>
  <c r="P103" i="26"/>
  <c r="BI102" i="26"/>
  <c r="BH102" i="26"/>
  <c r="BG102" i="26"/>
  <c r="BF102" i="26"/>
  <c r="T102" i="26"/>
  <c r="R102" i="26"/>
  <c r="P102" i="26"/>
  <c r="BI101" i="26"/>
  <c r="BH101" i="26"/>
  <c r="BG101" i="26"/>
  <c r="BF101" i="26"/>
  <c r="T101" i="26"/>
  <c r="R101" i="26"/>
  <c r="P101" i="26"/>
  <c r="BI100" i="26"/>
  <c r="BH100" i="26"/>
  <c r="BG100" i="26"/>
  <c r="BF100" i="26"/>
  <c r="T100" i="26"/>
  <c r="R100" i="26"/>
  <c r="P100" i="26"/>
  <c r="BI99" i="26"/>
  <c r="BH99" i="26"/>
  <c r="BG99" i="26"/>
  <c r="BF99" i="26"/>
  <c r="T99" i="26"/>
  <c r="R99" i="26"/>
  <c r="P99" i="26"/>
  <c r="BI98" i="26"/>
  <c r="BH98" i="26"/>
  <c r="BG98" i="26"/>
  <c r="BF98" i="26"/>
  <c r="T98" i="26"/>
  <c r="R98" i="26"/>
  <c r="P98" i="26"/>
  <c r="BI97" i="26"/>
  <c r="BH97" i="26"/>
  <c r="BG97" i="26"/>
  <c r="BF97" i="26"/>
  <c r="T97" i="26"/>
  <c r="R97" i="26"/>
  <c r="P97" i="26"/>
  <c r="BI96" i="26"/>
  <c r="BH96" i="26"/>
  <c r="BG96" i="26"/>
  <c r="BF96" i="26"/>
  <c r="T96" i="26"/>
  <c r="R96" i="26"/>
  <c r="P96" i="26"/>
  <c r="BI95" i="26"/>
  <c r="BH95" i="26"/>
  <c r="BG95" i="26"/>
  <c r="BF95" i="26"/>
  <c r="T95" i="26"/>
  <c r="R95" i="26"/>
  <c r="P95" i="26"/>
  <c r="BI94" i="26"/>
  <c r="BH94" i="26"/>
  <c r="BG94" i="26"/>
  <c r="BF94" i="26"/>
  <c r="T94" i="26"/>
  <c r="R94" i="26"/>
  <c r="P94" i="26"/>
  <c r="BI93" i="26"/>
  <c r="BH93" i="26"/>
  <c r="BG93" i="26"/>
  <c r="BF93" i="26"/>
  <c r="T93" i="26"/>
  <c r="R93" i="26"/>
  <c r="P93" i="26"/>
  <c r="BI92" i="26"/>
  <c r="BH92" i="26"/>
  <c r="BG92" i="26"/>
  <c r="BF92" i="26"/>
  <c r="T92" i="26"/>
  <c r="R92" i="26"/>
  <c r="P92" i="26"/>
  <c r="BI91" i="26"/>
  <c r="BH91" i="26"/>
  <c r="BG91" i="26"/>
  <c r="BF91" i="26"/>
  <c r="T91" i="26"/>
  <c r="R91" i="26"/>
  <c r="P91" i="26"/>
  <c r="BI90" i="26"/>
  <c r="BH90" i="26"/>
  <c r="BG90" i="26"/>
  <c r="BF90" i="26"/>
  <c r="T90" i="26"/>
  <c r="R90" i="26"/>
  <c r="P90" i="26"/>
  <c r="BI89" i="26"/>
  <c r="BH89" i="26"/>
  <c r="BG89" i="26"/>
  <c r="BF89" i="26"/>
  <c r="T89" i="26"/>
  <c r="R89" i="26"/>
  <c r="P89" i="26"/>
  <c r="BI88" i="26"/>
  <c r="BH88" i="26"/>
  <c r="BG88" i="26"/>
  <c r="BF88" i="26"/>
  <c r="T88" i="26"/>
  <c r="R88" i="26"/>
  <c r="P88" i="26"/>
  <c r="F80" i="26"/>
  <c r="E78" i="26"/>
  <c r="F56" i="26"/>
  <c r="E54" i="26"/>
  <c r="J26" i="26"/>
  <c r="E26" i="26"/>
  <c r="J59" i="26" s="1"/>
  <c r="J25" i="26"/>
  <c r="J23" i="26"/>
  <c r="E23" i="26"/>
  <c r="J58" i="26"/>
  <c r="J22" i="26"/>
  <c r="J20" i="26"/>
  <c r="E20" i="26"/>
  <c r="F83" i="26" s="1"/>
  <c r="J19" i="26"/>
  <c r="J17" i="26"/>
  <c r="E17" i="26"/>
  <c r="F82" i="26" s="1"/>
  <c r="J16" i="26"/>
  <c r="J14" i="26"/>
  <c r="J56" i="26" s="1"/>
  <c r="E7" i="26"/>
  <c r="E74" i="26" s="1"/>
  <c r="J39" i="25"/>
  <c r="J38" i="25"/>
  <c r="AY82" i="1" s="1"/>
  <c r="J37" i="25"/>
  <c r="AX82" i="1" s="1"/>
  <c r="BI142" i="25"/>
  <c r="BH142" i="25"/>
  <c r="BG142" i="25"/>
  <c r="BF142" i="25"/>
  <c r="T142" i="25"/>
  <c r="R142" i="25"/>
  <c r="P142" i="25"/>
  <c r="BI141" i="25"/>
  <c r="BH141" i="25"/>
  <c r="BG141" i="25"/>
  <c r="BF141" i="25"/>
  <c r="T141" i="25"/>
  <c r="R141" i="25"/>
  <c r="P141" i="25"/>
  <c r="BI140" i="25"/>
  <c r="BH140" i="25"/>
  <c r="BG140" i="25"/>
  <c r="BF140" i="25"/>
  <c r="T140" i="25"/>
  <c r="R140" i="25"/>
  <c r="P140" i="25"/>
  <c r="BI139" i="25"/>
  <c r="BH139" i="25"/>
  <c r="BG139" i="25"/>
  <c r="BF139" i="25"/>
  <c r="T139" i="25"/>
  <c r="R139" i="25"/>
  <c r="P139" i="25"/>
  <c r="BI138" i="25"/>
  <c r="BH138" i="25"/>
  <c r="BG138" i="25"/>
  <c r="BF138" i="25"/>
  <c r="T138" i="25"/>
  <c r="R138" i="25"/>
  <c r="P138" i="25"/>
  <c r="BI137" i="25"/>
  <c r="BH137" i="25"/>
  <c r="BG137" i="25"/>
  <c r="BF137" i="25"/>
  <c r="T137" i="25"/>
  <c r="R137" i="25"/>
  <c r="P137" i="25"/>
  <c r="BI136" i="25"/>
  <c r="BH136" i="25"/>
  <c r="BG136" i="25"/>
  <c r="BF136" i="25"/>
  <c r="T136" i="25"/>
  <c r="R136" i="25"/>
  <c r="P136" i="25"/>
  <c r="BI135" i="25"/>
  <c r="BH135" i="25"/>
  <c r="BG135" i="25"/>
  <c r="BF135" i="25"/>
  <c r="T135" i="25"/>
  <c r="R135" i="25"/>
  <c r="P135" i="25"/>
  <c r="BI134" i="25"/>
  <c r="BH134" i="25"/>
  <c r="BG134" i="25"/>
  <c r="BF134" i="25"/>
  <c r="T134" i="25"/>
  <c r="R134" i="25"/>
  <c r="P134" i="25"/>
  <c r="BI133" i="25"/>
  <c r="BH133" i="25"/>
  <c r="BG133" i="25"/>
  <c r="BF133" i="25"/>
  <c r="T133" i="25"/>
  <c r="R133" i="25"/>
  <c r="P133" i="25"/>
  <c r="BI132" i="25"/>
  <c r="BH132" i="25"/>
  <c r="BG132" i="25"/>
  <c r="BF132" i="25"/>
  <c r="T132" i="25"/>
  <c r="R132" i="25"/>
  <c r="P132" i="25"/>
  <c r="BI131" i="25"/>
  <c r="BH131" i="25"/>
  <c r="BG131" i="25"/>
  <c r="BF131" i="25"/>
  <c r="T131" i="25"/>
  <c r="R131" i="25"/>
  <c r="P131" i="25"/>
  <c r="BI130" i="25"/>
  <c r="BH130" i="25"/>
  <c r="BG130" i="25"/>
  <c r="BF130" i="25"/>
  <c r="T130" i="25"/>
  <c r="R130" i="25"/>
  <c r="P130" i="25"/>
  <c r="BI129" i="25"/>
  <c r="BH129" i="25"/>
  <c r="BG129" i="25"/>
  <c r="BF129" i="25"/>
  <c r="T129" i="25"/>
  <c r="R129" i="25"/>
  <c r="P129" i="25"/>
  <c r="BI126" i="25"/>
  <c r="BH126" i="25"/>
  <c r="BG126" i="25"/>
  <c r="BF126" i="25"/>
  <c r="T126" i="25"/>
  <c r="R126" i="25"/>
  <c r="P126" i="25"/>
  <c r="BI125" i="25"/>
  <c r="BH125" i="25"/>
  <c r="BG125" i="25"/>
  <c r="BF125" i="25"/>
  <c r="T125" i="25"/>
  <c r="R125" i="25"/>
  <c r="P125" i="25"/>
  <c r="BI124" i="25"/>
  <c r="BH124" i="25"/>
  <c r="BG124" i="25"/>
  <c r="BF124" i="25"/>
  <c r="T124" i="25"/>
  <c r="R124" i="25"/>
  <c r="P124" i="25"/>
  <c r="BI123" i="25"/>
  <c r="BH123" i="25"/>
  <c r="BG123" i="25"/>
  <c r="BF123" i="25"/>
  <c r="T123" i="25"/>
  <c r="R123" i="25"/>
  <c r="P123" i="25"/>
  <c r="BI122" i="25"/>
  <c r="BH122" i="25"/>
  <c r="BG122" i="25"/>
  <c r="BF122" i="25"/>
  <c r="T122" i="25"/>
  <c r="R122" i="25"/>
  <c r="P122" i="25"/>
  <c r="BI120" i="25"/>
  <c r="BH120" i="25"/>
  <c r="BG120" i="25"/>
  <c r="BF120" i="25"/>
  <c r="T120" i="25"/>
  <c r="R120" i="25"/>
  <c r="P120" i="25"/>
  <c r="BI114" i="25"/>
  <c r="BH114" i="25"/>
  <c r="BG114" i="25"/>
  <c r="BF114" i="25"/>
  <c r="T114" i="25"/>
  <c r="R114" i="25"/>
  <c r="P114" i="25"/>
  <c r="BI112" i="25"/>
  <c r="BH112" i="25"/>
  <c r="BG112" i="25"/>
  <c r="BF112" i="25"/>
  <c r="T112" i="25"/>
  <c r="R112" i="25"/>
  <c r="P112" i="25"/>
  <c r="BI110" i="25"/>
  <c r="BH110" i="25"/>
  <c r="BG110" i="25"/>
  <c r="BF110" i="25"/>
  <c r="T110" i="25"/>
  <c r="R110" i="25"/>
  <c r="P110" i="25"/>
  <c r="BI108" i="25"/>
  <c r="BH108" i="25"/>
  <c r="BG108" i="25"/>
  <c r="BF108" i="25"/>
  <c r="T108" i="25"/>
  <c r="R108" i="25"/>
  <c r="P108" i="25"/>
  <c r="BI106" i="25"/>
  <c r="BH106" i="25"/>
  <c r="BG106" i="25"/>
  <c r="BF106" i="25"/>
  <c r="T106" i="25"/>
  <c r="R106" i="25"/>
  <c r="P106" i="25"/>
  <c r="BI105" i="25"/>
  <c r="BH105" i="25"/>
  <c r="BG105" i="25"/>
  <c r="BF105" i="25"/>
  <c r="T105" i="25"/>
  <c r="R105" i="25"/>
  <c r="P105" i="25"/>
  <c r="BI104" i="25"/>
  <c r="BH104" i="25"/>
  <c r="BG104" i="25"/>
  <c r="BF104" i="25"/>
  <c r="T104" i="25"/>
  <c r="R104" i="25"/>
  <c r="P104" i="25"/>
  <c r="BI101" i="25"/>
  <c r="BH101" i="25"/>
  <c r="BG101" i="25"/>
  <c r="BF101" i="25"/>
  <c r="T101" i="25"/>
  <c r="R101" i="25"/>
  <c r="P101" i="25"/>
  <c r="BI100" i="25"/>
  <c r="BH100" i="25"/>
  <c r="BG100" i="25"/>
  <c r="BF100" i="25"/>
  <c r="T100" i="25"/>
  <c r="R100" i="25"/>
  <c r="P100" i="25"/>
  <c r="BI99" i="25"/>
  <c r="BH99" i="25"/>
  <c r="BG99" i="25"/>
  <c r="BF99" i="25"/>
  <c r="T99" i="25"/>
  <c r="R99" i="25"/>
  <c r="P99" i="25"/>
  <c r="BI98" i="25"/>
  <c r="BH98" i="25"/>
  <c r="BG98" i="25"/>
  <c r="BF98" i="25"/>
  <c r="T98" i="25"/>
  <c r="R98" i="25"/>
  <c r="P98" i="25"/>
  <c r="BI97" i="25"/>
  <c r="BH97" i="25"/>
  <c r="BG97" i="25"/>
  <c r="BF97" i="25"/>
  <c r="T97" i="25"/>
  <c r="R97" i="25"/>
  <c r="P97" i="25"/>
  <c r="BI96" i="25"/>
  <c r="BH96" i="25"/>
  <c r="BG96" i="25"/>
  <c r="BF96" i="25"/>
  <c r="T96" i="25"/>
  <c r="R96" i="25"/>
  <c r="P96" i="25"/>
  <c r="BI95" i="25"/>
  <c r="BH95" i="25"/>
  <c r="BG95" i="25"/>
  <c r="BF95" i="25"/>
  <c r="T95" i="25"/>
  <c r="R95" i="25"/>
  <c r="P95" i="25"/>
  <c r="BI94" i="25"/>
  <c r="BH94" i="25"/>
  <c r="BG94" i="25"/>
  <c r="BF94" i="25"/>
  <c r="T94" i="25"/>
  <c r="R94" i="25"/>
  <c r="P94" i="25"/>
  <c r="BI93" i="25"/>
  <c r="BH93" i="25"/>
  <c r="BG93" i="25"/>
  <c r="BF93" i="25"/>
  <c r="T93" i="25"/>
  <c r="R93" i="25"/>
  <c r="P93" i="25"/>
  <c r="BI92" i="25"/>
  <c r="BH92" i="25"/>
  <c r="BG92" i="25"/>
  <c r="BF92" i="25"/>
  <c r="T92" i="25"/>
  <c r="R92" i="25"/>
  <c r="P92" i="25"/>
  <c r="BI91" i="25"/>
  <c r="BH91" i="25"/>
  <c r="BG91" i="25"/>
  <c r="BF91" i="25"/>
  <c r="T91" i="25"/>
  <c r="R91" i="25"/>
  <c r="P91" i="25"/>
  <c r="BI90" i="25"/>
  <c r="BH90" i="25"/>
  <c r="BG90" i="25"/>
  <c r="BF90" i="25"/>
  <c r="T90" i="25"/>
  <c r="R90" i="25"/>
  <c r="P90" i="25"/>
  <c r="BI89" i="25"/>
  <c r="BH89" i="25"/>
  <c r="BG89" i="25"/>
  <c r="BF89" i="25"/>
  <c r="T89" i="25"/>
  <c r="R89" i="25"/>
  <c r="P89" i="25"/>
  <c r="BI88" i="25"/>
  <c r="BH88" i="25"/>
  <c r="BG88" i="25"/>
  <c r="BF88" i="25"/>
  <c r="T88" i="25"/>
  <c r="R88" i="25"/>
  <c r="P88" i="25"/>
  <c r="F80" i="25"/>
  <c r="E78" i="25"/>
  <c r="F56" i="25"/>
  <c r="E54" i="25"/>
  <c r="J26" i="25"/>
  <c r="E26" i="25"/>
  <c r="J83" i="25"/>
  <c r="J25" i="25"/>
  <c r="J23" i="25"/>
  <c r="E23" i="25"/>
  <c r="J58" i="25" s="1"/>
  <c r="J22" i="25"/>
  <c r="J20" i="25"/>
  <c r="E20" i="25"/>
  <c r="F83" i="25" s="1"/>
  <c r="J19" i="25"/>
  <c r="J17" i="25"/>
  <c r="E17" i="25"/>
  <c r="F82" i="25" s="1"/>
  <c r="J16" i="25"/>
  <c r="J14" i="25"/>
  <c r="J80" i="25" s="1"/>
  <c r="E7" i="25"/>
  <c r="E74" i="25"/>
  <c r="J39" i="24"/>
  <c r="J38" i="24"/>
  <c r="AY81" i="1" s="1"/>
  <c r="J37" i="24"/>
  <c r="AX81" i="1"/>
  <c r="BI455" i="24"/>
  <c r="BH455" i="24"/>
  <c r="BG455" i="24"/>
  <c r="BF455" i="24"/>
  <c r="T455" i="24"/>
  <c r="R455" i="24"/>
  <c r="P455" i="24"/>
  <c r="BI453" i="24"/>
  <c r="BH453" i="24"/>
  <c r="BG453" i="24"/>
  <c r="BF453" i="24"/>
  <c r="T453" i="24"/>
  <c r="R453" i="24"/>
  <c r="P453" i="24"/>
  <c r="BI451" i="24"/>
  <c r="BH451" i="24"/>
  <c r="BG451" i="24"/>
  <c r="BF451" i="24"/>
  <c r="T451" i="24"/>
  <c r="R451" i="24"/>
  <c r="P451" i="24"/>
  <c r="BI447" i="24"/>
  <c r="BH447" i="24"/>
  <c r="BG447" i="24"/>
  <c r="BF447" i="24"/>
  <c r="T447" i="24"/>
  <c r="R447" i="24"/>
  <c r="P447" i="24"/>
  <c r="BI445" i="24"/>
  <c r="BH445" i="24"/>
  <c r="BG445" i="24"/>
  <c r="BF445" i="24"/>
  <c r="T445" i="24"/>
  <c r="R445" i="24"/>
  <c r="P445" i="24"/>
  <c r="BI442" i="24"/>
  <c r="BH442" i="24"/>
  <c r="BG442" i="24"/>
  <c r="BF442" i="24"/>
  <c r="T442" i="24"/>
  <c r="R442" i="24"/>
  <c r="P442" i="24"/>
  <c r="BI436" i="24"/>
  <c r="BH436" i="24"/>
  <c r="BG436" i="24"/>
  <c r="BF436" i="24"/>
  <c r="T436" i="24"/>
  <c r="R436" i="24"/>
  <c r="P436" i="24"/>
  <c r="BI433" i="24"/>
  <c r="BH433" i="24"/>
  <c r="BG433" i="24"/>
  <c r="BF433" i="24"/>
  <c r="T433" i="24"/>
  <c r="R433" i="24"/>
  <c r="P433" i="24"/>
  <c r="BI428" i="24"/>
  <c r="BH428" i="24"/>
  <c r="BG428" i="24"/>
  <c r="BF428" i="24"/>
  <c r="T428" i="24"/>
  <c r="R428" i="24"/>
  <c r="P428" i="24"/>
  <c r="BI425" i="24"/>
  <c r="BH425" i="24"/>
  <c r="BG425" i="24"/>
  <c r="BF425" i="24"/>
  <c r="T425" i="24"/>
  <c r="R425" i="24"/>
  <c r="P425" i="24"/>
  <c r="BI420" i="24"/>
  <c r="BH420" i="24"/>
  <c r="BG420" i="24"/>
  <c r="BF420" i="24"/>
  <c r="T420" i="24"/>
  <c r="R420" i="24"/>
  <c r="P420" i="24"/>
  <c r="BI417" i="24"/>
  <c r="BH417" i="24"/>
  <c r="BG417" i="24"/>
  <c r="BF417" i="24"/>
  <c r="T417" i="24"/>
  <c r="R417" i="24"/>
  <c r="P417" i="24"/>
  <c r="BI412" i="24"/>
  <c r="BH412" i="24"/>
  <c r="BG412" i="24"/>
  <c r="BF412" i="24"/>
  <c r="T412" i="24"/>
  <c r="R412" i="24"/>
  <c r="P412" i="24"/>
  <c r="BI406" i="24"/>
  <c r="BH406" i="24"/>
  <c r="BG406" i="24"/>
  <c r="BF406" i="24"/>
  <c r="T406" i="24"/>
  <c r="R406" i="24"/>
  <c r="P406" i="24"/>
  <c r="BI404" i="24"/>
  <c r="BH404" i="24"/>
  <c r="BG404" i="24"/>
  <c r="BF404" i="24"/>
  <c r="T404" i="24"/>
  <c r="R404" i="24"/>
  <c r="P404" i="24"/>
  <c r="BI397" i="24"/>
  <c r="BH397" i="24"/>
  <c r="BG397" i="24"/>
  <c r="BF397" i="24"/>
  <c r="T397" i="24"/>
  <c r="R397" i="24"/>
  <c r="P397" i="24"/>
  <c r="BI395" i="24"/>
  <c r="BH395" i="24"/>
  <c r="BG395" i="24"/>
  <c r="BF395" i="24"/>
  <c r="T395" i="24"/>
  <c r="R395" i="24"/>
  <c r="P395" i="24"/>
  <c r="BI393" i="24"/>
  <c r="BH393" i="24"/>
  <c r="BG393" i="24"/>
  <c r="BF393" i="24"/>
  <c r="T393" i="24"/>
  <c r="R393" i="24"/>
  <c r="P393" i="24"/>
  <c r="BI390" i="24"/>
  <c r="BH390" i="24"/>
  <c r="BG390" i="24"/>
  <c r="BF390" i="24"/>
  <c r="T390" i="24"/>
  <c r="R390" i="24"/>
  <c r="P390" i="24"/>
  <c r="BI386" i="24"/>
  <c r="BH386" i="24"/>
  <c r="BG386" i="24"/>
  <c r="BF386" i="24"/>
  <c r="T386" i="24"/>
  <c r="R386" i="24"/>
  <c r="P386" i="24"/>
  <c r="BI381" i="24"/>
  <c r="BH381" i="24"/>
  <c r="BG381" i="24"/>
  <c r="BF381" i="24"/>
  <c r="T381" i="24"/>
  <c r="R381" i="24"/>
  <c r="P381" i="24"/>
  <c r="BI378" i="24"/>
  <c r="BH378" i="24"/>
  <c r="BG378" i="24"/>
  <c r="BF378" i="24"/>
  <c r="T378" i="24"/>
  <c r="R378" i="24"/>
  <c r="P378" i="24"/>
  <c r="BI374" i="24"/>
  <c r="BH374" i="24"/>
  <c r="BG374" i="24"/>
  <c r="BF374" i="24"/>
  <c r="T374" i="24"/>
  <c r="R374" i="24"/>
  <c r="P374" i="24"/>
  <c r="BI371" i="24"/>
  <c r="BH371" i="24"/>
  <c r="BG371" i="24"/>
  <c r="BF371" i="24"/>
  <c r="T371" i="24"/>
  <c r="R371" i="24"/>
  <c r="P371" i="24"/>
  <c r="BI368" i="24"/>
  <c r="BH368" i="24"/>
  <c r="BG368" i="24"/>
  <c r="BF368" i="24"/>
  <c r="T368" i="24"/>
  <c r="R368" i="24"/>
  <c r="P368" i="24"/>
  <c r="BI366" i="24"/>
  <c r="BH366" i="24"/>
  <c r="BG366" i="24"/>
  <c r="BF366" i="24"/>
  <c r="T366" i="24"/>
  <c r="R366" i="24"/>
  <c r="P366" i="24"/>
  <c r="BI364" i="24"/>
  <c r="BH364" i="24"/>
  <c r="BG364" i="24"/>
  <c r="BF364" i="24"/>
  <c r="T364" i="24"/>
  <c r="R364" i="24"/>
  <c r="P364" i="24"/>
  <c r="BI362" i="24"/>
  <c r="BH362" i="24"/>
  <c r="BG362" i="24"/>
  <c r="BF362" i="24"/>
  <c r="T362" i="24"/>
  <c r="R362" i="24"/>
  <c r="P362" i="24"/>
  <c r="BI355" i="24"/>
  <c r="BH355" i="24"/>
  <c r="BG355" i="24"/>
  <c r="BF355" i="24"/>
  <c r="T355" i="24"/>
  <c r="R355" i="24"/>
  <c r="P355" i="24"/>
  <c r="BI353" i="24"/>
  <c r="BH353" i="24"/>
  <c r="BG353" i="24"/>
  <c r="BF353" i="24"/>
  <c r="T353" i="24"/>
  <c r="R353" i="24"/>
  <c r="P353" i="24"/>
  <c r="BI351" i="24"/>
  <c r="BH351" i="24"/>
  <c r="BG351" i="24"/>
  <c r="BF351" i="24"/>
  <c r="T351" i="24"/>
  <c r="R351" i="24"/>
  <c r="P351" i="24"/>
  <c r="BI348" i="24"/>
  <c r="BH348" i="24"/>
  <c r="BG348" i="24"/>
  <c r="BF348" i="24"/>
  <c r="T348" i="24"/>
  <c r="R348" i="24"/>
  <c r="P348" i="24"/>
  <c r="BI344" i="24"/>
  <c r="BH344" i="24"/>
  <c r="BG344" i="24"/>
  <c r="BF344" i="24"/>
  <c r="T344" i="24"/>
  <c r="R344" i="24"/>
  <c r="P344" i="24"/>
  <c r="BI342" i="24"/>
  <c r="BH342" i="24"/>
  <c r="BG342" i="24"/>
  <c r="BF342" i="24"/>
  <c r="T342" i="24"/>
  <c r="R342" i="24"/>
  <c r="P342" i="24"/>
  <c r="BI341" i="24"/>
  <c r="BH341" i="24"/>
  <c r="BG341" i="24"/>
  <c r="BF341" i="24"/>
  <c r="T341" i="24"/>
  <c r="R341" i="24"/>
  <c r="P341" i="24"/>
  <c r="BI340" i="24"/>
  <c r="BH340" i="24"/>
  <c r="BG340" i="24"/>
  <c r="BF340" i="24"/>
  <c r="T340" i="24"/>
  <c r="R340" i="24"/>
  <c r="P340" i="24"/>
  <c r="BI338" i="24"/>
  <c r="BH338" i="24"/>
  <c r="BG338" i="24"/>
  <c r="BF338" i="24"/>
  <c r="T338" i="24"/>
  <c r="R338" i="24"/>
  <c r="P338" i="24"/>
  <c r="BI337" i="24"/>
  <c r="BH337" i="24"/>
  <c r="BG337" i="24"/>
  <c r="BF337" i="24"/>
  <c r="T337" i="24"/>
  <c r="R337" i="24"/>
  <c r="P337" i="24"/>
  <c r="BI336" i="24"/>
  <c r="BH336" i="24"/>
  <c r="BG336" i="24"/>
  <c r="BF336" i="24"/>
  <c r="T336" i="24"/>
  <c r="R336" i="24"/>
  <c r="P336" i="24"/>
  <c r="BI334" i="24"/>
  <c r="BH334" i="24"/>
  <c r="BG334" i="24"/>
  <c r="BF334" i="24"/>
  <c r="T334" i="24"/>
  <c r="R334" i="24"/>
  <c r="P334" i="24"/>
  <c r="BI333" i="24"/>
  <c r="BH333" i="24"/>
  <c r="BG333" i="24"/>
  <c r="BF333" i="24"/>
  <c r="T333" i="24"/>
  <c r="R333" i="24"/>
  <c r="P333" i="24"/>
  <c r="BI330" i="24"/>
  <c r="BH330" i="24"/>
  <c r="BG330" i="24"/>
  <c r="BF330" i="24"/>
  <c r="T330" i="24"/>
  <c r="R330" i="24"/>
  <c r="P330" i="24"/>
  <c r="BI328" i="24"/>
  <c r="BH328" i="24"/>
  <c r="BG328" i="24"/>
  <c r="BF328" i="24"/>
  <c r="T328" i="24"/>
  <c r="R328" i="24"/>
  <c r="P328" i="24"/>
  <c r="BI325" i="24"/>
  <c r="BH325" i="24"/>
  <c r="BG325" i="24"/>
  <c r="BF325" i="24"/>
  <c r="T325" i="24"/>
  <c r="R325" i="24"/>
  <c r="P325" i="24"/>
  <c r="BI320" i="24"/>
  <c r="BH320" i="24"/>
  <c r="BG320" i="24"/>
  <c r="BF320" i="24"/>
  <c r="T320" i="24"/>
  <c r="R320" i="24"/>
  <c r="P320" i="24"/>
  <c r="BI318" i="24"/>
  <c r="BH318" i="24"/>
  <c r="BG318" i="24"/>
  <c r="BF318" i="24"/>
  <c r="T318" i="24"/>
  <c r="R318" i="24"/>
  <c r="P318" i="24"/>
  <c r="BI315" i="24"/>
  <c r="BH315" i="24"/>
  <c r="BG315" i="24"/>
  <c r="BF315" i="24"/>
  <c r="T315" i="24"/>
  <c r="R315" i="24"/>
  <c r="P315" i="24"/>
  <c r="BI314" i="24"/>
  <c r="BH314" i="24"/>
  <c r="BG314" i="24"/>
  <c r="BF314" i="24"/>
  <c r="T314" i="24"/>
  <c r="R314" i="24"/>
  <c r="P314" i="24"/>
  <c r="BI311" i="24"/>
  <c r="BH311" i="24"/>
  <c r="BG311" i="24"/>
  <c r="BF311" i="24"/>
  <c r="T311" i="24"/>
  <c r="R311" i="24"/>
  <c r="P311" i="24"/>
  <c r="BI306" i="24"/>
  <c r="BH306" i="24"/>
  <c r="BG306" i="24"/>
  <c r="BF306" i="24"/>
  <c r="T306" i="24"/>
  <c r="R306" i="24"/>
  <c r="P306" i="24"/>
  <c r="BI302" i="24"/>
  <c r="BH302" i="24"/>
  <c r="BG302" i="24"/>
  <c r="BF302" i="24"/>
  <c r="T302" i="24"/>
  <c r="R302" i="24"/>
  <c r="P302" i="24"/>
  <c r="BI299" i="24"/>
  <c r="BH299" i="24"/>
  <c r="BG299" i="24"/>
  <c r="BF299" i="24"/>
  <c r="T299" i="24"/>
  <c r="R299" i="24"/>
  <c r="P299" i="24"/>
  <c r="BI296" i="24"/>
  <c r="BH296" i="24"/>
  <c r="BG296" i="24"/>
  <c r="BF296" i="24"/>
  <c r="T296" i="24"/>
  <c r="R296" i="24"/>
  <c r="P296" i="24"/>
  <c r="BI293" i="24"/>
  <c r="BH293" i="24"/>
  <c r="BG293" i="24"/>
  <c r="BF293" i="24"/>
  <c r="T293" i="24"/>
  <c r="R293" i="24"/>
  <c r="P293" i="24"/>
  <c r="BI290" i="24"/>
  <c r="BH290" i="24"/>
  <c r="BG290" i="24"/>
  <c r="BF290" i="24"/>
  <c r="T290" i="24"/>
  <c r="R290" i="24"/>
  <c r="P290" i="24"/>
  <c r="BI289" i="24"/>
  <c r="BH289" i="24"/>
  <c r="BG289" i="24"/>
  <c r="BF289" i="24"/>
  <c r="T289" i="24"/>
  <c r="R289" i="24"/>
  <c r="P289" i="24"/>
  <c r="BI287" i="24"/>
  <c r="BH287" i="24"/>
  <c r="BG287" i="24"/>
  <c r="BF287" i="24"/>
  <c r="T287" i="24"/>
  <c r="R287" i="24"/>
  <c r="P287" i="24"/>
  <c r="BI286" i="24"/>
  <c r="BH286" i="24"/>
  <c r="BG286" i="24"/>
  <c r="BF286" i="24"/>
  <c r="T286" i="24"/>
  <c r="R286" i="24"/>
  <c r="P286" i="24"/>
  <c r="BI285" i="24"/>
  <c r="BH285" i="24"/>
  <c r="BG285" i="24"/>
  <c r="BF285" i="24"/>
  <c r="T285" i="24"/>
  <c r="R285" i="24"/>
  <c r="P285" i="24"/>
  <c r="BI284" i="24"/>
  <c r="BH284" i="24"/>
  <c r="BG284" i="24"/>
  <c r="BF284" i="24"/>
  <c r="T284" i="24"/>
  <c r="R284" i="24"/>
  <c r="P284" i="24"/>
  <c r="BI283" i="24"/>
  <c r="BH283" i="24"/>
  <c r="BG283" i="24"/>
  <c r="BF283" i="24"/>
  <c r="T283" i="24"/>
  <c r="R283" i="24"/>
  <c r="P283" i="24"/>
  <c r="BI282" i="24"/>
  <c r="BH282" i="24"/>
  <c r="BG282" i="24"/>
  <c r="BF282" i="24"/>
  <c r="T282" i="24"/>
  <c r="R282" i="24"/>
  <c r="P282" i="24"/>
  <c r="BI281" i="24"/>
  <c r="BH281" i="24"/>
  <c r="BG281" i="24"/>
  <c r="BF281" i="24"/>
  <c r="T281" i="24"/>
  <c r="R281" i="24"/>
  <c r="P281" i="24"/>
  <c r="BI279" i="24"/>
  <c r="BH279" i="24"/>
  <c r="BG279" i="24"/>
  <c r="BF279" i="24"/>
  <c r="T279" i="24"/>
  <c r="R279" i="24"/>
  <c r="P279" i="24"/>
  <c r="BI278" i="24"/>
  <c r="BH278" i="24"/>
  <c r="BG278" i="24"/>
  <c r="BF278" i="24"/>
  <c r="T278" i="24"/>
  <c r="R278" i="24"/>
  <c r="P278" i="24"/>
  <c r="BI276" i="24"/>
  <c r="BH276" i="24"/>
  <c r="BG276" i="24"/>
  <c r="BF276" i="24"/>
  <c r="T276" i="24"/>
  <c r="R276" i="24"/>
  <c r="P276" i="24"/>
  <c r="BI275" i="24"/>
  <c r="BH275" i="24"/>
  <c r="BG275" i="24"/>
  <c r="BF275" i="24"/>
  <c r="T275" i="24"/>
  <c r="R275" i="24"/>
  <c r="P275" i="24"/>
  <c r="BI273" i="24"/>
  <c r="BH273" i="24"/>
  <c r="BG273" i="24"/>
  <c r="BF273" i="24"/>
  <c r="T273" i="24"/>
  <c r="R273" i="24"/>
  <c r="P273" i="24"/>
  <c r="BI271" i="24"/>
  <c r="BH271" i="24"/>
  <c r="BG271" i="24"/>
  <c r="BF271" i="24"/>
  <c r="T271" i="24"/>
  <c r="R271" i="24"/>
  <c r="P271" i="24"/>
  <c r="BI267" i="24"/>
  <c r="BH267" i="24"/>
  <c r="BG267" i="24"/>
  <c r="BF267" i="24"/>
  <c r="T267" i="24"/>
  <c r="T266" i="24"/>
  <c r="R267" i="24"/>
  <c r="R266" i="24" s="1"/>
  <c r="P267" i="24"/>
  <c r="P266" i="24" s="1"/>
  <c r="BI259" i="24"/>
  <c r="BH259" i="24"/>
  <c r="BG259" i="24"/>
  <c r="BF259" i="24"/>
  <c r="T259" i="24"/>
  <c r="T258" i="24"/>
  <c r="R259" i="24"/>
  <c r="R258" i="24" s="1"/>
  <c r="P259" i="24"/>
  <c r="P258" i="24"/>
  <c r="BI253" i="24"/>
  <c r="BH253" i="24"/>
  <c r="BG253" i="24"/>
  <c r="BF253" i="24"/>
  <c r="T253" i="24"/>
  <c r="T252" i="24" s="1"/>
  <c r="R253" i="24"/>
  <c r="R252" i="24" s="1"/>
  <c r="P253" i="24"/>
  <c r="P252" i="24" s="1"/>
  <c r="BI250" i="24"/>
  <c r="BH250" i="24"/>
  <c r="BG250" i="24"/>
  <c r="BF250" i="24"/>
  <c r="T250" i="24"/>
  <c r="R250" i="24"/>
  <c r="P250" i="24"/>
  <c r="BI248" i="24"/>
  <c r="BH248" i="24"/>
  <c r="BG248" i="24"/>
  <c r="BF248" i="24"/>
  <c r="T248" i="24"/>
  <c r="R248" i="24"/>
  <c r="P248" i="24"/>
  <c r="BI246" i="24"/>
  <c r="BH246" i="24"/>
  <c r="BG246" i="24"/>
  <c r="BF246" i="24"/>
  <c r="T246" i="24"/>
  <c r="R246" i="24"/>
  <c r="P246" i="24"/>
  <c r="BI242" i="24"/>
  <c r="BH242" i="24"/>
  <c r="BG242" i="24"/>
  <c r="BF242" i="24"/>
  <c r="T242" i="24"/>
  <c r="R242" i="24"/>
  <c r="P242" i="24"/>
  <c r="BI241" i="24"/>
  <c r="BH241" i="24"/>
  <c r="BG241" i="24"/>
  <c r="BF241" i="24"/>
  <c r="T241" i="24"/>
  <c r="R241" i="24"/>
  <c r="P241" i="24"/>
  <c r="BI237" i="24"/>
  <c r="BH237" i="24"/>
  <c r="BG237" i="24"/>
  <c r="BF237" i="24"/>
  <c r="T237" i="24"/>
  <c r="R237" i="24"/>
  <c r="P237" i="24"/>
  <c r="BI234" i="24"/>
  <c r="BH234" i="24"/>
  <c r="BG234" i="24"/>
  <c r="BF234" i="24"/>
  <c r="T234" i="24"/>
  <c r="R234" i="24"/>
  <c r="P234" i="24"/>
  <c r="BI230" i="24"/>
  <c r="BH230" i="24"/>
  <c r="BG230" i="24"/>
  <c r="BF230" i="24"/>
  <c r="T230" i="24"/>
  <c r="R230" i="24"/>
  <c r="P230" i="24"/>
  <c r="BI227" i="24"/>
  <c r="BH227" i="24"/>
  <c r="BG227" i="24"/>
  <c r="BF227" i="24"/>
  <c r="T227" i="24"/>
  <c r="R227" i="24"/>
  <c r="P227" i="24"/>
  <c r="BI224" i="24"/>
  <c r="BH224" i="24"/>
  <c r="BG224" i="24"/>
  <c r="BF224" i="24"/>
  <c r="T224" i="24"/>
  <c r="R224" i="24"/>
  <c r="P224" i="24"/>
  <c r="BI221" i="24"/>
  <c r="BH221" i="24"/>
  <c r="BG221" i="24"/>
  <c r="BF221" i="24"/>
  <c r="T221" i="24"/>
  <c r="R221" i="24"/>
  <c r="P221" i="24"/>
  <c r="BI219" i="24"/>
  <c r="BH219" i="24"/>
  <c r="BG219" i="24"/>
  <c r="BF219" i="24"/>
  <c r="T219" i="24"/>
  <c r="R219" i="24"/>
  <c r="P219" i="24"/>
  <c r="BI213" i="24"/>
  <c r="BH213" i="24"/>
  <c r="BG213" i="24"/>
  <c r="BF213" i="24"/>
  <c r="T213" i="24"/>
  <c r="R213" i="24"/>
  <c r="P213" i="24"/>
  <c r="BI208" i="24"/>
  <c r="BH208" i="24"/>
  <c r="BG208" i="24"/>
  <c r="BF208" i="24"/>
  <c r="T208" i="24"/>
  <c r="R208" i="24"/>
  <c r="P208" i="24"/>
  <c r="BI202" i="24"/>
  <c r="BH202" i="24"/>
  <c r="BG202" i="24"/>
  <c r="BF202" i="24"/>
  <c r="T202" i="24"/>
  <c r="R202" i="24"/>
  <c r="P202" i="24"/>
  <c r="BI200" i="24"/>
  <c r="BH200" i="24"/>
  <c r="BG200" i="24"/>
  <c r="BF200" i="24"/>
  <c r="T200" i="24"/>
  <c r="R200" i="24"/>
  <c r="P200" i="24"/>
  <c r="BI198" i="24"/>
  <c r="BH198" i="24"/>
  <c r="BG198" i="24"/>
  <c r="BF198" i="24"/>
  <c r="T198" i="24"/>
  <c r="R198" i="24"/>
  <c r="P198" i="24"/>
  <c r="BI193" i="24"/>
  <c r="BH193" i="24"/>
  <c r="BG193" i="24"/>
  <c r="BF193" i="24"/>
  <c r="T193" i="24"/>
  <c r="R193" i="24"/>
  <c r="P193" i="24"/>
  <c r="BI188" i="24"/>
  <c r="BH188" i="24"/>
  <c r="BG188" i="24"/>
  <c r="BF188" i="24"/>
  <c r="T188" i="24"/>
  <c r="R188" i="24"/>
  <c r="P188" i="24"/>
  <c r="BI184" i="24"/>
  <c r="BH184" i="24"/>
  <c r="BG184" i="24"/>
  <c r="BF184" i="24"/>
  <c r="T184" i="24"/>
  <c r="R184" i="24"/>
  <c r="P184" i="24"/>
  <c r="BI177" i="24"/>
  <c r="BH177" i="24"/>
  <c r="BG177" i="24"/>
  <c r="BF177" i="24"/>
  <c r="T177" i="24"/>
  <c r="R177" i="24"/>
  <c r="P177" i="24"/>
  <c r="BI174" i="24"/>
  <c r="BH174" i="24"/>
  <c r="BG174" i="24"/>
  <c r="BF174" i="24"/>
  <c r="T174" i="24"/>
  <c r="R174" i="24"/>
  <c r="P174" i="24"/>
  <c r="BI170" i="24"/>
  <c r="BH170" i="24"/>
  <c r="BG170" i="24"/>
  <c r="BF170" i="24"/>
  <c r="T170" i="24"/>
  <c r="R170" i="24"/>
  <c r="P170" i="24"/>
  <c r="BI167" i="24"/>
  <c r="BH167" i="24"/>
  <c r="BG167" i="24"/>
  <c r="BF167" i="24"/>
  <c r="T167" i="24"/>
  <c r="R167" i="24"/>
  <c r="P167" i="24"/>
  <c r="BI165" i="24"/>
  <c r="BH165" i="24"/>
  <c r="BG165" i="24"/>
  <c r="BF165" i="24"/>
  <c r="T165" i="24"/>
  <c r="R165" i="24"/>
  <c r="P165" i="24"/>
  <c r="BI163" i="24"/>
  <c r="BH163" i="24"/>
  <c r="BG163" i="24"/>
  <c r="BF163" i="24"/>
  <c r="T163" i="24"/>
  <c r="R163" i="24"/>
  <c r="P163" i="24"/>
  <c r="BI154" i="24"/>
  <c r="BH154" i="24"/>
  <c r="BG154" i="24"/>
  <c r="BF154" i="24"/>
  <c r="T154" i="24"/>
  <c r="T153" i="24"/>
  <c r="R154" i="24"/>
  <c r="R153" i="24" s="1"/>
  <c r="P154" i="24"/>
  <c r="P153" i="24"/>
  <c r="BI148" i="24"/>
  <c r="BH148" i="24"/>
  <c r="BG148" i="24"/>
  <c r="BF148" i="24"/>
  <c r="T148" i="24"/>
  <c r="R148" i="24"/>
  <c r="P148" i="24"/>
  <c r="BI139" i="24"/>
  <c r="BH139" i="24"/>
  <c r="BG139" i="24"/>
  <c r="BF139" i="24"/>
  <c r="T139" i="24"/>
  <c r="T138" i="24" s="1"/>
  <c r="R139" i="24"/>
  <c r="P139" i="24"/>
  <c r="BI137" i="24"/>
  <c r="BH137" i="24"/>
  <c r="BG137" i="24"/>
  <c r="BF137" i="24"/>
  <c r="T137" i="24"/>
  <c r="R137" i="24"/>
  <c r="P137" i="24"/>
  <c r="BI136" i="24"/>
  <c r="BH136" i="24"/>
  <c r="BG136" i="24"/>
  <c r="BF136" i="24"/>
  <c r="T136" i="24"/>
  <c r="R136" i="24"/>
  <c r="P136" i="24"/>
  <c r="BI135" i="24"/>
  <c r="BH135" i="24"/>
  <c r="BG135" i="24"/>
  <c r="BF135" i="24"/>
  <c r="T135" i="24"/>
  <c r="R135" i="24"/>
  <c r="P135" i="24"/>
  <c r="BI128" i="24"/>
  <c r="BH128" i="24"/>
  <c r="BG128" i="24"/>
  <c r="BF128" i="24"/>
  <c r="T128" i="24"/>
  <c r="R128" i="24"/>
  <c r="P128" i="24"/>
  <c r="BI125" i="24"/>
  <c r="BH125" i="24"/>
  <c r="BG125" i="24"/>
  <c r="BF125" i="24"/>
  <c r="T125" i="24"/>
  <c r="R125" i="24"/>
  <c r="P125" i="24"/>
  <c r="BI122" i="24"/>
  <c r="BH122" i="24"/>
  <c r="BG122" i="24"/>
  <c r="BF122" i="24"/>
  <c r="T122" i="24"/>
  <c r="R122" i="24"/>
  <c r="P122" i="24"/>
  <c r="BI117" i="24"/>
  <c r="BH117" i="24"/>
  <c r="BG117" i="24"/>
  <c r="BF117" i="24"/>
  <c r="T117" i="24"/>
  <c r="R117" i="24"/>
  <c r="P117" i="24"/>
  <c r="BI114" i="24"/>
  <c r="BH114" i="24"/>
  <c r="BG114" i="24"/>
  <c r="BF114" i="24"/>
  <c r="T114" i="24"/>
  <c r="R114" i="24"/>
  <c r="P114" i="24"/>
  <c r="F105" i="24"/>
  <c r="E103" i="24"/>
  <c r="F56" i="24"/>
  <c r="E54" i="24"/>
  <c r="J26" i="24"/>
  <c r="E26" i="24"/>
  <c r="J59" i="24" s="1"/>
  <c r="J25" i="24"/>
  <c r="J23" i="24"/>
  <c r="E23" i="24"/>
  <c r="J107" i="24"/>
  <c r="J22" i="24"/>
  <c r="J20" i="24"/>
  <c r="E20" i="24"/>
  <c r="F59" i="24" s="1"/>
  <c r="J19" i="24"/>
  <c r="J17" i="24"/>
  <c r="E17" i="24"/>
  <c r="F107" i="24" s="1"/>
  <c r="J16" i="24"/>
  <c r="J14" i="24"/>
  <c r="J105" i="24" s="1"/>
  <c r="E7" i="24"/>
  <c r="E99" i="24" s="1"/>
  <c r="J39" i="23"/>
  <c r="J38" i="23"/>
  <c r="AY80" i="1" s="1"/>
  <c r="J37" i="23"/>
  <c r="AX80" i="1" s="1"/>
  <c r="BI380" i="23"/>
  <c r="BH380" i="23"/>
  <c r="BG380" i="23"/>
  <c r="BF380" i="23"/>
  <c r="T380" i="23"/>
  <c r="R380" i="23"/>
  <c r="P380" i="23"/>
  <c r="BI378" i="23"/>
  <c r="BH378" i="23"/>
  <c r="BG378" i="23"/>
  <c r="BF378" i="23"/>
  <c r="T378" i="23"/>
  <c r="R378" i="23"/>
  <c r="P378" i="23"/>
  <c r="BI376" i="23"/>
  <c r="BH376" i="23"/>
  <c r="BG376" i="23"/>
  <c r="BF376" i="23"/>
  <c r="T376" i="23"/>
  <c r="R376" i="23"/>
  <c r="P376" i="23"/>
  <c r="BI372" i="23"/>
  <c r="BH372" i="23"/>
  <c r="BG372" i="23"/>
  <c r="BF372" i="23"/>
  <c r="T372" i="23"/>
  <c r="R372" i="23"/>
  <c r="P372" i="23"/>
  <c r="BI370" i="23"/>
  <c r="BH370" i="23"/>
  <c r="BG370" i="23"/>
  <c r="BF370" i="23"/>
  <c r="T370" i="23"/>
  <c r="R370" i="23"/>
  <c r="P370" i="23"/>
  <c r="BI367" i="23"/>
  <c r="BH367" i="23"/>
  <c r="BG367" i="23"/>
  <c r="BF367" i="23"/>
  <c r="T367" i="23"/>
  <c r="R367" i="23"/>
  <c r="P367" i="23"/>
  <c r="BI361" i="23"/>
  <c r="BH361" i="23"/>
  <c r="BG361" i="23"/>
  <c r="BF361" i="23"/>
  <c r="T361" i="23"/>
  <c r="R361" i="23"/>
  <c r="P361" i="23"/>
  <c r="BI358" i="23"/>
  <c r="BH358" i="23"/>
  <c r="BG358" i="23"/>
  <c r="BF358" i="23"/>
  <c r="T358" i="23"/>
  <c r="R358" i="23"/>
  <c r="P358" i="23"/>
  <c r="BI356" i="23"/>
  <c r="BH356" i="23"/>
  <c r="BG356" i="23"/>
  <c r="BF356" i="23"/>
  <c r="T356" i="23"/>
  <c r="R356" i="23"/>
  <c r="P356" i="23"/>
  <c r="BI352" i="23"/>
  <c r="BH352" i="23"/>
  <c r="BG352" i="23"/>
  <c r="BF352" i="23"/>
  <c r="T352" i="23"/>
  <c r="R352" i="23"/>
  <c r="P352" i="23"/>
  <c r="BI349" i="23"/>
  <c r="BH349" i="23"/>
  <c r="BG349" i="23"/>
  <c r="BF349" i="23"/>
  <c r="T349" i="23"/>
  <c r="R349" i="23"/>
  <c r="P349" i="23"/>
  <c r="BI344" i="23"/>
  <c r="BH344" i="23"/>
  <c r="BG344" i="23"/>
  <c r="BF344" i="23"/>
  <c r="T344" i="23"/>
  <c r="R344" i="23"/>
  <c r="P344" i="23"/>
  <c r="BI339" i="23"/>
  <c r="BH339" i="23"/>
  <c r="BG339" i="23"/>
  <c r="BF339" i="23"/>
  <c r="T339" i="23"/>
  <c r="R339" i="23"/>
  <c r="P339" i="23"/>
  <c r="BI337" i="23"/>
  <c r="BH337" i="23"/>
  <c r="BG337" i="23"/>
  <c r="BF337" i="23"/>
  <c r="T337" i="23"/>
  <c r="R337" i="23"/>
  <c r="P337" i="23"/>
  <c r="BI335" i="23"/>
  <c r="BH335" i="23"/>
  <c r="BG335" i="23"/>
  <c r="BF335" i="23"/>
  <c r="T335" i="23"/>
  <c r="R335" i="23"/>
  <c r="P335" i="23"/>
  <c r="BI332" i="23"/>
  <c r="BH332" i="23"/>
  <c r="BG332" i="23"/>
  <c r="BF332" i="23"/>
  <c r="T332" i="23"/>
  <c r="R332" i="23"/>
  <c r="P332" i="23"/>
  <c r="BI328" i="23"/>
  <c r="BH328" i="23"/>
  <c r="BG328" i="23"/>
  <c r="BF328" i="23"/>
  <c r="T328" i="23"/>
  <c r="R328" i="23"/>
  <c r="P328" i="23"/>
  <c r="BI323" i="23"/>
  <c r="BH323" i="23"/>
  <c r="BG323" i="23"/>
  <c r="BF323" i="23"/>
  <c r="T323" i="23"/>
  <c r="R323" i="23"/>
  <c r="P323" i="23"/>
  <c r="BI320" i="23"/>
  <c r="BH320" i="23"/>
  <c r="BG320" i="23"/>
  <c r="BF320" i="23"/>
  <c r="T320" i="23"/>
  <c r="R320" i="23"/>
  <c r="P320" i="23"/>
  <c r="BI316" i="23"/>
  <c r="BH316" i="23"/>
  <c r="BG316" i="23"/>
  <c r="BF316" i="23"/>
  <c r="T316" i="23"/>
  <c r="R316" i="23"/>
  <c r="P316" i="23"/>
  <c r="BI313" i="23"/>
  <c r="BH313" i="23"/>
  <c r="BG313" i="23"/>
  <c r="BF313" i="23"/>
  <c r="T313" i="23"/>
  <c r="R313" i="23"/>
  <c r="P313" i="23"/>
  <c r="BI310" i="23"/>
  <c r="BH310" i="23"/>
  <c r="BG310" i="23"/>
  <c r="BF310" i="23"/>
  <c r="T310" i="23"/>
  <c r="R310" i="23"/>
  <c r="P310" i="23"/>
  <c r="BI308" i="23"/>
  <c r="BH308" i="23"/>
  <c r="BG308" i="23"/>
  <c r="BF308" i="23"/>
  <c r="T308" i="23"/>
  <c r="R308" i="23"/>
  <c r="P308" i="23"/>
  <c r="BI306" i="23"/>
  <c r="BH306" i="23"/>
  <c r="BG306" i="23"/>
  <c r="BF306" i="23"/>
  <c r="T306" i="23"/>
  <c r="R306" i="23"/>
  <c r="P306" i="23"/>
  <c r="BI302" i="23"/>
  <c r="BH302" i="23"/>
  <c r="BG302" i="23"/>
  <c r="BF302" i="23"/>
  <c r="T302" i="23"/>
  <c r="R302" i="23"/>
  <c r="P302" i="23"/>
  <c r="BI299" i="23"/>
  <c r="BH299" i="23"/>
  <c r="BG299" i="23"/>
  <c r="BF299" i="23"/>
  <c r="T299" i="23"/>
  <c r="R299" i="23"/>
  <c r="P299" i="23"/>
  <c r="BI297" i="23"/>
  <c r="BH297" i="23"/>
  <c r="BG297" i="23"/>
  <c r="BF297" i="23"/>
  <c r="T297" i="23"/>
  <c r="R297" i="23"/>
  <c r="P297" i="23"/>
  <c r="BI295" i="23"/>
  <c r="BH295" i="23"/>
  <c r="BG295" i="23"/>
  <c r="BF295" i="23"/>
  <c r="T295" i="23"/>
  <c r="R295" i="23"/>
  <c r="P295" i="23"/>
  <c r="BI294" i="23"/>
  <c r="BH294" i="23"/>
  <c r="BG294" i="23"/>
  <c r="BF294" i="23"/>
  <c r="T294" i="23"/>
  <c r="R294" i="23"/>
  <c r="P294" i="23"/>
  <c r="BI292" i="23"/>
  <c r="BH292" i="23"/>
  <c r="BG292" i="23"/>
  <c r="BF292" i="23"/>
  <c r="T292" i="23"/>
  <c r="R292" i="23"/>
  <c r="P292" i="23"/>
  <c r="BI291" i="23"/>
  <c r="BH291" i="23"/>
  <c r="BG291" i="23"/>
  <c r="BF291" i="23"/>
  <c r="T291" i="23"/>
  <c r="R291" i="23"/>
  <c r="P291" i="23"/>
  <c r="BI288" i="23"/>
  <c r="BH288" i="23"/>
  <c r="BG288" i="23"/>
  <c r="BF288" i="23"/>
  <c r="T288" i="23"/>
  <c r="R288" i="23"/>
  <c r="P288" i="23"/>
  <c r="BI286" i="23"/>
  <c r="BH286" i="23"/>
  <c r="BG286" i="23"/>
  <c r="BF286" i="23"/>
  <c r="T286" i="23"/>
  <c r="R286" i="23"/>
  <c r="P286" i="23"/>
  <c r="BI284" i="23"/>
  <c r="BH284" i="23"/>
  <c r="BG284" i="23"/>
  <c r="BF284" i="23"/>
  <c r="T284" i="23"/>
  <c r="R284" i="23"/>
  <c r="P284" i="23"/>
  <c r="BI281" i="23"/>
  <c r="BH281" i="23"/>
  <c r="BG281" i="23"/>
  <c r="BF281" i="23"/>
  <c r="T281" i="23"/>
  <c r="R281" i="23"/>
  <c r="P281" i="23"/>
  <c r="BI280" i="23"/>
  <c r="BH280" i="23"/>
  <c r="BG280" i="23"/>
  <c r="BF280" i="23"/>
  <c r="T280" i="23"/>
  <c r="R280" i="23"/>
  <c r="P280" i="23"/>
  <c r="BI277" i="23"/>
  <c r="BH277" i="23"/>
  <c r="BG277" i="23"/>
  <c r="BF277" i="23"/>
  <c r="T277" i="23"/>
  <c r="R277" i="23"/>
  <c r="P277" i="23"/>
  <c r="BI274" i="23"/>
  <c r="BH274" i="23"/>
  <c r="BG274" i="23"/>
  <c r="BF274" i="23"/>
  <c r="T274" i="23"/>
  <c r="R274" i="23"/>
  <c r="P274" i="23"/>
  <c r="BI270" i="23"/>
  <c r="BH270" i="23"/>
  <c r="BG270" i="23"/>
  <c r="BF270" i="23"/>
  <c r="T270" i="23"/>
  <c r="R270" i="23"/>
  <c r="P270" i="23"/>
  <c r="BI267" i="23"/>
  <c r="BH267" i="23"/>
  <c r="BG267" i="23"/>
  <c r="BF267" i="23"/>
  <c r="T267" i="23"/>
  <c r="R267" i="23"/>
  <c r="P267" i="23"/>
  <c r="BI264" i="23"/>
  <c r="BH264" i="23"/>
  <c r="BG264" i="23"/>
  <c r="BF264" i="23"/>
  <c r="T264" i="23"/>
  <c r="R264" i="23"/>
  <c r="P264" i="23"/>
  <c r="BI261" i="23"/>
  <c r="BH261" i="23"/>
  <c r="BG261" i="23"/>
  <c r="BF261" i="23"/>
  <c r="T261" i="23"/>
  <c r="R261" i="23"/>
  <c r="P261" i="23"/>
  <c r="BI258" i="23"/>
  <c r="BH258" i="23"/>
  <c r="BG258" i="23"/>
  <c r="BF258" i="23"/>
  <c r="T258" i="23"/>
  <c r="R258" i="23"/>
  <c r="P258" i="23"/>
  <c r="BI257" i="23"/>
  <c r="BH257" i="23"/>
  <c r="BG257" i="23"/>
  <c r="BF257" i="23"/>
  <c r="T257" i="23"/>
  <c r="R257" i="23"/>
  <c r="P257" i="23"/>
  <c r="BI255" i="23"/>
  <c r="BH255" i="23"/>
  <c r="BG255" i="23"/>
  <c r="BF255" i="23"/>
  <c r="T255" i="23"/>
  <c r="R255" i="23"/>
  <c r="P255" i="23"/>
  <c r="BI254" i="23"/>
  <c r="BH254" i="23"/>
  <c r="BG254" i="23"/>
  <c r="BF254" i="23"/>
  <c r="T254" i="23"/>
  <c r="R254" i="23"/>
  <c r="P254" i="23"/>
  <c r="BI253" i="23"/>
  <c r="BH253" i="23"/>
  <c r="BG253" i="23"/>
  <c r="BF253" i="23"/>
  <c r="T253" i="23"/>
  <c r="R253" i="23"/>
  <c r="P253" i="23"/>
  <c r="BI252" i="23"/>
  <c r="BH252" i="23"/>
  <c r="BG252" i="23"/>
  <c r="BF252" i="23"/>
  <c r="T252" i="23"/>
  <c r="R252" i="23"/>
  <c r="P252" i="23"/>
  <c r="BI251" i="23"/>
  <c r="BH251" i="23"/>
  <c r="BG251" i="23"/>
  <c r="BF251" i="23"/>
  <c r="T251" i="23"/>
  <c r="R251" i="23"/>
  <c r="P251" i="23"/>
  <c r="BI250" i="23"/>
  <c r="BH250" i="23"/>
  <c r="BG250" i="23"/>
  <c r="BF250" i="23"/>
  <c r="T250" i="23"/>
  <c r="R250" i="23"/>
  <c r="P250" i="23"/>
  <c r="BI249" i="23"/>
  <c r="BH249" i="23"/>
  <c r="BG249" i="23"/>
  <c r="BF249" i="23"/>
  <c r="T249" i="23"/>
  <c r="R249" i="23"/>
  <c r="P249" i="23"/>
  <c r="BI247" i="23"/>
  <c r="BH247" i="23"/>
  <c r="BG247" i="23"/>
  <c r="BF247" i="23"/>
  <c r="T247" i="23"/>
  <c r="R247" i="23"/>
  <c r="P247" i="23"/>
  <c r="BI246" i="23"/>
  <c r="BH246" i="23"/>
  <c r="BG246" i="23"/>
  <c r="BF246" i="23"/>
  <c r="T246" i="23"/>
  <c r="R246" i="23"/>
  <c r="P246" i="23"/>
  <c r="BI244" i="23"/>
  <c r="BH244" i="23"/>
  <c r="BG244" i="23"/>
  <c r="BF244" i="23"/>
  <c r="T244" i="23"/>
  <c r="R244" i="23"/>
  <c r="P244" i="23"/>
  <c r="BI243" i="23"/>
  <c r="BH243" i="23"/>
  <c r="BG243" i="23"/>
  <c r="BF243" i="23"/>
  <c r="T243" i="23"/>
  <c r="R243" i="23"/>
  <c r="P243" i="23"/>
  <c r="BI241" i="23"/>
  <c r="BH241" i="23"/>
  <c r="BG241" i="23"/>
  <c r="BF241" i="23"/>
  <c r="T241" i="23"/>
  <c r="R241" i="23"/>
  <c r="P241" i="23"/>
  <c r="BI239" i="23"/>
  <c r="BH239" i="23"/>
  <c r="BG239" i="23"/>
  <c r="BF239" i="23"/>
  <c r="T239" i="23"/>
  <c r="R239" i="23"/>
  <c r="P239" i="23"/>
  <c r="BI235" i="23"/>
  <c r="BH235" i="23"/>
  <c r="BG235" i="23"/>
  <c r="BF235" i="23"/>
  <c r="T235" i="23"/>
  <c r="T234" i="23" s="1"/>
  <c r="R235" i="23"/>
  <c r="R234" i="23" s="1"/>
  <c r="P235" i="23"/>
  <c r="P234" i="23" s="1"/>
  <c r="BI227" i="23"/>
  <c r="BH227" i="23"/>
  <c r="BG227" i="23"/>
  <c r="BF227" i="23"/>
  <c r="T227" i="23"/>
  <c r="T226" i="23" s="1"/>
  <c r="R227" i="23"/>
  <c r="R226" i="23" s="1"/>
  <c r="P227" i="23"/>
  <c r="P226" i="23"/>
  <c r="BI221" i="23"/>
  <c r="BH221" i="23"/>
  <c r="BG221" i="23"/>
  <c r="BF221" i="23"/>
  <c r="T221" i="23"/>
  <c r="T220" i="23" s="1"/>
  <c r="R221" i="23"/>
  <c r="R220" i="23" s="1"/>
  <c r="P221" i="23"/>
  <c r="P220" i="23"/>
  <c r="BI218" i="23"/>
  <c r="BH218" i="23"/>
  <c r="BG218" i="23"/>
  <c r="BF218" i="23"/>
  <c r="T218" i="23"/>
  <c r="R218" i="23"/>
  <c r="P218" i="23"/>
  <c r="BI216" i="23"/>
  <c r="BH216" i="23"/>
  <c r="BG216" i="23"/>
  <c r="BF216" i="23"/>
  <c r="T216" i="23"/>
  <c r="R216" i="23"/>
  <c r="P216" i="23"/>
  <c r="BI214" i="23"/>
  <c r="BH214" i="23"/>
  <c r="BG214" i="23"/>
  <c r="BF214" i="23"/>
  <c r="T214" i="23"/>
  <c r="R214" i="23"/>
  <c r="P214" i="23"/>
  <c r="BI210" i="23"/>
  <c r="BH210" i="23"/>
  <c r="BG210" i="23"/>
  <c r="BF210" i="23"/>
  <c r="T210" i="23"/>
  <c r="R210" i="23"/>
  <c r="P210" i="23"/>
  <c r="BI209" i="23"/>
  <c r="BH209" i="23"/>
  <c r="BG209" i="23"/>
  <c r="BF209" i="23"/>
  <c r="T209" i="23"/>
  <c r="R209" i="23"/>
  <c r="P209" i="23"/>
  <c r="BI207" i="23"/>
  <c r="BH207" i="23"/>
  <c r="BG207" i="23"/>
  <c r="BF207" i="23"/>
  <c r="T207" i="23"/>
  <c r="R207" i="23"/>
  <c r="P207" i="23"/>
  <c r="BI204" i="23"/>
  <c r="BH204" i="23"/>
  <c r="BG204" i="23"/>
  <c r="BF204" i="23"/>
  <c r="T204" i="23"/>
  <c r="R204" i="23"/>
  <c r="P204" i="23"/>
  <c r="BI200" i="23"/>
  <c r="BH200" i="23"/>
  <c r="BG200" i="23"/>
  <c r="BF200" i="23"/>
  <c r="T200" i="23"/>
  <c r="R200" i="23"/>
  <c r="P200" i="23"/>
  <c r="BI197" i="23"/>
  <c r="BH197" i="23"/>
  <c r="BG197" i="23"/>
  <c r="BF197" i="23"/>
  <c r="T197" i="23"/>
  <c r="R197" i="23"/>
  <c r="P197" i="23"/>
  <c r="BI194" i="23"/>
  <c r="BH194" i="23"/>
  <c r="BG194" i="23"/>
  <c r="BF194" i="23"/>
  <c r="T194" i="23"/>
  <c r="R194" i="23"/>
  <c r="P194" i="23"/>
  <c r="BI191" i="23"/>
  <c r="BH191" i="23"/>
  <c r="BG191" i="23"/>
  <c r="BF191" i="23"/>
  <c r="T191" i="23"/>
  <c r="R191" i="23"/>
  <c r="P191" i="23"/>
  <c r="BI189" i="23"/>
  <c r="BH189" i="23"/>
  <c r="BG189" i="23"/>
  <c r="BF189" i="23"/>
  <c r="T189" i="23"/>
  <c r="R189" i="23"/>
  <c r="P189" i="23"/>
  <c r="BI184" i="23"/>
  <c r="BH184" i="23"/>
  <c r="BG184" i="23"/>
  <c r="BF184" i="23"/>
  <c r="T184" i="23"/>
  <c r="R184" i="23"/>
  <c r="P184" i="23"/>
  <c r="BI180" i="23"/>
  <c r="BH180" i="23"/>
  <c r="BG180" i="23"/>
  <c r="BF180" i="23"/>
  <c r="T180" i="23"/>
  <c r="R180" i="23"/>
  <c r="P180" i="23"/>
  <c r="BI178" i="23"/>
  <c r="BH178" i="23"/>
  <c r="BG178" i="23"/>
  <c r="BF178" i="23"/>
  <c r="T178" i="23"/>
  <c r="R178" i="23"/>
  <c r="P178" i="23"/>
  <c r="BI173" i="23"/>
  <c r="BH173" i="23"/>
  <c r="BG173" i="23"/>
  <c r="BF173" i="23"/>
  <c r="T173" i="23"/>
  <c r="R173" i="23"/>
  <c r="P173" i="23"/>
  <c r="BI170" i="23"/>
  <c r="BH170" i="23"/>
  <c r="BG170" i="23"/>
  <c r="BF170" i="23"/>
  <c r="T170" i="23"/>
  <c r="R170" i="23"/>
  <c r="P170" i="23"/>
  <c r="BI163" i="23"/>
  <c r="BH163" i="23"/>
  <c r="BG163" i="23"/>
  <c r="BF163" i="23"/>
  <c r="T163" i="23"/>
  <c r="R163" i="23"/>
  <c r="P163" i="23"/>
  <c r="BI160" i="23"/>
  <c r="BH160" i="23"/>
  <c r="BG160" i="23"/>
  <c r="BF160" i="23"/>
  <c r="T160" i="23"/>
  <c r="R160" i="23"/>
  <c r="P160" i="23"/>
  <c r="BI156" i="23"/>
  <c r="BH156" i="23"/>
  <c r="BG156" i="23"/>
  <c r="BF156" i="23"/>
  <c r="T156" i="23"/>
  <c r="R156" i="23"/>
  <c r="P156" i="23"/>
  <c r="BI153" i="23"/>
  <c r="BH153" i="23"/>
  <c r="BG153" i="23"/>
  <c r="BF153" i="23"/>
  <c r="T153" i="23"/>
  <c r="R153" i="23"/>
  <c r="P153" i="23"/>
  <c r="BI151" i="23"/>
  <c r="BH151" i="23"/>
  <c r="BG151" i="23"/>
  <c r="BF151" i="23"/>
  <c r="T151" i="23"/>
  <c r="R151" i="23"/>
  <c r="P151" i="23"/>
  <c r="BI149" i="23"/>
  <c r="BH149" i="23"/>
  <c r="BG149" i="23"/>
  <c r="BF149" i="23"/>
  <c r="T149" i="23"/>
  <c r="R149" i="23"/>
  <c r="P149" i="23"/>
  <c r="BI143" i="23"/>
  <c r="BH143" i="23"/>
  <c r="BG143" i="23"/>
  <c r="BF143" i="23"/>
  <c r="T143" i="23"/>
  <c r="T142" i="23" s="1"/>
  <c r="R143" i="23"/>
  <c r="R142" i="23" s="1"/>
  <c r="P143" i="23"/>
  <c r="P142" i="23" s="1"/>
  <c r="BI137" i="23"/>
  <c r="BH137" i="23"/>
  <c r="BG137" i="23"/>
  <c r="BF137" i="23"/>
  <c r="T137" i="23"/>
  <c r="R137" i="23"/>
  <c r="P137" i="23"/>
  <c r="BI131" i="23"/>
  <c r="BH131" i="23"/>
  <c r="BG131" i="23"/>
  <c r="BF131" i="23"/>
  <c r="T131" i="23"/>
  <c r="R131" i="23"/>
  <c r="P131" i="23"/>
  <c r="BI128" i="23"/>
  <c r="BH128" i="23"/>
  <c r="BG128" i="23"/>
  <c r="BF128" i="23"/>
  <c r="T128" i="23"/>
  <c r="R128" i="23"/>
  <c r="P128" i="23"/>
  <c r="BI127" i="23"/>
  <c r="BH127" i="23"/>
  <c r="BG127" i="23"/>
  <c r="BF127" i="23"/>
  <c r="T127" i="23"/>
  <c r="R127" i="23"/>
  <c r="P127" i="23"/>
  <c r="BI126" i="23"/>
  <c r="BH126" i="23"/>
  <c r="BG126" i="23"/>
  <c r="BF126" i="23"/>
  <c r="T126" i="23"/>
  <c r="R126" i="23"/>
  <c r="P126" i="23"/>
  <c r="BI125" i="23"/>
  <c r="BH125" i="23"/>
  <c r="BG125" i="23"/>
  <c r="BF125" i="23"/>
  <c r="T125" i="23"/>
  <c r="R125" i="23"/>
  <c r="P125" i="23"/>
  <c r="BI122" i="23"/>
  <c r="BH122" i="23"/>
  <c r="BG122" i="23"/>
  <c r="BF122" i="23"/>
  <c r="T122" i="23"/>
  <c r="R122" i="23"/>
  <c r="P122" i="23"/>
  <c r="BI119" i="23"/>
  <c r="BH119" i="23"/>
  <c r="BG119" i="23"/>
  <c r="BF119" i="23"/>
  <c r="T119" i="23"/>
  <c r="R119" i="23"/>
  <c r="P119" i="23"/>
  <c r="BI116" i="23"/>
  <c r="BH116" i="23"/>
  <c r="BG116" i="23"/>
  <c r="BF116" i="23"/>
  <c r="T116" i="23"/>
  <c r="R116" i="23"/>
  <c r="P116" i="23"/>
  <c r="BI113" i="23"/>
  <c r="BH113" i="23"/>
  <c r="BG113" i="23"/>
  <c r="BF113" i="23"/>
  <c r="T113" i="23"/>
  <c r="R113" i="23"/>
  <c r="P113" i="23"/>
  <c r="F104" i="23"/>
  <c r="E102" i="23"/>
  <c r="F56" i="23"/>
  <c r="E54" i="23"/>
  <c r="J26" i="23"/>
  <c r="E26" i="23"/>
  <c r="J107" i="23" s="1"/>
  <c r="J25" i="23"/>
  <c r="J23" i="23"/>
  <c r="E23" i="23"/>
  <c r="J58" i="23" s="1"/>
  <c r="J22" i="23"/>
  <c r="J20" i="23"/>
  <c r="E20" i="23"/>
  <c r="F107" i="23"/>
  <c r="J19" i="23"/>
  <c r="J17" i="23"/>
  <c r="E17" i="23"/>
  <c r="F106" i="23" s="1"/>
  <c r="J16" i="23"/>
  <c r="J14" i="23"/>
  <c r="J104" i="23"/>
  <c r="E7" i="23"/>
  <c r="E98" i="23" s="1"/>
  <c r="J39" i="22"/>
  <c r="J38" i="22"/>
  <c r="AY78" i="1"/>
  <c r="J37" i="22"/>
  <c r="AX78" i="1"/>
  <c r="BI95" i="22"/>
  <c r="BH95" i="22"/>
  <c r="BG95" i="22"/>
  <c r="BF95" i="22"/>
  <c r="T95" i="22"/>
  <c r="T94" i="22" s="1"/>
  <c r="R95" i="22"/>
  <c r="R94" i="22" s="1"/>
  <c r="P95" i="22"/>
  <c r="P94" i="22" s="1"/>
  <c r="BI93" i="22"/>
  <c r="BH93" i="22"/>
  <c r="BG93" i="22"/>
  <c r="BF93" i="22"/>
  <c r="T93" i="22"/>
  <c r="R93" i="22"/>
  <c r="P93" i="22"/>
  <c r="BI91" i="22"/>
  <c r="BH91" i="22"/>
  <c r="BG91" i="22"/>
  <c r="BF91" i="22"/>
  <c r="T91" i="22"/>
  <c r="R91" i="22"/>
  <c r="P91" i="22"/>
  <c r="F82" i="22"/>
  <c r="E80" i="22"/>
  <c r="F56" i="22"/>
  <c r="E54" i="22"/>
  <c r="J26" i="22"/>
  <c r="E26" i="22"/>
  <c r="J85" i="22" s="1"/>
  <c r="J25" i="22"/>
  <c r="J23" i="22"/>
  <c r="E23" i="22"/>
  <c r="J84" i="22" s="1"/>
  <c r="J22" i="22"/>
  <c r="J20" i="22"/>
  <c r="E20" i="22"/>
  <c r="F59" i="22"/>
  <c r="J19" i="22"/>
  <c r="J17" i="22"/>
  <c r="E17" i="22"/>
  <c r="F58" i="22" s="1"/>
  <c r="J16" i="22"/>
  <c r="J14" i="22"/>
  <c r="J82" i="22"/>
  <c r="E7" i="22"/>
  <c r="E50" i="22" s="1"/>
  <c r="J39" i="21"/>
  <c r="J38" i="21"/>
  <c r="AY77" i="1"/>
  <c r="J37" i="21"/>
  <c r="AX77" i="1"/>
  <c r="BI122" i="21"/>
  <c r="BH122" i="21"/>
  <c r="BG122" i="21"/>
  <c r="BF122" i="21"/>
  <c r="T122" i="21"/>
  <c r="R122" i="21"/>
  <c r="P122" i="21"/>
  <c r="BI121" i="21"/>
  <c r="BH121" i="21"/>
  <c r="BG121" i="21"/>
  <c r="BF121" i="21"/>
  <c r="T121" i="21"/>
  <c r="R121" i="21"/>
  <c r="P121" i="21"/>
  <c r="BI120" i="21"/>
  <c r="BH120" i="21"/>
  <c r="BG120" i="21"/>
  <c r="BF120" i="21"/>
  <c r="T120" i="21"/>
  <c r="R120" i="21"/>
  <c r="P120" i="21"/>
  <c r="BI119" i="21"/>
  <c r="BH119" i="21"/>
  <c r="BG119" i="21"/>
  <c r="BF119" i="21"/>
  <c r="T119" i="21"/>
  <c r="R119" i="21"/>
  <c r="P119" i="21"/>
  <c r="BI117" i="21"/>
  <c r="BH117" i="21"/>
  <c r="BG117" i="21"/>
  <c r="BF117" i="21"/>
  <c r="T117" i="21"/>
  <c r="R117" i="21"/>
  <c r="P117" i="21"/>
  <c r="BI116" i="21"/>
  <c r="BH116" i="21"/>
  <c r="BG116" i="21"/>
  <c r="BF116" i="21"/>
  <c r="T116" i="21"/>
  <c r="R116" i="21"/>
  <c r="P116" i="21"/>
  <c r="BI115" i="21"/>
  <c r="BH115" i="21"/>
  <c r="BG115" i="21"/>
  <c r="BF115" i="21"/>
  <c r="T115" i="21"/>
  <c r="R115" i="21"/>
  <c r="P115" i="21"/>
  <c r="BI114" i="21"/>
  <c r="BH114" i="21"/>
  <c r="BG114" i="21"/>
  <c r="BF114" i="21"/>
  <c r="T114" i="21"/>
  <c r="R114" i="21"/>
  <c r="P114" i="21"/>
  <c r="BI112" i="21"/>
  <c r="BH112" i="21"/>
  <c r="BG112" i="21"/>
  <c r="BF112" i="21"/>
  <c r="T112" i="21"/>
  <c r="R112" i="21"/>
  <c r="P112" i="21"/>
  <c r="BI111" i="21"/>
  <c r="BH111" i="21"/>
  <c r="BG111" i="21"/>
  <c r="BF111" i="21"/>
  <c r="T111" i="21"/>
  <c r="R111" i="21"/>
  <c r="P111" i="21"/>
  <c r="BI109" i="21"/>
  <c r="BH109" i="21"/>
  <c r="BG109" i="21"/>
  <c r="BF109" i="21"/>
  <c r="T109" i="21"/>
  <c r="R109" i="21"/>
  <c r="P109" i="21"/>
  <c r="BI108" i="21"/>
  <c r="BH108" i="21"/>
  <c r="BG108" i="21"/>
  <c r="BF108" i="21"/>
  <c r="T108" i="21"/>
  <c r="R108" i="21"/>
  <c r="P108" i="21"/>
  <c r="BI106" i="21"/>
  <c r="BH106" i="21"/>
  <c r="BG106" i="21"/>
  <c r="BF106" i="21"/>
  <c r="T106" i="21"/>
  <c r="R106" i="21"/>
  <c r="P106" i="21"/>
  <c r="BI105" i="21"/>
  <c r="BH105" i="21"/>
  <c r="BG105" i="21"/>
  <c r="BF105" i="21"/>
  <c r="T105" i="21"/>
  <c r="R105" i="21"/>
  <c r="P105" i="21"/>
  <c r="BI104" i="21"/>
  <c r="BH104" i="21"/>
  <c r="BG104" i="21"/>
  <c r="BF104" i="21"/>
  <c r="T104" i="21"/>
  <c r="R104" i="21"/>
  <c r="P104" i="21"/>
  <c r="BI103" i="21"/>
  <c r="BH103" i="21"/>
  <c r="BG103" i="21"/>
  <c r="BF103" i="21"/>
  <c r="T103" i="21"/>
  <c r="R103" i="21"/>
  <c r="P103" i="21"/>
  <c r="BI102" i="21"/>
  <c r="BH102" i="21"/>
  <c r="BG102" i="21"/>
  <c r="BF102" i="21"/>
  <c r="T102" i="21"/>
  <c r="R102" i="21"/>
  <c r="P102" i="21"/>
  <c r="BI101" i="21"/>
  <c r="BH101" i="21"/>
  <c r="BG101" i="21"/>
  <c r="BF101" i="21"/>
  <c r="T101" i="21"/>
  <c r="R101" i="21"/>
  <c r="P101" i="21"/>
  <c r="BI100" i="21"/>
  <c r="BH100" i="21"/>
  <c r="BG100" i="21"/>
  <c r="BF100" i="21"/>
  <c r="T100" i="21"/>
  <c r="R100" i="21"/>
  <c r="P100" i="21"/>
  <c r="BI99" i="21"/>
  <c r="BH99" i="21"/>
  <c r="BG99" i="21"/>
  <c r="BF99" i="21"/>
  <c r="T99" i="21"/>
  <c r="R99" i="21"/>
  <c r="P99" i="21"/>
  <c r="BI98" i="21"/>
  <c r="BH98" i="21"/>
  <c r="BG98" i="21"/>
  <c r="BF98" i="21"/>
  <c r="T98" i="21"/>
  <c r="R98" i="21"/>
  <c r="P98" i="21"/>
  <c r="BI97" i="21"/>
  <c r="BH97" i="21"/>
  <c r="BG97" i="21"/>
  <c r="BF97" i="21"/>
  <c r="T97" i="21"/>
  <c r="R97" i="21"/>
  <c r="P97" i="21"/>
  <c r="BI96" i="21"/>
  <c r="BH96" i="21"/>
  <c r="BG96" i="21"/>
  <c r="BF96" i="21"/>
  <c r="T96" i="21"/>
  <c r="R96" i="21"/>
  <c r="P96" i="21"/>
  <c r="BI95" i="21"/>
  <c r="BH95" i="21"/>
  <c r="BG95" i="21"/>
  <c r="BF95" i="21"/>
  <c r="T95" i="21"/>
  <c r="R95" i="21"/>
  <c r="P95" i="21"/>
  <c r="BI94" i="21"/>
  <c r="BH94" i="21"/>
  <c r="BG94" i="21"/>
  <c r="BF94" i="21"/>
  <c r="T94" i="21"/>
  <c r="R94" i="21"/>
  <c r="P94" i="21"/>
  <c r="F85" i="21"/>
  <c r="E83" i="21"/>
  <c r="F56" i="21"/>
  <c r="E54" i="21"/>
  <c r="J26" i="21"/>
  <c r="E26" i="21"/>
  <c r="J88" i="21" s="1"/>
  <c r="J25" i="21"/>
  <c r="J23" i="21"/>
  <c r="E23" i="21"/>
  <c r="J58" i="21" s="1"/>
  <c r="J22" i="21"/>
  <c r="J20" i="21"/>
  <c r="E20" i="21"/>
  <c r="F88" i="21" s="1"/>
  <c r="J19" i="21"/>
  <c r="J17" i="21"/>
  <c r="E17" i="21"/>
  <c r="F87" i="21" s="1"/>
  <c r="J16" i="21"/>
  <c r="J14" i="21"/>
  <c r="J56" i="21" s="1"/>
  <c r="E7" i="21"/>
  <c r="E79" i="21" s="1"/>
  <c r="J39" i="20"/>
  <c r="J38" i="20"/>
  <c r="AY76" i="1" s="1"/>
  <c r="J37" i="20"/>
  <c r="AX76" i="1" s="1"/>
  <c r="BI105" i="20"/>
  <c r="BH105" i="20"/>
  <c r="BG105" i="20"/>
  <c r="BF105" i="20"/>
  <c r="T105" i="20"/>
  <c r="R105" i="20"/>
  <c r="P105" i="20"/>
  <c r="BI104" i="20"/>
  <c r="BH104" i="20"/>
  <c r="BG104" i="20"/>
  <c r="BF104" i="20"/>
  <c r="T104" i="20"/>
  <c r="R104" i="20"/>
  <c r="P104" i="20"/>
  <c r="BI103" i="20"/>
  <c r="BH103" i="20"/>
  <c r="BG103" i="20"/>
  <c r="BF103" i="20"/>
  <c r="T103" i="20"/>
  <c r="R103" i="20"/>
  <c r="P103" i="20"/>
  <c r="BI102" i="20"/>
  <c r="BH102" i="20"/>
  <c r="BG102" i="20"/>
  <c r="BF102" i="20"/>
  <c r="T102" i="20"/>
  <c r="R102" i="20"/>
  <c r="P102" i="20"/>
  <c r="BI101" i="20"/>
  <c r="BH101" i="20"/>
  <c r="BG101" i="20"/>
  <c r="BF101" i="20"/>
  <c r="T101" i="20"/>
  <c r="R101" i="20"/>
  <c r="P101" i="20"/>
  <c r="BI100" i="20"/>
  <c r="BH100" i="20"/>
  <c r="BG100" i="20"/>
  <c r="BF100" i="20"/>
  <c r="T100" i="20"/>
  <c r="R100" i="20"/>
  <c r="P100" i="20"/>
  <c r="BI99" i="20"/>
  <c r="BH99" i="20"/>
  <c r="BG99" i="20"/>
  <c r="BF99" i="20"/>
  <c r="T99" i="20"/>
  <c r="R99" i="20"/>
  <c r="P99" i="20"/>
  <c r="BI98" i="20"/>
  <c r="BH98" i="20"/>
  <c r="BG98" i="20"/>
  <c r="BF98" i="20"/>
  <c r="T98" i="20"/>
  <c r="R98" i="20"/>
  <c r="P98" i="20"/>
  <c r="BI97" i="20"/>
  <c r="BH97" i="20"/>
  <c r="BG97" i="20"/>
  <c r="BF97" i="20"/>
  <c r="T97" i="20"/>
  <c r="R97" i="20"/>
  <c r="P97" i="20"/>
  <c r="BI96" i="20"/>
  <c r="BH96" i="20"/>
  <c r="BG96" i="20"/>
  <c r="BF96" i="20"/>
  <c r="T96" i="20"/>
  <c r="R96" i="20"/>
  <c r="P96" i="20"/>
  <c r="BI95" i="20"/>
  <c r="BH95" i="20"/>
  <c r="BG95" i="20"/>
  <c r="BF95" i="20"/>
  <c r="T95" i="20"/>
  <c r="R95" i="20"/>
  <c r="P95" i="20"/>
  <c r="BI94" i="20"/>
  <c r="BH94" i="20"/>
  <c r="BG94" i="20"/>
  <c r="BF94" i="20"/>
  <c r="T94" i="20"/>
  <c r="R94" i="20"/>
  <c r="P94" i="20"/>
  <c r="BI93" i="20"/>
  <c r="BH93" i="20"/>
  <c r="BG93" i="20"/>
  <c r="BF93" i="20"/>
  <c r="T93" i="20"/>
  <c r="R93" i="20"/>
  <c r="P93" i="20"/>
  <c r="BI92" i="20"/>
  <c r="BH92" i="20"/>
  <c r="BG92" i="20"/>
  <c r="BF92" i="20"/>
  <c r="T92" i="20"/>
  <c r="R92" i="20"/>
  <c r="P92" i="20"/>
  <c r="BI91" i="20"/>
  <c r="BH91" i="20"/>
  <c r="BG91" i="20"/>
  <c r="BF91" i="20"/>
  <c r="T91" i="20"/>
  <c r="R91" i="20"/>
  <c r="P91" i="20"/>
  <c r="BI90" i="20"/>
  <c r="BH90" i="20"/>
  <c r="BG90" i="20"/>
  <c r="BF90" i="20"/>
  <c r="T90" i="20"/>
  <c r="R90" i="20"/>
  <c r="P90" i="20"/>
  <c r="BI89" i="20"/>
  <c r="BH89" i="20"/>
  <c r="BG89" i="20"/>
  <c r="BF89" i="20"/>
  <c r="T89" i="20"/>
  <c r="R89" i="20"/>
  <c r="P89" i="20"/>
  <c r="BI88" i="20"/>
  <c r="BH88" i="20"/>
  <c r="BG88" i="20"/>
  <c r="BF88" i="20"/>
  <c r="T88" i="20"/>
  <c r="R88" i="20"/>
  <c r="P88" i="20"/>
  <c r="F80" i="20"/>
  <c r="E78" i="20"/>
  <c r="F56" i="20"/>
  <c r="E54" i="20"/>
  <c r="J26" i="20"/>
  <c r="E26" i="20"/>
  <c r="J83" i="20" s="1"/>
  <c r="J25" i="20"/>
  <c r="J23" i="20"/>
  <c r="E23" i="20"/>
  <c r="J58" i="20" s="1"/>
  <c r="J22" i="20"/>
  <c r="J20" i="20"/>
  <c r="E20" i="20"/>
  <c r="F59" i="20" s="1"/>
  <c r="J19" i="20"/>
  <c r="J17" i="20"/>
  <c r="E17" i="20"/>
  <c r="F82" i="20" s="1"/>
  <c r="J16" i="20"/>
  <c r="J14" i="20"/>
  <c r="J80" i="20" s="1"/>
  <c r="E7" i="20"/>
  <c r="E74" i="20" s="1"/>
  <c r="J39" i="19"/>
  <c r="J38" i="19"/>
  <c r="AY75" i="1" s="1"/>
  <c r="J37" i="19"/>
  <c r="AX75" i="1" s="1"/>
  <c r="BI132" i="19"/>
  <c r="BH132" i="19"/>
  <c r="BG132" i="19"/>
  <c r="BF132" i="19"/>
  <c r="T132" i="19"/>
  <c r="R132" i="19"/>
  <c r="P132" i="19"/>
  <c r="BI131" i="19"/>
  <c r="BH131" i="19"/>
  <c r="BG131" i="19"/>
  <c r="BF131" i="19"/>
  <c r="T131" i="19"/>
  <c r="R131" i="19"/>
  <c r="P131" i="19"/>
  <c r="BI130" i="19"/>
  <c r="BH130" i="19"/>
  <c r="BG130" i="19"/>
  <c r="BF130" i="19"/>
  <c r="T130" i="19"/>
  <c r="R130" i="19"/>
  <c r="P130" i="19"/>
  <c r="BI129" i="19"/>
  <c r="BH129" i="19"/>
  <c r="BG129" i="19"/>
  <c r="BF129" i="19"/>
  <c r="T129" i="19"/>
  <c r="R129" i="19"/>
  <c r="P129" i="19"/>
  <c r="BI128" i="19"/>
  <c r="BH128" i="19"/>
  <c r="BG128" i="19"/>
  <c r="BF128" i="19"/>
  <c r="T128" i="19"/>
  <c r="R128" i="19"/>
  <c r="P128" i="19"/>
  <c r="BI127" i="19"/>
  <c r="BH127" i="19"/>
  <c r="BG127" i="19"/>
  <c r="BF127" i="19"/>
  <c r="T127" i="19"/>
  <c r="R127" i="19"/>
  <c r="P127" i="19"/>
  <c r="BI126" i="19"/>
  <c r="BH126" i="19"/>
  <c r="BG126" i="19"/>
  <c r="BF126" i="19"/>
  <c r="T126" i="19"/>
  <c r="R126" i="19"/>
  <c r="P126" i="19"/>
  <c r="BI125" i="19"/>
  <c r="BH125" i="19"/>
  <c r="BG125" i="19"/>
  <c r="BF125" i="19"/>
  <c r="T125" i="19"/>
  <c r="R125" i="19"/>
  <c r="P125" i="19"/>
  <c r="BI124" i="19"/>
  <c r="BH124" i="19"/>
  <c r="BG124" i="19"/>
  <c r="BF124" i="19"/>
  <c r="T124" i="19"/>
  <c r="R124" i="19"/>
  <c r="P124" i="19"/>
  <c r="BI123" i="19"/>
  <c r="BH123" i="19"/>
  <c r="BG123" i="19"/>
  <c r="BF123" i="19"/>
  <c r="T123" i="19"/>
  <c r="R123" i="19"/>
  <c r="P123" i="19"/>
  <c r="BI120" i="19"/>
  <c r="BH120" i="19"/>
  <c r="BG120" i="19"/>
  <c r="BF120" i="19"/>
  <c r="T120" i="19"/>
  <c r="R120" i="19"/>
  <c r="P120" i="19"/>
  <c r="BI119" i="19"/>
  <c r="BH119" i="19"/>
  <c r="BG119" i="19"/>
  <c r="BF119" i="19"/>
  <c r="T119" i="19"/>
  <c r="R119" i="19"/>
  <c r="P119" i="19"/>
  <c r="BI118" i="19"/>
  <c r="BH118" i="19"/>
  <c r="BG118" i="19"/>
  <c r="BF118" i="19"/>
  <c r="T118" i="19"/>
  <c r="R118" i="19"/>
  <c r="P118" i="19"/>
  <c r="BI117" i="19"/>
  <c r="BH117" i="19"/>
  <c r="BG117" i="19"/>
  <c r="BF117" i="19"/>
  <c r="T117" i="19"/>
  <c r="R117" i="19"/>
  <c r="P117" i="19"/>
  <c r="BI115" i="19"/>
  <c r="BH115" i="19"/>
  <c r="BG115" i="19"/>
  <c r="BF115" i="19"/>
  <c r="T115" i="19"/>
  <c r="R115" i="19"/>
  <c r="P115" i="19"/>
  <c r="BI110" i="19"/>
  <c r="BH110" i="19"/>
  <c r="BG110" i="19"/>
  <c r="BF110" i="19"/>
  <c r="T110" i="19"/>
  <c r="R110" i="19"/>
  <c r="P110" i="19"/>
  <c r="BI108" i="19"/>
  <c r="BH108" i="19"/>
  <c r="BG108" i="19"/>
  <c r="BF108" i="19"/>
  <c r="T108" i="19"/>
  <c r="R108" i="19"/>
  <c r="P108" i="19"/>
  <c r="BI106" i="19"/>
  <c r="BH106" i="19"/>
  <c r="BG106" i="19"/>
  <c r="BF106" i="19"/>
  <c r="T106" i="19"/>
  <c r="R106" i="19"/>
  <c r="P106" i="19"/>
  <c r="BI104" i="19"/>
  <c r="BH104" i="19"/>
  <c r="BG104" i="19"/>
  <c r="BF104" i="19"/>
  <c r="T104" i="19"/>
  <c r="R104" i="19"/>
  <c r="P104" i="19"/>
  <c r="BI103" i="19"/>
  <c r="BH103" i="19"/>
  <c r="BG103" i="19"/>
  <c r="BF103" i="19"/>
  <c r="T103" i="19"/>
  <c r="R103" i="19"/>
  <c r="P103" i="19"/>
  <c r="BI102" i="19"/>
  <c r="BH102" i="19"/>
  <c r="BG102" i="19"/>
  <c r="BF102" i="19"/>
  <c r="T102" i="19"/>
  <c r="R102" i="19"/>
  <c r="P102" i="19"/>
  <c r="BI99" i="19"/>
  <c r="BH99" i="19"/>
  <c r="BG99" i="19"/>
  <c r="BF99" i="19"/>
  <c r="T99" i="19"/>
  <c r="R99" i="19"/>
  <c r="P99" i="19"/>
  <c r="BI98" i="19"/>
  <c r="BH98" i="19"/>
  <c r="BG98" i="19"/>
  <c r="BF98" i="19"/>
  <c r="T98" i="19"/>
  <c r="R98" i="19"/>
  <c r="P98" i="19"/>
  <c r="BI97" i="19"/>
  <c r="BH97" i="19"/>
  <c r="BG97" i="19"/>
  <c r="BF97" i="19"/>
  <c r="T97" i="19"/>
  <c r="R97" i="19"/>
  <c r="P97" i="19"/>
  <c r="BI96" i="19"/>
  <c r="BH96" i="19"/>
  <c r="BG96" i="19"/>
  <c r="BF96" i="19"/>
  <c r="T96" i="19"/>
  <c r="R96" i="19"/>
  <c r="P96" i="19"/>
  <c r="BI95" i="19"/>
  <c r="BH95" i="19"/>
  <c r="BG95" i="19"/>
  <c r="BF95" i="19"/>
  <c r="T95" i="19"/>
  <c r="R95" i="19"/>
  <c r="P95" i="19"/>
  <c r="BI94" i="19"/>
  <c r="BH94" i="19"/>
  <c r="BG94" i="19"/>
  <c r="BF94" i="19"/>
  <c r="T94" i="19"/>
  <c r="R94" i="19"/>
  <c r="P94" i="19"/>
  <c r="BI93" i="19"/>
  <c r="BH93" i="19"/>
  <c r="BG93" i="19"/>
  <c r="BF93" i="19"/>
  <c r="T93" i="19"/>
  <c r="R93" i="19"/>
  <c r="P93" i="19"/>
  <c r="BI92" i="19"/>
  <c r="BH92" i="19"/>
  <c r="BG92" i="19"/>
  <c r="BF92" i="19"/>
  <c r="T92" i="19"/>
  <c r="R92" i="19"/>
  <c r="P92" i="19"/>
  <c r="BI91" i="19"/>
  <c r="BH91" i="19"/>
  <c r="BG91" i="19"/>
  <c r="BF91" i="19"/>
  <c r="T91" i="19"/>
  <c r="R91" i="19"/>
  <c r="P91" i="19"/>
  <c r="BI90" i="19"/>
  <c r="BH90" i="19"/>
  <c r="BG90" i="19"/>
  <c r="BF90" i="19"/>
  <c r="T90" i="19"/>
  <c r="R90" i="19"/>
  <c r="P90" i="19"/>
  <c r="BI89" i="19"/>
  <c r="BH89" i="19"/>
  <c r="BG89" i="19"/>
  <c r="BF89" i="19"/>
  <c r="T89" i="19"/>
  <c r="R89" i="19"/>
  <c r="P89" i="19"/>
  <c r="BI88" i="19"/>
  <c r="BH88" i="19"/>
  <c r="BG88" i="19"/>
  <c r="BF88" i="19"/>
  <c r="T88" i="19"/>
  <c r="R88" i="19"/>
  <c r="P88" i="19"/>
  <c r="F80" i="19"/>
  <c r="E78" i="19"/>
  <c r="F56" i="19"/>
  <c r="E54" i="19"/>
  <c r="J26" i="19"/>
  <c r="E26" i="19"/>
  <c r="J59" i="19" s="1"/>
  <c r="J25" i="19"/>
  <c r="J23" i="19"/>
  <c r="E23" i="19"/>
  <c r="J82" i="19" s="1"/>
  <c r="J22" i="19"/>
  <c r="J20" i="19"/>
  <c r="E20" i="19"/>
  <c r="F83" i="19" s="1"/>
  <c r="J19" i="19"/>
  <c r="J17" i="19"/>
  <c r="E17" i="19"/>
  <c r="F58" i="19" s="1"/>
  <c r="J16" i="19"/>
  <c r="J14" i="19"/>
  <c r="J56" i="19" s="1"/>
  <c r="E7" i="19"/>
  <c r="E50" i="19" s="1"/>
  <c r="J39" i="18"/>
  <c r="J38" i="18"/>
  <c r="AY74" i="1"/>
  <c r="J37" i="18"/>
  <c r="AX74" i="1"/>
  <c r="BI413" i="18"/>
  <c r="BH413" i="18"/>
  <c r="BG413" i="18"/>
  <c r="BF413" i="18"/>
  <c r="T413" i="18"/>
  <c r="R413" i="18"/>
  <c r="P413" i="18"/>
  <c r="BI411" i="18"/>
  <c r="BH411" i="18"/>
  <c r="BG411" i="18"/>
  <c r="BF411" i="18"/>
  <c r="T411" i="18"/>
  <c r="R411" i="18"/>
  <c r="P411" i="18"/>
  <c r="BI409" i="18"/>
  <c r="BH409" i="18"/>
  <c r="BG409" i="18"/>
  <c r="BF409" i="18"/>
  <c r="T409" i="18"/>
  <c r="R409" i="18"/>
  <c r="P409" i="18"/>
  <c r="BI405" i="18"/>
  <c r="BH405" i="18"/>
  <c r="BG405" i="18"/>
  <c r="BF405" i="18"/>
  <c r="T405" i="18"/>
  <c r="R405" i="18"/>
  <c r="P405" i="18"/>
  <c r="BI403" i="18"/>
  <c r="BH403" i="18"/>
  <c r="BG403" i="18"/>
  <c r="BF403" i="18"/>
  <c r="T403" i="18"/>
  <c r="R403" i="18"/>
  <c r="P403" i="18"/>
  <c r="BI400" i="18"/>
  <c r="BH400" i="18"/>
  <c r="BG400" i="18"/>
  <c r="BF400" i="18"/>
  <c r="T400" i="18"/>
  <c r="R400" i="18"/>
  <c r="P400" i="18"/>
  <c r="BI394" i="18"/>
  <c r="BH394" i="18"/>
  <c r="BG394" i="18"/>
  <c r="BF394" i="18"/>
  <c r="T394" i="18"/>
  <c r="R394" i="18"/>
  <c r="P394" i="18"/>
  <c r="BI391" i="18"/>
  <c r="BH391" i="18"/>
  <c r="BG391" i="18"/>
  <c r="BF391" i="18"/>
  <c r="T391" i="18"/>
  <c r="R391" i="18"/>
  <c r="P391" i="18"/>
  <c r="BI389" i="18"/>
  <c r="BH389" i="18"/>
  <c r="BG389" i="18"/>
  <c r="BF389" i="18"/>
  <c r="T389" i="18"/>
  <c r="R389" i="18"/>
  <c r="P389" i="18"/>
  <c r="BI385" i="18"/>
  <c r="BH385" i="18"/>
  <c r="BG385" i="18"/>
  <c r="BF385" i="18"/>
  <c r="T385" i="18"/>
  <c r="R385" i="18"/>
  <c r="P385" i="18"/>
  <c r="BI382" i="18"/>
  <c r="BH382" i="18"/>
  <c r="BG382" i="18"/>
  <c r="BF382" i="18"/>
  <c r="T382" i="18"/>
  <c r="R382" i="18"/>
  <c r="P382" i="18"/>
  <c r="BI377" i="18"/>
  <c r="BH377" i="18"/>
  <c r="BG377" i="18"/>
  <c r="BF377" i="18"/>
  <c r="T377" i="18"/>
  <c r="R377" i="18"/>
  <c r="P377" i="18"/>
  <c r="BI372" i="18"/>
  <c r="BH372" i="18"/>
  <c r="BG372" i="18"/>
  <c r="BF372" i="18"/>
  <c r="T372" i="18"/>
  <c r="R372" i="18"/>
  <c r="P372" i="18"/>
  <c r="BI370" i="18"/>
  <c r="BH370" i="18"/>
  <c r="BG370" i="18"/>
  <c r="BF370" i="18"/>
  <c r="T370" i="18"/>
  <c r="R370" i="18"/>
  <c r="P370" i="18"/>
  <c r="BI365" i="18"/>
  <c r="BH365" i="18"/>
  <c r="BG365" i="18"/>
  <c r="BF365" i="18"/>
  <c r="T365" i="18"/>
  <c r="R365" i="18"/>
  <c r="P365" i="18"/>
  <c r="BI363" i="18"/>
  <c r="BH363" i="18"/>
  <c r="BG363" i="18"/>
  <c r="BF363" i="18"/>
  <c r="T363" i="18"/>
  <c r="R363" i="18"/>
  <c r="P363" i="18"/>
  <c r="BI361" i="18"/>
  <c r="BH361" i="18"/>
  <c r="BG361" i="18"/>
  <c r="BF361" i="18"/>
  <c r="T361" i="18"/>
  <c r="R361" i="18"/>
  <c r="P361" i="18"/>
  <c r="BI358" i="18"/>
  <c r="BH358" i="18"/>
  <c r="BG358" i="18"/>
  <c r="BF358" i="18"/>
  <c r="T358" i="18"/>
  <c r="R358" i="18"/>
  <c r="P358" i="18"/>
  <c r="BI354" i="18"/>
  <c r="BH354" i="18"/>
  <c r="BG354" i="18"/>
  <c r="BF354" i="18"/>
  <c r="T354" i="18"/>
  <c r="R354" i="18"/>
  <c r="P354" i="18"/>
  <c r="BI349" i="18"/>
  <c r="BH349" i="18"/>
  <c r="BG349" i="18"/>
  <c r="BF349" i="18"/>
  <c r="T349" i="18"/>
  <c r="R349" i="18"/>
  <c r="P349" i="18"/>
  <c r="BI346" i="18"/>
  <c r="BH346" i="18"/>
  <c r="BG346" i="18"/>
  <c r="BF346" i="18"/>
  <c r="T346" i="18"/>
  <c r="R346" i="18"/>
  <c r="P346" i="18"/>
  <c r="BI342" i="18"/>
  <c r="BH342" i="18"/>
  <c r="BG342" i="18"/>
  <c r="BF342" i="18"/>
  <c r="T342" i="18"/>
  <c r="R342" i="18"/>
  <c r="P342" i="18"/>
  <c r="BI339" i="18"/>
  <c r="BH339" i="18"/>
  <c r="BG339" i="18"/>
  <c r="BF339" i="18"/>
  <c r="T339" i="18"/>
  <c r="R339" i="18"/>
  <c r="P339" i="18"/>
  <c r="BI336" i="18"/>
  <c r="BH336" i="18"/>
  <c r="BG336" i="18"/>
  <c r="BF336" i="18"/>
  <c r="T336" i="18"/>
  <c r="R336" i="18"/>
  <c r="P336" i="18"/>
  <c r="BI334" i="18"/>
  <c r="BH334" i="18"/>
  <c r="BG334" i="18"/>
  <c r="BF334" i="18"/>
  <c r="T334" i="18"/>
  <c r="R334" i="18"/>
  <c r="P334" i="18"/>
  <c r="BI332" i="18"/>
  <c r="BH332" i="18"/>
  <c r="BG332" i="18"/>
  <c r="BF332" i="18"/>
  <c r="T332" i="18"/>
  <c r="R332" i="18"/>
  <c r="P332" i="18"/>
  <c r="BI330" i="18"/>
  <c r="BH330" i="18"/>
  <c r="BG330" i="18"/>
  <c r="BF330" i="18"/>
  <c r="T330" i="18"/>
  <c r="R330" i="18"/>
  <c r="P330" i="18"/>
  <c r="BI327" i="18"/>
  <c r="BH327" i="18"/>
  <c r="BG327" i="18"/>
  <c r="BF327" i="18"/>
  <c r="T327" i="18"/>
  <c r="R327" i="18"/>
  <c r="P327" i="18"/>
  <c r="BI323" i="18"/>
  <c r="BH323" i="18"/>
  <c r="BG323" i="18"/>
  <c r="BF323" i="18"/>
  <c r="T323" i="18"/>
  <c r="R323" i="18"/>
  <c r="P323" i="18"/>
  <c r="BI321" i="18"/>
  <c r="BH321" i="18"/>
  <c r="BG321" i="18"/>
  <c r="BF321" i="18"/>
  <c r="T321" i="18"/>
  <c r="R321" i="18"/>
  <c r="P321" i="18"/>
  <c r="BI317" i="18"/>
  <c r="BH317" i="18"/>
  <c r="BG317" i="18"/>
  <c r="BF317" i="18"/>
  <c r="T317" i="18"/>
  <c r="R317" i="18"/>
  <c r="P317" i="18"/>
  <c r="BI314" i="18"/>
  <c r="BH314" i="18"/>
  <c r="BG314" i="18"/>
  <c r="BF314" i="18"/>
  <c r="T314" i="18"/>
  <c r="R314" i="18"/>
  <c r="P314" i="18"/>
  <c r="BI312" i="18"/>
  <c r="BH312" i="18"/>
  <c r="BG312" i="18"/>
  <c r="BF312" i="18"/>
  <c r="T312" i="18"/>
  <c r="R312" i="18"/>
  <c r="P312" i="18"/>
  <c r="BI311" i="18"/>
  <c r="BH311" i="18"/>
  <c r="BG311" i="18"/>
  <c r="BF311" i="18"/>
  <c r="T311" i="18"/>
  <c r="R311" i="18"/>
  <c r="P311" i="18"/>
  <c r="BI309" i="18"/>
  <c r="BH309" i="18"/>
  <c r="BG309" i="18"/>
  <c r="BF309" i="18"/>
  <c r="T309" i="18"/>
  <c r="R309" i="18"/>
  <c r="P309" i="18"/>
  <c r="BI308" i="18"/>
  <c r="BH308" i="18"/>
  <c r="BG308" i="18"/>
  <c r="BF308" i="18"/>
  <c r="T308" i="18"/>
  <c r="R308" i="18"/>
  <c r="P308" i="18"/>
  <c r="BI306" i="18"/>
  <c r="BH306" i="18"/>
  <c r="BG306" i="18"/>
  <c r="BF306" i="18"/>
  <c r="T306" i="18"/>
  <c r="R306" i="18"/>
  <c r="P306" i="18"/>
  <c r="BI305" i="18"/>
  <c r="BH305" i="18"/>
  <c r="BG305" i="18"/>
  <c r="BF305" i="18"/>
  <c r="T305" i="18"/>
  <c r="R305" i="18"/>
  <c r="P305" i="18"/>
  <c r="BI303" i="18"/>
  <c r="BH303" i="18"/>
  <c r="BG303" i="18"/>
  <c r="BF303" i="18"/>
  <c r="T303" i="18"/>
  <c r="R303" i="18"/>
  <c r="P303" i="18"/>
  <c r="BI301" i="18"/>
  <c r="BH301" i="18"/>
  <c r="BG301" i="18"/>
  <c r="BF301" i="18"/>
  <c r="T301" i="18"/>
  <c r="R301" i="18"/>
  <c r="P301" i="18"/>
  <c r="BI299" i="18"/>
  <c r="BH299" i="18"/>
  <c r="BG299" i="18"/>
  <c r="BF299" i="18"/>
  <c r="T299" i="18"/>
  <c r="R299" i="18"/>
  <c r="P299" i="18"/>
  <c r="BI297" i="18"/>
  <c r="BH297" i="18"/>
  <c r="BG297" i="18"/>
  <c r="BF297" i="18"/>
  <c r="T297" i="18"/>
  <c r="R297" i="18"/>
  <c r="P297" i="18"/>
  <c r="BI294" i="18"/>
  <c r="BH294" i="18"/>
  <c r="BG294" i="18"/>
  <c r="BF294" i="18"/>
  <c r="T294" i="18"/>
  <c r="R294" i="18"/>
  <c r="P294" i="18"/>
  <c r="BI293" i="18"/>
  <c r="BH293" i="18"/>
  <c r="BG293" i="18"/>
  <c r="BF293" i="18"/>
  <c r="T293" i="18"/>
  <c r="R293" i="18"/>
  <c r="P293" i="18"/>
  <c r="BI289" i="18"/>
  <c r="BH289" i="18"/>
  <c r="BG289" i="18"/>
  <c r="BF289" i="18"/>
  <c r="T289" i="18"/>
  <c r="R289" i="18"/>
  <c r="P289" i="18"/>
  <c r="BI288" i="18"/>
  <c r="BH288" i="18"/>
  <c r="BG288" i="18"/>
  <c r="BF288" i="18"/>
  <c r="T288" i="18"/>
  <c r="R288" i="18"/>
  <c r="P288" i="18"/>
  <c r="BI285" i="18"/>
  <c r="BH285" i="18"/>
  <c r="BG285" i="18"/>
  <c r="BF285" i="18"/>
  <c r="T285" i="18"/>
  <c r="R285" i="18"/>
  <c r="P285" i="18"/>
  <c r="BI282" i="18"/>
  <c r="BH282" i="18"/>
  <c r="BG282" i="18"/>
  <c r="BF282" i="18"/>
  <c r="T282" i="18"/>
  <c r="R282" i="18"/>
  <c r="P282" i="18"/>
  <c r="BI279" i="18"/>
  <c r="BH279" i="18"/>
  <c r="BG279" i="18"/>
  <c r="BF279" i="18"/>
  <c r="T279" i="18"/>
  <c r="R279" i="18"/>
  <c r="P279" i="18"/>
  <c r="BI275" i="18"/>
  <c r="BH275" i="18"/>
  <c r="BG275" i="18"/>
  <c r="BF275" i="18"/>
  <c r="T275" i="18"/>
  <c r="R275" i="18"/>
  <c r="P275" i="18"/>
  <c r="BI272" i="18"/>
  <c r="BH272" i="18"/>
  <c r="BG272" i="18"/>
  <c r="BF272" i="18"/>
  <c r="T272" i="18"/>
  <c r="R272" i="18"/>
  <c r="P272" i="18"/>
  <c r="BI269" i="18"/>
  <c r="BH269" i="18"/>
  <c r="BG269" i="18"/>
  <c r="BF269" i="18"/>
  <c r="T269" i="18"/>
  <c r="R269" i="18"/>
  <c r="P269" i="18"/>
  <c r="BI267" i="18"/>
  <c r="BH267" i="18"/>
  <c r="BG267" i="18"/>
  <c r="BF267" i="18"/>
  <c r="T267" i="18"/>
  <c r="R267" i="18"/>
  <c r="P267" i="18"/>
  <c r="BI265" i="18"/>
  <c r="BH265" i="18"/>
  <c r="BG265" i="18"/>
  <c r="BF265" i="18"/>
  <c r="T265" i="18"/>
  <c r="R265" i="18"/>
  <c r="P265" i="18"/>
  <c r="BI264" i="18"/>
  <c r="BH264" i="18"/>
  <c r="BG264" i="18"/>
  <c r="BF264" i="18"/>
  <c r="T264" i="18"/>
  <c r="R264" i="18"/>
  <c r="P264" i="18"/>
  <c r="BI263" i="18"/>
  <c r="BH263" i="18"/>
  <c r="BG263" i="18"/>
  <c r="BF263" i="18"/>
  <c r="T263" i="18"/>
  <c r="R263" i="18"/>
  <c r="P263" i="18"/>
  <c r="BI262" i="18"/>
  <c r="BH262" i="18"/>
  <c r="BG262" i="18"/>
  <c r="BF262" i="18"/>
  <c r="T262" i="18"/>
  <c r="R262" i="18"/>
  <c r="P262" i="18"/>
  <c r="BI261" i="18"/>
  <c r="BH261" i="18"/>
  <c r="BG261" i="18"/>
  <c r="BF261" i="18"/>
  <c r="T261" i="18"/>
  <c r="R261" i="18"/>
  <c r="P261" i="18"/>
  <c r="BI260" i="18"/>
  <c r="BH260" i="18"/>
  <c r="BG260" i="18"/>
  <c r="BF260" i="18"/>
  <c r="T260" i="18"/>
  <c r="R260" i="18"/>
  <c r="P260" i="18"/>
  <c r="BI258" i="18"/>
  <c r="BH258" i="18"/>
  <c r="BG258" i="18"/>
  <c r="BF258" i="18"/>
  <c r="T258" i="18"/>
  <c r="R258" i="18"/>
  <c r="P258" i="18"/>
  <c r="BI257" i="18"/>
  <c r="BH257" i="18"/>
  <c r="BG257" i="18"/>
  <c r="BF257" i="18"/>
  <c r="T257" i="18"/>
  <c r="R257" i="18"/>
  <c r="P257" i="18"/>
  <c r="BI255" i="18"/>
  <c r="BH255" i="18"/>
  <c r="BG255" i="18"/>
  <c r="BF255" i="18"/>
  <c r="T255" i="18"/>
  <c r="R255" i="18"/>
  <c r="P255" i="18"/>
  <c r="BI254" i="18"/>
  <c r="BH254" i="18"/>
  <c r="BG254" i="18"/>
  <c r="BF254" i="18"/>
  <c r="T254" i="18"/>
  <c r="R254" i="18"/>
  <c r="P254" i="18"/>
  <c r="BI252" i="18"/>
  <c r="BH252" i="18"/>
  <c r="BG252" i="18"/>
  <c r="BF252" i="18"/>
  <c r="T252" i="18"/>
  <c r="R252" i="18"/>
  <c r="P252" i="18"/>
  <c r="BI250" i="18"/>
  <c r="BH250" i="18"/>
  <c r="BG250" i="18"/>
  <c r="BF250" i="18"/>
  <c r="T250" i="18"/>
  <c r="R250" i="18"/>
  <c r="P250" i="18"/>
  <c r="BI246" i="18"/>
  <c r="BH246" i="18"/>
  <c r="BG246" i="18"/>
  <c r="BF246" i="18"/>
  <c r="T246" i="18"/>
  <c r="T245" i="18" s="1"/>
  <c r="R246" i="18"/>
  <c r="R245" i="18" s="1"/>
  <c r="P246" i="18"/>
  <c r="P245" i="18" s="1"/>
  <c r="BI242" i="18"/>
  <c r="BH242" i="18"/>
  <c r="BG242" i="18"/>
  <c r="BF242" i="18"/>
  <c r="T242" i="18"/>
  <c r="T241" i="18" s="1"/>
  <c r="R242" i="18"/>
  <c r="R241" i="18"/>
  <c r="P242" i="18"/>
  <c r="P241" i="18"/>
  <c r="BI236" i="18"/>
  <c r="BH236" i="18"/>
  <c r="BG236" i="18"/>
  <c r="BF236" i="18"/>
  <c r="T236" i="18"/>
  <c r="T235" i="18"/>
  <c r="R236" i="18"/>
  <c r="R235" i="18" s="1"/>
  <c r="P236" i="18"/>
  <c r="P235" i="18"/>
  <c r="BI233" i="18"/>
  <c r="BH233" i="18"/>
  <c r="BG233" i="18"/>
  <c r="BF233" i="18"/>
  <c r="T233" i="18"/>
  <c r="R233" i="18"/>
  <c r="P233" i="18"/>
  <c r="BI231" i="18"/>
  <c r="BH231" i="18"/>
  <c r="BG231" i="18"/>
  <c r="BF231" i="18"/>
  <c r="T231" i="18"/>
  <c r="R231" i="18"/>
  <c r="P231" i="18"/>
  <c r="BI229" i="18"/>
  <c r="BH229" i="18"/>
  <c r="BG229" i="18"/>
  <c r="BF229" i="18"/>
  <c r="T229" i="18"/>
  <c r="R229" i="18"/>
  <c r="P229" i="18"/>
  <c r="BI225" i="18"/>
  <c r="BH225" i="18"/>
  <c r="BG225" i="18"/>
  <c r="BF225" i="18"/>
  <c r="T225" i="18"/>
  <c r="R225" i="18"/>
  <c r="P225" i="18"/>
  <c r="BI224" i="18"/>
  <c r="BH224" i="18"/>
  <c r="BG224" i="18"/>
  <c r="BF224" i="18"/>
  <c r="T224" i="18"/>
  <c r="R224" i="18"/>
  <c r="P224" i="18"/>
  <c r="BI223" i="18"/>
  <c r="BH223" i="18"/>
  <c r="BG223" i="18"/>
  <c r="BF223" i="18"/>
  <c r="T223" i="18"/>
  <c r="R223" i="18"/>
  <c r="P223" i="18"/>
  <c r="BI221" i="18"/>
  <c r="BH221" i="18"/>
  <c r="BG221" i="18"/>
  <c r="BF221" i="18"/>
  <c r="T221" i="18"/>
  <c r="R221" i="18"/>
  <c r="P221" i="18"/>
  <c r="BI218" i="18"/>
  <c r="BH218" i="18"/>
  <c r="BG218" i="18"/>
  <c r="BF218" i="18"/>
  <c r="T218" i="18"/>
  <c r="R218" i="18"/>
  <c r="P218" i="18"/>
  <c r="BI214" i="18"/>
  <c r="BH214" i="18"/>
  <c r="BG214" i="18"/>
  <c r="BF214" i="18"/>
  <c r="T214" i="18"/>
  <c r="R214" i="18"/>
  <c r="P214" i="18"/>
  <c r="BI211" i="18"/>
  <c r="BH211" i="18"/>
  <c r="BG211" i="18"/>
  <c r="BF211" i="18"/>
  <c r="T211" i="18"/>
  <c r="R211" i="18"/>
  <c r="P211" i="18"/>
  <c r="BI208" i="18"/>
  <c r="BH208" i="18"/>
  <c r="BG208" i="18"/>
  <c r="BF208" i="18"/>
  <c r="T208" i="18"/>
  <c r="R208" i="18"/>
  <c r="P208" i="18"/>
  <c r="BI205" i="18"/>
  <c r="BH205" i="18"/>
  <c r="BG205" i="18"/>
  <c r="BF205" i="18"/>
  <c r="T205" i="18"/>
  <c r="R205" i="18"/>
  <c r="P205" i="18"/>
  <c r="BI203" i="18"/>
  <c r="BH203" i="18"/>
  <c r="BG203" i="18"/>
  <c r="BF203" i="18"/>
  <c r="T203" i="18"/>
  <c r="R203" i="18"/>
  <c r="P203" i="18"/>
  <c r="BI197" i="18"/>
  <c r="BH197" i="18"/>
  <c r="BG197" i="18"/>
  <c r="BF197" i="18"/>
  <c r="T197" i="18"/>
  <c r="R197" i="18"/>
  <c r="P197" i="18"/>
  <c r="BI194" i="18"/>
  <c r="BH194" i="18"/>
  <c r="BG194" i="18"/>
  <c r="BF194" i="18"/>
  <c r="T194" i="18"/>
  <c r="R194" i="18"/>
  <c r="P194" i="18"/>
  <c r="BI192" i="18"/>
  <c r="BH192" i="18"/>
  <c r="BG192" i="18"/>
  <c r="BF192" i="18"/>
  <c r="T192" i="18"/>
  <c r="R192" i="18"/>
  <c r="P192" i="18"/>
  <c r="BI189" i="18"/>
  <c r="BH189" i="18"/>
  <c r="BG189" i="18"/>
  <c r="BF189" i="18"/>
  <c r="T189" i="18"/>
  <c r="R189" i="18"/>
  <c r="P189" i="18"/>
  <c r="BI184" i="18"/>
  <c r="BH184" i="18"/>
  <c r="BG184" i="18"/>
  <c r="BF184" i="18"/>
  <c r="T184" i="18"/>
  <c r="R184" i="18"/>
  <c r="P184" i="18"/>
  <c r="BI179" i="18"/>
  <c r="BH179" i="18"/>
  <c r="BG179" i="18"/>
  <c r="BF179" i="18"/>
  <c r="T179" i="18"/>
  <c r="R179" i="18"/>
  <c r="P179" i="18"/>
  <c r="BI177" i="18"/>
  <c r="BH177" i="18"/>
  <c r="BG177" i="18"/>
  <c r="BF177" i="18"/>
  <c r="T177" i="18"/>
  <c r="R177" i="18"/>
  <c r="P177" i="18"/>
  <c r="BI175" i="18"/>
  <c r="BH175" i="18"/>
  <c r="BG175" i="18"/>
  <c r="BF175" i="18"/>
  <c r="T175" i="18"/>
  <c r="R175" i="18"/>
  <c r="P175" i="18"/>
  <c r="BI170" i="18"/>
  <c r="BH170" i="18"/>
  <c r="BG170" i="18"/>
  <c r="BF170" i="18"/>
  <c r="T170" i="18"/>
  <c r="R170" i="18"/>
  <c r="P170" i="18"/>
  <c r="BI164" i="18"/>
  <c r="BH164" i="18"/>
  <c r="BG164" i="18"/>
  <c r="BF164" i="18"/>
  <c r="T164" i="18"/>
  <c r="T163" i="18" s="1"/>
  <c r="R164" i="18"/>
  <c r="R163" i="18" s="1"/>
  <c r="P164" i="18"/>
  <c r="P163" i="18" s="1"/>
  <c r="BI160" i="18"/>
  <c r="BH160" i="18"/>
  <c r="BG160" i="18"/>
  <c r="BF160" i="18"/>
  <c r="T160" i="18"/>
  <c r="R160" i="18"/>
  <c r="P160" i="18"/>
  <c r="BI157" i="18"/>
  <c r="BH157" i="18"/>
  <c r="BG157" i="18"/>
  <c r="BF157" i="18"/>
  <c r="T157" i="18"/>
  <c r="R157" i="18"/>
  <c r="P157" i="18"/>
  <c r="BI155" i="18"/>
  <c r="BH155" i="18"/>
  <c r="BG155" i="18"/>
  <c r="BF155" i="18"/>
  <c r="T155" i="18"/>
  <c r="R155" i="18"/>
  <c r="P155" i="18"/>
  <c r="BI153" i="18"/>
  <c r="BH153" i="18"/>
  <c r="BG153" i="18"/>
  <c r="BF153" i="18"/>
  <c r="T153" i="18"/>
  <c r="R153" i="18"/>
  <c r="P153" i="18"/>
  <c r="BI149" i="18"/>
  <c r="BH149" i="18"/>
  <c r="BG149" i="18"/>
  <c r="BF149" i="18"/>
  <c r="T149" i="18"/>
  <c r="T148" i="18" s="1"/>
  <c r="R149" i="18"/>
  <c r="R148" i="18" s="1"/>
  <c r="P149" i="18"/>
  <c r="P148" i="18"/>
  <c r="BI141" i="18"/>
  <c r="BH141" i="18"/>
  <c r="BG141" i="18"/>
  <c r="BF141" i="18"/>
  <c r="T141" i="18"/>
  <c r="R141" i="18"/>
  <c r="P141" i="18"/>
  <c r="BI138" i="18"/>
  <c r="BH138" i="18"/>
  <c r="BG138" i="18"/>
  <c r="BF138" i="18"/>
  <c r="T138" i="18"/>
  <c r="R138" i="18"/>
  <c r="P138" i="18"/>
  <c r="BI134" i="18"/>
  <c r="BH134" i="18"/>
  <c r="BG134" i="18"/>
  <c r="BF134" i="18"/>
  <c r="T134" i="18"/>
  <c r="R134" i="18"/>
  <c r="P134" i="18"/>
  <c r="BI133" i="18"/>
  <c r="BH133" i="18"/>
  <c r="BG133" i="18"/>
  <c r="BF133" i="18"/>
  <c r="T133" i="18"/>
  <c r="R133" i="18"/>
  <c r="P133" i="18"/>
  <c r="BI132" i="18"/>
  <c r="BH132" i="18"/>
  <c r="BG132" i="18"/>
  <c r="BF132" i="18"/>
  <c r="T132" i="18"/>
  <c r="R132" i="18"/>
  <c r="P132" i="18"/>
  <c r="BI131" i="18"/>
  <c r="BH131" i="18"/>
  <c r="BG131" i="18"/>
  <c r="BF131" i="18"/>
  <c r="T131" i="18"/>
  <c r="R131" i="18"/>
  <c r="P131" i="18"/>
  <c r="BI127" i="18"/>
  <c r="BH127" i="18"/>
  <c r="BG127" i="18"/>
  <c r="BF127" i="18"/>
  <c r="T127" i="18"/>
  <c r="R127" i="18"/>
  <c r="P127" i="18"/>
  <c r="BI123" i="18"/>
  <c r="BH123" i="18"/>
  <c r="BG123" i="18"/>
  <c r="BF123" i="18"/>
  <c r="T123" i="18"/>
  <c r="R123" i="18"/>
  <c r="P123" i="18"/>
  <c r="BI118" i="18"/>
  <c r="BH118" i="18"/>
  <c r="BG118" i="18"/>
  <c r="BF118" i="18"/>
  <c r="T118" i="18"/>
  <c r="R118" i="18"/>
  <c r="P118" i="18"/>
  <c r="BI116" i="18"/>
  <c r="BH116" i="18"/>
  <c r="BG116" i="18"/>
  <c r="BF116" i="18"/>
  <c r="T116" i="18"/>
  <c r="R116" i="18"/>
  <c r="P116" i="18"/>
  <c r="BI113" i="18"/>
  <c r="BH113" i="18"/>
  <c r="BG113" i="18"/>
  <c r="BF113" i="18"/>
  <c r="T113" i="18"/>
  <c r="R113" i="18"/>
  <c r="P113" i="18"/>
  <c r="F104" i="18"/>
  <c r="E102" i="18"/>
  <c r="F56" i="18"/>
  <c r="E54" i="18"/>
  <c r="J26" i="18"/>
  <c r="E26" i="18"/>
  <c r="J59" i="18"/>
  <c r="J25" i="18"/>
  <c r="J23" i="18"/>
  <c r="E23" i="18"/>
  <c r="J58" i="18" s="1"/>
  <c r="J22" i="18"/>
  <c r="J20" i="18"/>
  <c r="E20" i="18"/>
  <c r="F107" i="18" s="1"/>
  <c r="J19" i="18"/>
  <c r="J17" i="18"/>
  <c r="E17" i="18"/>
  <c r="F58" i="18" s="1"/>
  <c r="J16" i="18"/>
  <c r="J14" i="18"/>
  <c r="J104" i="18" s="1"/>
  <c r="E7" i="18"/>
  <c r="E98" i="18" s="1"/>
  <c r="J39" i="17"/>
  <c r="J38" i="17"/>
  <c r="AY72" i="1" s="1"/>
  <c r="J37" i="17"/>
  <c r="AX72" i="1" s="1"/>
  <c r="BI95" i="17"/>
  <c r="BH95" i="17"/>
  <c r="BG95" i="17"/>
  <c r="BF95" i="17"/>
  <c r="T95" i="17"/>
  <c r="T94" i="17"/>
  <c r="R95" i="17"/>
  <c r="R94" i="17" s="1"/>
  <c r="P95" i="17"/>
  <c r="P94" i="17" s="1"/>
  <c r="BI93" i="17"/>
  <c r="BH93" i="17"/>
  <c r="BG93" i="17"/>
  <c r="BF93" i="17"/>
  <c r="T93" i="17"/>
  <c r="R93" i="17"/>
  <c r="P93" i="17"/>
  <c r="BI91" i="17"/>
  <c r="BH91" i="17"/>
  <c r="BG91" i="17"/>
  <c r="BF91" i="17"/>
  <c r="T91" i="17"/>
  <c r="R91" i="17"/>
  <c r="P91" i="17"/>
  <c r="F82" i="17"/>
  <c r="E80" i="17"/>
  <c r="F56" i="17"/>
  <c r="E54" i="17"/>
  <c r="J26" i="17"/>
  <c r="E26" i="17"/>
  <c r="J59" i="17"/>
  <c r="J25" i="17"/>
  <c r="J23" i="17"/>
  <c r="E23" i="17"/>
  <c r="J58" i="17"/>
  <c r="J22" i="17"/>
  <c r="J20" i="17"/>
  <c r="E20" i="17"/>
  <c r="F85" i="17" s="1"/>
  <c r="J19" i="17"/>
  <c r="J17" i="17"/>
  <c r="E17" i="17"/>
  <c r="F58" i="17" s="1"/>
  <c r="J16" i="17"/>
  <c r="J14" i="17"/>
  <c r="J82" i="17" s="1"/>
  <c r="E7" i="17"/>
  <c r="E50" i="17" s="1"/>
  <c r="J39" i="16"/>
  <c r="J38" i="16"/>
  <c r="AY71" i="1" s="1"/>
  <c r="J37" i="16"/>
  <c r="AX71" i="1" s="1"/>
  <c r="BI145" i="16"/>
  <c r="BH145" i="16"/>
  <c r="BG145" i="16"/>
  <c r="BF145" i="16"/>
  <c r="T145" i="16"/>
  <c r="R145" i="16"/>
  <c r="P145" i="16"/>
  <c r="BI144" i="16"/>
  <c r="BH144" i="16"/>
  <c r="BG144" i="16"/>
  <c r="BF144" i="16"/>
  <c r="T144" i="16"/>
  <c r="R144" i="16"/>
  <c r="P144" i="16"/>
  <c r="BI143" i="16"/>
  <c r="BH143" i="16"/>
  <c r="BG143" i="16"/>
  <c r="BF143" i="16"/>
  <c r="T143" i="16"/>
  <c r="R143" i="16"/>
  <c r="P143" i="16"/>
  <c r="BI141" i="16"/>
  <c r="BH141" i="16"/>
  <c r="BG141" i="16"/>
  <c r="BF141" i="16"/>
  <c r="T141" i="16"/>
  <c r="R141" i="16"/>
  <c r="P141" i="16"/>
  <c r="BI139" i="16"/>
  <c r="BH139" i="16"/>
  <c r="BG139" i="16"/>
  <c r="BF139" i="16"/>
  <c r="T139" i="16"/>
  <c r="R139" i="16"/>
  <c r="P139" i="16"/>
  <c r="BI137" i="16"/>
  <c r="BH137" i="16"/>
  <c r="BG137" i="16"/>
  <c r="BF137" i="16"/>
  <c r="T137" i="16"/>
  <c r="R137" i="16"/>
  <c r="P137" i="16"/>
  <c r="BI135" i="16"/>
  <c r="BH135" i="16"/>
  <c r="BG135" i="16"/>
  <c r="BF135" i="16"/>
  <c r="T135" i="16"/>
  <c r="R135" i="16"/>
  <c r="P135" i="16"/>
  <c r="BI133" i="16"/>
  <c r="BH133" i="16"/>
  <c r="BG133" i="16"/>
  <c r="BF133" i="16"/>
  <c r="T133" i="16"/>
  <c r="R133" i="16"/>
  <c r="P133" i="16"/>
  <c r="BI131" i="16"/>
  <c r="BH131" i="16"/>
  <c r="BG131" i="16"/>
  <c r="BF131" i="16"/>
  <c r="T131" i="16"/>
  <c r="R131" i="16"/>
  <c r="P131" i="16"/>
  <c r="BI129" i="16"/>
  <c r="BH129" i="16"/>
  <c r="BG129" i="16"/>
  <c r="BF129" i="16"/>
  <c r="T129" i="16"/>
  <c r="R129" i="16"/>
  <c r="P129" i="16"/>
  <c r="BI127" i="16"/>
  <c r="BH127" i="16"/>
  <c r="BG127" i="16"/>
  <c r="BF127" i="16"/>
  <c r="T127" i="16"/>
  <c r="R127" i="16"/>
  <c r="P127" i="16"/>
  <c r="BI126" i="16"/>
  <c r="BH126" i="16"/>
  <c r="BG126" i="16"/>
  <c r="BF126" i="16"/>
  <c r="T126" i="16"/>
  <c r="R126" i="16"/>
  <c r="P126" i="16"/>
  <c r="BI124" i="16"/>
  <c r="BH124" i="16"/>
  <c r="BG124" i="16"/>
  <c r="BF124" i="16"/>
  <c r="T124" i="16"/>
  <c r="R124" i="16"/>
  <c r="P124" i="16"/>
  <c r="BI122" i="16"/>
  <c r="BH122" i="16"/>
  <c r="BG122" i="16"/>
  <c r="BF122" i="16"/>
  <c r="T122" i="16"/>
  <c r="R122" i="16"/>
  <c r="P122" i="16"/>
  <c r="BI120" i="16"/>
  <c r="BH120" i="16"/>
  <c r="BG120" i="16"/>
  <c r="BF120" i="16"/>
  <c r="T120" i="16"/>
  <c r="R120" i="16"/>
  <c r="P120" i="16"/>
  <c r="BI118" i="16"/>
  <c r="BH118" i="16"/>
  <c r="BG118" i="16"/>
  <c r="BF118" i="16"/>
  <c r="T118" i="16"/>
  <c r="R118" i="16"/>
  <c r="P118" i="16"/>
  <c r="BI116" i="16"/>
  <c r="BH116" i="16"/>
  <c r="BG116" i="16"/>
  <c r="BF116" i="16"/>
  <c r="T116" i="16"/>
  <c r="R116" i="16"/>
  <c r="P116" i="16"/>
  <c r="BI114" i="16"/>
  <c r="BH114" i="16"/>
  <c r="BG114" i="16"/>
  <c r="BF114" i="16"/>
  <c r="T114" i="16"/>
  <c r="R114" i="16"/>
  <c r="P114" i="16"/>
  <c r="BI112" i="16"/>
  <c r="BH112" i="16"/>
  <c r="BG112" i="16"/>
  <c r="BF112" i="16"/>
  <c r="T112" i="16"/>
  <c r="R112" i="16"/>
  <c r="P112" i="16"/>
  <c r="BI110" i="16"/>
  <c r="BH110" i="16"/>
  <c r="BG110" i="16"/>
  <c r="BF110" i="16"/>
  <c r="T110" i="16"/>
  <c r="R110" i="16"/>
  <c r="P110" i="16"/>
  <c r="BI108" i="16"/>
  <c r="BH108" i="16"/>
  <c r="BG108" i="16"/>
  <c r="BF108" i="16"/>
  <c r="T108" i="16"/>
  <c r="R108" i="16"/>
  <c r="P108" i="16"/>
  <c r="BI107" i="16"/>
  <c r="BH107" i="16"/>
  <c r="BG107" i="16"/>
  <c r="BF107" i="16"/>
  <c r="T107" i="16"/>
  <c r="R107" i="16"/>
  <c r="P107" i="16"/>
  <c r="BI106" i="16"/>
  <c r="BH106" i="16"/>
  <c r="BG106" i="16"/>
  <c r="BF106" i="16"/>
  <c r="T106" i="16"/>
  <c r="R106" i="16"/>
  <c r="P106" i="16"/>
  <c r="BI104" i="16"/>
  <c r="BH104" i="16"/>
  <c r="BG104" i="16"/>
  <c r="BF104" i="16"/>
  <c r="T104" i="16"/>
  <c r="R104" i="16"/>
  <c r="P104" i="16"/>
  <c r="BI103" i="16"/>
  <c r="BH103" i="16"/>
  <c r="BG103" i="16"/>
  <c r="BF103" i="16"/>
  <c r="T103" i="16"/>
  <c r="R103" i="16"/>
  <c r="P103" i="16"/>
  <c r="BI101" i="16"/>
  <c r="BH101" i="16"/>
  <c r="BG101" i="16"/>
  <c r="BF101" i="16"/>
  <c r="T101" i="16"/>
  <c r="R101" i="16"/>
  <c r="P101" i="16"/>
  <c r="BI100" i="16"/>
  <c r="BH100" i="16"/>
  <c r="BG100" i="16"/>
  <c r="BF100" i="16"/>
  <c r="T100" i="16"/>
  <c r="R100" i="16"/>
  <c r="P100" i="16"/>
  <c r="BI99" i="16"/>
  <c r="BH99" i="16"/>
  <c r="BG99" i="16"/>
  <c r="BF99" i="16"/>
  <c r="T99" i="16"/>
  <c r="R99" i="16"/>
  <c r="P99" i="16"/>
  <c r="BI98" i="16"/>
  <c r="BH98" i="16"/>
  <c r="BG98" i="16"/>
  <c r="BF98" i="16"/>
  <c r="T98" i="16"/>
  <c r="R98" i="16"/>
  <c r="P98" i="16"/>
  <c r="BI97" i="16"/>
  <c r="BH97" i="16"/>
  <c r="BG97" i="16"/>
  <c r="BF97" i="16"/>
  <c r="T97" i="16"/>
  <c r="R97" i="16"/>
  <c r="P97" i="16"/>
  <c r="BI95" i="16"/>
  <c r="BH95" i="16"/>
  <c r="BG95" i="16"/>
  <c r="BF95" i="16"/>
  <c r="T95" i="16"/>
  <c r="R95" i="16"/>
  <c r="P95" i="16"/>
  <c r="BI93" i="16"/>
  <c r="BH93" i="16"/>
  <c r="BG93" i="16"/>
  <c r="BF93" i="16"/>
  <c r="T93" i="16"/>
  <c r="R93" i="16"/>
  <c r="P93" i="16"/>
  <c r="BI92" i="16"/>
  <c r="BH92" i="16"/>
  <c r="BG92" i="16"/>
  <c r="BF92" i="16"/>
  <c r="T92" i="16"/>
  <c r="R92" i="16"/>
  <c r="P92" i="16"/>
  <c r="BI90" i="16"/>
  <c r="BH90" i="16"/>
  <c r="BG90" i="16"/>
  <c r="BF90" i="16"/>
  <c r="T90" i="16"/>
  <c r="R90" i="16"/>
  <c r="P90" i="16"/>
  <c r="BI89" i="16"/>
  <c r="BH89" i="16"/>
  <c r="BG89" i="16"/>
  <c r="BF89" i="16"/>
  <c r="T89" i="16"/>
  <c r="R89" i="16"/>
  <c r="P89" i="16"/>
  <c r="BI88" i="16"/>
  <c r="BH88" i="16"/>
  <c r="BG88" i="16"/>
  <c r="BF88" i="16"/>
  <c r="T88" i="16"/>
  <c r="R88" i="16"/>
  <c r="P88" i="16"/>
  <c r="F80" i="16"/>
  <c r="E78" i="16"/>
  <c r="F56" i="16"/>
  <c r="E54" i="16"/>
  <c r="J26" i="16"/>
  <c r="E26" i="16"/>
  <c r="J59" i="16"/>
  <c r="J25" i="16"/>
  <c r="J23" i="16"/>
  <c r="E23" i="16"/>
  <c r="J58" i="16" s="1"/>
  <c r="J22" i="16"/>
  <c r="J20" i="16"/>
  <c r="E20" i="16"/>
  <c r="F83" i="16" s="1"/>
  <c r="J19" i="16"/>
  <c r="J17" i="16"/>
  <c r="E17" i="16"/>
  <c r="F82" i="16"/>
  <c r="J16" i="16"/>
  <c r="J14" i="16"/>
  <c r="J80" i="16" s="1"/>
  <c r="E7" i="16"/>
  <c r="E50" i="16" s="1"/>
  <c r="J39" i="15"/>
  <c r="J38" i="15"/>
  <c r="AY70" i="1" s="1"/>
  <c r="J37" i="15"/>
  <c r="AX70" i="1" s="1"/>
  <c r="BI135" i="15"/>
  <c r="BH135" i="15"/>
  <c r="BG135" i="15"/>
  <c r="BF135" i="15"/>
  <c r="T135" i="15"/>
  <c r="R135" i="15"/>
  <c r="P135" i="15"/>
  <c r="BI134" i="15"/>
  <c r="BH134" i="15"/>
  <c r="BG134" i="15"/>
  <c r="BF134" i="15"/>
  <c r="T134" i="15"/>
  <c r="R134" i="15"/>
  <c r="P134" i="15"/>
  <c r="BI133" i="15"/>
  <c r="BH133" i="15"/>
  <c r="BG133" i="15"/>
  <c r="BF133" i="15"/>
  <c r="T133" i="15"/>
  <c r="R133" i="15"/>
  <c r="P133" i="15"/>
  <c r="BI132" i="15"/>
  <c r="BH132" i="15"/>
  <c r="BG132" i="15"/>
  <c r="BF132" i="15"/>
  <c r="T132" i="15"/>
  <c r="R132" i="15"/>
  <c r="P132" i="15"/>
  <c r="BI130" i="15"/>
  <c r="BH130" i="15"/>
  <c r="BG130" i="15"/>
  <c r="BF130" i="15"/>
  <c r="T130" i="15"/>
  <c r="R130" i="15"/>
  <c r="P130" i="15"/>
  <c r="BI129" i="15"/>
  <c r="BH129" i="15"/>
  <c r="BG129" i="15"/>
  <c r="BF129" i="15"/>
  <c r="T129" i="15"/>
  <c r="R129" i="15"/>
  <c r="P129" i="15"/>
  <c r="BI128" i="15"/>
  <c r="BH128" i="15"/>
  <c r="BG128" i="15"/>
  <c r="BF128" i="15"/>
  <c r="T128" i="15"/>
  <c r="R128" i="15"/>
  <c r="P128" i="15"/>
  <c r="BI126" i="15"/>
  <c r="BH126" i="15"/>
  <c r="BG126" i="15"/>
  <c r="BF126" i="15"/>
  <c r="T126" i="15"/>
  <c r="R126" i="15"/>
  <c r="P126" i="15"/>
  <c r="BI125" i="15"/>
  <c r="BH125" i="15"/>
  <c r="BG125" i="15"/>
  <c r="BF125" i="15"/>
  <c r="T125" i="15"/>
  <c r="R125" i="15"/>
  <c r="P125" i="15"/>
  <c r="BI123" i="15"/>
  <c r="BH123" i="15"/>
  <c r="BG123" i="15"/>
  <c r="BF123" i="15"/>
  <c r="T123" i="15"/>
  <c r="R123" i="15"/>
  <c r="P123" i="15"/>
  <c r="BI122" i="15"/>
  <c r="BH122" i="15"/>
  <c r="BG122" i="15"/>
  <c r="BF122" i="15"/>
  <c r="T122" i="15"/>
  <c r="R122" i="15"/>
  <c r="P122" i="15"/>
  <c r="BI121" i="15"/>
  <c r="BH121" i="15"/>
  <c r="BG121" i="15"/>
  <c r="BF121" i="15"/>
  <c r="T121" i="15"/>
  <c r="R121" i="15"/>
  <c r="P121" i="15"/>
  <c r="BI120" i="15"/>
  <c r="BH120" i="15"/>
  <c r="BG120" i="15"/>
  <c r="BF120" i="15"/>
  <c r="T120" i="15"/>
  <c r="R120" i="15"/>
  <c r="P120" i="15"/>
  <c r="BI118" i="15"/>
  <c r="BH118" i="15"/>
  <c r="BG118" i="15"/>
  <c r="BF118" i="15"/>
  <c r="T118" i="15"/>
  <c r="R118" i="15"/>
  <c r="P118" i="15"/>
  <c r="BI117" i="15"/>
  <c r="BH117" i="15"/>
  <c r="BG117" i="15"/>
  <c r="BF117" i="15"/>
  <c r="T117" i="15"/>
  <c r="R117" i="15"/>
  <c r="P117" i="15"/>
  <c r="BI116" i="15"/>
  <c r="BH116" i="15"/>
  <c r="BG116" i="15"/>
  <c r="BF116" i="15"/>
  <c r="T116" i="15"/>
  <c r="R116" i="15"/>
  <c r="P116" i="15"/>
  <c r="BI115" i="15"/>
  <c r="BH115" i="15"/>
  <c r="BG115" i="15"/>
  <c r="BF115" i="15"/>
  <c r="T115" i="15"/>
  <c r="R115" i="15"/>
  <c r="P115" i="15"/>
  <c r="BI114" i="15"/>
  <c r="BH114" i="15"/>
  <c r="BG114" i="15"/>
  <c r="BF114" i="15"/>
  <c r="T114" i="15"/>
  <c r="R114" i="15"/>
  <c r="P114" i="15"/>
  <c r="BI113" i="15"/>
  <c r="BH113" i="15"/>
  <c r="BG113" i="15"/>
  <c r="BF113" i="15"/>
  <c r="T113" i="15"/>
  <c r="R113" i="15"/>
  <c r="P113" i="15"/>
  <c r="BI112" i="15"/>
  <c r="BH112" i="15"/>
  <c r="BG112" i="15"/>
  <c r="BF112" i="15"/>
  <c r="T112" i="15"/>
  <c r="R112" i="15"/>
  <c r="P112" i="15"/>
  <c r="BI111" i="15"/>
  <c r="BH111" i="15"/>
  <c r="BG111" i="15"/>
  <c r="BF111" i="15"/>
  <c r="T111" i="15"/>
  <c r="R111" i="15"/>
  <c r="P111" i="15"/>
  <c r="BI110" i="15"/>
  <c r="BH110" i="15"/>
  <c r="BG110" i="15"/>
  <c r="BF110" i="15"/>
  <c r="T110" i="15"/>
  <c r="R110" i="15"/>
  <c r="P110" i="15"/>
  <c r="BI109" i="15"/>
  <c r="BH109" i="15"/>
  <c r="BG109" i="15"/>
  <c r="BF109" i="15"/>
  <c r="T109" i="15"/>
  <c r="R109" i="15"/>
  <c r="P109" i="15"/>
  <c r="BI108" i="15"/>
  <c r="BH108" i="15"/>
  <c r="BG108" i="15"/>
  <c r="BF108" i="15"/>
  <c r="T108" i="15"/>
  <c r="R108" i="15"/>
  <c r="P108" i="15"/>
  <c r="BI107" i="15"/>
  <c r="BH107" i="15"/>
  <c r="BG107" i="15"/>
  <c r="BF107" i="15"/>
  <c r="T107" i="15"/>
  <c r="R107" i="15"/>
  <c r="P107" i="15"/>
  <c r="BI106" i="15"/>
  <c r="BH106" i="15"/>
  <c r="BG106" i="15"/>
  <c r="BF106" i="15"/>
  <c r="T106" i="15"/>
  <c r="R106" i="15"/>
  <c r="P106" i="15"/>
  <c r="BI105" i="15"/>
  <c r="BH105" i="15"/>
  <c r="BG105" i="15"/>
  <c r="BF105" i="15"/>
  <c r="T105" i="15"/>
  <c r="R105" i="15"/>
  <c r="P105" i="15"/>
  <c r="BI104" i="15"/>
  <c r="BH104" i="15"/>
  <c r="BG104" i="15"/>
  <c r="BF104" i="15"/>
  <c r="T104" i="15"/>
  <c r="R104" i="15"/>
  <c r="P104" i="15"/>
  <c r="BI103" i="15"/>
  <c r="BH103" i="15"/>
  <c r="BG103" i="15"/>
  <c r="BF103" i="15"/>
  <c r="T103" i="15"/>
  <c r="R103" i="15"/>
  <c r="P103" i="15"/>
  <c r="BI102" i="15"/>
  <c r="BH102" i="15"/>
  <c r="BG102" i="15"/>
  <c r="BF102" i="15"/>
  <c r="T102" i="15"/>
  <c r="R102" i="15"/>
  <c r="P102" i="15"/>
  <c r="BI101" i="15"/>
  <c r="BH101" i="15"/>
  <c r="BG101" i="15"/>
  <c r="BF101" i="15"/>
  <c r="T101" i="15"/>
  <c r="R101" i="15"/>
  <c r="P101" i="15"/>
  <c r="BI100" i="15"/>
  <c r="BH100" i="15"/>
  <c r="BG100" i="15"/>
  <c r="BF100" i="15"/>
  <c r="T100" i="15"/>
  <c r="R100" i="15"/>
  <c r="P100" i="15"/>
  <c r="BI99" i="15"/>
  <c r="BH99" i="15"/>
  <c r="BG99" i="15"/>
  <c r="BF99" i="15"/>
  <c r="T99" i="15"/>
  <c r="R99" i="15"/>
  <c r="P99" i="15"/>
  <c r="BI98" i="15"/>
  <c r="BH98" i="15"/>
  <c r="BG98" i="15"/>
  <c r="BF98" i="15"/>
  <c r="T98" i="15"/>
  <c r="R98" i="15"/>
  <c r="P98" i="15"/>
  <c r="BI97" i="15"/>
  <c r="BH97" i="15"/>
  <c r="BG97" i="15"/>
  <c r="BF97" i="15"/>
  <c r="T97" i="15"/>
  <c r="R97" i="15"/>
  <c r="P97" i="15"/>
  <c r="BI96" i="15"/>
  <c r="BH96" i="15"/>
  <c r="BG96" i="15"/>
  <c r="BF96" i="15"/>
  <c r="T96" i="15"/>
  <c r="R96" i="15"/>
  <c r="P96" i="15"/>
  <c r="BI95" i="15"/>
  <c r="BH95" i="15"/>
  <c r="BG95" i="15"/>
  <c r="BF95" i="15"/>
  <c r="T95" i="15"/>
  <c r="R95" i="15"/>
  <c r="P95" i="15"/>
  <c r="BI94" i="15"/>
  <c r="BH94" i="15"/>
  <c r="BG94" i="15"/>
  <c r="BF94" i="15"/>
  <c r="T94" i="15"/>
  <c r="R94" i="15"/>
  <c r="P94" i="15"/>
  <c r="BI93" i="15"/>
  <c r="BH93" i="15"/>
  <c r="BG93" i="15"/>
  <c r="BF93" i="15"/>
  <c r="T93" i="15"/>
  <c r="R93" i="15"/>
  <c r="P93" i="15"/>
  <c r="BI92" i="15"/>
  <c r="BH92" i="15"/>
  <c r="BG92" i="15"/>
  <c r="BF92" i="15"/>
  <c r="T92" i="15"/>
  <c r="R92" i="15"/>
  <c r="P92" i="15"/>
  <c r="F84" i="15"/>
  <c r="E82" i="15"/>
  <c r="F56" i="15"/>
  <c r="E54" i="15"/>
  <c r="J26" i="15"/>
  <c r="E26" i="15"/>
  <c r="J59" i="15" s="1"/>
  <c r="J25" i="15"/>
  <c r="J23" i="15"/>
  <c r="E23" i="15"/>
  <c r="J58" i="15" s="1"/>
  <c r="J22" i="15"/>
  <c r="J20" i="15"/>
  <c r="E20" i="15"/>
  <c r="F87" i="15" s="1"/>
  <c r="J19" i="15"/>
  <c r="J17" i="15"/>
  <c r="E17" i="15"/>
  <c r="F58" i="15" s="1"/>
  <c r="J16" i="15"/>
  <c r="J14" i="15"/>
  <c r="J84" i="15" s="1"/>
  <c r="E7" i="15"/>
  <c r="E78" i="15" s="1"/>
  <c r="J39" i="14"/>
  <c r="J38" i="14"/>
  <c r="AY69" i="1" s="1"/>
  <c r="J37" i="14"/>
  <c r="AX69" i="1" s="1"/>
  <c r="BI108" i="14"/>
  <c r="BH108" i="14"/>
  <c r="BG108" i="14"/>
  <c r="BF108" i="14"/>
  <c r="T108" i="14"/>
  <c r="R108" i="14"/>
  <c r="P108" i="14"/>
  <c r="BI107" i="14"/>
  <c r="BH107" i="14"/>
  <c r="BG107" i="14"/>
  <c r="BF107" i="14"/>
  <c r="T107" i="14"/>
  <c r="R107" i="14"/>
  <c r="P107" i="14"/>
  <c r="BI106" i="14"/>
  <c r="BH106" i="14"/>
  <c r="BG106" i="14"/>
  <c r="BF106" i="14"/>
  <c r="T106" i="14"/>
  <c r="R106" i="14"/>
  <c r="P106" i="14"/>
  <c r="BI105" i="14"/>
  <c r="BH105" i="14"/>
  <c r="BG105" i="14"/>
  <c r="BF105" i="14"/>
  <c r="T105" i="14"/>
  <c r="R105" i="14"/>
  <c r="P105" i="14"/>
  <c r="BI104" i="14"/>
  <c r="BH104" i="14"/>
  <c r="BG104" i="14"/>
  <c r="BF104" i="14"/>
  <c r="T104" i="14"/>
  <c r="R104" i="14"/>
  <c r="P104" i="14"/>
  <c r="BI103" i="14"/>
  <c r="BH103" i="14"/>
  <c r="BG103" i="14"/>
  <c r="BF103" i="14"/>
  <c r="T103" i="14"/>
  <c r="R103" i="14"/>
  <c r="P103" i="14"/>
  <c r="BI102" i="14"/>
  <c r="BH102" i="14"/>
  <c r="BG102" i="14"/>
  <c r="BF102" i="14"/>
  <c r="T102" i="14"/>
  <c r="R102" i="14"/>
  <c r="P102" i="14"/>
  <c r="BI101" i="14"/>
  <c r="BH101" i="14"/>
  <c r="BG101" i="14"/>
  <c r="BF101" i="14"/>
  <c r="T101" i="14"/>
  <c r="R101" i="14"/>
  <c r="P101" i="14"/>
  <c r="BI100" i="14"/>
  <c r="BH100" i="14"/>
  <c r="BG100" i="14"/>
  <c r="BF100" i="14"/>
  <c r="T100" i="14"/>
  <c r="R100" i="14"/>
  <c r="P100" i="14"/>
  <c r="BI99" i="14"/>
  <c r="BH99" i="14"/>
  <c r="BG99" i="14"/>
  <c r="BF99" i="14"/>
  <c r="T99" i="14"/>
  <c r="R99" i="14"/>
  <c r="P99" i="14"/>
  <c r="BI98" i="14"/>
  <c r="BH98" i="14"/>
  <c r="BG98" i="14"/>
  <c r="BF98" i="14"/>
  <c r="T98" i="14"/>
  <c r="R98" i="14"/>
  <c r="P98" i="14"/>
  <c r="BI97" i="14"/>
  <c r="BH97" i="14"/>
  <c r="BG97" i="14"/>
  <c r="BF97" i="14"/>
  <c r="T97" i="14"/>
  <c r="R97" i="14"/>
  <c r="P97" i="14"/>
  <c r="BI96" i="14"/>
  <c r="BH96" i="14"/>
  <c r="BG96" i="14"/>
  <c r="BF96" i="14"/>
  <c r="T96" i="14"/>
  <c r="R96" i="14"/>
  <c r="P96" i="14"/>
  <c r="BI95" i="14"/>
  <c r="BH95" i="14"/>
  <c r="BG95" i="14"/>
  <c r="BF95" i="14"/>
  <c r="T95" i="14"/>
  <c r="R95" i="14"/>
  <c r="P95" i="14"/>
  <c r="BI94" i="14"/>
  <c r="BH94" i="14"/>
  <c r="BG94" i="14"/>
  <c r="BF94" i="14"/>
  <c r="T94" i="14"/>
  <c r="R94" i="14"/>
  <c r="P94" i="14"/>
  <c r="BI93" i="14"/>
  <c r="BH93" i="14"/>
  <c r="BG93" i="14"/>
  <c r="BF93" i="14"/>
  <c r="T93" i="14"/>
  <c r="R93" i="14"/>
  <c r="P93" i="14"/>
  <c r="BI92" i="14"/>
  <c r="BH92" i="14"/>
  <c r="BG92" i="14"/>
  <c r="BF92" i="14"/>
  <c r="T92" i="14"/>
  <c r="R92" i="14"/>
  <c r="P92" i="14"/>
  <c r="BI91" i="14"/>
  <c r="BH91" i="14"/>
  <c r="BG91" i="14"/>
  <c r="BF91" i="14"/>
  <c r="T91" i="14"/>
  <c r="R91" i="14"/>
  <c r="P91" i="14"/>
  <c r="BI90" i="14"/>
  <c r="BH90" i="14"/>
  <c r="BG90" i="14"/>
  <c r="BF90" i="14"/>
  <c r="T90" i="14"/>
  <c r="R90" i="14"/>
  <c r="P90" i="14"/>
  <c r="BI89" i="14"/>
  <c r="BH89" i="14"/>
  <c r="BG89" i="14"/>
  <c r="BF89" i="14"/>
  <c r="T89" i="14"/>
  <c r="R89" i="14"/>
  <c r="P89" i="14"/>
  <c r="BI88" i="14"/>
  <c r="BH88" i="14"/>
  <c r="BG88" i="14"/>
  <c r="BF88" i="14"/>
  <c r="T88" i="14"/>
  <c r="R88" i="14"/>
  <c r="P88" i="14"/>
  <c r="F80" i="14"/>
  <c r="E78" i="14"/>
  <c r="F56" i="14"/>
  <c r="E54" i="14"/>
  <c r="J26" i="14"/>
  <c r="E26" i="14"/>
  <c r="J83" i="14" s="1"/>
  <c r="J25" i="14"/>
  <c r="J23" i="14"/>
  <c r="E23" i="14"/>
  <c r="J58" i="14" s="1"/>
  <c r="J22" i="14"/>
  <c r="J20" i="14"/>
  <c r="E20" i="14"/>
  <c r="F83" i="14" s="1"/>
  <c r="J19" i="14"/>
  <c r="J17" i="14"/>
  <c r="E17" i="14"/>
  <c r="F82" i="14" s="1"/>
  <c r="J16" i="14"/>
  <c r="J14" i="14"/>
  <c r="J56" i="14" s="1"/>
  <c r="E7" i="14"/>
  <c r="E50" i="14" s="1"/>
  <c r="J39" i="13"/>
  <c r="J38" i="13"/>
  <c r="AY68" i="1" s="1"/>
  <c r="J37" i="13"/>
  <c r="AX68" i="1" s="1"/>
  <c r="BI140" i="13"/>
  <c r="BH140" i="13"/>
  <c r="BG140" i="13"/>
  <c r="BF140" i="13"/>
  <c r="T140" i="13"/>
  <c r="R140" i="13"/>
  <c r="P140" i="13"/>
  <c r="BI139" i="13"/>
  <c r="BH139" i="13"/>
  <c r="BG139" i="13"/>
  <c r="BF139" i="13"/>
  <c r="T139" i="13"/>
  <c r="R139" i="13"/>
  <c r="P139" i="13"/>
  <c r="BI138" i="13"/>
  <c r="BH138" i="13"/>
  <c r="BG138" i="13"/>
  <c r="BF138" i="13"/>
  <c r="T138" i="13"/>
  <c r="R138" i="13"/>
  <c r="P138" i="13"/>
  <c r="BI137" i="13"/>
  <c r="BH137" i="13"/>
  <c r="BG137" i="13"/>
  <c r="BF137" i="13"/>
  <c r="T137" i="13"/>
  <c r="R137" i="13"/>
  <c r="P137" i="13"/>
  <c r="BI136" i="13"/>
  <c r="BH136" i="13"/>
  <c r="BG136" i="13"/>
  <c r="BF136" i="13"/>
  <c r="T136" i="13"/>
  <c r="R136" i="13"/>
  <c r="P136" i="13"/>
  <c r="BI135" i="13"/>
  <c r="BH135" i="13"/>
  <c r="BG135" i="13"/>
  <c r="BF135" i="13"/>
  <c r="T135" i="13"/>
  <c r="R135" i="13"/>
  <c r="P135" i="13"/>
  <c r="BI134" i="13"/>
  <c r="BH134" i="13"/>
  <c r="BG134" i="13"/>
  <c r="BF134" i="13"/>
  <c r="T134" i="13"/>
  <c r="R134" i="13"/>
  <c r="P134" i="13"/>
  <c r="BI133" i="13"/>
  <c r="BH133" i="13"/>
  <c r="BG133" i="13"/>
  <c r="BF133" i="13"/>
  <c r="T133" i="13"/>
  <c r="R133" i="13"/>
  <c r="P133" i="13"/>
  <c r="BI132" i="13"/>
  <c r="BH132" i="13"/>
  <c r="BG132" i="13"/>
  <c r="BF132" i="13"/>
  <c r="T132" i="13"/>
  <c r="R132" i="13"/>
  <c r="P132" i="13"/>
  <c r="BI131" i="13"/>
  <c r="BH131" i="13"/>
  <c r="BG131" i="13"/>
  <c r="BF131" i="13"/>
  <c r="T131" i="13"/>
  <c r="R131" i="13"/>
  <c r="P131" i="13"/>
  <c r="BI130" i="13"/>
  <c r="BH130" i="13"/>
  <c r="BG130" i="13"/>
  <c r="BF130" i="13"/>
  <c r="T130" i="13"/>
  <c r="R130" i="13"/>
  <c r="P130" i="13"/>
  <c r="BI129" i="13"/>
  <c r="BH129" i="13"/>
  <c r="BG129" i="13"/>
  <c r="BF129" i="13"/>
  <c r="T129" i="13"/>
  <c r="R129" i="13"/>
  <c r="P129" i="13"/>
  <c r="BI128" i="13"/>
  <c r="BH128" i="13"/>
  <c r="BG128" i="13"/>
  <c r="BF128" i="13"/>
  <c r="T128" i="13"/>
  <c r="R128" i="13"/>
  <c r="P128" i="13"/>
  <c r="BI125" i="13"/>
  <c r="BH125" i="13"/>
  <c r="BG125" i="13"/>
  <c r="BF125" i="13"/>
  <c r="T125" i="13"/>
  <c r="R125" i="13"/>
  <c r="P125" i="13"/>
  <c r="BI124" i="13"/>
  <c r="BH124" i="13"/>
  <c r="BG124" i="13"/>
  <c r="BF124" i="13"/>
  <c r="T124" i="13"/>
  <c r="R124" i="13"/>
  <c r="P124" i="13"/>
  <c r="BI123" i="13"/>
  <c r="BH123" i="13"/>
  <c r="BG123" i="13"/>
  <c r="BF123" i="13"/>
  <c r="T123" i="13"/>
  <c r="R123" i="13"/>
  <c r="P123" i="13"/>
  <c r="BI122" i="13"/>
  <c r="BH122" i="13"/>
  <c r="BG122" i="13"/>
  <c r="BF122" i="13"/>
  <c r="T122" i="13"/>
  <c r="R122" i="13"/>
  <c r="P122" i="13"/>
  <c r="BI120" i="13"/>
  <c r="BH120" i="13"/>
  <c r="BG120" i="13"/>
  <c r="BF120" i="13"/>
  <c r="T120" i="13"/>
  <c r="R120" i="13"/>
  <c r="P120" i="13"/>
  <c r="BI114" i="13"/>
  <c r="BH114" i="13"/>
  <c r="BG114" i="13"/>
  <c r="BF114" i="13"/>
  <c r="T114" i="13"/>
  <c r="R114" i="13"/>
  <c r="P114" i="13"/>
  <c r="BI112" i="13"/>
  <c r="BH112" i="13"/>
  <c r="BG112" i="13"/>
  <c r="BF112" i="13"/>
  <c r="T112" i="13"/>
  <c r="R112" i="13"/>
  <c r="P112" i="13"/>
  <c r="BI110" i="13"/>
  <c r="BH110" i="13"/>
  <c r="BG110" i="13"/>
  <c r="BF110" i="13"/>
  <c r="T110" i="13"/>
  <c r="R110" i="13"/>
  <c r="P110" i="13"/>
  <c r="BI108" i="13"/>
  <c r="BH108" i="13"/>
  <c r="BG108" i="13"/>
  <c r="BF108" i="13"/>
  <c r="T108" i="13"/>
  <c r="R108" i="13"/>
  <c r="P108" i="13"/>
  <c r="BI106" i="13"/>
  <c r="BH106" i="13"/>
  <c r="BG106" i="13"/>
  <c r="BF106" i="13"/>
  <c r="T106" i="13"/>
  <c r="R106" i="13"/>
  <c r="P106" i="13"/>
  <c r="BI105" i="13"/>
  <c r="BH105" i="13"/>
  <c r="BG105" i="13"/>
  <c r="BF105" i="13"/>
  <c r="T105" i="13"/>
  <c r="R105" i="13"/>
  <c r="P105" i="13"/>
  <c r="BI104" i="13"/>
  <c r="BH104" i="13"/>
  <c r="BG104" i="13"/>
  <c r="BF104" i="13"/>
  <c r="T104" i="13"/>
  <c r="R104" i="13"/>
  <c r="P104" i="13"/>
  <c r="BI101" i="13"/>
  <c r="BH101" i="13"/>
  <c r="BG101" i="13"/>
  <c r="BF101" i="13"/>
  <c r="T101" i="13"/>
  <c r="R101" i="13"/>
  <c r="P101" i="13"/>
  <c r="BI100" i="13"/>
  <c r="BH100" i="13"/>
  <c r="BG100" i="13"/>
  <c r="BF100" i="13"/>
  <c r="T100" i="13"/>
  <c r="R100" i="13"/>
  <c r="P100" i="13"/>
  <c r="BI99" i="13"/>
  <c r="BH99" i="13"/>
  <c r="BG99" i="13"/>
  <c r="BF99" i="13"/>
  <c r="T99" i="13"/>
  <c r="R99" i="13"/>
  <c r="P99" i="13"/>
  <c r="BI98" i="13"/>
  <c r="BH98" i="13"/>
  <c r="BG98" i="13"/>
  <c r="BF98" i="13"/>
  <c r="T98" i="13"/>
  <c r="R98" i="13"/>
  <c r="P98" i="13"/>
  <c r="BI97" i="13"/>
  <c r="BH97" i="13"/>
  <c r="BG97" i="13"/>
  <c r="BF97" i="13"/>
  <c r="T97" i="13"/>
  <c r="R97" i="13"/>
  <c r="P97" i="13"/>
  <c r="BI96" i="13"/>
  <c r="BH96" i="13"/>
  <c r="BG96" i="13"/>
  <c r="BF96" i="13"/>
  <c r="T96" i="13"/>
  <c r="R96" i="13"/>
  <c r="P96" i="13"/>
  <c r="BI95" i="13"/>
  <c r="BH95" i="13"/>
  <c r="BG95" i="13"/>
  <c r="BF95" i="13"/>
  <c r="T95" i="13"/>
  <c r="R95" i="13"/>
  <c r="P95" i="13"/>
  <c r="BI94" i="13"/>
  <c r="BH94" i="13"/>
  <c r="BG94" i="13"/>
  <c r="BF94" i="13"/>
  <c r="T94" i="13"/>
  <c r="R94" i="13"/>
  <c r="P94" i="13"/>
  <c r="BI93" i="13"/>
  <c r="BH93" i="13"/>
  <c r="BG93" i="13"/>
  <c r="BF93" i="13"/>
  <c r="T93" i="13"/>
  <c r="R93" i="13"/>
  <c r="P93" i="13"/>
  <c r="BI92" i="13"/>
  <c r="BH92" i="13"/>
  <c r="BG92" i="13"/>
  <c r="BF92" i="13"/>
  <c r="T92" i="13"/>
  <c r="R92" i="13"/>
  <c r="P92" i="13"/>
  <c r="BI91" i="13"/>
  <c r="BH91" i="13"/>
  <c r="BG91" i="13"/>
  <c r="BF91" i="13"/>
  <c r="T91" i="13"/>
  <c r="R91" i="13"/>
  <c r="P91" i="13"/>
  <c r="BI90" i="13"/>
  <c r="BH90" i="13"/>
  <c r="BG90" i="13"/>
  <c r="BF90" i="13"/>
  <c r="T90" i="13"/>
  <c r="R90" i="13"/>
  <c r="P90" i="13"/>
  <c r="BI89" i="13"/>
  <c r="BH89" i="13"/>
  <c r="BG89" i="13"/>
  <c r="BF89" i="13"/>
  <c r="T89" i="13"/>
  <c r="R89" i="13"/>
  <c r="P89" i="13"/>
  <c r="BI88" i="13"/>
  <c r="BH88" i="13"/>
  <c r="BG88" i="13"/>
  <c r="BF88" i="13"/>
  <c r="T88" i="13"/>
  <c r="R88" i="13"/>
  <c r="P88" i="13"/>
  <c r="F80" i="13"/>
  <c r="E78" i="13"/>
  <c r="F56" i="13"/>
  <c r="E54" i="13"/>
  <c r="J26" i="13"/>
  <c r="E26" i="13"/>
  <c r="J83" i="13" s="1"/>
  <c r="J25" i="13"/>
  <c r="J23" i="13"/>
  <c r="E23" i="13"/>
  <c r="J82" i="13" s="1"/>
  <c r="J22" i="13"/>
  <c r="J20" i="13"/>
  <c r="E20" i="13"/>
  <c r="F59" i="13" s="1"/>
  <c r="J19" i="13"/>
  <c r="J17" i="13"/>
  <c r="E17" i="13"/>
  <c r="F82" i="13"/>
  <c r="J16" i="13"/>
  <c r="J14" i="13"/>
  <c r="J56" i="13"/>
  <c r="E7" i="13"/>
  <c r="E74" i="13"/>
  <c r="J39" i="12"/>
  <c r="J38" i="12"/>
  <c r="AY67" i="1" s="1"/>
  <c r="J37" i="12"/>
  <c r="AX67" i="1" s="1"/>
  <c r="BI468" i="12"/>
  <c r="BH468" i="12"/>
  <c r="BG468" i="12"/>
  <c r="BF468" i="12"/>
  <c r="T468" i="12"/>
  <c r="R468" i="12"/>
  <c r="P468" i="12"/>
  <c r="BI466" i="12"/>
  <c r="BH466" i="12"/>
  <c r="BG466" i="12"/>
  <c r="BF466" i="12"/>
  <c r="T466" i="12"/>
  <c r="R466" i="12"/>
  <c r="P466" i="12"/>
  <c r="BI464" i="12"/>
  <c r="BH464" i="12"/>
  <c r="BG464" i="12"/>
  <c r="BF464" i="12"/>
  <c r="T464" i="12"/>
  <c r="R464" i="12"/>
  <c r="P464" i="12"/>
  <c r="BI460" i="12"/>
  <c r="BH460" i="12"/>
  <c r="BG460" i="12"/>
  <c r="BF460" i="12"/>
  <c r="T460" i="12"/>
  <c r="R460" i="12"/>
  <c r="P460" i="12"/>
  <c r="BI458" i="12"/>
  <c r="BH458" i="12"/>
  <c r="BG458" i="12"/>
  <c r="BF458" i="12"/>
  <c r="T458" i="12"/>
  <c r="R458" i="12"/>
  <c r="P458" i="12"/>
  <c r="BI455" i="12"/>
  <c r="BH455" i="12"/>
  <c r="BG455" i="12"/>
  <c r="BF455" i="12"/>
  <c r="T455" i="12"/>
  <c r="R455" i="12"/>
  <c r="P455" i="12"/>
  <c r="BI449" i="12"/>
  <c r="BH449" i="12"/>
  <c r="BG449" i="12"/>
  <c r="BF449" i="12"/>
  <c r="T449" i="12"/>
  <c r="R449" i="12"/>
  <c r="P449" i="12"/>
  <c r="BI446" i="12"/>
  <c r="BH446" i="12"/>
  <c r="BG446" i="12"/>
  <c r="BF446" i="12"/>
  <c r="T446" i="12"/>
  <c r="R446" i="12"/>
  <c r="P446" i="12"/>
  <c r="BI444" i="12"/>
  <c r="BH444" i="12"/>
  <c r="BG444" i="12"/>
  <c r="BF444" i="12"/>
  <c r="T444" i="12"/>
  <c r="R444" i="12"/>
  <c r="P444" i="12"/>
  <c r="BI439" i="12"/>
  <c r="BH439" i="12"/>
  <c r="BG439" i="12"/>
  <c r="BF439" i="12"/>
  <c r="T439" i="12"/>
  <c r="R439" i="12"/>
  <c r="P439" i="12"/>
  <c r="BI436" i="12"/>
  <c r="BH436" i="12"/>
  <c r="BG436" i="12"/>
  <c r="BF436" i="12"/>
  <c r="T436" i="12"/>
  <c r="R436" i="12"/>
  <c r="P436" i="12"/>
  <c r="BI430" i="12"/>
  <c r="BH430" i="12"/>
  <c r="BG430" i="12"/>
  <c r="BF430" i="12"/>
  <c r="T430" i="12"/>
  <c r="R430" i="12"/>
  <c r="P430" i="12"/>
  <c r="BI425" i="12"/>
  <c r="BH425" i="12"/>
  <c r="BG425" i="12"/>
  <c r="BF425" i="12"/>
  <c r="T425" i="12"/>
  <c r="R425" i="12"/>
  <c r="P425" i="12"/>
  <c r="BI424" i="12"/>
  <c r="BH424" i="12"/>
  <c r="BG424" i="12"/>
  <c r="BF424" i="12"/>
  <c r="T424" i="12"/>
  <c r="R424" i="12"/>
  <c r="P424" i="12"/>
  <c r="BI422" i="12"/>
  <c r="BH422" i="12"/>
  <c r="BG422" i="12"/>
  <c r="BF422" i="12"/>
  <c r="T422" i="12"/>
  <c r="R422" i="12"/>
  <c r="P422" i="12"/>
  <c r="BI420" i="12"/>
  <c r="BH420" i="12"/>
  <c r="BG420" i="12"/>
  <c r="BF420" i="12"/>
  <c r="T420" i="12"/>
  <c r="R420" i="12"/>
  <c r="P420" i="12"/>
  <c r="BI413" i="12"/>
  <c r="BH413" i="12"/>
  <c r="BG413" i="12"/>
  <c r="BF413" i="12"/>
  <c r="T413" i="12"/>
  <c r="R413" i="12"/>
  <c r="P413" i="12"/>
  <c r="BI411" i="12"/>
  <c r="BH411" i="12"/>
  <c r="BG411" i="12"/>
  <c r="BF411" i="12"/>
  <c r="T411" i="12"/>
  <c r="R411" i="12"/>
  <c r="P411" i="12"/>
  <c r="BI409" i="12"/>
  <c r="BH409" i="12"/>
  <c r="BG409" i="12"/>
  <c r="BF409" i="12"/>
  <c r="T409" i="12"/>
  <c r="R409" i="12"/>
  <c r="P409" i="12"/>
  <c r="BI406" i="12"/>
  <c r="BH406" i="12"/>
  <c r="BG406" i="12"/>
  <c r="BF406" i="12"/>
  <c r="T406" i="12"/>
  <c r="R406" i="12"/>
  <c r="P406" i="12"/>
  <c r="BI402" i="12"/>
  <c r="BH402" i="12"/>
  <c r="BG402" i="12"/>
  <c r="BF402" i="12"/>
  <c r="T402" i="12"/>
  <c r="R402" i="12"/>
  <c r="P402" i="12"/>
  <c r="BI397" i="12"/>
  <c r="BH397" i="12"/>
  <c r="BG397" i="12"/>
  <c r="BF397" i="12"/>
  <c r="T397" i="12"/>
  <c r="R397" i="12"/>
  <c r="P397" i="12"/>
  <c r="BI394" i="12"/>
  <c r="BH394" i="12"/>
  <c r="BG394" i="12"/>
  <c r="BF394" i="12"/>
  <c r="T394" i="12"/>
  <c r="R394" i="12"/>
  <c r="P394" i="12"/>
  <c r="BI390" i="12"/>
  <c r="BH390" i="12"/>
  <c r="BG390" i="12"/>
  <c r="BF390" i="12"/>
  <c r="T390" i="12"/>
  <c r="R390" i="12"/>
  <c r="P390" i="12"/>
  <c r="BI387" i="12"/>
  <c r="BH387" i="12"/>
  <c r="BG387" i="12"/>
  <c r="BF387" i="12"/>
  <c r="T387" i="12"/>
  <c r="R387" i="12"/>
  <c r="P387" i="12"/>
  <c r="BI384" i="12"/>
  <c r="BH384" i="12"/>
  <c r="BG384" i="12"/>
  <c r="BF384" i="12"/>
  <c r="T384" i="12"/>
  <c r="R384" i="12"/>
  <c r="P384" i="12"/>
  <c r="BI379" i="12"/>
  <c r="BH379" i="12"/>
  <c r="BG379" i="12"/>
  <c r="BF379" i="12"/>
  <c r="T379" i="12"/>
  <c r="R379" i="12"/>
  <c r="P379" i="12"/>
  <c r="BI377" i="12"/>
  <c r="BH377" i="12"/>
  <c r="BG377" i="12"/>
  <c r="BF377" i="12"/>
  <c r="T377" i="12"/>
  <c r="R377" i="12"/>
  <c r="P377" i="12"/>
  <c r="BI374" i="12"/>
  <c r="BH374" i="12"/>
  <c r="BG374" i="12"/>
  <c r="BF374" i="12"/>
  <c r="T374" i="12"/>
  <c r="R374" i="12"/>
  <c r="P374" i="12"/>
  <c r="BI371" i="12"/>
  <c r="BH371" i="12"/>
  <c r="BG371" i="12"/>
  <c r="BF371" i="12"/>
  <c r="T371" i="12"/>
  <c r="R371" i="12"/>
  <c r="P371" i="12"/>
  <c r="BI368" i="12"/>
  <c r="BH368" i="12"/>
  <c r="BG368" i="12"/>
  <c r="BF368" i="12"/>
  <c r="T368" i="12"/>
  <c r="R368" i="12"/>
  <c r="P368" i="12"/>
  <c r="BI366" i="12"/>
  <c r="BH366" i="12"/>
  <c r="BG366" i="12"/>
  <c r="BF366" i="12"/>
  <c r="T366" i="12"/>
  <c r="R366" i="12"/>
  <c r="P366" i="12"/>
  <c r="BI362" i="12"/>
  <c r="BH362" i="12"/>
  <c r="BG362" i="12"/>
  <c r="BF362" i="12"/>
  <c r="T362" i="12"/>
  <c r="R362" i="12"/>
  <c r="P362" i="12"/>
  <c r="BI360" i="12"/>
  <c r="BH360" i="12"/>
  <c r="BG360" i="12"/>
  <c r="BF360" i="12"/>
  <c r="T360" i="12"/>
  <c r="R360" i="12"/>
  <c r="P360" i="12"/>
  <c r="BI359" i="12"/>
  <c r="BH359" i="12"/>
  <c r="BG359" i="12"/>
  <c r="BF359" i="12"/>
  <c r="T359" i="12"/>
  <c r="R359" i="12"/>
  <c r="P359" i="12"/>
  <c r="BI357" i="12"/>
  <c r="BH357" i="12"/>
  <c r="BG357" i="12"/>
  <c r="BF357" i="12"/>
  <c r="T357" i="12"/>
  <c r="R357" i="12"/>
  <c r="P357" i="12"/>
  <c r="BI356" i="12"/>
  <c r="BH356" i="12"/>
  <c r="BG356" i="12"/>
  <c r="BF356" i="12"/>
  <c r="T356" i="12"/>
  <c r="R356" i="12"/>
  <c r="P356" i="12"/>
  <c r="BI355" i="12"/>
  <c r="BH355" i="12"/>
  <c r="BG355" i="12"/>
  <c r="BF355" i="12"/>
  <c r="T355" i="12"/>
  <c r="R355" i="12"/>
  <c r="P355" i="12"/>
  <c r="BI353" i="12"/>
  <c r="BH353" i="12"/>
  <c r="BG353" i="12"/>
  <c r="BF353" i="12"/>
  <c r="T353" i="12"/>
  <c r="R353" i="12"/>
  <c r="P353" i="12"/>
  <c r="BI351" i="12"/>
  <c r="BH351" i="12"/>
  <c r="BG351" i="12"/>
  <c r="BF351" i="12"/>
  <c r="T351" i="12"/>
  <c r="R351" i="12"/>
  <c r="P351" i="12"/>
  <c r="BI349" i="12"/>
  <c r="BH349" i="12"/>
  <c r="BG349" i="12"/>
  <c r="BF349" i="12"/>
  <c r="T349" i="12"/>
  <c r="R349" i="12"/>
  <c r="P349" i="12"/>
  <c r="BI347" i="12"/>
  <c r="BH347" i="12"/>
  <c r="BG347" i="12"/>
  <c r="BF347" i="12"/>
  <c r="T347" i="12"/>
  <c r="R347" i="12"/>
  <c r="P347" i="12"/>
  <c r="BI345" i="12"/>
  <c r="BH345" i="12"/>
  <c r="BG345" i="12"/>
  <c r="BF345" i="12"/>
  <c r="T345" i="12"/>
  <c r="R345" i="12"/>
  <c r="P345" i="12"/>
  <c r="BI342" i="12"/>
  <c r="BH342" i="12"/>
  <c r="BG342" i="12"/>
  <c r="BF342" i="12"/>
  <c r="T342" i="12"/>
  <c r="R342" i="12"/>
  <c r="P342" i="12"/>
  <c r="BI337" i="12"/>
  <c r="BH337" i="12"/>
  <c r="BG337" i="12"/>
  <c r="BF337" i="12"/>
  <c r="T337" i="12"/>
  <c r="R337" i="12"/>
  <c r="P337" i="12"/>
  <c r="BI335" i="12"/>
  <c r="BH335" i="12"/>
  <c r="BG335" i="12"/>
  <c r="BF335" i="12"/>
  <c r="T335" i="12"/>
  <c r="R335" i="12"/>
  <c r="P335" i="12"/>
  <c r="BI333" i="12"/>
  <c r="BH333" i="12"/>
  <c r="BG333" i="12"/>
  <c r="BF333" i="12"/>
  <c r="T333" i="12"/>
  <c r="R333" i="12"/>
  <c r="P333" i="12"/>
  <c r="BI332" i="12"/>
  <c r="BH332" i="12"/>
  <c r="BG332" i="12"/>
  <c r="BF332" i="12"/>
  <c r="T332" i="12"/>
  <c r="R332" i="12"/>
  <c r="P332" i="12"/>
  <c r="BI330" i="12"/>
  <c r="BH330" i="12"/>
  <c r="BG330" i="12"/>
  <c r="BF330" i="12"/>
  <c r="T330" i="12"/>
  <c r="R330" i="12"/>
  <c r="P330" i="12"/>
  <c r="BI326" i="12"/>
  <c r="BH326" i="12"/>
  <c r="BG326" i="12"/>
  <c r="BF326" i="12"/>
  <c r="T326" i="12"/>
  <c r="R326" i="12"/>
  <c r="P326" i="12"/>
  <c r="BI324" i="12"/>
  <c r="BH324" i="12"/>
  <c r="BG324" i="12"/>
  <c r="BF324" i="12"/>
  <c r="T324" i="12"/>
  <c r="R324" i="12"/>
  <c r="P324" i="12"/>
  <c r="BI321" i="12"/>
  <c r="BH321" i="12"/>
  <c r="BG321" i="12"/>
  <c r="BF321" i="12"/>
  <c r="T321" i="12"/>
  <c r="R321" i="12"/>
  <c r="P321" i="12"/>
  <c r="BI320" i="12"/>
  <c r="BH320" i="12"/>
  <c r="BG320" i="12"/>
  <c r="BF320" i="12"/>
  <c r="T320" i="12"/>
  <c r="R320" i="12"/>
  <c r="P320" i="12"/>
  <c r="BI317" i="12"/>
  <c r="BH317" i="12"/>
  <c r="BG317" i="12"/>
  <c r="BF317" i="12"/>
  <c r="T317" i="12"/>
  <c r="R317" i="12"/>
  <c r="P317" i="12"/>
  <c r="BI312" i="12"/>
  <c r="BH312" i="12"/>
  <c r="BG312" i="12"/>
  <c r="BF312" i="12"/>
  <c r="T312" i="12"/>
  <c r="R312" i="12"/>
  <c r="P312" i="12"/>
  <c r="BI308" i="12"/>
  <c r="BH308" i="12"/>
  <c r="BG308" i="12"/>
  <c r="BF308" i="12"/>
  <c r="T308" i="12"/>
  <c r="R308" i="12"/>
  <c r="P308" i="12"/>
  <c r="BI305" i="12"/>
  <c r="BH305" i="12"/>
  <c r="BG305" i="12"/>
  <c r="BF305" i="12"/>
  <c r="T305" i="12"/>
  <c r="R305" i="12"/>
  <c r="P305" i="12"/>
  <c r="BI302" i="12"/>
  <c r="BH302" i="12"/>
  <c r="BG302" i="12"/>
  <c r="BF302" i="12"/>
  <c r="T302" i="12"/>
  <c r="R302" i="12"/>
  <c r="P302" i="12"/>
  <c r="BI299" i="12"/>
  <c r="BH299" i="12"/>
  <c r="BG299" i="12"/>
  <c r="BF299" i="12"/>
  <c r="T299" i="12"/>
  <c r="R299" i="12"/>
  <c r="P299" i="12"/>
  <c r="BI296" i="12"/>
  <c r="BH296" i="12"/>
  <c r="BG296" i="12"/>
  <c r="BF296" i="12"/>
  <c r="T296" i="12"/>
  <c r="R296" i="12"/>
  <c r="P296" i="12"/>
  <c r="BI295" i="12"/>
  <c r="BH295" i="12"/>
  <c r="BG295" i="12"/>
  <c r="BF295" i="12"/>
  <c r="T295" i="12"/>
  <c r="R295" i="12"/>
  <c r="P295" i="12"/>
  <c r="BI293" i="12"/>
  <c r="BH293" i="12"/>
  <c r="BG293" i="12"/>
  <c r="BF293" i="12"/>
  <c r="T293" i="12"/>
  <c r="R293" i="12"/>
  <c r="P293" i="12"/>
  <c r="BI292" i="12"/>
  <c r="BH292" i="12"/>
  <c r="BG292" i="12"/>
  <c r="BF292" i="12"/>
  <c r="T292" i="12"/>
  <c r="R292" i="12"/>
  <c r="P292" i="12"/>
  <c r="BI291" i="12"/>
  <c r="BH291" i="12"/>
  <c r="BG291" i="12"/>
  <c r="BF291" i="12"/>
  <c r="T291" i="12"/>
  <c r="R291" i="12"/>
  <c r="P291" i="12"/>
  <c r="BI290" i="12"/>
  <c r="BH290" i="12"/>
  <c r="BG290" i="12"/>
  <c r="BF290" i="12"/>
  <c r="T290" i="12"/>
  <c r="R290" i="12"/>
  <c r="P290" i="12"/>
  <c r="BI289" i="12"/>
  <c r="BH289" i="12"/>
  <c r="BG289" i="12"/>
  <c r="BF289" i="12"/>
  <c r="T289" i="12"/>
  <c r="R289" i="12"/>
  <c r="P289" i="12"/>
  <c r="BI288" i="12"/>
  <c r="BH288" i="12"/>
  <c r="BG288" i="12"/>
  <c r="BF288" i="12"/>
  <c r="T288" i="12"/>
  <c r="R288" i="12"/>
  <c r="P288" i="12"/>
  <c r="BI287" i="12"/>
  <c r="BH287" i="12"/>
  <c r="BG287" i="12"/>
  <c r="BF287" i="12"/>
  <c r="T287" i="12"/>
  <c r="R287" i="12"/>
  <c r="P287" i="12"/>
  <c r="BI285" i="12"/>
  <c r="BH285" i="12"/>
  <c r="BG285" i="12"/>
  <c r="BF285" i="12"/>
  <c r="T285" i="12"/>
  <c r="R285" i="12"/>
  <c r="P285" i="12"/>
  <c r="BI284" i="12"/>
  <c r="BH284" i="12"/>
  <c r="BG284" i="12"/>
  <c r="BF284" i="12"/>
  <c r="T284" i="12"/>
  <c r="R284" i="12"/>
  <c r="P284" i="12"/>
  <c r="BI282" i="12"/>
  <c r="BH282" i="12"/>
  <c r="BG282" i="12"/>
  <c r="BF282" i="12"/>
  <c r="T282" i="12"/>
  <c r="R282" i="12"/>
  <c r="P282" i="12"/>
  <c r="BI281" i="12"/>
  <c r="BH281" i="12"/>
  <c r="BG281" i="12"/>
  <c r="BF281" i="12"/>
  <c r="T281" i="12"/>
  <c r="R281" i="12"/>
  <c r="P281" i="12"/>
  <c r="BI279" i="12"/>
  <c r="BH279" i="12"/>
  <c r="BG279" i="12"/>
  <c r="BF279" i="12"/>
  <c r="T279" i="12"/>
  <c r="R279" i="12"/>
  <c r="P279" i="12"/>
  <c r="BI277" i="12"/>
  <c r="BH277" i="12"/>
  <c r="BG277" i="12"/>
  <c r="BF277" i="12"/>
  <c r="T277" i="12"/>
  <c r="R277" i="12"/>
  <c r="P277" i="12"/>
  <c r="BI273" i="12"/>
  <c r="BH273" i="12"/>
  <c r="BG273" i="12"/>
  <c r="BF273" i="12"/>
  <c r="T273" i="12"/>
  <c r="T272" i="12" s="1"/>
  <c r="R273" i="12"/>
  <c r="R272" i="12" s="1"/>
  <c r="P273" i="12"/>
  <c r="P272" i="12" s="1"/>
  <c r="BI269" i="12"/>
  <c r="BH269" i="12"/>
  <c r="BG269" i="12"/>
  <c r="BF269" i="12"/>
  <c r="T269" i="12"/>
  <c r="T268" i="12"/>
  <c r="R269" i="12"/>
  <c r="R268" i="12" s="1"/>
  <c r="P269" i="12"/>
  <c r="P268" i="12" s="1"/>
  <c r="BI263" i="12"/>
  <c r="BH263" i="12"/>
  <c r="BG263" i="12"/>
  <c r="BF263" i="12"/>
  <c r="T263" i="12"/>
  <c r="T262" i="12" s="1"/>
  <c r="R263" i="12"/>
  <c r="R262" i="12" s="1"/>
  <c r="P263" i="12"/>
  <c r="P262" i="12" s="1"/>
  <c r="BI260" i="12"/>
  <c r="BH260" i="12"/>
  <c r="BG260" i="12"/>
  <c r="BF260" i="12"/>
  <c r="T260" i="12"/>
  <c r="R260" i="12"/>
  <c r="P260" i="12"/>
  <c r="BI258" i="12"/>
  <c r="BH258" i="12"/>
  <c r="BG258" i="12"/>
  <c r="BF258" i="12"/>
  <c r="T258" i="12"/>
  <c r="R258" i="12"/>
  <c r="P258" i="12"/>
  <c r="BI256" i="12"/>
  <c r="BH256" i="12"/>
  <c r="BG256" i="12"/>
  <c r="BF256" i="12"/>
  <c r="T256" i="12"/>
  <c r="R256" i="12"/>
  <c r="P256" i="12"/>
  <c r="BI251" i="12"/>
  <c r="BH251" i="12"/>
  <c r="BG251" i="12"/>
  <c r="BF251" i="12"/>
  <c r="T251" i="12"/>
  <c r="R251" i="12"/>
  <c r="P251" i="12"/>
  <c r="BI249" i="12"/>
  <c r="BH249" i="12"/>
  <c r="BG249" i="12"/>
  <c r="BF249" i="12"/>
  <c r="T249" i="12"/>
  <c r="R249" i="12"/>
  <c r="P249" i="12"/>
  <c r="BI247" i="12"/>
  <c r="BH247" i="12"/>
  <c r="BG247" i="12"/>
  <c r="BF247" i="12"/>
  <c r="T247" i="12"/>
  <c r="R247" i="12"/>
  <c r="P247" i="12"/>
  <c r="BI245" i="12"/>
  <c r="BH245" i="12"/>
  <c r="BG245" i="12"/>
  <c r="BF245" i="12"/>
  <c r="T245" i="12"/>
  <c r="R245" i="12"/>
  <c r="P245" i="12"/>
  <c r="BI242" i="12"/>
  <c r="BH242" i="12"/>
  <c r="BG242" i="12"/>
  <c r="BF242" i="12"/>
  <c r="T242" i="12"/>
  <c r="R242" i="12"/>
  <c r="P242" i="12"/>
  <c r="BI238" i="12"/>
  <c r="BH238" i="12"/>
  <c r="BG238" i="12"/>
  <c r="BF238" i="12"/>
  <c r="T238" i="12"/>
  <c r="R238" i="12"/>
  <c r="P238" i="12"/>
  <c r="BI235" i="12"/>
  <c r="BH235" i="12"/>
  <c r="BG235" i="12"/>
  <c r="BF235" i="12"/>
  <c r="T235" i="12"/>
  <c r="R235" i="12"/>
  <c r="P235" i="12"/>
  <c r="BI232" i="12"/>
  <c r="BH232" i="12"/>
  <c r="BG232" i="12"/>
  <c r="BF232" i="12"/>
  <c r="T232" i="12"/>
  <c r="R232" i="12"/>
  <c r="P232" i="12"/>
  <c r="BI229" i="12"/>
  <c r="BH229" i="12"/>
  <c r="BG229" i="12"/>
  <c r="BF229" i="12"/>
  <c r="T229" i="12"/>
  <c r="R229" i="12"/>
  <c r="P229" i="12"/>
  <c r="BI227" i="12"/>
  <c r="BH227" i="12"/>
  <c r="BG227" i="12"/>
  <c r="BF227" i="12"/>
  <c r="T227" i="12"/>
  <c r="R227" i="12"/>
  <c r="P227" i="12"/>
  <c r="BI221" i="12"/>
  <c r="BH221" i="12"/>
  <c r="BG221" i="12"/>
  <c r="BF221" i="12"/>
  <c r="T221" i="12"/>
  <c r="R221" i="12"/>
  <c r="P221" i="12"/>
  <c r="BI218" i="12"/>
  <c r="BH218" i="12"/>
  <c r="BG218" i="12"/>
  <c r="BF218" i="12"/>
  <c r="T218" i="12"/>
  <c r="R218" i="12"/>
  <c r="P218" i="12"/>
  <c r="BI213" i="12"/>
  <c r="BH213" i="12"/>
  <c r="BG213" i="12"/>
  <c r="BF213" i="12"/>
  <c r="T213" i="12"/>
  <c r="R213" i="12"/>
  <c r="P213" i="12"/>
  <c r="BI208" i="12"/>
  <c r="BH208" i="12"/>
  <c r="BG208" i="12"/>
  <c r="BF208" i="12"/>
  <c r="T208" i="12"/>
  <c r="R208" i="12"/>
  <c r="P208" i="12"/>
  <c r="BI206" i="12"/>
  <c r="BH206" i="12"/>
  <c r="BG206" i="12"/>
  <c r="BF206" i="12"/>
  <c r="T206" i="12"/>
  <c r="R206" i="12"/>
  <c r="P206" i="12"/>
  <c r="BI204" i="12"/>
  <c r="BH204" i="12"/>
  <c r="BG204" i="12"/>
  <c r="BF204" i="12"/>
  <c r="T204" i="12"/>
  <c r="R204" i="12"/>
  <c r="P204" i="12"/>
  <c r="BI199" i="12"/>
  <c r="BH199" i="12"/>
  <c r="BG199" i="12"/>
  <c r="BF199" i="12"/>
  <c r="T199" i="12"/>
  <c r="R199" i="12"/>
  <c r="P199" i="12"/>
  <c r="BI196" i="12"/>
  <c r="BH196" i="12"/>
  <c r="BG196" i="12"/>
  <c r="BF196" i="12"/>
  <c r="T196" i="12"/>
  <c r="R196" i="12"/>
  <c r="P196" i="12"/>
  <c r="BI194" i="12"/>
  <c r="BH194" i="12"/>
  <c r="BG194" i="12"/>
  <c r="BF194" i="12"/>
  <c r="T194" i="12"/>
  <c r="R194" i="12"/>
  <c r="P194" i="12"/>
  <c r="BI186" i="12"/>
  <c r="BH186" i="12"/>
  <c r="BG186" i="12"/>
  <c r="BF186" i="12"/>
  <c r="T186" i="12"/>
  <c r="R186" i="12"/>
  <c r="P186" i="12"/>
  <c r="BI182" i="12"/>
  <c r="BH182" i="12"/>
  <c r="BG182" i="12"/>
  <c r="BF182" i="12"/>
  <c r="T182" i="12"/>
  <c r="R182" i="12"/>
  <c r="P182" i="12"/>
  <c r="BI179" i="12"/>
  <c r="BH179" i="12"/>
  <c r="BG179" i="12"/>
  <c r="BF179" i="12"/>
  <c r="T179" i="12"/>
  <c r="R179" i="12"/>
  <c r="P179" i="12"/>
  <c r="BI177" i="12"/>
  <c r="BH177" i="12"/>
  <c r="BG177" i="12"/>
  <c r="BF177" i="12"/>
  <c r="T177" i="12"/>
  <c r="R177" i="12"/>
  <c r="P177" i="12"/>
  <c r="BI175" i="12"/>
  <c r="BH175" i="12"/>
  <c r="BG175" i="12"/>
  <c r="BF175" i="12"/>
  <c r="T175" i="12"/>
  <c r="R175" i="12"/>
  <c r="P175" i="12"/>
  <c r="BI172" i="12"/>
  <c r="BH172" i="12"/>
  <c r="BG172" i="12"/>
  <c r="BF172" i="12"/>
  <c r="T172" i="12"/>
  <c r="R172" i="12"/>
  <c r="P172" i="12"/>
  <c r="BI169" i="12"/>
  <c r="BH169" i="12"/>
  <c r="BG169" i="12"/>
  <c r="BF169" i="12"/>
  <c r="T169" i="12"/>
  <c r="R169" i="12"/>
  <c r="P169" i="12"/>
  <c r="BI165" i="12"/>
  <c r="BH165" i="12"/>
  <c r="BG165" i="12"/>
  <c r="BF165" i="12"/>
  <c r="T165" i="12"/>
  <c r="R165" i="12"/>
  <c r="P165" i="12"/>
  <c r="BI160" i="12"/>
  <c r="BH160" i="12"/>
  <c r="BG160" i="12"/>
  <c r="BF160" i="12"/>
  <c r="T160" i="12"/>
  <c r="R160" i="12"/>
  <c r="P160" i="12"/>
  <c r="BI151" i="12"/>
  <c r="BH151" i="12"/>
  <c r="BG151" i="12"/>
  <c r="BF151" i="12"/>
  <c r="T151" i="12"/>
  <c r="T150" i="12" s="1"/>
  <c r="R151" i="12"/>
  <c r="R150" i="12" s="1"/>
  <c r="P151" i="12"/>
  <c r="BI147" i="12"/>
  <c r="BH147" i="12"/>
  <c r="BG147" i="12"/>
  <c r="BF147" i="12"/>
  <c r="T147" i="12"/>
  <c r="R147" i="12"/>
  <c r="P147" i="12"/>
  <c r="BI143" i="12"/>
  <c r="BH143" i="12"/>
  <c r="BG143" i="12"/>
  <c r="BF143" i="12"/>
  <c r="T143" i="12"/>
  <c r="R143" i="12"/>
  <c r="P143" i="12"/>
  <c r="BI140" i="12"/>
  <c r="BH140" i="12"/>
  <c r="BG140" i="12"/>
  <c r="BF140" i="12"/>
  <c r="T140" i="12"/>
  <c r="R140" i="12"/>
  <c r="P140" i="12"/>
  <c r="BI137" i="12"/>
  <c r="BH137" i="12"/>
  <c r="BG137" i="12"/>
  <c r="BF137" i="12"/>
  <c r="T137" i="12"/>
  <c r="R137" i="12"/>
  <c r="P137" i="12"/>
  <c r="BI136" i="12"/>
  <c r="BH136" i="12"/>
  <c r="BG136" i="12"/>
  <c r="BF136" i="12"/>
  <c r="T136" i="12"/>
  <c r="R136" i="12"/>
  <c r="P136" i="12"/>
  <c r="BI135" i="12"/>
  <c r="BH135" i="12"/>
  <c r="BG135" i="12"/>
  <c r="BF135" i="12"/>
  <c r="T135" i="12"/>
  <c r="R135" i="12"/>
  <c r="P135" i="12"/>
  <c r="BI134" i="12"/>
  <c r="BH134" i="12"/>
  <c r="BG134" i="12"/>
  <c r="BF134" i="12"/>
  <c r="T134" i="12"/>
  <c r="R134" i="12"/>
  <c r="P134" i="12"/>
  <c r="BI129" i="12"/>
  <c r="BH129" i="12"/>
  <c r="BG129" i="12"/>
  <c r="BF129" i="12"/>
  <c r="T129" i="12"/>
  <c r="R129" i="12"/>
  <c r="P129" i="12"/>
  <c r="BI125" i="12"/>
  <c r="BH125" i="12"/>
  <c r="BG125" i="12"/>
  <c r="BF125" i="12"/>
  <c r="T125" i="12"/>
  <c r="R125" i="12"/>
  <c r="P125" i="12"/>
  <c r="BI120" i="12"/>
  <c r="BH120" i="12"/>
  <c r="BG120" i="12"/>
  <c r="BF120" i="12"/>
  <c r="T120" i="12"/>
  <c r="R120" i="12"/>
  <c r="P120" i="12"/>
  <c r="BI118" i="12"/>
  <c r="BH118" i="12"/>
  <c r="BG118" i="12"/>
  <c r="BF118" i="12"/>
  <c r="T118" i="12"/>
  <c r="R118" i="12"/>
  <c r="P118" i="12"/>
  <c r="BI115" i="12"/>
  <c r="BH115" i="12"/>
  <c r="BG115" i="12"/>
  <c r="BF115" i="12"/>
  <c r="T115" i="12"/>
  <c r="R115" i="12"/>
  <c r="P115" i="12"/>
  <c r="F106" i="12"/>
  <c r="E104" i="12"/>
  <c r="F56" i="12"/>
  <c r="E54" i="12"/>
  <c r="J26" i="12"/>
  <c r="E26" i="12"/>
  <c r="J59" i="12"/>
  <c r="J25" i="12"/>
  <c r="J23" i="12"/>
  <c r="E23" i="12"/>
  <c r="J58" i="12" s="1"/>
  <c r="J22" i="12"/>
  <c r="J20" i="12"/>
  <c r="E20" i="12"/>
  <c r="F109" i="12" s="1"/>
  <c r="J19" i="12"/>
  <c r="J17" i="12"/>
  <c r="E17" i="12"/>
  <c r="F58" i="12"/>
  <c r="J16" i="12"/>
  <c r="J14" i="12"/>
  <c r="J106" i="12" s="1"/>
  <c r="E7" i="12"/>
  <c r="E50" i="12" s="1"/>
  <c r="J39" i="11"/>
  <c r="J38" i="11"/>
  <c r="AY66" i="1" s="1"/>
  <c r="J37" i="11"/>
  <c r="AX66" i="1" s="1"/>
  <c r="BI418" i="11"/>
  <c r="BH418" i="11"/>
  <c r="BG418" i="11"/>
  <c r="BF418" i="11"/>
  <c r="T418" i="11"/>
  <c r="R418" i="11"/>
  <c r="P418" i="11"/>
  <c r="BI416" i="11"/>
  <c r="BH416" i="11"/>
  <c r="BG416" i="11"/>
  <c r="BF416" i="11"/>
  <c r="T416" i="11"/>
  <c r="R416" i="11"/>
  <c r="P416" i="11"/>
  <c r="BI414" i="11"/>
  <c r="BH414" i="11"/>
  <c r="BG414" i="11"/>
  <c r="BF414" i="11"/>
  <c r="T414" i="11"/>
  <c r="R414" i="11"/>
  <c r="P414" i="11"/>
  <c r="BI410" i="11"/>
  <c r="BH410" i="11"/>
  <c r="BG410" i="11"/>
  <c r="BF410" i="11"/>
  <c r="T410" i="11"/>
  <c r="R410" i="11"/>
  <c r="P410" i="11"/>
  <c r="BI408" i="11"/>
  <c r="BH408" i="11"/>
  <c r="BG408" i="11"/>
  <c r="BF408" i="11"/>
  <c r="T408" i="11"/>
  <c r="R408" i="11"/>
  <c r="P408" i="11"/>
  <c r="BI405" i="11"/>
  <c r="BH405" i="11"/>
  <c r="BG405" i="11"/>
  <c r="BF405" i="11"/>
  <c r="T405" i="11"/>
  <c r="R405" i="11"/>
  <c r="P405" i="11"/>
  <c r="BI399" i="11"/>
  <c r="BH399" i="11"/>
  <c r="BG399" i="11"/>
  <c r="BF399" i="11"/>
  <c r="T399" i="11"/>
  <c r="R399" i="11"/>
  <c r="P399" i="11"/>
  <c r="BI396" i="11"/>
  <c r="BH396" i="11"/>
  <c r="BG396" i="11"/>
  <c r="BF396" i="11"/>
  <c r="T396" i="11"/>
  <c r="R396" i="11"/>
  <c r="P396" i="11"/>
  <c r="BI394" i="11"/>
  <c r="BH394" i="11"/>
  <c r="BG394" i="11"/>
  <c r="BF394" i="11"/>
  <c r="T394" i="11"/>
  <c r="R394" i="11"/>
  <c r="P394" i="11"/>
  <c r="BI389" i="11"/>
  <c r="BH389" i="11"/>
  <c r="BG389" i="11"/>
  <c r="BF389" i="11"/>
  <c r="T389" i="11"/>
  <c r="R389" i="11"/>
  <c r="P389" i="11"/>
  <c r="BI386" i="11"/>
  <c r="BH386" i="11"/>
  <c r="BG386" i="11"/>
  <c r="BF386" i="11"/>
  <c r="T386" i="11"/>
  <c r="R386" i="11"/>
  <c r="P386" i="11"/>
  <c r="BI380" i="11"/>
  <c r="BH380" i="11"/>
  <c r="BG380" i="11"/>
  <c r="BF380" i="11"/>
  <c r="T380" i="11"/>
  <c r="R380" i="11"/>
  <c r="P380" i="11"/>
  <c r="BI375" i="11"/>
  <c r="BH375" i="11"/>
  <c r="BG375" i="11"/>
  <c r="BF375" i="11"/>
  <c r="T375" i="11"/>
  <c r="R375" i="11"/>
  <c r="P375" i="11"/>
  <c r="BI373" i="11"/>
  <c r="BH373" i="11"/>
  <c r="BG373" i="11"/>
  <c r="BF373" i="11"/>
  <c r="T373" i="11"/>
  <c r="R373" i="11"/>
  <c r="P373" i="11"/>
  <c r="BI366" i="11"/>
  <c r="BH366" i="11"/>
  <c r="BG366" i="11"/>
  <c r="BF366" i="11"/>
  <c r="T366" i="11"/>
  <c r="R366" i="11"/>
  <c r="P366" i="11"/>
  <c r="BI364" i="11"/>
  <c r="BH364" i="11"/>
  <c r="BG364" i="11"/>
  <c r="BF364" i="11"/>
  <c r="T364" i="11"/>
  <c r="R364" i="11"/>
  <c r="P364" i="11"/>
  <c r="BI362" i="11"/>
  <c r="BH362" i="11"/>
  <c r="BG362" i="11"/>
  <c r="BF362" i="11"/>
  <c r="T362" i="11"/>
  <c r="R362" i="11"/>
  <c r="P362" i="11"/>
  <c r="BI359" i="11"/>
  <c r="BH359" i="11"/>
  <c r="BG359" i="11"/>
  <c r="BF359" i="11"/>
  <c r="T359" i="11"/>
  <c r="R359" i="11"/>
  <c r="P359" i="11"/>
  <c r="BI355" i="11"/>
  <c r="BH355" i="11"/>
  <c r="BG355" i="11"/>
  <c r="BF355" i="11"/>
  <c r="T355" i="11"/>
  <c r="R355" i="11"/>
  <c r="P355" i="11"/>
  <c r="BI350" i="11"/>
  <c r="BH350" i="11"/>
  <c r="BG350" i="11"/>
  <c r="BF350" i="11"/>
  <c r="T350" i="11"/>
  <c r="R350" i="11"/>
  <c r="P350" i="11"/>
  <c r="BI347" i="11"/>
  <c r="BH347" i="11"/>
  <c r="BG347" i="11"/>
  <c r="BF347" i="11"/>
  <c r="T347" i="11"/>
  <c r="R347" i="11"/>
  <c r="P347" i="11"/>
  <c r="BI343" i="11"/>
  <c r="BH343" i="11"/>
  <c r="BG343" i="11"/>
  <c r="BF343" i="11"/>
  <c r="T343" i="11"/>
  <c r="R343" i="11"/>
  <c r="P343" i="11"/>
  <c r="BI340" i="11"/>
  <c r="BH340" i="11"/>
  <c r="BG340" i="11"/>
  <c r="BF340" i="11"/>
  <c r="T340" i="11"/>
  <c r="R340" i="11"/>
  <c r="P340" i="11"/>
  <c r="BI337" i="11"/>
  <c r="BH337" i="11"/>
  <c r="BG337" i="11"/>
  <c r="BF337" i="11"/>
  <c r="T337" i="11"/>
  <c r="R337" i="11"/>
  <c r="P337" i="11"/>
  <c r="BI332" i="11"/>
  <c r="BH332" i="11"/>
  <c r="BG332" i="11"/>
  <c r="BF332" i="11"/>
  <c r="T332" i="11"/>
  <c r="R332" i="11"/>
  <c r="P332" i="11"/>
  <c r="BI330" i="11"/>
  <c r="BH330" i="11"/>
  <c r="BG330" i="11"/>
  <c r="BF330" i="11"/>
  <c r="T330" i="11"/>
  <c r="R330" i="11"/>
  <c r="P330" i="11"/>
  <c r="BI327" i="11"/>
  <c r="BH327" i="11"/>
  <c r="BG327" i="11"/>
  <c r="BF327" i="11"/>
  <c r="T327" i="11"/>
  <c r="R327" i="11"/>
  <c r="P327" i="11"/>
  <c r="BI324" i="11"/>
  <c r="BH324" i="11"/>
  <c r="BG324" i="11"/>
  <c r="BF324" i="11"/>
  <c r="T324" i="11"/>
  <c r="R324" i="11"/>
  <c r="P324" i="11"/>
  <c r="BI321" i="11"/>
  <c r="BH321" i="11"/>
  <c r="BG321" i="11"/>
  <c r="BF321" i="11"/>
  <c r="T321" i="11"/>
  <c r="R321" i="11"/>
  <c r="P321" i="11"/>
  <c r="BI319" i="11"/>
  <c r="BH319" i="11"/>
  <c r="BG319" i="11"/>
  <c r="BF319" i="11"/>
  <c r="T319" i="11"/>
  <c r="R319" i="11"/>
  <c r="P319" i="11"/>
  <c r="BI315" i="11"/>
  <c r="BH315" i="11"/>
  <c r="BG315" i="11"/>
  <c r="BF315" i="11"/>
  <c r="T315" i="11"/>
  <c r="R315" i="11"/>
  <c r="P315" i="11"/>
  <c r="BI312" i="11"/>
  <c r="BH312" i="11"/>
  <c r="BG312" i="11"/>
  <c r="BF312" i="11"/>
  <c r="T312" i="11"/>
  <c r="R312" i="11"/>
  <c r="P312" i="11"/>
  <c r="BI310" i="11"/>
  <c r="BH310" i="11"/>
  <c r="BG310" i="11"/>
  <c r="BF310" i="11"/>
  <c r="T310" i="11"/>
  <c r="R310" i="11"/>
  <c r="P310" i="11"/>
  <c r="BI308" i="11"/>
  <c r="BH308" i="11"/>
  <c r="BG308" i="11"/>
  <c r="BF308" i="11"/>
  <c r="T308" i="11"/>
  <c r="R308" i="11"/>
  <c r="P308" i="11"/>
  <c r="BI307" i="11"/>
  <c r="BH307" i="11"/>
  <c r="BG307" i="11"/>
  <c r="BF307" i="11"/>
  <c r="T307" i="11"/>
  <c r="R307" i="11"/>
  <c r="P307" i="11"/>
  <c r="BI305" i="11"/>
  <c r="BH305" i="11"/>
  <c r="BG305" i="11"/>
  <c r="BF305" i="11"/>
  <c r="T305" i="11"/>
  <c r="R305" i="11"/>
  <c r="P305" i="11"/>
  <c r="BI303" i="11"/>
  <c r="BH303" i="11"/>
  <c r="BG303" i="11"/>
  <c r="BF303" i="11"/>
  <c r="T303" i="11"/>
  <c r="R303" i="11"/>
  <c r="P303" i="11"/>
  <c r="BI301" i="11"/>
  <c r="BH301" i="11"/>
  <c r="BG301" i="11"/>
  <c r="BF301" i="11"/>
  <c r="T301" i="11"/>
  <c r="R301" i="11"/>
  <c r="P301" i="11"/>
  <c r="BI299" i="11"/>
  <c r="BH299" i="11"/>
  <c r="BG299" i="11"/>
  <c r="BF299" i="11"/>
  <c r="T299" i="11"/>
  <c r="R299" i="11"/>
  <c r="P299" i="11"/>
  <c r="BI296" i="11"/>
  <c r="BH296" i="11"/>
  <c r="BG296" i="11"/>
  <c r="BF296" i="11"/>
  <c r="T296" i="11"/>
  <c r="R296" i="11"/>
  <c r="P296" i="11"/>
  <c r="BI291" i="11"/>
  <c r="BH291" i="11"/>
  <c r="BG291" i="11"/>
  <c r="BF291" i="11"/>
  <c r="T291" i="11"/>
  <c r="R291" i="11"/>
  <c r="P291" i="11"/>
  <c r="BI289" i="11"/>
  <c r="BH289" i="11"/>
  <c r="BG289" i="11"/>
  <c r="BF289" i="11"/>
  <c r="T289" i="11"/>
  <c r="R289" i="11"/>
  <c r="P289" i="11"/>
  <c r="BI287" i="11"/>
  <c r="BH287" i="11"/>
  <c r="BG287" i="11"/>
  <c r="BF287" i="11"/>
  <c r="T287" i="11"/>
  <c r="R287" i="11"/>
  <c r="P287" i="11"/>
  <c r="BI286" i="11"/>
  <c r="BH286" i="11"/>
  <c r="BG286" i="11"/>
  <c r="BF286" i="11"/>
  <c r="T286" i="11"/>
  <c r="R286" i="11"/>
  <c r="P286" i="11"/>
  <c r="BI284" i="11"/>
  <c r="BH284" i="11"/>
  <c r="BG284" i="11"/>
  <c r="BF284" i="11"/>
  <c r="T284" i="11"/>
  <c r="R284" i="11"/>
  <c r="P284" i="11"/>
  <c r="BI280" i="11"/>
  <c r="BH280" i="11"/>
  <c r="BG280" i="11"/>
  <c r="BF280" i="11"/>
  <c r="T280" i="11"/>
  <c r="R280" i="11"/>
  <c r="P280" i="11"/>
  <c r="BI277" i="11"/>
  <c r="BH277" i="11"/>
  <c r="BG277" i="11"/>
  <c r="BF277" i="11"/>
  <c r="T277" i="11"/>
  <c r="R277" i="11"/>
  <c r="P277" i="11"/>
  <c r="BI275" i="11"/>
  <c r="BH275" i="11"/>
  <c r="BG275" i="11"/>
  <c r="BF275" i="11"/>
  <c r="T275" i="11"/>
  <c r="R275" i="11"/>
  <c r="P275" i="11"/>
  <c r="BI273" i="11"/>
  <c r="BH273" i="11"/>
  <c r="BG273" i="11"/>
  <c r="BF273" i="11"/>
  <c r="T273" i="11"/>
  <c r="R273" i="11"/>
  <c r="P273" i="11"/>
  <c r="BI272" i="11"/>
  <c r="BH272" i="11"/>
  <c r="BG272" i="11"/>
  <c r="BF272" i="11"/>
  <c r="T272" i="11"/>
  <c r="R272" i="11"/>
  <c r="P272" i="11"/>
  <c r="BI271" i="11"/>
  <c r="BH271" i="11"/>
  <c r="BG271" i="11"/>
  <c r="BF271" i="11"/>
  <c r="T271" i="11"/>
  <c r="R271" i="11"/>
  <c r="P271" i="11"/>
  <c r="BI270" i="11"/>
  <c r="BH270" i="11"/>
  <c r="BG270" i="11"/>
  <c r="BF270" i="11"/>
  <c r="T270" i="11"/>
  <c r="R270" i="11"/>
  <c r="P270" i="11"/>
  <c r="BI269" i="11"/>
  <c r="BH269" i="11"/>
  <c r="BG269" i="11"/>
  <c r="BF269" i="11"/>
  <c r="T269" i="11"/>
  <c r="R269" i="11"/>
  <c r="P269" i="11"/>
  <c r="BI267" i="11"/>
  <c r="BH267" i="11"/>
  <c r="BG267" i="11"/>
  <c r="BF267" i="11"/>
  <c r="T267" i="11"/>
  <c r="R267" i="11"/>
  <c r="P267" i="11"/>
  <c r="BI266" i="11"/>
  <c r="BH266" i="11"/>
  <c r="BG266" i="11"/>
  <c r="BF266" i="11"/>
  <c r="T266" i="11"/>
  <c r="R266" i="11"/>
  <c r="P266" i="11"/>
  <c r="BI264" i="11"/>
  <c r="BH264" i="11"/>
  <c r="BG264" i="11"/>
  <c r="BF264" i="11"/>
  <c r="T264" i="11"/>
  <c r="R264" i="11"/>
  <c r="P264" i="11"/>
  <c r="BI263" i="11"/>
  <c r="BH263" i="11"/>
  <c r="BG263" i="11"/>
  <c r="BF263" i="11"/>
  <c r="T263" i="11"/>
  <c r="R263" i="11"/>
  <c r="P263" i="11"/>
  <c r="BI261" i="11"/>
  <c r="BH261" i="11"/>
  <c r="BG261" i="11"/>
  <c r="BF261" i="11"/>
  <c r="T261" i="11"/>
  <c r="R261" i="11"/>
  <c r="P261" i="11"/>
  <c r="BI259" i="11"/>
  <c r="BH259" i="11"/>
  <c r="BG259" i="11"/>
  <c r="BF259" i="11"/>
  <c r="T259" i="11"/>
  <c r="R259" i="11"/>
  <c r="P259" i="11"/>
  <c r="BI255" i="11"/>
  <c r="BH255" i="11"/>
  <c r="BG255" i="11"/>
  <c r="BF255" i="11"/>
  <c r="T255" i="11"/>
  <c r="T254" i="11" s="1"/>
  <c r="R255" i="11"/>
  <c r="R254" i="11" s="1"/>
  <c r="P255" i="11"/>
  <c r="P254" i="11" s="1"/>
  <c r="BI251" i="11"/>
  <c r="BH251" i="11"/>
  <c r="BG251" i="11"/>
  <c r="BF251" i="11"/>
  <c r="T251" i="11"/>
  <c r="T250" i="11" s="1"/>
  <c r="R251" i="11"/>
  <c r="R250" i="11"/>
  <c r="P251" i="11"/>
  <c r="P250" i="11" s="1"/>
  <c r="BI245" i="11"/>
  <c r="BH245" i="11"/>
  <c r="BG245" i="11"/>
  <c r="BF245" i="11"/>
  <c r="T245" i="11"/>
  <c r="T244" i="11" s="1"/>
  <c r="R245" i="11"/>
  <c r="R244" i="11" s="1"/>
  <c r="P245" i="11"/>
  <c r="P244" i="11" s="1"/>
  <c r="BI242" i="11"/>
  <c r="BH242" i="11"/>
  <c r="BG242" i="11"/>
  <c r="BF242" i="11"/>
  <c r="T242" i="11"/>
  <c r="R242" i="11"/>
  <c r="P242" i="11"/>
  <c r="BI240" i="11"/>
  <c r="BH240" i="11"/>
  <c r="BG240" i="11"/>
  <c r="BF240" i="11"/>
  <c r="T240" i="11"/>
  <c r="R240" i="11"/>
  <c r="P240" i="11"/>
  <c r="BI238" i="11"/>
  <c r="BH238" i="11"/>
  <c r="BG238" i="11"/>
  <c r="BF238" i="11"/>
  <c r="T238" i="11"/>
  <c r="R238" i="11"/>
  <c r="P238" i="11"/>
  <c r="BI234" i="11"/>
  <c r="BH234" i="11"/>
  <c r="BG234" i="11"/>
  <c r="BF234" i="11"/>
  <c r="T234" i="11"/>
  <c r="R234" i="11"/>
  <c r="P234" i="11"/>
  <c r="BI232" i="11"/>
  <c r="BH232" i="11"/>
  <c r="BG232" i="11"/>
  <c r="BF232" i="11"/>
  <c r="T232" i="11"/>
  <c r="R232" i="11"/>
  <c r="P232" i="11"/>
  <c r="BI230" i="11"/>
  <c r="BH230" i="11"/>
  <c r="BG230" i="11"/>
  <c r="BF230" i="11"/>
  <c r="T230" i="11"/>
  <c r="R230" i="11"/>
  <c r="P230" i="11"/>
  <c r="BI227" i="11"/>
  <c r="BH227" i="11"/>
  <c r="BG227" i="11"/>
  <c r="BF227" i="11"/>
  <c r="T227" i="11"/>
  <c r="R227" i="11"/>
  <c r="P227" i="11"/>
  <c r="BI223" i="11"/>
  <c r="BH223" i="11"/>
  <c r="BG223" i="11"/>
  <c r="BF223" i="11"/>
  <c r="T223" i="11"/>
  <c r="R223" i="11"/>
  <c r="P223" i="11"/>
  <c r="BI219" i="11"/>
  <c r="BH219" i="11"/>
  <c r="BG219" i="11"/>
  <c r="BF219" i="11"/>
  <c r="T219" i="11"/>
  <c r="R219" i="11"/>
  <c r="P219" i="11"/>
  <c r="BI216" i="11"/>
  <c r="BH216" i="11"/>
  <c r="BG216" i="11"/>
  <c r="BF216" i="11"/>
  <c r="T216" i="11"/>
  <c r="R216" i="11"/>
  <c r="P216" i="11"/>
  <c r="BI213" i="11"/>
  <c r="BH213" i="11"/>
  <c r="BG213" i="11"/>
  <c r="BF213" i="11"/>
  <c r="T213" i="11"/>
  <c r="R213" i="11"/>
  <c r="P213" i="11"/>
  <c r="BI211" i="11"/>
  <c r="BH211" i="11"/>
  <c r="BG211" i="11"/>
  <c r="BF211" i="11"/>
  <c r="T211" i="11"/>
  <c r="R211" i="11"/>
  <c r="P211" i="11"/>
  <c r="BI205" i="11"/>
  <c r="BH205" i="11"/>
  <c r="BG205" i="11"/>
  <c r="BF205" i="11"/>
  <c r="T205" i="11"/>
  <c r="R205" i="11"/>
  <c r="P205" i="11"/>
  <c r="BI202" i="11"/>
  <c r="BH202" i="11"/>
  <c r="BG202" i="11"/>
  <c r="BF202" i="11"/>
  <c r="T202" i="11"/>
  <c r="R202" i="11"/>
  <c r="P202" i="11"/>
  <c r="BI197" i="11"/>
  <c r="BH197" i="11"/>
  <c r="BG197" i="11"/>
  <c r="BF197" i="11"/>
  <c r="T197" i="11"/>
  <c r="R197" i="11"/>
  <c r="P197" i="11"/>
  <c r="BI192" i="11"/>
  <c r="BH192" i="11"/>
  <c r="BG192" i="11"/>
  <c r="BF192" i="11"/>
  <c r="T192" i="11"/>
  <c r="R192" i="11"/>
  <c r="P192" i="11"/>
  <c r="BI190" i="11"/>
  <c r="BH190" i="11"/>
  <c r="BG190" i="11"/>
  <c r="BF190" i="11"/>
  <c r="T190" i="11"/>
  <c r="R190" i="11"/>
  <c r="P190" i="11"/>
  <c r="BI188" i="11"/>
  <c r="BH188" i="11"/>
  <c r="BG188" i="11"/>
  <c r="BF188" i="11"/>
  <c r="T188" i="11"/>
  <c r="R188" i="11"/>
  <c r="P188" i="11"/>
  <c r="BI183" i="11"/>
  <c r="BH183" i="11"/>
  <c r="BG183" i="11"/>
  <c r="BF183" i="11"/>
  <c r="T183" i="11"/>
  <c r="R183" i="11"/>
  <c r="P183" i="11"/>
  <c r="BI180" i="11"/>
  <c r="BH180" i="11"/>
  <c r="BG180" i="11"/>
  <c r="BF180" i="11"/>
  <c r="T180" i="11"/>
  <c r="R180" i="11"/>
  <c r="P180" i="11"/>
  <c r="BI178" i="11"/>
  <c r="BH178" i="11"/>
  <c r="BG178" i="11"/>
  <c r="BF178" i="11"/>
  <c r="T178" i="11"/>
  <c r="R178" i="11"/>
  <c r="P178" i="11"/>
  <c r="BI170" i="11"/>
  <c r="BH170" i="11"/>
  <c r="BG170" i="11"/>
  <c r="BF170" i="11"/>
  <c r="T170" i="11"/>
  <c r="R170" i="11"/>
  <c r="P170" i="11"/>
  <c r="BI166" i="11"/>
  <c r="BH166" i="11"/>
  <c r="BG166" i="11"/>
  <c r="BF166" i="11"/>
  <c r="T166" i="11"/>
  <c r="R166" i="11"/>
  <c r="P166" i="11"/>
  <c r="BI163" i="11"/>
  <c r="BH163" i="11"/>
  <c r="BG163" i="11"/>
  <c r="BF163" i="11"/>
  <c r="T163" i="11"/>
  <c r="R163" i="11"/>
  <c r="P163" i="11"/>
  <c r="BI161" i="11"/>
  <c r="BH161" i="11"/>
  <c r="BG161" i="11"/>
  <c r="BF161" i="11"/>
  <c r="T161" i="11"/>
  <c r="R161" i="11"/>
  <c r="P161" i="11"/>
  <c r="BI159" i="11"/>
  <c r="BH159" i="11"/>
  <c r="BG159" i="11"/>
  <c r="BF159" i="11"/>
  <c r="T159" i="11"/>
  <c r="R159" i="11"/>
  <c r="P159" i="11"/>
  <c r="BI156" i="11"/>
  <c r="BH156" i="11"/>
  <c r="BG156" i="11"/>
  <c r="BF156" i="11"/>
  <c r="T156" i="11"/>
  <c r="R156" i="11"/>
  <c r="P156" i="11"/>
  <c r="BI153" i="11"/>
  <c r="BH153" i="11"/>
  <c r="BG153" i="11"/>
  <c r="BF153" i="11"/>
  <c r="T153" i="11"/>
  <c r="R153" i="11"/>
  <c r="P153" i="11"/>
  <c r="BI149" i="11"/>
  <c r="BH149" i="11"/>
  <c r="BG149" i="11"/>
  <c r="BF149" i="11"/>
  <c r="T149" i="11"/>
  <c r="R149" i="11"/>
  <c r="P149" i="11"/>
  <c r="BI145" i="11"/>
  <c r="BH145" i="11"/>
  <c r="BG145" i="11"/>
  <c r="BF145" i="11"/>
  <c r="T145" i="11"/>
  <c r="R145" i="11"/>
  <c r="P145" i="11"/>
  <c r="BI141" i="11"/>
  <c r="BH141" i="11"/>
  <c r="BG141" i="11"/>
  <c r="BF141" i="11"/>
  <c r="T141" i="11"/>
  <c r="R141" i="11"/>
  <c r="P141" i="11"/>
  <c r="BI136" i="11"/>
  <c r="BH136" i="11"/>
  <c r="BG136" i="11"/>
  <c r="BF136" i="11"/>
  <c r="T136" i="11"/>
  <c r="R136" i="11"/>
  <c r="P136" i="11"/>
  <c r="BI133" i="11"/>
  <c r="BH133" i="11"/>
  <c r="BG133" i="11"/>
  <c r="BF133" i="11"/>
  <c r="T133" i="11"/>
  <c r="R133" i="11"/>
  <c r="P133" i="11"/>
  <c r="BI130" i="11"/>
  <c r="BH130" i="11"/>
  <c r="BG130" i="11"/>
  <c r="BF130" i="11"/>
  <c r="T130" i="11"/>
  <c r="R130" i="11"/>
  <c r="P130" i="11"/>
  <c r="BI129" i="11"/>
  <c r="BH129" i="11"/>
  <c r="BG129" i="11"/>
  <c r="BF129" i="11"/>
  <c r="T129" i="11"/>
  <c r="R129" i="11"/>
  <c r="P129" i="11"/>
  <c r="BI128" i="11"/>
  <c r="BH128" i="11"/>
  <c r="BG128" i="11"/>
  <c r="BF128" i="11"/>
  <c r="T128" i="11"/>
  <c r="R128" i="11"/>
  <c r="P128" i="11"/>
  <c r="BI127" i="11"/>
  <c r="BH127" i="11"/>
  <c r="BG127" i="11"/>
  <c r="BF127" i="11"/>
  <c r="T127" i="11"/>
  <c r="R127" i="11"/>
  <c r="P127" i="11"/>
  <c r="BI123" i="11"/>
  <c r="BH123" i="11"/>
  <c r="BG123" i="11"/>
  <c r="BF123" i="11"/>
  <c r="T123" i="11"/>
  <c r="R123" i="11"/>
  <c r="P123" i="11"/>
  <c r="BI119" i="11"/>
  <c r="BH119" i="11"/>
  <c r="BG119" i="11"/>
  <c r="BF119" i="11"/>
  <c r="T119" i="11"/>
  <c r="R119" i="11"/>
  <c r="P119" i="11"/>
  <c r="BI117" i="11"/>
  <c r="BH117" i="11"/>
  <c r="BG117" i="11"/>
  <c r="BF117" i="11"/>
  <c r="T117" i="11"/>
  <c r="R117" i="11"/>
  <c r="P117" i="11"/>
  <c r="BI114" i="11"/>
  <c r="BH114" i="11"/>
  <c r="BG114" i="11"/>
  <c r="BF114" i="11"/>
  <c r="T114" i="11"/>
  <c r="R114" i="11"/>
  <c r="P114" i="11"/>
  <c r="F105" i="11"/>
  <c r="E103" i="11"/>
  <c r="F56" i="11"/>
  <c r="E54" i="11"/>
  <c r="J26" i="11"/>
  <c r="E26" i="11"/>
  <c r="J108" i="11" s="1"/>
  <c r="J25" i="11"/>
  <c r="J23" i="11"/>
  <c r="E23" i="11"/>
  <c r="J107" i="11" s="1"/>
  <c r="J22" i="11"/>
  <c r="J20" i="11"/>
  <c r="E20" i="11"/>
  <c r="F108" i="11" s="1"/>
  <c r="J19" i="11"/>
  <c r="J17" i="11"/>
  <c r="E17" i="11"/>
  <c r="F107" i="11"/>
  <c r="J16" i="11"/>
  <c r="J14" i="11"/>
  <c r="J56" i="11" s="1"/>
  <c r="E7" i="11"/>
  <c r="E99" i="11" s="1"/>
  <c r="J39" i="10"/>
  <c r="J38" i="10"/>
  <c r="AY65" i="1" s="1"/>
  <c r="J37" i="10"/>
  <c r="AX65" i="1" s="1"/>
  <c r="BI449" i="10"/>
  <c r="BH449" i="10"/>
  <c r="BG449" i="10"/>
  <c r="BF449" i="10"/>
  <c r="T449" i="10"/>
  <c r="R449" i="10"/>
  <c r="P449" i="10"/>
  <c r="BI447" i="10"/>
  <c r="BH447" i="10"/>
  <c r="BG447" i="10"/>
  <c r="BF447" i="10"/>
  <c r="T447" i="10"/>
  <c r="R447" i="10"/>
  <c r="P447" i="10"/>
  <c r="BI445" i="10"/>
  <c r="BH445" i="10"/>
  <c r="BG445" i="10"/>
  <c r="BF445" i="10"/>
  <c r="T445" i="10"/>
  <c r="R445" i="10"/>
  <c r="P445" i="10"/>
  <c r="BI441" i="10"/>
  <c r="BH441" i="10"/>
  <c r="BG441" i="10"/>
  <c r="BF441" i="10"/>
  <c r="T441" i="10"/>
  <c r="R441" i="10"/>
  <c r="P441" i="10"/>
  <c r="BI439" i="10"/>
  <c r="BH439" i="10"/>
  <c r="BG439" i="10"/>
  <c r="BF439" i="10"/>
  <c r="T439" i="10"/>
  <c r="R439" i="10"/>
  <c r="P439" i="10"/>
  <c r="BI436" i="10"/>
  <c r="BH436" i="10"/>
  <c r="BG436" i="10"/>
  <c r="BF436" i="10"/>
  <c r="T436" i="10"/>
  <c r="R436" i="10"/>
  <c r="P436" i="10"/>
  <c r="BI430" i="10"/>
  <c r="BH430" i="10"/>
  <c r="BG430" i="10"/>
  <c r="BF430" i="10"/>
  <c r="T430" i="10"/>
  <c r="R430" i="10"/>
  <c r="P430" i="10"/>
  <c r="BI427" i="10"/>
  <c r="BH427" i="10"/>
  <c r="BG427" i="10"/>
  <c r="BF427" i="10"/>
  <c r="T427" i="10"/>
  <c r="R427" i="10"/>
  <c r="P427" i="10"/>
  <c r="BI425" i="10"/>
  <c r="BH425" i="10"/>
  <c r="BG425" i="10"/>
  <c r="BF425" i="10"/>
  <c r="T425" i="10"/>
  <c r="R425" i="10"/>
  <c r="P425" i="10"/>
  <c r="BI420" i="10"/>
  <c r="BH420" i="10"/>
  <c r="BG420" i="10"/>
  <c r="BF420" i="10"/>
  <c r="T420" i="10"/>
  <c r="R420" i="10"/>
  <c r="P420" i="10"/>
  <c r="BI417" i="10"/>
  <c r="BH417" i="10"/>
  <c r="BG417" i="10"/>
  <c r="BF417" i="10"/>
  <c r="T417" i="10"/>
  <c r="R417" i="10"/>
  <c r="P417" i="10"/>
  <c r="BI411" i="10"/>
  <c r="BH411" i="10"/>
  <c r="BG411" i="10"/>
  <c r="BF411" i="10"/>
  <c r="T411" i="10"/>
  <c r="R411" i="10"/>
  <c r="P411" i="10"/>
  <c r="BI406" i="10"/>
  <c r="BH406" i="10"/>
  <c r="BG406" i="10"/>
  <c r="BF406" i="10"/>
  <c r="T406" i="10"/>
  <c r="R406" i="10"/>
  <c r="P406" i="10"/>
  <c r="BI405" i="10"/>
  <c r="BH405" i="10"/>
  <c r="BG405" i="10"/>
  <c r="BF405" i="10"/>
  <c r="T405" i="10"/>
  <c r="R405" i="10"/>
  <c r="P405" i="10"/>
  <c r="BI403" i="10"/>
  <c r="BH403" i="10"/>
  <c r="BG403" i="10"/>
  <c r="BF403" i="10"/>
  <c r="T403" i="10"/>
  <c r="R403" i="10"/>
  <c r="P403" i="10"/>
  <c r="BI401" i="10"/>
  <c r="BH401" i="10"/>
  <c r="BG401" i="10"/>
  <c r="BF401" i="10"/>
  <c r="T401" i="10"/>
  <c r="R401" i="10"/>
  <c r="P401" i="10"/>
  <c r="BI394" i="10"/>
  <c r="BH394" i="10"/>
  <c r="BG394" i="10"/>
  <c r="BF394" i="10"/>
  <c r="T394" i="10"/>
  <c r="R394" i="10"/>
  <c r="P394" i="10"/>
  <c r="BI392" i="10"/>
  <c r="BH392" i="10"/>
  <c r="BG392" i="10"/>
  <c r="BF392" i="10"/>
  <c r="T392" i="10"/>
  <c r="R392" i="10"/>
  <c r="P392" i="10"/>
  <c r="BI390" i="10"/>
  <c r="BH390" i="10"/>
  <c r="BG390" i="10"/>
  <c r="BF390" i="10"/>
  <c r="T390" i="10"/>
  <c r="R390" i="10"/>
  <c r="P390" i="10"/>
  <c r="BI387" i="10"/>
  <c r="BH387" i="10"/>
  <c r="BG387" i="10"/>
  <c r="BF387" i="10"/>
  <c r="T387" i="10"/>
  <c r="R387" i="10"/>
  <c r="P387" i="10"/>
  <c r="BI383" i="10"/>
  <c r="BH383" i="10"/>
  <c r="BG383" i="10"/>
  <c r="BF383" i="10"/>
  <c r="T383" i="10"/>
  <c r="R383" i="10"/>
  <c r="P383" i="10"/>
  <c r="BI378" i="10"/>
  <c r="BH378" i="10"/>
  <c r="BG378" i="10"/>
  <c r="BF378" i="10"/>
  <c r="T378" i="10"/>
  <c r="R378" i="10"/>
  <c r="P378" i="10"/>
  <c r="BI375" i="10"/>
  <c r="BH375" i="10"/>
  <c r="BG375" i="10"/>
  <c r="BF375" i="10"/>
  <c r="T375" i="10"/>
  <c r="R375" i="10"/>
  <c r="P375" i="10"/>
  <c r="BI371" i="10"/>
  <c r="BH371" i="10"/>
  <c r="BG371" i="10"/>
  <c r="BF371" i="10"/>
  <c r="T371" i="10"/>
  <c r="R371" i="10"/>
  <c r="P371" i="10"/>
  <c r="BI368" i="10"/>
  <c r="BH368" i="10"/>
  <c r="BG368" i="10"/>
  <c r="BF368" i="10"/>
  <c r="T368" i="10"/>
  <c r="R368" i="10"/>
  <c r="P368" i="10"/>
  <c r="BI365" i="10"/>
  <c r="BH365" i="10"/>
  <c r="BG365" i="10"/>
  <c r="BF365" i="10"/>
  <c r="T365" i="10"/>
  <c r="R365" i="10"/>
  <c r="P365" i="10"/>
  <c r="BI363" i="10"/>
  <c r="BH363" i="10"/>
  <c r="BG363" i="10"/>
  <c r="BF363" i="10"/>
  <c r="T363" i="10"/>
  <c r="R363" i="10"/>
  <c r="P363" i="10"/>
  <c r="BI361" i="10"/>
  <c r="BH361" i="10"/>
  <c r="BG361" i="10"/>
  <c r="BF361" i="10"/>
  <c r="T361" i="10"/>
  <c r="R361" i="10"/>
  <c r="P361" i="10"/>
  <c r="BI357" i="10"/>
  <c r="BH357" i="10"/>
  <c r="BG357" i="10"/>
  <c r="BF357" i="10"/>
  <c r="T357" i="10"/>
  <c r="R357" i="10"/>
  <c r="P357" i="10"/>
  <c r="BI354" i="10"/>
  <c r="BH354" i="10"/>
  <c r="BG354" i="10"/>
  <c r="BF354" i="10"/>
  <c r="T354" i="10"/>
  <c r="R354" i="10"/>
  <c r="P354" i="10"/>
  <c r="BI352" i="10"/>
  <c r="BH352" i="10"/>
  <c r="BG352" i="10"/>
  <c r="BF352" i="10"/>
  <c r="T352" i="10"/>
  <c r="R352" i="10"/>
  <c r="P352" i="10"/>
  <c r="BI351" i="10"/>
  <c r="BH351" i="10"/>
  <c r="BG351" i="10"/>
  <c r="BF351" i="10"/>
  <c r="T351" i="10"/>
  <c r="R351" i="10"/>
  <c r="P351" i="10"/>
  <c r="BI349" i="10"/>
  <c r="BH349" i="10"/>
  <c r="BG349" i="10"/>
  <c r="BF349" i="10"/>
  <c r="T349" i="10"/>
  <c r="R349" i="10"/>
  <c r="P349" i="10"/>
  <c r="BI348" i="10"/>
  <c r="BH348" i="10"/>
  <c r="BG348" i="10"/>
  <c r="BF348" i="10"/>
  <c r="T348" i="10"/>
  <c r="R348" i="10"/>
  <c r="P348" i="10"/>
  <c r="BI347" i="10"/>
  <c r="BH347" i="10"/>
  <c r="BG347" i="10"/>
  <c r="BF347" i="10"/>
  <c r="T347" i="10"/>
  <c r="R347" i="10"/>
  <c r="P347" i="10"/>
  <c r="BI345" i="10"/>
  <c r="BH345" i="10"/>
  <c r="BG345" i="10"/>
  <c r="BF345" i="10"/>
  <c r="T345" i="10"/>
  <c r="R345" i="10"/>
  <c r="P345" i="10"/>
  <c r="BI343" i="10"/>
  <c r="BH343" i="10"/>
  <c r="BG343" i="10"/>
  <c r="BF343" i="10"/>
  <c r="T343" i="10"/>
  <c r="R343" i="10"/>
  <c r="P343" i="10"/>
  <c r="BI341" i="10"/>
  <c r="BH341" i="10"/>
  <c r="BG341" i="10"/>
  <c r="BF341" i="10"/>
  <c r="T341" i="10"/>
  <c r="R341" i="10"/>
  <c r="P341" i="10"/>
  <c r="BI339" i="10"/>
  <c r="BH339" i="10"/>
  <c r="BG339" i="10"/>
  <c r="BF339" i="10"/>
  <c r="T339" i="10"/>
  <c r="R339" i="10"/>
  <c r="P339" i="10"/>
  <c r="BI337" i="10"/>
  <c r="BH337" i="10"/>
  <c r="BG337" i="10"/>
  <c r="BF337" i="10"/>
  <c r="T337" i="10"/>
  <c r="R337" i="10"/>
  <c r="P337" i="10"/>
  <c r="BI334" i="10"/>
  <c r="BH334" i="10"/>
  <c r="BG334" i="10"/>
  <c r="BF334" i="10"/>
  <c r="T334" i="10"/>
  <c r="R334" i="10"/>
  <c r="P334" i="10"/>
  <c r="BI329" i="10"/>
  <c r="BH329" i="10"/>
  <c r="BG329" i="10"/>
  <c r="BF329" i="10"/>
  <c r="T329" i="10"/>
  <c r="R329" i="10"/>
  <c r="P329" i="10"/>
  <c r="BI327" i="10"/>
  <c r="BH327" i="10"/>
  <c r="BG327" i="10"/>
  <c r="BF327" i="10"/>
  <c r="T327" i="10"/>
  <c r="R327" i="10"/>
  <c r="P327" i="10"/>
  <c r="BI325" i="10"/>
  <c r="BH325" i="10"/>
  <c r="BG325" i="10"/>
  <c r="BF325" i="10"/>
  <c r="T325" i="10"/>
  <c r="R325" i="10"/>
  <c r="P325" i="10"/>
  <c r="BI324" i="10"/>
  <c r="BH324" i="10"/>
  <c r="BG324" i="10"/>
  <c r="BF324" i="10"/>
  <c r="T324" i="10"/>
  <c r="R324" i="10"/>
  <c r="P324" i="10"/>
  <c r="BI322" i="10"/>
  <c r="BH322" i="10"/>
  <c r="BG322" i="10"/>
  <c r="BF322" i="10"/>
  <c r="T322" i="10"/>
  <c r="R322" i="10"/>
  <c r="P322" i="10"/>
  <c r="BI318" i="10"/>
  <c r="BH318" i="10"/>
  <c r="BG318" i="10"/>
  <c r="BF318" i="10"/>
  <c r="T318" i="10"/>
  <c r="R318" i="10"/>
  <c r="P318" i="10"/>
  <c r="BI316" i="10"/>
  <c r="BH316" i="10"/>
  <c r="BG316" i="10"/>
  <c r="BF316" i="10"/>
  <c r="T316" i="10"/>
  <c r="R316" i="10"/>
  <c r="P316" i="10"/>
  <c r="BI313" i="10"/>
  <c r="BH313" i="10"/>
  <c r="BG313" i="10"/>
  <c r="BF313" i="10"/>
  <c r="T313" i="10"/>
  <c r="R313" i="10"/>
  <c r="P313" i="10"/>
  <c r="BI312" i="10"/>
  <c r="BH312" i="10"/>
  <c r="BG312" i="10"/>
  <c r="BF312" i="10"/>
  <c r="T312" i="10"/>
  <c r="R312" i="10"/>
  <c r="P312" i="10"/>
  <c r="BI309" i="10"/>
  <c r="BH309" i="10"/>
  <c r="BG309" i="10"/>
  <c r="BF309" i="10"/>
  <c r="T309" i="10"/>
  <c r="R309" i="10"/>
  <c r="P309" i="10"/>
  <c r="BI304" i="10"/>
  <c r="BH304" i="10"/>
  <c r="BG304" i="10"/>
  <c r="BF304" i="10"/>
  <c r="T304" i="10"/>
  <c r="R304" i="10"/>
  <c r="P304" i="10"/>
  <c r="BI300" i="10"/>
  <c r="BH300" i="10"/>
  <c r="BG300" i="10"/>
  <c r="BF300" i="10"/>
  <c r="T300" i="10"/>
  <c r="R300" i="10"/>
  <c r="P300" i="10"/>
  <c r="BI297" i="10"/>
  <c r="BH297" i="10"/>
  <c r="BG297" i="10"/>
  <c r="BF297" i="10"/>
  <c r="T297" i="10"/>
  <c r="R297" i="10"/>
  <c r="P297" i="10"/>
  <c r="BI294" i="10"/>
  <c r="BH294" i="10"/>
  <c r="BG294" i="10"/>
  <c r="BF294" i="10"/>
  <c r="T294" i="10"/>
  <c r="R294" i="10"/>
  <c r="P294" i="10"/>
  <c r="BI291" i="10"/>
  <c r="BH291" i="10"/>
  <c r="BG291" i="10"/>
  <c r="BF291" i="10"/>
  <c r="T291" i="10"/>
  <c r="R291" i="10"/>
  <c r="P291" i="10"/>
  <c r="BI288" i="10"/>
  <c r="BH288" i="10"/>
  <c r="BG288" i="10"/>
  <c r="BF288" i="10"/>
  <c r="T288" i="10"/>
  <c r="R288" i="10"/>
  <c r="P288" i="10"/>
  <c r="BI287" i="10"/>
  <c r="BH287" i="10"/>
  <c r="BG287" i="10"/>
  <c r="BF287" i="10"/>
  <c r="T287" i="10"/>
  <c r="R287" i="10"/>
  <c r="P287" i="10"/>
  <c r="BI285" i="10"/>
  <c r="BH285" i="10"/>
  <c r="BG285" i="10"/>
  <c r="BF285" i="10"/>
  <c r="T285" i="10"/>
  <c r="R285" i="10"/>
  <c r="P285" i="10"/>
  <c r="BI284" i="10"/>
  <c r="BH284" i="10"/>
  <c r="BG284" i="10"/>
  <c r="BF284" i="10"/>
  <c r="T284" i="10"/>
  <c r="R284" i="10"/>
  <c r="P284" i="10"/>
  <c r="BI283" i="10"/>
  <c r="BH283" i="10"/>
  <c r="BG283" i="10"/>
  <c r="BF283" i="10"/>
  <c r="T283" i="10"/>
  <c r="R283" i="10"/>
  <c r="P283" i="10"/>
  <c r="BI282" i="10"/>
  <c r="BH282" i="10"/>
  <c r="BG282" i="10"/>
  <c r="BF282" i="10"/>
  <c r="T282" i="10"/>
  <c r="R282" i="10"/>
  <c r="P282" i="10"/>
  <c r="BI281" i="10"/>
  <c r="BH281" i="10"/>
  <c r="BG281" i="10"/>
  <c r="BF281" i="10"/>
  <c r="T281" i="10"/>
  <c r="R281" i="10"/>
  <c r="P281" i="10"/>
  <c r="BI280" i="10"/>
  <c r="BH280" i="10"/>
  <c r="BG280" i="10"/>
  <c r="BF280" i="10"/>
  <c r="T280" i="10"/>
  <c r="R280" i="10"/>
  <c r="P280" i="10"/>
  <c r="BI279" i="10"/>
  <c r="BH279" i="10"/>
  <c r="BG279" i="10"/>
  <c r="BF279" i="10"/>
  <c r="T279" i="10"/>
  <c r="R279" i="10"/>
  <c r="P279" i="10"/>
  <c r="BI277" i="10"/>
  <c r="BH277" i="10"/>
  <c r="BG277" i="10"/>
  <c r="BF277" i="10"/>
  <c r="T277" i="10"/>
  <c r="R277" i="10"/>
  <c r="P277" i="10"/>
  <c r="BI276" i="10"/>
  <c r="BH276" i="10"/>
  <c r="BG276" i="10"/>
  <c r="BF276" i="10"/>
  <c r="T276" i="10"/>
  <c r="R276" i="10"/>
  <c r="P276" i="10"/>
  <c r="BI274" i="10"/>
  <c r="BH274" i="10"/>
  <c r="BG274" i="10"/>
  <c r="BF274" i="10"/>
  <c r="T274" i="10"/>
  <c r="R274" i="10"/>
  <c r="P274" i="10"/>
  <c r="BI273" i="10"/>
  <c r="BH273" i="10"/>
  <c r="BG273" i="10"/>
  <c r="BF273" i="10"/>
  <c r="T273" i="10"/>
  <c r="R273" i="10"/>
  <c r="P273" i="10"/>
  <c r="BI271" i="10"/>
  <c r="BH271" i="10"/>
  <c r="BG271" i="10"/>
  <c r="BF271" i="10"/>
  <c r="T271" i="10"/>
  <c r="R271" i="10"/>
  <c r="P271" i="10"/>
  <c r="BI269" i="10"/>
  <c r="BH269" i="10"/>
  <c r="BG269" i="10"/>
  <c r="BF269" i="10"/>
  <c r="T269" i="10"/>
  <c r="R269" i="10"/>
  <c r="P269" i="10"/>
  <c r="BI265" i="10"/>
  <c r="BH265" i="10"/>
  <c r="BG265" i="10"/>
  <c r="BF265" i="10"/>
  <c r="T265" i="10"/>
  <c r="T264" i="10" s="1"/>
  <c r="R265" i="10"/>
  <c r="R264" i="10" s="1"/>
  <c r="P265" i="10"/>
  <c r="P264" i="10" s="1"/>
  <c r="BI261" i="10"/>
  <c r="BH261" i="10"/>
  <c r="BG261" i="10"/>
  <c r="BF261" i="10"/>
  <c r="T261" i="10"/>
  <c r="T260" i="10" s="1"/>
  <c r="R261" i="10"/>
  <c r="R260" i="10"/>
  <c r="P261" i="10"/>
  <c r="P260" i="10" s="1"/>
  <c r="BI255" i="10"/>
  <c r="BH255" i="10"/>
  <c r="BG255" i="10"/>
  <c r="BF255" i="10"/>
  <c r="T255" i="10"/>
  <c r="T254" i="10" s="1"/>
  <c r="R255" i="10"/>
  <c r="R254" i="10" s="1"/>
  <c r="P255" i="10"/>
  <c r="P254" i="10" s="1"/>
  <c r="BI252" i="10"/>
  <c r="BH252" i="10"/>
  <c r="BG252" i="10"/>
  <c r="BF252" i="10"/>
  <c r="T252" i="10"/>
  <c r="R252" i="10"/>
  <c r="P252" i="10"/>
  <c r="BI250" i="10"/>
  <c r="BH250" i="10"/>
  <c r="BG250" i="10"/>
  <c r="BF250" i="10"/>
  <c r="T250" i="10"/>
  <c r="R250" i="10"/>
  <c r="P250" i="10"/>
  <c r="BI248" i="10"/>
  <c r="BH248" i="10"/>
  <c r="BG248" i="10"/>
  <c r="BF248" i="10"/>
  <c r="T248" i="10"/>
  <c r="R248" i="10"/>
  <c r="P248" i="10"/>
  <c r="BI243" i="10"/>
  <c r="BH243" i="10"/>
  <c r="BG243" i="10"/>
  <c r="BF243" i="10"/>
  <c r="T243" i="10"/>
  <c r="R243" i="10"/>
  <c r="P243" i="10"/>
  <c r="BI241" i="10"/>
  <c r="BH241" i="10"/>
  <c r="BG241" i="10"/>
  <c r="BF241" i="10"/>
  <c r="T241" i="10"/>
  <c r="R241" i="10"/>
  <c r="P241" i="10"/>
  <c r="BI239" i="10"/>
  <c r="BH239" i="10"/>
  <c r="BG239" i="10"/>
  <c r="BF239" i="10"/>
  <c r="T239" i="10"/>
  <c r="R239" i="10"/>
  <c r="P239" i="10"/>
  <c r="BI237" i="10"/>
  <c r="BH237" i="10"/>
  <c r="BG237" i="10"/>
  <c r="BF237" i="10"/>
  <c r="T237" i="10"/>
  <c r="R237" i="10"/>
  <c r="P237" i="10"/>
  <c r="BI234" i="10"/>
  <c r="BH234" i="10"/>
  <c r="BG234" i="10"/>
  <c r="BF234" i="10"/>
  <c r="T234" i="10"/>
  <c r="R234" i="10"/>
  <c r="P234" i="10"/>
  <c r="BI230" i="10"/>
  <c r="BH230" i="10"/>
  <c r="BG230" i="10"/>
  <c r="BF230" i="10"/>
  <c r="T230" i="10"/>
  <c r="R230" i="10"/>
  <c r="P230" i="10"/>
  <c r="BI227" i="10"/>
  <c r="BH227" i="10"/>
  <c r="BG227" i="10"/>
  <c r="BF227" i="10"/>
  <c r="T227" i="10"/>
  <c r="R227" i="10"/>
  <c r="P227" i="10"/>
  <c r="BI224" i="10"/>
  <c r="BH224" i="10"/>
  <c r="BG224" i="10"/>
  <c r="BF224" i="10"/>
  <c r="T224" i="10"/>
  <c r="R224" i="10"/>
  <c r="P224" i="10"/>
  <c r="BI221" i="10"/>
  <c r="BH221" i="10"/>
  <c r="BG221" i="10"/>
  <c r="BF221" i="10"/>
  <c r="T221" i="10"/>
  <c r="R221" i="10"/>
  <c r="P221" i="10"/>
  <c r="BI219" i="10"/>
  <c r="BH219" i="10"/>
  <c r="BG219" i="10"/>
  <c r="BF219" i="10"/>
  <c r="T219" i="10"/>
  <c r="R219" i="10"/>
  <c r="P219" i="10"/>
  <c r="BI213" i="10"/>
  <c r="BH213" i="10"/>
  <c r="BG213" i="10"/>
  <c r="BF213" i="10"/>
  <c r="T213" i="10"/>
  <c r="R213" i="10"/>
  <c r="P213" i="10"/>
  <c r="BI210" i="10"/>
  <c r="BH210" i="10"/>
  <c r="BG210" i="10"/>
  <c r="BF210" i="10"/>
  <c r="T210" i="10"/>
  <c r="R210" i="10"/>
  <c r="P210" i="10"/>
  <c r="BI205" i="10"/>
  <c r="BH205" i="10"/>
  <c r="BG205" i="10"/>
  <c r="BF205" i="10"/>
  <c r="T205" i="10"/>
  <c r="R205" i="10"/>
  <c r="P205" i="10"/>
  <c r="BI200" i="10"/>
  <c r="BH200" i="10"/>
  <c r="BG200" i="10"/>
  <c r="BF200" i="10"/>
  <c r="T200" i="10"/>
  <c r="R200" i="10"/>
  <c r="P200" i="10"/>
  <c r="BI198" i="10"/>
  <c r="BH198" i="10"/>
  <c r="BG198" i="10"/>
  <c r="BF198" i="10"/>
  <c r="T198" i="10"/>
  <c r="R198" i="10"/>
  <c r="P198" i="10"/>
  <c r="BI196" i="10"/>
  <c r="BH196" i="10"/>
  <c r="BG196" i="10"/>
  <c r="BF196" i="10"/>
  <c r="T196" i="10"/>
  <c r="R196" i="10"/>
  <c r="P196" i="10"/>
  <c r="BI191" i="10"/>
  <c r="BH191" i="10"/>
  <c r="BG191" i="10"/>
  <c r="BF191" i="10"/>
  <c r="T191" i="10"/>
  <c r="R191" i="10"/>
  <c r="P191" i="10"/>
  <c r="BI188" i="10"/>
  <c r="BH188" i="10"/>
  <c r="BG188" i="10"/>
  <c r="BF188" i="10"/>
  <c r="T188" i="10"/>
  <c r="R188" i="10"/>
  <c r="P188" i="10"/>
  <c r="BI186" i="10"/>
  <c r="BH186" i="10"/>
  <c r="BG186" i="10"/>
  <c r="BF186" i="10"/>
  <c r="T186" i="10"/>
  <c r="R186" i="10"/>
  <c r="P186" i="10"/>
  <c r="BI178" i="10"/>
  <c r="BH178" i="10"/>
  <c r="BG178" i="10"/>
  <c r="BF178" i="10"/>
  <c r="T178" i="10"/>
  <c r="R178" i="10"/>
  <c r="P178" i="10"/>
  <c r="BI174" i="10"/>
  <c r="BH174" i="10"/>
  <c r="BG174" i="10"/>
  <c r="BF174" i="10"/>
  <c r="T174" i="10"/>
  <c r="R174" i="10"/>
  <c r="P174" i="10"/>
  <c r="BI171" i="10"/>
  <c r="BH171" i="10"/>
  <c r="BG171" i="10"/>
  <c r="BF171" i="10"/>
  <c r="T171" i="10"/>
  <c r="R171" i="10"/>
  <c r="P171" i="10"/>
  <c r="BI169" i="10"/>
  <c r="BH169" i="10"/>
  <c r="BG169" i="10"/>
  <c r="BF169" i="10"/>
  <c r="T169" i="10"/>
  <c r="R169" i="10"/>
  <c r="P169" i="10"/>
  <c r="BI167" i="10"/>
  <c r="BH167" i="10"/>
  <c r="BG167" i="10"/>
  <c r="BF167" i="10"/>
  <c r="T167" i="10"/>
  <c r="R167" i="10"/>
  <c r="P167" i="10"/>
  <c r="BI164" i="10"/>
  <c r="BH164" i="10"/>
  <c r="BG164" i="10"/>
  <c r="BF164" i="10"/>
  <c r="T164" i="10"/>
  <c r="R164" i="10"/>
  <c r="P164" i="10"/>
  <c r="BI161" i="10"/>
  <c r="BH161" i="10"/>
  <c r="BG161" i="10"/>
  <c r="BF161" i="10"/>
  <c r="T161" i="10"/>
  <c r="R161" i="10"/>
  <c r="P161" i="10"/>
  <c r="BI157" i="10"/>
  <c r="BH157" i="10"/>
  <c r="BG157" i="10"/>
  <c r="BF157" i="10"/>
  <c r="T157" i="10"/>
  <c r="R157" i="10"/>
  <c r="P157" i="10"/>
  <c r="BI152" i="10"/>
  <c r="BH152" i="10"/>
  <c r="BG152" i="10"/>
  <c r="BF152" i="10"/>
  <c r="T152" i="10"/>
  <c r="R152" i="10"/>
  <c r="P152" i="10"/>
  <c r="BI143" i="10"/>
  <c r="BH143" i="10"/>
  <c r="BG143" i="10"/>
  <c r="BF143" i="10"/>
  <c r="T143" i="10"/>
  <c r="R143" i="10"/>
  <c r="R142" i="10" s="1"/>
  <c r="P143" i="10"/>
  <c r="P142" i="10" s="1"/>
  <c r="BI138" i="10"/>
  <c r="BH138" i="10"/>
  <c r="BG138" i="10"/>
  <c r="BF138" i="10"/>
  <c r="T138" i="10"/>
  <c r="R138" i="10"/>
  <c r="P138" i="10"/>
  <c r="BI135" i="10"/>
  <c r="BH135" i="10"/>
  <c r="BG135" i="10"/>
  <c r="BF135" i="10"/>
  <c r="T135" i="10"/>
  <c r="R135" i="10"/>
  <c r="P135" i="10"/>
  <c r="BI132" i="10"/>
  <c r="BH132" i="10"/>
  <c r="BG132" i="10"/>
  <c r="BF132" i="10"/>
  <c r="T132" i="10"/>
  <c r="R132" i="10"/>
  <c r="P132" i="10"/>
  <c r="BI131" i="10"/>
  <c r="BH131" i="10"/>
  <c r="BG131" i="10"/>
  <c r="BF131" i="10"/>
  <c r="T131" i="10"/>
  <c r="R131" i="10"/>
  <c r="P131" i="10"/>
  <c r="BI130" i="10"/>
  <c r="BH130" i="10"/>
  <c r="BG130" i="10"/>
  <c r="BF130" i="10"/>
  <c r="T130" i="10"/>
  <c r="R130" i="10"/>
  <c r="P130" i="10"/>
  <c r="BI129" i="10"/>
  <c r="BH129" i="10"/>
  <c r="BG129" i="10"/>
  <c r="BF129" i="10"/>
  <c r="T129" i="10"/>
  <c r="R129" i="10"/>
  <c r="P129" i="10"/>
  <c r="BI124" i="10"/>
  <c r="BH124" i="10"/>
  <c r="BG124" i="10"/>
  <c r="BF124" i="10"/>
  <c r="T124" i="10"/>
  <c r="R124" i="10"/>
  <c r="P124" i="10"/>
  <c r="BI120" i="10"/>
  <c r="BH120" i="10"/>
  <c r="BG120" i="10"/>
  <c r="BF120" i="10"/>
  <c r="T120" i="10"/>
  <c r="R120" i="10"/>
  <c r="P120" i="10"/>
  <c r="BI118" i="10"/>
  <c r="BH118" i="10"/>
  <c r="BG118" i="10"/>
  <c r="BF118" i="10"/>
  <c r="T118" i="10"/>
  <c r="R118" i="10"/>
  <c r="P118" i="10"/>
  <c r="BI115" i="10"/>
  <c r="BH115" i="10"/>
  <c r="BG115" i="10"/>
  <c r="BF115" i="10"/>
  <c r="T115" i="10"/>
  <c r="R115" i="10"/>
  <c r="P115" i="10"/>
  <c r="F106" i="10"/>
  <c r="E104" i="10"/>
  <c r="F56" i="10"/>
  <c r="E54" i="10"/>
  <c r="J26" i="10"/>
  <c r="E26" i="10"/>
  <c r="J109" i="10" s="1"/>
  <c r="J25" i="10"/>
  <c r="J23" i="10"/>
  <c r="E23" i="10"/>
  <c r="J108" i="10" s="1"/>
  <c r="J22" i="10"/>
  <c r="J20" i="10"/>
  <c r="E20" i="10"/>
  <c r="F59" i="10"/>
  <c r="J19" i="10"/>
  <c r="J17" i="10"/>
  <c r="E17" i="10"/>
  <c r="F58" i="10" s="1"/>
  <c r="J16" i="10"/>
  <c r="J14" i="10"/>
  <c r="J106" i="10"/>
  <c r="E7" i="10"/>
  <c r="E50" i="10"/>
  <c r="J39" i="9"/>
  <c r="J38" i="9"/>
  <c r="AY63" i="1" s="1"/>
  <c r="J37" i="9"/>
  <c r="AX63" i="1"/>
  <c r="BI95" i="9"/>
  <c r="BH95" i="9"/>
  <c r="BG95" i="9"/>
  <c r="BF95" i="9"/>
  <c r="T95" i="9"/>
  <c r="T94" i="9" s="1"/>
  <c r="R95" i="9"/>
  <c r="R94" i="9" s="1"/>
  <c r="P95" i="9"/>
  <c r="P94" i="9"/>
  <c r="BI93" i="9"/>
  <c r="BH93" i="9"/>
  <c r="BG93" i="9"/>
  <c r="BF93" i="9"/>
  <c r="T93" i="9"/>
  <c r="R93" i="9"/>
  <c r="P93" i="9"/>
  <c r="BI91" i="9"/>
  <c r="BH91" i="9"/>
  <c r="BG91" i="9"/>
  <c r="BF91" i="9"/>
  <c r="T91" i="9"/>
  <c r="R91" i="9"/>
  <c r="P91" i="9"/>
  <c r="F82" i="9"/>
  <c r="E80" i="9"/>
  <c r="F56" i="9"/>
  <c r="E54" i="9"/>
  <c r="J26" i="9"/>
  <c r="E26" i="9"/>
  <c r="J59" i="9" s="1"/>
  <c r="J25" i="9"/>
  <c r="J23" i="9"/>
  <c r="E23" i="9"/>
  <c r="J84" i="9" s="1"/>
  <c r="J22" i="9"/>
  <c r="J20" i="9"/>
  <c r="E20" i="9"/>
  <c r="F59" i="9"/>
  <c r="J19" i="9"/>
  <c r="J17" i="9"/>
  <c r="E17" i="9"/>
  <c r="F84" i="9"/>
  <c r="J16" i="9"/>
  <c r="J14" i="9"/>
  <c r="J82" i="9" s="1"/>
  <c r="E7" i="9"/>
  <c r="E50" i="9" s="1"/>
  <c r="J39" i="8"/>
  <c r="J38" i="8"/>
  <c r="AY62" i="1"/>
  <c r="J37" i="8"/>
  <c r="AX62" i="1" s="1"/>
  <c r="BI141" i="8"/>
  <c r="BH141" i="8"/>
  <c r="BG141" i="8"/>
  <c r="BF141" i="8"/>
  <c r="T141" i="8"/>
  <c r="R141" i="8"/>
  <c r="P141" i="8"/>
  <c r="BI140" i="8"/>
  <c r="BH140" i="8"/>
  <c r="BG140" i="8"/>
  <c r="BF140" i="8"/>
  <c r="T140" i="8"/>
  <c r="R140" i="8"/>
  <c r="P140" i="8"/>
  <c r="BI139" i="8"/>
  <c r="BH139" i="8"/>
  <c r="BG139" i="8"/>
  <c r="BF139" i="8"/>
  <c r="T139" i="8"/>
  <c r="R139" i="8"/>
  <c r="P139" i="8"/>
  <c r="BI137" i="8"/>
  <c r="BH137" i="8"/>
  <c r="BG137" i="8"/>
  <c r="BF137" i="8"/>
  <c r="T137" i="8"/>
  <c r="R137" i="8"/>
  <c r="P137" i="8"/>
  <c r="BI135" i="8"/>
  <c r="BH135" i="8"/>
  <c r="BG135" i="8"/>
  <c r="BF135" i="8"/>
  <c r="T135" i="8"/>
  <c r="R135" i="8"/>
  <c r="P135" i="8"/>
  <c r="BI133" i="8"/>
  <c r="BH133" i="8"/>
  <c r="BG133" i="8"/>
  <c r="BF133" i="8"/>
  <c r="T133" i="8"/>
  <c r="R133" i="8"/>
  <c r="P133" i="8"/>
  <c r="BI131" i="8"/>
  <c r="BH131" i="8"/>
  <c r="BG131" i="8"/>
  <c r="BF131" i="8"/>
  <c r="T131" i="8"/>
  <c r="R131" i="8"/>
  <c r="P131" i="8"/>
  <c r="BI130" i="8"/>
  <c r="BH130" i="8"/>
  <c r="BG130" i="8"/>
  <c r="BF130" i="8"/>
  <c r="T130" i="8"/>
  <c r="R130" i="8"/>
  <c r="P130" i="8"/>
  <c r="BI128" i="8"/>
  <c r="BH128" i="8"/>
  <c r="BG128" i="8"/>
  <c r="BF128" i="8"/>
  <c r="T128" i="8"/>
  <c r="R128" i="8"/>
  <c r="P128" i="8"/>
  <c r="BI126" i="8"/>
  <c r="BH126" i="8"/>
  <c r="BG126" i="8"/>
  <c r="BF126" i="8"/>
  <c r="T126" i="8"/>
  <c r="R126" i="8"/>
  <c r="P126" i="8"/>
  <c r="BI125" i="8"/>
  <c r="BH125" i="8"/>
  <c r="BG125" i="8"/>
  <c r="BF125" i="8"/>
  <c r="T125" i="8"/>
  <c r="R125" i="8"/>
  <c r="P125" i="8"/>
  <c r="BI123" i="8"/>
  <c r="BH123" i="8"/>
  <c r="BG123" i="8"/>
  <c r="BF123" i="8"/>
  <c r="T123" i="8"/>
  <c r="R123" i="8"/>
  <c r="P123" i="8"/>
  <c r="BI121" i="8"/>
  <c r="BH121" i="8"/>
  <c r="BG121" i="8"/>
  <c r="BF121" i="8"/>
  <c r="T121" i="8"/>
  <c r="R121" i="8"/>
  <c r="P121" i="8"/>
  <c r="BI119" i="8"/>
  <c r="BH119" i="8"/>
  <c r="BG119" i="8"/>
  <c r="BF119" i="8"/>
  <c r="T119" i="8"/>
  <c r="R119" i="8"/>
  <c r="P119" i="8"/>
  <c r="BI117" i="8"/>
  <c r="BH117" i="8"/>
  <c r="BG117" i="8"/>
  <c r="BF117" i="8"/>
  <c r="T117" i="8"/>
  <c r="R117" i="8"/>
  <c r="P117" i="8"/>
  <c r="BI116" i="8"/>
  <c r="BH116" i="8"/>
  <c r="BG116" i="8"/>
  <c r="BF116" i="8"/>
  <c r="T116" i="8"/>
  <c r="R116" i="8"/>
  <c r="P116" i="8"/>
  <c r="BI114" i="8"/>
  <c r="BH114" i="8"/>
  <c r="BG114" i="8"/>
  <c r="BF114" i="8"/>
  <c r="T114" i="8"/>
  <c r="R114" i="8"/>
  <c r="P114" i="8"/>
  <c r="BI112" i="8"/>
  <c r="BH112" i="8"/>
  <c r="BG112" i="8"/>
  <c r="BF112" i="8"/>
  <c r="T112" i="8"/>
  <c r="R112" i="8"/>
  <c r="P112" i="8"/>
  <c r="BI111" i="8"/>
  <c r="BH111" i="8"/>
  <c r="BG111" i="8"/>
  <c r="BF111" i="8"/>
  <c r="T111" i="8"/>
  <c r="R111" i="8"/>
  <c r="P111" i="8"/>
  <c r="BI110" i="8"/>
  <c r="BH110" i="8"/>
  <c r="BG110" i="8"/>
  <c r="BF110" i="8"/>
  <c r="T110" i="8"/>
  <c r="R110" i="8"/>
  <c r="P110" i="8"/>
  <c r="BI109" i="8"/>
  <c r="BH109" i="8"/>
  <c r="BG109" i="8"/>
  <c r="BF109" i="8"/>
  <c r="T109" i="8"/>
  <c r="R109" i="8"/>
  <c r="P109" i="8"/>
  <c r="BI107" i="8"/>
  <c r="BH107" i="8"/>
  <c r="BG107" i="8"/>
  <c r="BF107" i="8"/>
  <c r="T107" i="8"/>
  <c r="R107" i="8"/>
  <c r="P107" i="8"/>
  <c r="BI106" i="8"/>
  <c r="BH106" i="8"/>
  <c r="BG106" i="8"/>
  <c r="BF106" i="8"/>
  <c r="T106" i="8"/>
  <c r="R106" i="8"/>
  <c r="P106" i="8"/>
  <c r="BI104" i="8"/>
  <c r="BH104" i="8"/>
  <c r="BG104" i="8"/>
  <c r="BF104" i="8"/>
  <c r="T104" i="8"/>
  <c r="R104" i="8"/>
  <c r="P104" i="8"/>
  <c r="BI103" i="8"/>
  <c r="BH103" i="8"/>
  <c r="BG103" i="8"/>
  <c r="BF103" i="8"/>
  <c r="T103" i="8"/>
  <c r="R103" i="8"/>
  <c r="P103" i="8"/>
  <c r="BI102" i="8"/>
  <c r="BH102" i="8"/>
  <c r="BG102" i="8"/>
  <c r="BF102" i="8"/>
  <c r="T102" i="8"/>
  <c r="R102" i="8"/>
  <c r="P102" i="8"/>
  <c r="BI101" i="8"/>
  <c r="BH101" i="8"/>
  <c r="BG101" i="8"/>
  <c r="BF101" i="8"/>
  <c r="T101" i="8"/>
  <c r="R101" i="8"/>
  <c r="P101" i="8"/>
  <c r="BI99" i="8"/>
  <c r="BH99" i="8"/>
  <c r="BG99" i="8"/>
  <c r="BF99" i="8"/>
  <c r="T99" i="8"/>
  <c r="R99" i="8"/>
  <c r="P99" i="8"/>
  <c r="BI97" i="8"/>
  <c r="BH97" i="8"/>
  <c r="BG97" i="8"/>
  <c r="BF97" i="8"/>
  <c r="T97" i="8"/>
  <c r="R97" i="8"/>
  <c r="P97" i="8"/>
  <c r="BI96" i="8"/>
  <c r="BH96" i="8"/>
  <c r="BG96" i="8"/>
  <c r="BF96" i="8"/>
  <c r="T96" i="8"/>
  <c r="R96" i="8"/>
  <c r="P96" i="8"/>
  <c r="BI95" i="8"/>
  <c r="BH95" i="8"/>
  <c r="BG95" i="8"/>
  <c r="BF95" i="8"/>
  <c r="T95" i="8"/>
  <c r="R95" i="8"/>
  <c r="P95" i="8"/>
  <c r="BI94" i="8"/>
  <c r="BH94" i="8"/>
  <c r="BG94" i="8"/>
  <c r="BF94" i="8"/>
  <c r="T94" i="8"/>
  <c r="R94" i="8"/>
  <c r="P94" i="8"/>
  <c r="BI93" i="8"/>
  <c r="BH93" i="8"/>
  <c r="BG93" i="8"/>
  <c r="BF93" i="8"/>
  <c r="T93" i="8"/>
  <c r="R93" i="8"/>
  <c r="P93" i="8"/>
  <c r="BI92" i="8"/>
  <c r="BH92" i="8"/>
  <c r="BG92" i="8"/>
  <c r="BF92" i="8"/>
  <c r="T92" i="8"/>
  <c r="R92" i="8"/>
  <c r="P92" i="8"/>
  <c r="BI91" i="8"/>
  <c r="BH91" i="8"/>
  <c r="BG91" i="8"/>
  <c r="BF91" i="8"/>
  <c r="T91" i="8"/>
  <c r="R91" i="8"/>
  <c r="P91" i="8"/>
  <c r="BI90" i="8"/>
  <c r="BH90" i="8"/>
  <c r="BG90" i="8"/>
  <c r="BF90" i="8"/>
  <c r="T90" i="8"/>
  <c r="R90" i="8"/>
  <c r="P90" i="8"/>
  <c r="BI89" i="8"/>
  <c r="BH89" i="8"/>
  <c r="BG89" i="8"/>
  <c r="BF89" i="8"/>
  <c r="T89" i="8"/>
  <c r="R89" i="8"/>
  <c r="P89" i="8"/>
  <c r="BI88" i="8"/>
  <c r="BH88" i="8"/>
  <c r="BG88" i="8"/>
  <c r="BF88" i="8"/>
  <c r="T88" i="8"/>
  <c r="R88" i="8"/>
  <c r="P88" i="8"/>
  <c r="F80" i="8"/>
  <c r="E78" i="8"/>
  <c r="F56" i="8"/>
  <c r="E54" i="8"/>
  <c r="J26" i="8"/>
  <c r="E26" i="8"/>
  <c r="J83" i="8" s="1"/>
  <c r="J25" i="8"/>
  <c r="J23" i="8"/>
  <c r="E23" i="8"/>
  <c r="J58" i="8" s="1"/>
  <c r="J22" i="8"/>
  <c r="J20" i="8"/>
  <c r="E20" i="8"/>
  <c r="F59" i="8" s="1"/>
  <c r="J19" i="8"/>
  <c r="J17" i="8"/>
  <c r="E17" i="8"/>
  <c r="F58" i="8" s="1"/>
  <c r="J16" i="8"/>
  <c r="J14" i="8"/>
  <c r="J80" i="8" s="1"/>
  <c r="E7" i="8"/>
  <c r="E50" i="8" s="1"/>
  <c r="J39" i="7"/>
  <c r="J38" i="7"/>
  <c r="AY61" i="1" s="1"/>
  <c r="J37" i="7"/>
  <c r="AX61" i="1" s="1"/>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BI131" i="7"/>
  <c r="BH131" i="7"/>
  <c r="BG131" i="7"/>
  <c r="BF131" i="7"/>
  <c r="T131" i="7"/>
  <c r="R131" i="7"/>
  <c r="P131" i="7"/>
  <c r="BI129" i="7"/>
  <c r="BH129" i="7"/>
  <c r="BG129" i="7"/>
  <c r="BF129" i="7"/>
  <c r="T129" i="7"/>
  <c r="R129" i="7"/>
  <c r="P129" i="7"/>
  <c r="BI128" i="7"/>
  <c r="BH128" i="7"/>
  <c r="BG128" i="7"/>
  <c r="BF128" i="7"/>
  <c r="T128" i="7"/>
  <c r="R128" i="7"/>
  <c r="P128" i="7"/>
  <c r="BI127" i="7"/>
  <c r="BH127" i="7"/>
  <c r="BG127" i="7"/>
  <c r="BF127" i="7"/>
  <c r="T127" i="7"/>
  <c r="R127" i="7"/>
  <c r="P127" i="7"/>
  <c r="BI125" i="7"/>
  <c r="BH125" i="7"/>
  <c r="BG125" i="7"/>
  <c r="BF125" i="7"/>
  <c r="T125" i="7"/>
  <c r="R125" i="7"/>
  <c r="P125" i="7"/>
  <c r="BI124" i="7"/>
  <c r="BH124" i="7"/>
  <c r="BG124" i="7"/>
  <c r="BF124" i="7"/>
  <c r="T124" i="7"/>
  <c r="R124" i="7"/>
  <c r="P124" i="7"/>
  <c r="BI123" i="7"/>
  <c r="BH123" i="7"/>
  <c r="BG123" i="7"/>
  <c r="BF123" i="7"/>
  <c r="T123" i="7"/>
  <c r="R123" i="7"/>
  <c r="P123" i="7"/>
  <c r="BI122" i="7"/>
  <c r="BH122" i="7"/>
  <c r="BG122" i="7"/>
  <c r="BF122" i="7"/>
  <c r="T122" i="7"/>
  <c r="R122" i="7"/>
  <c r="P122" i="7"/>
  <c r="BI120" i="7"/>
  <c r="BH120" i="7"/>
  <c r="BG120" i="7"/>
  <c r="BF120" i="7"/>
  <c r="T120" i="7"/>
  <c r="R120" i="7"/>
  <c r="P120" i="7"/>
  <c r="BI119" i="7"/>
  <c r="BH119" i="7"/>
  <c r="BG119" i="7"/>
  <c r="BF119" i="7"/>
  <c r="T119" i="7"/>
  <c r="R119" i="7"/>
  <c r="P119" i="7"/>
  <c r="BI118" i="7"/>
  <c r="BH118" i="7"/>
  <c r="BG118" i="7"/>
  <c r="BF118" i="7"/>
  <c r="T118" i="7"/>
  <c r="R118" i="7"/>
  <c r="P118" i="7"/>
  <c r="BI117" i="7"/>
  <c r="BH117" i="7"/>
  <c r="BG117" i="7"/>
  <c r="BF117" i="7"/>
  <c r="T117" i="7"/>
  <c r="R117" i="7"/>
  <c r="P117" i="7"/>
  <c r="BI116" i="7"/>
  <c r="BH116" i="7"/>
  <c r="BG116" i="7"/>
  <c r="BF116" i="7"/>
  <c r="T116" i="7"/>
  <c r="R116" i="7"/>
  <c r="P116" i="7"/>
  <c r="BI114" i="7"/>
  <c r="BH114" i="7"/>
  <c r="BG114" i="7"/>
  <c r="BF114" i="7"/>
  <c r="T114" i="7"/>
  <c r="R114" i="7"/>
  <c r="P114" i="7"/>
  <c r="BI113" i="7"/>
  <c r="BH113" i="7"/>
  <c r="BG113" i="7"/>
  <c r="BF113" i="7"/>
  <c r="T113" i="7"/>
  <c r="R113" i="7"/>
  <c r="P113" i="7"/>
  <c r="BI112" i="7"/>
  <c r="BH112" i="7"/>
  <c r="BG112" i="7"/>
  <c r="BF112" i="7"/>
  <c r="T112" i="7"/>
  <c r="R112" i="7"/>
  <c r="P112" i="7"/>
  <c r="BI111" i="7"/>
  <c r="BH111" i="7"/>
  <c r="BG111" i="7"/>
  <c r="BF111" i="7"/>
  <c r="T111" i="7"/>
  <c r="R111" i="7"/>
  <c r="P111" i="7"/>
  <c r="BI110" i="7"/>
  <c r="BH110" i="7"/>
  <c r="BG110" i="7"/>
  <c r="BF110" i="7"/>
  <c r="T110" i="7"/>
  <c r="R110" i="7"/>
  <c r="P110" i="7"/>
  <c r="BI109" i="7"/>
  <c r="BH109" i="7"/>
  <c r="BG109" i="7"/>
  <c r="BF109" i="7"/>
  <c r="T109" i="7"/>
  <c r="R109" i="7"/>
  <c r="P109" i="7"/>
  <c r="BI108" i="7"/>
  <c r="BH108" i="7"/>
  <c r="BG108" i="7"/>
  <c r="BF108" i="7"/>
  <c r="T108" i="7"/>
  <c r="R108" i="7"/>
  <c r="P108" i="7"/>
  <c r="BI107" i="7"/>
  <c r="BH107" i="7"/>
  <c r="BG107" i="7"/>
  <c r="BF107" i="7"/>
  <c r="T107" i="7"/>
  <c r="R107" i="7"/>
  <c r="P107" i="7"/>
  <c r="BI106" i="7"/>
  <c r="BH106" i="7"/>
  <c r="BG106" i="7"/>
  <c r="BF106" i="7"/>
  <c r="T106" i="7"/>
  <c r="R106" i="7"/>
  <c r="P106" i="7"/>
  <c r="BI105" i="7"/>
  <c r="BH105" i="7"/>
  <c r="BG105" i="7"/>
  <c r="BF105" i="7"/>
  <c r="T105" i="7"/>
  <c r="R105" i="7"/>
  <c r="P105" i="7"/>
  <c r="BI104" i="7"/>
  <c r="BH104" i="7"/>
  <c r="BG104" i="7"/>
  <c r="BF104" i="7"/>
  <c r="T104" i="7"/>
  <c r="R104" i="7"/>
  <c r="P104" i="7"/>
  <c r="BI103" i="7"/>
  <c r="BH103" i="7"/>
  <c r="BG103" i="7"/>
  <c r="BF103" i="7"/>
  <c r="T103" i="7"/>
  <c r="R103" i="7"/>
  <c r="P103" i="7"/>
  <c r="BI102" i="7"/>
  <c r="BH102" i="7"/>
  <c r="BG102" i="7"/>
  <c r="BF102" i="7"/>
  <c r="T102" i="7"/>
  <c r="R102" i="7"/>
  <c r="P102" i="7"/>
  <c r="BI101" i="7"/>
  <c r="BH101" i="7"/>
  <c r="BG101" i="7"/>
  <c r="BF101" i="7"/>
  <c r="T101" i="7"/>
  <c r="R101" i="7"/>
  <c r="P101" i="7"/>
  <c r="BI100" i="7"/>
  <c r="BH100" i="7"/>
  <c r="BG100" i="7"/>
  <c r="BF100" i="7"/>
  <c r="T100" i="7"/>
  <c r="R100" i="7"/>
  <c r="P100" i="7"/>
  <c r="BI99" i="7"/>
  <c r="BH99" i="7"/>
  <c r="BG99" i="7"/>
  <c r="BF99" i="7"/>
  <c r="T99" i="7"/>
  <c r="R99" i="7"/>
  <c r="P99" i="7"/>
  <c r="BI98" i="7"/>
  <c r="BH98" i="7"/>
  <c r="BG98" i="7"/>
  <c r="BF98" i="7"/>
  <c r="T98" i="7"/>
  <c r="R98" i="7"/>
  <c r="P98" i="7"/>
  <c r="BI97" i="7"/>
  <c r="BH97" i="7"/>
  <c r="BG97" i="7"/>
  <c r="BF97" i="7"/>
  <c r="T97" i="7"/>
  <c r="R97" i="7"/>
  <c r="P97" i="7"/>
  <c r="BI96" i="7"/>
  <c r="BH96" i="7"/>
  <c r="BG96" i="7"/>
  <c r="BF96" i="7"/>
  <c r="T96" i="7"/>
  <c r="R96" i="7"/>
  <c r="P96" i="7"/>
  <c r="BI95" i="7"/>
  <c r="BH95" i="7"/>
  <c r="BG95" i="7"/>
  <c r="BF95" i="7"/>
  <c r="T95" i="7"/>
  <c r="R95" i="7"/>
  <c r="P95" i="7"/>
  <c r="BI94" i="7"/>
  <c r="BH94" i="7"/>
  <c r="BG94" i="7"/>
  <c r="BF94" i="7"/>
  <c r="T94" i="7"/>
  <c r="R94" i="7"/>
  <c r="P94" i="7"/>
  <c r="BI93" i="7"/>
  <c r="BH93" i="7"/>
  <c r="BG93" i="7"/>
  <c r="BF93" i="7"/>
  <c r="T93" i="7"/>
  <c r="R93" i="7"/>
  <c r="P93" i="7"/>
  <c r="BI92" i="7"/>
  <c r="BH92" i="7"/>
  <c r="BG92" i="7"/>
  <c r="BF92" i="7"/>
  <c r="T92" i="7"/>
  <c r="R92" i="7"/>
  <c r="P92" i="7"/>
  <c r="F84" i="7"/>
  <c r="E82" i="7"/>
  <c r="F56" i="7"/>
  <c r="E54" i="7"/>
  <c r="J26" i="7"/>
  <c r="E26" i="7"/>
  <c r="J87" i="7" s="1"/>
  <c r="J25" i="7"/>
  <c r="J23" i="7"/>
  <c r="E23" i="7"/>
  <c r="J58" i="7" s="1"/>
  <c r="J22" i="7"/>
  <c r="J20" i="7"/>
  <c r="E20" i="7"/>
  <c r="F59" i="7"/>
  <c r="J19" i="7"/>
  <c r="J17" i="7"/>
  <c r="E17" i="7"/>
  <c r="F58" i="7" s="1"/>
  <c r="J16" i="7"/>
  <c r="J14" i="7"/>
  <c r="J84" i="7" s="1"/>
  <c r="E7" i="7"/>
  <c r="E78" i="7" s="1"/>
  <c r="J39" i="6"/>
  <c r="J38" i="6"/>
  <c r="AY60" i="1"/>
  <c r="J37" i="6"/>
  <c r="AX60" i="1"/>
  <c r="BI106" i="6"/>
  <c r="BH106" i="6"/>
  <c r="BG106" i="6"/>
  <c r="BF106" i="6"/>
  <c r="T106" i="6"/>
  <c r="R106" i="6"/>
  <c r="P106" i="6"/>
  <c r="BI105" i="6"/>
  <c r="BH105" i="6"/>
  <c r="BG105" i="6"/>
  <c r="BF105" i="6"/>
  <c r="T105" i="6"/>
  <c r="R105" i="6"/>
  <c r="P105" i="6"/>
  <c r="BI104" i="6"/>
  <c r="BH104" i="6"/>
  <c r="BG104" i="6"/>
  <c r="BF104" i="6"/>
  <c r="T104" i="6"/>
  <c r="R104" i="6"/>
  <c r="P104" i="6"/>
  <c r="BI103" i="6"/>
  <c r="BH103" i="6"/>
  <c r="BG103" i="6"/>
  <c r="BF103" i="6"/>
  <c r="T103" i="6"/>
  <c r="R103" i="6"/>
  <c r="P103" i="6"/>
  <c r="BI102" i="6"/>
  <c r="BH102" i="6"/>
  <c r="BG102" i="6"/>
  <c r="BF102" i="6"/>
  <c r="T102" i="6"/>
  <c r="R102" i="6"/>
  <c r="P102" i="6"/>
  <c r="BI101" i="6"/>
  <c r="BH101" i="6"/>
  <c r="BG101" i="6"/>
  <c r="BF101" i="6"/>
  <c r="T101" i="6"/>
  <c r="R101" i="6"/>
  <c r="P101" i="6"/>
  <c r="BI100" i="6"/>
  <c r="BH100" i="6"/>
  <c r="BG100" i="6"/>
  <c r="BF100" i="6"/>
  <c r="T100" i="6"/>
  <c r="R100" i="6"/>
  <c r="P100" i="6"/>
  <c r="BI99" i="6"/>
  <c r="BH99" i="6"/>
  <c r="BG99" i="6"/>
  <c r="BF99" i="6"/>
  <c r="T99" i="6"/>
  <c r="R99" i="6"/>
  <c r="P99" i="6"/>
  <c r="BI98" i="6"/>
  <c r="BH98" i="6"/>
  <c r="BG98" i="6"/>
  <c r="BF98" i="6"/>
  <c r="T98" i="6"/>
  <c r="R98" i="6"/>
  <c r="P98" i="6"/>
  <c r="BI97" i="6"/>
  <c r="BH97" i="6"/>
  <c r="BG97" i="6"/>
  <c r="BF97" i="6"/>
  <c r="T97" i="6"/>
  <c r="R97" i="6"/>
  <c r="P97" i="6"/>
  <c r="BI96" i="6"/>
  <c r="BH96" i="6"/>
  <c r="BG96" i="6"/>
  <c r="BF96" i="6"/>
  <c r="T96" i="6"/>
  <c r="R96" i="6"/>
  <c r="P96" i="6"/>
  <c r="BI95" i="6"/>
  <c r="BH95" i="6"/>
  <c r="BG95" i="6"/>
  <c r="BF95" i="6"/>
  <c r="T95" i="6"/>
  <c r="R95" i="6"/>
  <c r="P95" i="6"/>
  <c r="BI94" i="6"/>
  <c r="BH94" i="6"/>
  <c r="BG94" i="6"/>
  <c r="BF94" i="6"/>
  <c r="T94" i="6"/>
  <c r="R94" i="6"/>
  <c r="P94" i="6"/>
  <c r="BI93" i="6"/>
  <c r="BH93" i="6"/>
  <c r="BG93" i="6"/>
  <c r="BF93" i="6"/>
  <c r="T93" i="6"/>
  <c r="R93" i="6"/>
  <c r="P93" i="6"/>
  <c r="BI92" i="6"/>
  <c r="BH92" i="6"/>
  <c r="BG92" i="6"/>
  <c r="BF92" i="6"/>
  <c r="T92" i="6"/>
  <c r="R92" i="6"/>
  <c r="P92" i="6"/>
  <c r="BI91" i="6"/>
  <c r="BH91" i="6"/>
  <c r="BG91" i="6"/>
  <c r="BF91" i="6"/>
  <c r="T91" i="6"/>
  <c r="R91" i="6"/>
  <c r="P91" i="6"/>
  <c r="BI90" i="6"/>
  <c r="BH90" i="6"/>
  <c r="BG90" i="6"/>
  <c r="BF90" i="6"/>
  <c r="T90" i="6"/>
  <c r="R90" i="6"/>
  <c r="P90" i="6"/>
  <c r="BI89" i="6"/>
  <c r="BH89" i="6"/>
  <c r="BG89" i="6"/>
  <c r="BF89" i="6"/>
  <c r="T89" i="6"/>
  <c r="R89" i="6"/>
  <c r="P89" i="6"/>
  <c r="BI88" i="6"/>
  <c r="BH88" i="6"/>
  <c r="BG88" i="6"/>
  <c r="BF88" i="6"/>
  <c r="T88" i="6"/>
  <c r="R88" i="6"/>
  <c r="P88" i="6"/>
  <c r="F80" i="6"/>
  <c r="E78" i="6"/>
  <c r="F56" i="6"/>
  <c r="E54" i="6"/>
  <c r="J26" i="6"/>
  <c r="E26" i="6"/>
  <c r="J59" i="6"/>
  <c r="J25" i="6"/>
  <c r="J23" i="6"/>
  <c r="E23" i="6"/>
  <c r="J82" i="6" s="1"/>
  <c r="J22" i="6"/>
  <c r="J20" i="6"/>
  <c r="E20" i="6"/>
  <c r="F59" i="6" s="1"/>
  <c r="J19" i="6"/>
  <c r="J17" i="6"/>
  <c r="E17" i="6"/>
  <c r="F82" i="6" s="1"/>
  <c r="J16" i="6"/>
  <c r="J14" i="6"/>
  <c r="J80" i="6" s="1"/>
  <c r="E7" i="6"/>
  <c r="E50" i="6" s="1"/>
  <c r="J39" i="5"/>
  <c r="J38" i="5"/>
  <c r="AY59" i="1" s="1"/>
  <c r="J37" i="5"/>
  <c r="AX59" i="1" s="1"/>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31" i="5"/>
  <c r="BH131" i="5"/>
  <c r="BG131" i="5"/>
  <c r="BF131" i="5"/>
  <c r="T131" i="5"/>
  <c r="R131" i="5"/>
  <c r="P131" i="5"/>
  <c r="BI130" i="5"/>
  <c r="BH130" i="5"/>
  <c r="BG130" i="5"/>
  <c r="BF130" i="5"/>
  <c r="T130" i="5"/>
  <c r="R130" i="5"/>
  <c r="P130" i="5"/>
  <c r="BI129" i="5"/>
  <c r="BH129" i="5"/>
  <c r="BG129" i="5"/>
  <c r="BF129" i="5"/>
  <c r="T129" i="5"/>
  <c r="R129" i="5"/>
  <c r="P129" i="5"/>
  <c r="BI126" i="5"/>
  <c r="BH126" i="5"/>
  <c r="BG126" i="5"/>
  <c r="BF126" i="5"/>
  <c r="T126" i="5"/>
  <c r="R126" i="5"/>
  <c r="P126" i="5"/>
  <c r="BI125" i="5"/>
  <c r="BH125" i="5"/>
  <c r="BG125" i="5"/>
  <c r="BF125" i="5"/>
  <c r="T125" i="5"/>
  <c r="R125" i="5"/>
  <c r="P125" i="5"/>
  <c r="BI124" i="5"/>
  <c r="BH124" i="5"/>
  <c r="BG124" i="5"/>
  <c r="BF124" i="5"/>
  <c r="T124" i="5"/>
  <c r="R124" i="5"/>
  <c r="P124" i="5"/>
  <c r="BI123" i="5"/>
  <c r="BH123" i="5"/>
  <c r="BG123" i="5"/>
  <c r="BF123" i="5"/>
  <c r="T123" i="5"/>
  <c r="R123" i="5"/>
  <c r="P123" i="5"/>
  <c r="BI122" i="5"/>
  <c r="BH122" i="5"/>
  <c r="BG122" i="5"/>
  <c r="BF122" i="5"/>
  <c r="T122" i="5"/>
  <c r="R122" i="5"/>
  <c r="P122" i="5"/>
  <c r="BI120" i="5"/>
  <c r="BH120" i="5"/>
  <c r="BG120" i="5"/>
  <c r="BF120" i="5"/>
  <c r="T120" i="5"/>
  <c r="R120" i="5"/>
  <c r="P120" i="5"/>
  <c r="BI114" i="5"/>
  <c r="BH114" i="5"/>
  <c r="BG114" i="5"/>
  <c r="BF114" i="5"/>
  <c r="T114" i="5"/>
  <c r="R114" i="5"/>
  <c r="P114" i="5"/>
  <c r="BI112" i="5"/>
  <c r="BH112" i="5"/>
  <c r="BG112" i="5"/>
  <c r="BF112" i="5"/>
  <c r="T112" i="5"/>
  <c r="R112" i="5"/>
  <c r="P112" i="5"/>
  <c r="BI110" i="5"/>
  <c r="BH110" i="5"/>
  <c r="BG110" i="5"/>
  <c r="BF110" i="5"/>
  <c r="T110" i="5"/>
  <c r="R110" i="5"/>
  <c r="P110" i="5"/>
  <c r="BI108" i="5"/>
  <c r="BH108" i="5"/>
  <c r="BG108" i="5"/>
  <c r="BF108" i="5"/>
  <c r="T108" i="5"/>
  <c r="R108" i="5"/>
  <c r="P108" i="5"/>
  <c r="BI106" i="5"/>
  <c r="BH106" i="5"/>
  <c r="BG106" i="5"/>
  <c r="BF106" i="5"/>
  <c r="T106" i="5"/>
  <c r="R106" i="5"/>
  <c r="P106" i="5"/>
  <c r="BI105" i="5"/>
  <c r="BH105" i="5"/>
  <c r="BG105" i="5"/>
  <c r="BF105" i="5"/>
  <c r="T105" i="5"/>
  <c r="R105" i="5"/>
  <c r="P105" i="5"/>
  <c r="BI104" i="5"/>
  <c r="BH104" i="5"/>
  <c r="BG104" i="5"/>
  <c r="BF104" i="5"/>
  <c r="T104" i="5"/>
  <c r="R104" i="5"/>
  <c r="P104" i="5"/>
  <c r="BI101" i="5"/>
  <c r="BH101" i="5"/>
  <c r="BG101" i="5"/>
  <c r="BF101" i="5"/>
  <c r="T101" i="5"/>
  <c r="R101" i="5"/>
  <c r="P101" i="5"/>
  <c r="BI100" i="5"/>
  <c r="BH100" i="5"/>
  <c r="BG100" i="5"/>
  <c r="BF100" i="5"/>
  <c r="T100" i="5"/>
  <c r="R100" i="5"/>
  <c r="P100" i="5"/>
  <c r="BI99" i="5"/>
  <c r="BH99" i="5"/>
  <c r="BG99" i="5"/>
  <c r="BF99" i="5"/>
  <c r="T99" i="5"/>
  <c r="R99" i="5"/>
  <c r="P99" i="5"/>
  <c r="BI96" i="5"/>
  <c r="BH96" i="5"/>
  <c r="BG96" i="5"/>
  <c r="BF96" i="5"/>
  <c r="T96" i="5"/>
  <c r="R96" i="5"/>
  <c r="P96" i="5"/>
  <c r="BI95" i="5"/>
  <c r="BH95" i="5"/>
  <c r="BG95" i="5"/>
  <c r="BF95" i="5"/>
  <c r="T95" i="5"/>
  <c r="R95" i="5"/>
  <c r="P95" i="5"/>
  <c r="BI94" i="5"/>
  <c r="BH94" i="5"/>
  <c r="BG94" i="5"/>
  <c r="BF94" i="5"/>
  <c r="T94" i="5"/>
  <c r="R94" i="5"/>
  <c r="P94" i="5"/>
  <c r="BI93" i="5"/>
  <c r="BH93" i="5"/>
  <c r="BG93" i="5"/>
  <c r="BF93" i="5"/>
  <c r="T93" i="5"/>
  <c r="R93" i="5"/>
  <c r="P93" i="5"/>
  <c r="BI92" i="5"/>
  <c r="BH92" i="5"/>
  <c r="BG92" i="5"/>
  <c r="BF92" i="5"/>
  <c r="T92" i="5"/>
  <c r="R92" i="5"/>
  <c r="P92" i="5"/>
  <c r="BI91" i="5"/>
  <c r="BH91" i="5"/>
  <c r="BG91" i="5"/>
  <c r="BF91" i="5"/>
  <c r="T91" i="5"/>
  <c r="R91" i="5"/>
  <c r="P91" i="5"/>
  <c r="BI90" i="5"/>
  <c r="BH90" i="5"/>
  <c r="BG90" i="5"/>
  <c r="BF90" i="5"/>
  <c r="T90" i="5"/>
  <c r="R90" i="5"/>
  <c r="P90" i="5"/>
  <c r="BI89" i="5"/>
  <c r="BH89" i="5"/>
  <c r="BG89" i="5"/>
  <c r="BF89" i="5"/>
  <c r="T89" i="5"/>
  <c r="R89" i="5"/>
  <c r="P89" i="5"/>
  <c r="BI88" i="5"/>
  <c r="BH88" i="5"/>
  <c r="BG88" i="5"/>
  <c r="BF88" i="5"/>
  <c r="T88" i="5"/>
  <c r="R88" i="5"/>
  <c r="P88" i="5"/>
  <c r="F80" i="5"/>
  <c r="E78" i="5"/>
  <c r="F56" i="5"/>
  <c r="E54" i="5"/>
  <c r="J26" i="5"/>
  <c r="E26" i="5"/>
  <c r="J83" i="5" s="1"/>
  <c r="J25" i="5"/>
  <c r="J23" i="5"/>
  <c r="E23" i="5"/>
  <c r="J82" i="5" s="1"/>
  <c r="J22" i="5"/>
  <c r="J20" i="5"/>
  <c r="E20" i="5"/>
  <c r="F83" i="5" s="1"/>
  <c r="J19" i="5"/>
  <c r="J17" i="5"/>
  <c r="E17" i="5"/>
  <c r="F58" i="5"/>
  <c r="J16" i="5"/>
  <c r="J14" i="5"/>
  <c r="J56" i="5" s="1"/>
  <c r="E7" i="5"/>
  <c r="E50" i="5" s="1"/>
  <c r="J39" i="4"/>
  <c r="J38" i="4"/>
  <c r="AY58" i="1" s="1"/>
  <c r="J37" i="4"/>
  <c r="AX58" i="1" s="1"/>
  <c r="BI423" i="4"/>
  <c r="BH423" i="4"/>
  <c r="BG423" i="4"/>
  <c r="BF423" i="4"/>
  <c r="T423" i="4"/>
  <c r="R423" i="4"/>
  <c r="P423" i="4"/>
  <c r="BI421" i="4"/>
  <c r="BH421" i="4"/>
  <c r="BG421" i="4"/>
  <c r="BF421" i="4"/>
  <c r="T421" i="4"/>
  <c r="R421" i="4"/>
  <c r="P421" i="4"/>
  <c r="BI419" i="4"/>
  <c r="BH419" i="4"/>
  <c r="BG419" i="4"/>
  <c r="BF419" i="4"/>
  <c r="T419" i="4"/>
  <c r="R419" i="4"/>
  <c r="P419" i="4"/>
  <c r="BI415" i="4"/>
  <c r="BH415" i="4"/>
  <c r="BG415" i="4"/>
  <c r="BF415" i="4"/>
  <c r="T415" i="4"/>
  <c r="R415" i="4"/>
  <c r="P415" i="4"/>
  <c r="BI413" i="4"/>
  <c r="BH413" i="4"/>
  <c r="BG413" i="4"/>
  <c r="BF413" i="4"/>
  <c r="T413" i="4"/>
  <c r="R413" i="4"/>
  <c r="P413" i="4"/>
  <c r="BI410" i="4"/>
  <c r="BH410" i="4"/>
  <c r="BG410" i="4"/>
  <c r="BF410" i="4"/>
  <c r="T410" i="4"/>
  <c r="R410" i="4"/>
  <c r="P410" i="4"/>
  <c r="BI404" i="4"/>
  <c r="BH404" i="4"/>
  <c r="BG404" i="4"/>
  <c r="BF404" i="4"/>
  <c r="T404" i="4"/>
  <c r="R404" i="4"/>
  <c r="P404" i="4"/>
  <c r="BI401" i="4"/>
  <c r="BH401" i="4"/>
  <c r="BG401" i="4"/>
  <c r="BF401" i="4"/>
  <c r="T401" i="4"/>
  <c r="R401" i="4"/>
  <c r="P401" i="4"/>
  <c r="BI399" i="4"/>
  <c r="BH399" i="4"/>
  <c r="BG399" i="4"/>
  <c r="BF399" i="4"/>
  <c r="T399" i="4"/>
  <c r="R399" i="4"/>
  <c r="P399" i="4"/>
  <c r="BI396" i="4"/>
  <c r="BH396" i="4"/>
  <c r="BG396" i="4"/>
  <c r="BF396" i="4"/>
  <c r="T396" i="4"/>
  <c r="R396" i="4"/>
  <c r="P396" i="4"/>
  <c r="BI393" i="4"/>
  <c r="BH393" i="4"/>
  <c r="BG393" i="4"/>
  <c r="BF393" i="4"/>
  <c r="T393" i="4"/>
  <c r="R393" i="4"/>
  <c r="P393" i="4"/>
  <c r="BI388" i="4"/>
  <c r="BH388" i="4"/>
  <c r="BG388" i="4"/>
  <c r="BF388" i="4"/>
  <c r="T388" i="4"/>
  <c r="R388" i="4"/>
  <c r="P388" i="4"/>
  <c r="BI383" i="4"/>
  <c r="BH383" i="4"/>
  <c r="BG383" i="4"/>
  <c r="BF383" i="4"/>
  <c r="T383" i="4"/>
  <c r="R383" i="4"/>
  <c r="P383" i="4"/>
  <c r="BI382" i="4"/>
  <c r="BH382" i="4"/>
  <c r="BG382" i="4"/>
  <c r="BF382" i="4"/>
  <c r="T382" i="4"/>
  <c r="R382" i="4"/>
  <c r="P382" i="4"/>
  <c r="BI380" i="4"/>
  <c r="BH380" i="4"/>
  <c r="BG380" i="4"/>
  <c r="BF380" i="4"/>
  <c r="T380" i="4"/>
  <c r="R380" i="4"/>
  <c r="P380" i="4"/>
  <c r="BI378" i="4"/>
  <c r="BH378" i="4"/>
  <c r="BG378" i="4"/>
  <c r="BF378" i="4"/>
  <c r="T378" i="4"/>
  <c r="R378" i="4"/>
  <c r="P378" i="4"/>
  <c r="BI369" i="4"/>
  <c r="BH369" i="4"/>
  <c r="BG369" i="4"/>
  <c r="BF369" i="4"/>
  <c r="T369" i="4"/>
  <c r="R369" i="4"/>
  <c r="P369" i="4"/>
  <c r="BI367" i="4"/>
  <c r="BH367" i="4"/>
  <c r="BG367" i="4"/>
  <c r="BF367" i="4"/>
  <c r="T367" i="4"/>
  <c r="R367" i="4"/>
  <c r="P367" i="4"/>
  <c r="BI365" i="4"/>
  <c r="BH365" i="4"/>
  <c r="BG365" i="4"/>
  <c r="BF365" i="4"/>
  <c r="T365" i="4"/>
  <c r="R365" i="4"/>
  <c r="P365" i="4"/>
  <c r="BI362" i="4"/>
  <c r="BH362" i="4"/>
  <c r="BG362" i="4"/>
  <c r="BF362" i="4"/>
  <c r="T362" i="4"/>
  <c r="R362" i="4"/>
  <c r="P362" i="4"/>
  <c r="BI358" i="4"/>
  <c r="BH358" i="4"/>
  <c r="BG358" i="4"/>
  <c r="BF358" i="4"/>
  <c r="T358" i="4"/>
  <c r="R358" i="4"/>
  <c r="P358" i="4"/>
  <c r="BI353" i="4"/>
  <c r="BH353" i="4"/>
  <c r="BG353" i="4"/>
  <c r="BF353" i="4"/>
  <c r="T353" i="4"/>
  <c r="R353" i="4"/>
  <c r="P353" i="4"/>
  <c r="BI350" i="4"/>
  <c r="BH350" i="4"/>
  <c r="BG350" i="4"/>
  <c r="BF350" i="4"/>
  <c r="T350" i="4"/>
  <c r="R350" i="4"/>
  <c r="P350" i="4"/>
  <c r="BI346" i="4"/>
  <c r="BH346" i="4"/>
  <c r="BG346" i="4"/>
  <c r="BF346" i="4"/>
  <c r="T346" i="4"/>
  <c r="R346" i="4"/>
  <c r="P346" i="4"/>
  <c r="BI343" i="4"/>
  <c r="BH343" i="4"/>
  <c r="BG343" i="4"/>
  <c r="BF343" i="4"/>
  <c r="T343" i="4"/>
  <c r="R343" i="4"/>
  <c r="P343" i="4"/>
  <c r="BI340" i="4"/>
  <c r="BH340" i="4"/>
  <c r="BG340" i="4"/>
  <c r="BF340" i="4"/>
  <c r="T340" i="4"/>
  <c r="R340" i="4"/>
  <c r="P340" i="4"/>
  <c r="BI338" i="4"/>
  <c r="BH338" i="4"/>
  <c r="BG338" i="4"/>
  <c r="BF338" i="4"/>
  <c r="T338" i="4"/>
  <c r="R338" i="4"/>
  <c r="P338" i="4"/>
  <c r="BI336" i="4"/>
  <c r="BH336" i="4"/>
  <c r="BG336" i="4"/>
  <c r="BF336" i="4"/>
  <c r="T336" i="4"/>
  <c r="R336" i="4"/>
  <c r="P336" i="4"/>
  <c r="BI332" i="4"/>
  <c r="BH332" i="4"/>
  <c r="BG332" i="4"/>
  <c r="BF332" i="4"/>
  <c r="T332" i="4"/>
  <c r="R332" i="4"/>
  <c r="P332" i="4"/>
  <c r="BI329" i="4"/>
  <c r="BH329" i="4"/>
  <c r="BG329" i="4"/>
  <c r="BF329" i="4"/>
  <c r="T329" i="4"/>
  <c r="R329" i="4"/>
  <c r="P329" i="4"/>
  <c r="BI327" i="4"/>
  <c r="BH327" i="4"/>
  <c r="BG327" i="4"/>
  <c r="BF327" i="4"/>
  <c r="T327" i="4"/>
  <c r="R327" i="4"/>
  <c r="P327" i="4"/>
  <c r="BI326" i="4"/>
  <c r="BH326" i="4"/>
  <c r="BG326" i="4"/>
  <c r="BF326" i="4"/>
  <c r="T326" i="4"/>
  <c r="R326" i="4"/>
  <c r="P326" i="4"/>
  <c r="BI324" i="4"/>
  <c r="BH324" i="4"/>
  <c r="BG324" i="4"/>
  <c r="BF324" i="4"/>
  <c r="T324" i="4"/>
  <c r="R324" i="4"/>
  <c r="P324" i="4"/>
  <c r="BI323" i="4"/>
  <c r="BH323" i="4"/>
  <c r="BG323" i="4"/>
  <c r="BF323" i="4"/>
  <c r="T323" i="4"/>
  <c r="R323" i="4"/>
  <c r="P323" i="4"/>
  <c r="BI322" i="4"/>
  <c r="BH322" i="4"/>
  <c r="BG322" i="4"/>
  <c r="BF322" i="4"/>
  <c r="T322" i="4"/>
  <c r="R322" i="4"/>
  <c r="P322" i="4"/>
  <c r="BI320" i="4"/>
  <c r="BH320" i="4"/>
  <c r="BG320" i="4"/>
  <c r="BF320" i="4"/>
  <c r="T320" i="4"/>
  <c r="R320" i="4"/>
  <c r="P320" i="4"/>
  <c r="BI319" i="4"/>
  <c r="BH319" i="4"/>
  <c r="BG319" i="4"/>
  <c r="BF319" i="4"/>
  <c r="T319" i="4"/>
  <c r="R319" i="4"/>
  <c r="P319" i="4"/>
  <c r="BI316" i="4"/>
  <c r="BH316" i="4"/>
  <c r="BG316" i="4"/>
  <c r="BF316" i="4"/>
  <c r="T316" i="4"/>
  <c r="R316" i="4"/>
  <c r="P316" i="4"/>
  <c r="BI315" i="4"/>
  <c r="BH315" i="4"/>
  <c r="BG315" i="4"/>
  <c r="BF315" i="4"/>
  <c r="T315" i="4"/>
  <c r="R315" i="4"/>
  <c r="P315" i="4"/>
  <c r="BI312" i="4"/>
  <c r="BH312" i="4"/>
  <c r="BG312" i="4"/>
  <c r="BF312" i="4"/>
  <c r="T312" i="4"/>
  <c r="R312" i="4"/>
  <c r="P312" i="4"/>
  <c r="BI310" i="4"/>
  <c r="BH310" i="4"/>
  <c r="BG310" i="4"/>
  <c r="BF310" i="4"/>
  <c r="T310" i="4"/>
  <c r="R310" i="4"/>
  <c r="P310" i="4"/>
  <c r="BI307" i="4"/>
  <c r="BH307" i="4"/>
  <c r="BG307" i="4"/>
  <c r="BF307" i="4"/>
  <c r="T307" i="4"/>
  <c r="R307" i="4"/>
  <c r="P307" i="4"/>
  <c r="BI302" i="4"/>
  <c r="BH302" i="4"/>
  <c r="BG302" i="4"/>
  <c r="BF302" i="4"/>
  <c r="T302" i="4"/>
  <c r="R302" i="4"/>
  <c r="P302" i="4"/>
  <c r="BI300" i="4"/>
  <c r="BH300" i="4"/>
  <c r="BG300" i="4"/>
  <c r="BF300" i="4"/>
  <c r="T300" i="4"/>
  <c r="R300" i="4"/>
  <c r="P300" i="4"/>
  <c r="BI297" i="4"/>
  <c r="BH297" i="4"/>
  <c r="BG297" i="4"/>
  <c r="BF297" i="4"/>
  <c r="T297" i="4"/>
  <c r="R297" i="4"/>
  <c r="P297" i="4"/>
  <c r="BI296" i="4"/>
  <c r="BH296" i="4"/>
  <c r="BG296" i="4"/>
  <c r="BF296" i="4"/>
  <c r="T296" i="4"/>
  <c r="R296" i="4"/>
  <c r="P296" i="4"/>
  <c r="BI293" i="4"/>
  <c r="BH293" i="4"/>
  <c r="BG293" i="4"/>
  <c r="BF293" i="4"/>
  <c r="T293" i="4"/>
  <c r="R293" i="4"/>
  <c r="P293" i="4"/>
  <c r="BI289" i="4"/>
  <c r="BH289" i="4"/>
  <c r="BG289" i="4"/>
  <c r="BF289" i="4"/>
  <c r="T289" i="4"/>
  <c r="R289" i="4"/>
  <c r="P289" i="4"/>
  <c r="BI286" i="4"/>
  <c r="BH286" i="4"/>
  <c r="BG286" i="4"/>
  <c r="BF286" i="4"/>
  <c r="T286" i="4"/>
  <c r="R286" i="4"/>
  <c r="P286" i="4"/>
  <c r="BI283" i="4"/>
  <c r="BH283" i="4"/>
  <c r="BG283" i="4"/>
  <c r="BF283" i="4"/>
  <c r="T283" i="4"/>
  <c r="R283" i="4"/>
  <c r="P283" i="4"/>
  <c r="BI280" i="4"/>
  <c r="BH280" i="4"/>
  <c r="BG280" i="4"/>
  <c r="BF280" i="4"/>
  <c r="T280" i="4"/>
  <c r="R280" i="4"/>
  <c r="P280" i="4"/>
  <c r="BI277" i="4"/>
  <c r="BH277" i="4"/>
  <c r="BG277" i="4"/>
  <c r="BF277" i="4"/>
  <c r="T277" i="4"/>
  <c r="R277" i="4"/>
  <c r="P277" i="4"/>
  <c r="BI276" i="4"/>
  <c r="BH276" i="4"/>
  <c r="BG276" i="4"/>
  <c r="BF276" i="4"/>
  <c r="T276" i="4"/>
  <c r="R276" i="4"/>
  <c r="P276" i="4"/>
  <c r="BI274" i="4"/>
  <c r="BH274" i="4"/>
  <c r="BG274" i="4"/>
  <c r="BF274" i="4"/>
  <c r="T274" i="4"/>
  <c r="R274" i="4"/>
  <c r="P274" i="4"/>
  <c r="BI273" i="4"/>
  <c r="BH273" i="4"/>
  <c r="BG273" i="4"/>
  <c r="BF273" i="4"/>
  <c r="T273" i="4"/>
  <c r="R273" i="4"/>
  <c r="P273" i="4"/>
  <c r="BI272" i="4"/>
  <c r="BH272" i="4"/>
  <c r="BG272" i="4"/>
  <c r="BF272" i="4"/>
  <c r="T272" i="4"/>
  <c r="R272" i="4"/>
  <c r="P272" i="4"/>
  <c r="BI271" i="4"/>
  <c r="BH271" i="4"/>
  <c r="BG271" i="4"/>
  <c r="BF271" i="4"/>
  <c r="T271" i="4"/>
  <c r="R271" i="4"/>
  <c r="P271" i="4"/>
  <c r="BI270" i="4"/>
  <c r="BH270" i="4"/>
  <c r="BG270" i="4"/>
  <c r="BF270" i="4"/>
  <c r="T270" i="4"/>
  <c r="R270" i="4"/>
  <c r="P270" i="4"/>
  <c r="BI269" i="4"/>
  <c r="BH269" i="4"/>
  <c r="BG269" i="4"/>
  <c r="BF269" i="4"/>
  <c r="T269" i="4"/>
  <c r="R269" i="4"/>
  <c r="P269" i="4"/>
  <c r="BI268" i="4"/>
  <c r="BH268" i="4"/>
  <c r="BG268" i="4"/>
  <c r="BF268" i="4"/>
  <c r="T268" i="4"/>
  <c r="R268" i="4"/>
  <c r="P268" i="4"/>
  <c r="BI266" i="4"/>
  <c r="BH266" i="4"/>
  <c r="BG266" i="4"/>
  <c r="BF266" i="4"/>
  <c r="T266" i="4"/>
  <c r="R266" i="4"/>
  <c r="P266" i="4"/>
  <c r="BI265" i="4"/>
  <c r="BH265" i="4"/>
  <c r="BG265" i="4"/>
  <c r="BF265" i="4"/>
  <c r="T265" i="4"/>
  <c r="R265" i="4"/>
  <c r="P265" i="4"/>
  <c r="BI263" i="4"/>
  <c r="BH263" i="4"/>
  <c r="BG263" i="4"/>
  <c r="BF263" i="4"/>
  <c r="T263" i="4"/>
  <c r="R263" i="4"/>
  <c r="P263" i="4"/>
  <c r="BI262" i="4"/>
  <c r="BH262" i="4"/>
  <c r="BG262" i="4"/>
  <c r="BF262" i="4"/>
  <c r="T262" i="4"/>
  <c r="R262" i="4"/>
  <c r="P262" i="4"/>
  <c r="BI260" i="4"/>
  <c r="BH260" i="4"/>
  <c r="BG260" i="4"/>
  <c r="BF260" i="4"/>
  <c r="T260" i="4"/>
  <c r="R260" i="4"/>
  <c r="P260" i="4"/>
  <c r="BI258" i="4"/>
  <c r="BH258" i="4"/>
  <c r="BG258" i="4"/>
  <c r="BF258" i="4"/>
  <c r="T258" i="4"/>
  <c r="R258" i="4"/>
  <c r="P258" i="4"/>
  <c r="BI254" i="4"/>
  <c r="BH254" i="4"/>
  <c r="BG254" i="4"/>
  <c r="BF254" i="4"/>
  <c r="T254" i="4"/>
  <c r="T253" i="4" s="1"/>
  <c r="R254" i="4"/>
  <c r="R253" i="4" s="1"/>
  <c r="P254" i="4"/>
  <c r="P253" i="4" s="1"/>
  <c r="BI246" i="4"/>
  <c r="BH246" i="4"/>
  <c r="BG246" i="4"/>
  <c r="BF246" i="4"/>
  <c r="T246" i="4"/>
  <c r="T245" i="4" s="1"/>
  <c r="R246" i="4"/>
  <c r="R245" i="4" s="1"/>
  <c r="P246" i="4"/>
  <c r="P245" i="4" s="1"/>
  <c r="BI240" i="4"/>
  <c r="BH240" i="4"/>
  <c r="BG240" i="4"/>
  <c r="BF240" i="4"/>
  <c r="T240" i="4"/>
  <c r="T239" i="4"/>
  <c r="R240" i="4"/>
  <c r="R239" i="4" s="1"/>
  <c r="P240" i="4"/>
  <c r="P239" i="4"/>
  <c r="BI237" i="4"/>
  <c r="BH237" i="4"/>
  <c r="BG237" i="4"/>
  <c r="BF237" i="4"/>
  <c r="T237" i="4"/>
  <c r="R237" i="4"/>
  <c r="P237" i="4"/>
  <c r="BI235" i="4"/>
  <c r="BH235" i="4"/>
  <c r="BG235" i="4"/>
  <c r="BF235" i="4"/>
  <c r="T235" i="4"/>
  <c r="R235" i="4"/>
  <c r="P235" i="4"/>
  <c r="BI233" i="4"/>
  <c r="BH233" i="4"/>
  <c r="BG233" i="4"/>
  <c r="BF233" i="4"/>
  <c r="T233" i="4"/>
  <c r="R233" i="4"/>
  <c r="P233" i="4"/>
  <c r="BI228" i="4"/>
  <c r="BH228" i="4"/>
  <c r="BG228" i="4"/>
  <c r="BF228" i="4"/>
  <c r="T228" i="4"/>
  <c r="R228" i="4"/>
  <c r="P228" i="4"/>
  <c r="BI226" i="4"/>
  <c r="BH226" i="4"/>
  <c r="BG226" i="4"/>
  <c r="BF226" i="4"/>
  <c r="T226" i="4"/>
  <c r="R226" i="4"/>
  <c r="P226" i="4"/>
  <c r="BI224" i="4"/>
  <c r="BH224" i="4"/>
  <c r="BG224" i="4"/>
  <c r="BF224" i="4"/>
  <c r="T224" i="4"/>
  <c r="R224" i="4"/>
  <c r="P224" i="4"/>
  <c r="BI222" i="4"/>
  <c r="BH222" i="4"/>
  <c r="BG222" i="4"/>
  <c r="BF222" i="4"/>
  <c r="T222" i="4"/>
  <c r="R222" i="4"/>
  <c r="P222" i="4"/>
  <c r="BI219" i="4"/>
  <c r="BH219" i="4"/>
  <c r="BG219" i="4"/>
  <c r="BF219" i="4"/>
  <c r="T219" i="4"/>
  <c r="R219" i="4"/>
  <c r="P219" i="4"/>
  <c r="BI215" i="4"/>
  <c r="BH215" i="4"/>
  <c r="BG215" i="4"/>
  <c r="BF215" i="4"/>
  <c r="T215" i="4"/>
  <c r="R215" i="4"/>
  <c r="P215" i="4"/>
  <c r="BI212" i="4"/>
  <c r="BH212" i="4"/>
  <c r="BG212" i="4"/>
  <c r="BF212" i="4"/>
  <c r="T212" i="4"/>
  <c r="R212" i="4"/>
  <c r="P212" i="4"/>
  <c r="BI209" i="4"/>
  <c r="BH209" i="4"/>
  <c r="BG209" i="4"/>
  <c r="BF209" i="4"/>
  <c r="T209" i="4"/>
  <c r="R209" i="4"/>
  <c r="P209" i="4"/>
  <c r="BI206" i="4"/>
  <c r="BH206" i="4"/>
  <c r="BG206" i="4"/>
  <c r="BF206" i="4"/>
  <c r="T206" i="4"/>
  <c r="R206" i="4"/>
  <c r="P206" i="4"/>
  <c r="BI204" i="4"/>
  <c r="BH204" i="4"/>
  <c r="BG204" i="4"/>
  <c r="BF204" i="4"/>
  <c r="T204" i="4"/>
  <c r="R204" i="4"/>
  <c r="P204" i="4"/>
  <c r="BI198" i="4"/>
  <c r="BH198" i="4"/>
  <c r="BG198" i="4"/>
  <c r="BF198" i="4"/>
  <c r="T198" i="4"/>
  <c r="R198" i="4"/>
  <c r="P198" i="4"/>
  <c r="BI195" i="4"/>
  <c r="BH195" i="4"/>
  <c r="BG195" i="4"/>
  <c r="BF195" i="4"/>
  <c r="T195" i="4"/>
  <c r="R195" i="4"/>
  <c r="P195" i="4"/>
  <c r="BI190" i="4"/>
  <c r="BH190" i="4"/>
  <c r="BG190" i="4"/>
  <c r="BF190" i="4"/>
  <c r="T190" i="4"/>
  <c r="R190" i="4"/>
  <c r="P190" i="4"/>
  <c r="BI184" i="4"/>
  <c r="BH184" i="4"/>
  <c r="BG184" i="4"/>
  <c r="BF184" i="4"/>
  <c r="T184" i="4"/>
  <c r="R184" i="4"/>
  <c r="P184" i="4"/>
  <c r="BI182" i="4"/>
  <c r="BH182" i="4"/>
  <c r="BG182" i="4"/>
  <c r="BF182" i="4"/>
  <c r="T182" i="4"/>
  <c r="R182" i="4"/>
  <c r="P182" i="4"/>
  <c r="BI180" i="4"/>
  <c r="BH180" i="4"/>
  <c r="BG180" i="4"/>
  <c r="BF180" i="4"/>
  <c r="T180" i="4"/>
  <c r="R180" i="4"/>
  <c r="P180" i="4"/>
  <c r="BI175" i="4"/>
  <c r="BH175" i="4"/>
  <c r="BG175" i="4"/>
  <c r="BF175" i="4"/>
  <c r="T175" i="4"/>
  <c r="R175" i="4"/>
  <c r="P175" i="4"/>
  <c r="BI170" i="4"/>
  <c r="BH170" i="4"/>
  <c r="BG170" i="4"/>
  <c r="BF170" i="4"/>
  <c r="T170" i="4"/>
  <c r="R170" i="4"/>
  <c r="P170" i="4"/>
  <c r="BI167" i="4"/>
  <c r="BH167" i="4"/>
  <c r="BG167" i="4"/>
  <c r="BF167" i="4"/>
  <c r="T167" i="4"/>
  <c r="R167" i="4"/>
  <c r="P167" i="4"/>
  <c r="BI165" i="4"/>
  <c r="BH165" i="4"/>
  <c r="BG165" i="4"/>
  <c r="BF165" i="4"/>
  <c r="T165" i="4"/>
  <c r="R165" i="4"/>
  <c r="P165" i="4"/>
  <c r="BI163" i="4"/>
  <c r="BH163" i="4"/>
  <c r="BG163" i="4"/>
  <c r="BF163" i="4"/>
  <c r="T163" i="4"/>
  <c r="R163" i="4"/>
  <c r="P163" i="4"/>
  <c r="BI159" i="4"/>
  <c r="BH159" i="4"/>
  <c r="BG159" i="4"/>
  <c r="BF159" i="4"/>
  <c r="T159" i="4"/>
  <c r="R159" i="4"/>
  <c r="P159" i="4"/>
  <c r="BI156" i="4"/>
  <c r="BH156" i="4"/>
  <c r="BG156" i="4"/>
  <c r="BF156" i="4"/>
  <c r="T156" i="4"/>
  <c r="R156" i="4"/>
  <c r="P156" i="4"/>
  <c r="BI151" i="4"/>
  <c r="BH151" i="4"/>
  <c r="BG151" i="4"/>
  <c r="BF151" i="4"/>
  <c r="T151" i="4"/>
  <c r="R151" i="4"/>
  <c r="P151" i="4"/>
  <c r="BI145" i="4"/>
  <c r="BH145" i="4"/>
  <c r="BG145" i="4"/>
  <c r="BF145" i="4"/>
  <c r="T145" i="4"/>
  <c r="R145" i="4"/>
  <c r="P145" i="4"/>
  <c r="BI136" i="4"/>
  <c r="BH136" i="4"/>
  <c r="BG136" i="4"/>
  <c r="BF136" i="4"/>
  <c r="T136" i="4"/>
  <c r="R136" i="4"/>
  <c r="P136"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2" i="4"/>
  <c r="BH122" i="4"/>
  <c r="BG122" i="4"/>
  <c r="BF122" i="4"/>
  <c r="T122" i="4"/>
  <c r="R122" i="4"/>
  <c r="P122" i="4"/>
  <c r="BI119" i="4"/>
  <c r="BH119" i="4"/>
  <c r="BG119" i="4"/>
  <c r="BF119" i="4"/>
  <c r="T119" i="4"/>
  <c r="R119" i="4"/>
  <c r="P119" i="4"/>
  <c r="BI116" i="4"/>
  <c r="BH116" i="4"/>
  <c r="BG116" i="4"/>
  <c r="BF116" i="4"/>
  <c r="T116" i="4"/>
  <c r="R116" i="4"/>
  <c r="P116" i="4"/>
  <c r="BI113" i="4"/>
  <c r="BH113" i="4"/>
  <c r="BG113" i="4"/>
  <c r="BF113" i="4"/>
  <c r="T113" i="4"/>
  <c r="R113" i="4"/>
  <c r="P113" i="4"/>
  <c r="F104" i="4"/>
  <c r="E102" i="4"/>
  <c r="F56" i="4"/>
  <c r="E54" i="4"/>
  <c r="J26" i="4"/>
  <c r="E26" i="4"/>
  <c r="J107" i="4"/>
  <c r="J25" i="4"/>
  <c r="J23" i="4"/>
  <c r="E23" i="4"/>
  <c r="J106" i="4" s="1"/>
  <c r="J22" i="4"/>
  <c r="J20" i="4"/>
  <c r="E20" i="4"/>
  <c r="F107" i="4" s="1"/>
  <c r="J19" i="4"/>
  <c r="J17" i="4"/>
  <c r="E17" i="4"/>
  <c r="F58" i="4"/>
  <c r="J16" i="4"/>
  <c r="J14" i="4"/>
  <c r="J56" i="4" s="1"/>
  <c r="E7" i="4"/>
  <c r="E98" i="4" s="1"/>
  <c r="J39" i="3"/>
  <c r="J38" i="3"/>
  <c r="AY57" i="1" s="1"/>
  <c r="J37" i="3"/>
  <c r="AX57" i="1" s="1"/>
  <c r="BI424" i="3"/>
  <c r="BH424" i="3"/>
  <c r="BG424" i="3"/>
  <c r="BF424" i="3"/>
  <c r="T424" i="3"/>
  <c r="R424" i="3"/>
  <c r="P424" i="3"/>
  <c r="BI422" i="3"/>
  <c r="BH422" i="3"/>
  <c r="BG422" i="3"/>
  <c r="BF422" i="3"/>
  <c r="T422" i="3"/>
  <c r="R422" i="3"/>
  <c r="P422" i="3"/>
  <c r="BI420" i="3"/>
  <c r="BH420" i="3"/>
  <c r="BG420" i="3"/>
  <c r="BF420" i="3"/>
  <c r="T420" i="3"/>
  <c r="R420" i="3"/>
  <c r="P420" i="3"/>
  <c r="BI416" i="3"/>
  <c r="BH416" i="3"/>
  <c r="BG416" i="3"/>
  <c r="BF416" i="3"/>
  <c r="T416" i="3"/>
  <c r="R416" i="3"/>
  <c r="P416" i="3"/>
  <c r="BI414" i="3"/>
  <c r="BH414" i="3"/>
  <c r="BG414" i="3"/>
  <c r="BF414" i="3"/>
  <c r="T414" i="3"/>
  <c r="R414" i="3"/>
  <c r="P414" i="3"/>
  <c r="BI411" i="3"/>
  <c r="BH411" i="3"/>
  <c r="BG411" i="3"/>
  <c r="BF411" i="3"/>
  <c r="T411" i="3"/>
  <c r="R411" i="3"/>
  <c r="P411" i="3"/>
  <c r="BI405" i="3"/>
  <c r="BH405" i="3"/>
  <c r="BG405" i="3"/>
  <c r="BF405" i="3"/>
  <c r="T405" i="3"/>
  <c r="R405" i="3"/>
  <c r="P405" i="3"/>
  <c r="BI402" i="3"/>
  <c r="BH402" i="3"/>
  <c r="BG402" i="3"/>
  <c r="BF402" i="3"/>
  <c r="T402" i="3"/>
  <c r="R402" i="3"/>
  <c r="P402" i="3"/>
  <c r="BI400" i="3"/>
  <c r="BH400" i="3"/>
  <c r="BG400" i="3"/>
  <c r="BF400" i="3"/>
  <c r="T400" i="3"/>
  <c r="R400" i="3"/>
  <c r="P400" i="3"/>
  <c r="BI397" i="3"/>
  <c r="BH397" i="3"/>
  <c r="BG397" i="3"/>
  <c r="BF397" i="3"/>
  <c r="T397" i="3"/>
  <c r="R397" i="3"/>
  <c r="P397" i="3"/>
  <c r="BI394" i="3"/>
  <c r="BH394" i="3"/>
  <c r="BG394" i="3"/>
  <c r="BF394" i="3"/>
  <c r="T394" i="3"/>
  <c r="R394" i="3"/>
  <c r="P394" i="3"/>
  <c r="BI389" i="3"/>
  <c r="BH389" i="3"/>
  <c r="BG389" i="3"/>
  <c r="BF389" i="3"/>
  <c r="T389" i="3"/>
  <c r="R389" i="3"/>
  <c r="P389" i="3"/>
  <c r="BI384" i="3"/>
  <c r="BH384" i="3"/>
  <c r="BG384" i="3"/>
  <c r="BF384" i="3"/>
  <c r="T384" i="3"/>
  <c r="R384" i="3"/>
  <c r="P384" i="3"/>
  <c r="BI382" i="3"/>
  <c r="BH382" i="3"/>
  <c r="BG382" i="3"/>
  <c r="BF382" i="3"/>
  <c r="T382" i="3"/>
  <c r="R382" i="3"/>
  <c r="P382" i="3"/>
  <c r="BI373" i="3"/>
  <c r="BH373" i="3"/>
  <c r="BG373" i="3"/>
  <c r="BF373" i="3"/>
  <c r="T373" i="3"/>
  <c r="R373" i="3"/>
  <c r="P373" i="3"/>
  <c r="BI371" i="3"/>
  <c r="BH371" i="3"/>
  <c r="BG371" i="3"/>
  <c r="BF371" i="3"/>
  <c r="T371" i="3"/>
  <c r="R371" i="3"/>
  <c r="P371" i="3"/>
  <c r="BI369" i="3"/>
  <c r="BH369" i="3"/>
  <c r="BG369" i="3"/>
  <c r="BF369" i="3"/>
  <c r="T369" i="3"/>
  <c r="R369" i="3"/>
  <c r="P369" i="3"/>
  <c r="BI366" i="3"/>
  <c r="BH366" i="3"/>
  <c r="BG366" i="3"/>
  <c r="BF366" i="3"/>
  <c r="T366" i="3"/>
  <c r="R366" i="3"/>
  <c r="P366" i="3"/>
  <c r="BI362" i="3"/>
  <c r="BH362" i="3"/>
  <c r="BG362" i="3"/>
  <c r="BF362" i="3"/>
  <c r="T362" i="3"/>
  <c r="R362" i="3"/>
  <c r="P362" i="3"/>
  <c r="BI357" i="3"/>
  <c r="BH357" i="3"/>
  <c r="BG357" i="3"/>
  <c r="BF357" i="3"/>
  <c r="T357" i="3"/>
  <c r="R357" i="3"/>
  <c r="P357" i="3"/>
  <c r="BI354" i="3"/>
  <c r="BH354" i="3"/>
  <c r="BG354" i="3"/>
  <c r="BF354" i="3"/>
  <c r="T354" i="3"/>
  <c r="R354" i="3"/>
  <c r="P354" i="3"/>
  <c r="BI350" i="3"/>
  <c r="BH350" i="3"/>
  <c r="BG350" i="3"/>
  <c r="BF350" i="3"/>
  <c r="T350" i="3"/>
  <c r="R350" i="3"/>
  <c r="P350" i="3"/>
  <c r="BI347" i="3"/>
  <c r="BH347" i="3"/>
  <c r="BG347" i="3"/>
  <c r="BF347" i="3"/>
  <c r="T347" i="3"/>
  <c r="R347" i="3"/>
  <c r="P347" i="3"/>
  <c r="BI344" i="3"/>
  <c r="BH344" i="3"/>
  <c r="BG344" i="3"/>
  <c r="BF344" i="3"/>
  <c r="T344" i="3"/>
  <c r="R344" i="3"/>
  <c r="P344" i="3"/>
  <c r="BI342" i="3"/>
  <c r="BH342" i="3"/>
  <c r="BG342" i="3"/>
  <c r="BF342" i="3"/>
  <c r="T342" i="3"/>
  <c r="R342" i="3"/>
  <c r="P342" i="3"/>
  <c r="BI340" i="3"/>
  <c r="BH340" i="3"/>
  <c r="BG340" i="3"/>
  <c r="BF340" i="3"/>
  <c r="T340" i="3"/>
  <c r="R340" i="3"/>
  <c r="P340" i="3"/>
  <c r="BI336" i="3"/>
  <c r="BH336" i="3"/>
  <c r="BG336" i="3"/>
  <c r="BF336" i="3"/>
  <c r="T336" i="3"/>
  <c r="R336" i="3"/>
  <c r="P336" i="3"/>
  <c r="BI333" i="3"/>
  <c r="BH333" i="3"/>
  <c r="BG333" i="3"/>
  <c r="BF333" i="3"/>
  <c r="T333" i="3"/>
  <c r="R333" i="3"/>
  <c r="P333" i="3"/>
  <c r="BI331" i="3"/>
  <c r="BH331" i="3"/>
  <c r="BG331" i="3"/>
  <c r="BF331" i="3"/>
  <c r="T331" i="3"/>
  <c r="R331" i="3"/>
  <c r="P331" i="3"/>
  <c r="BI330" i="3"/>
  <c r="BH330" i="3"/>
  <c r="BG330" i="3"/>
  <c r="BF330" i="3"/>
  <c r="T330" i="3"/>
  <c r="R330" i="3"/>
  <c r="P330" i="3"/>
  <c r="BI328" i="3"/>
  <c r="BH328" i="3"/>
  <c r="BG328" i="3"/>
  <c r="BF328" i="3"/>
  <c r="T328" i="3"/>
  <c r="R328" i="3"/>
  <c r="P328" i="3"/>
  <c r="BI327" i="3"/>
  <c r="BH327" i="3"/>
  <c r="BG327" i="3"/>
  <c r="BF327" i="3"/>
  <c r="T327" i="3"/>
  <c r="R327" i="3"/>
  <c r="P327" i="3"/>
  <c r="BI326" i="3"/>
  <c r="BH326" i="3"/>
  <c r="BG326" i="3"/>
  <c r="BF326" i="3"/>
  <c r="T326" i="3"/>
  <c r="R326" i="3"/>
  <c r="P326" i="3"/>
  <c r="BI324" i="3"/>
  <c r="BH324" i="3"/>
  <c r="BG324" i="3"/>
  <c r="BF324" i="3"/>
  <c r="T324" i="3"/>
  <c r="R324" i="3"/>
  <c r="P324" i="3"/>
  <c r="BI323" i="3"/>
  <c r="BH323" i="3"/>
  <c r="BG323" i="3"/>
  <c r="BF323" i="3"/>
  <c r="T323" i="3"/>
  <c r="R323" i="3"/>
  <c r="P323" i="3"/>
  <c r="BI320" i="3"/>
  <c r="BH320" i="3"/>
  <c r="BG320" i="3"/>
  <c r="BF320" i="3"/>
  <c r="T320" i="3"/>
  <c r="R320" i="3"/>
  <c r="P320" i="3"/>
  <c r="BI319" i="3"/>
  <c r="BH319" i="3"/>
  <c r="BG319" i="3"/>
  <c r="BF319" i="3"/>
  <c r="T319" i="3"/>
  <c r="R319" i="3"/>
  <c r="P319" i="3"/>
  <c r="BI316" i="3"/>
  <c r="BH316" i="3"/>
  <c r="BG316" i="3"/>
  <c r="BF316" i="3"/>
  <c r="T316" i="3"/>
  <c r="R316" i="3"/>
  <c r="P316" i="3"/>
  <c r="BI314" i="3"/>
  <c r="BH314" i="3"/>
  <c r="BG314" i="3"/>
  <c r="BF314" i="3"/>
  <c r="T314" i="3"/>
  <c r="R314" i="3"/>
  <c r="P314" i="3"/>
  <c r="BI311" i="3"/>
  <c r="BH311" i="3"/>
  <c r="BG311" i="3"/>
  <c r="BF311" i="3"/>
  <c r="T311" i="3"/>
  <c r="R311" i="3"/>
  <c r="P311" i="3"/>
  <c r="BI306" i="3"/>
  <c r="BH306" i="3"/>
  <c r="BG306" i="3"/>
  <c r="BF306" i="3"/>
  <c r="T306" i="3"/>
  <c r="R306" i="3"/>
  <c r="P306" i="3"/>
  <c r="BI304" i="3"/>
  <c r="BH304" i="3"/>
  <c r="BG304" i="3"/>
  <c r="BF304" i="3"/>
  <c r="T304" i="3"/>
  <c r="R304" i="3"/>
  <c r="P304" i="3"/>
  <c r="BI301" i="3"/>
  <c r="BH301" i="3"/>
  <c r="BG301" i="3"/>
  <c r="BF301" i="3"/>
  <c r="T301" i="3"/>
  <c r="R301" i="3"/>
  <c r="P301" i="3"/>
  <c r="BI300" i="3"/>
  <c r="BH300" i="3"/>
  <c r="BG300" i="3"/>
  <c r="BF300" i="3"/>
  <c r="T300" i="3"/>
  <c r="R300" i="3"/>
  <c r="P300" i="3"/>
  <c r="BI298" i="3"/>
  <c r="BH298" i="3"/>
  <c r="BG298" i="3"/>
  <c r="BF298" i="3"/>
  <c r="T298" i="3"/>
  <c r="R298" i="3"/>
  <c r="P298" i="3"/>
  <c r="BI294" i="3"/>
  <c r="BH294" i="3"/>
  <c r="BG294" i="3"/>
  <c r="BF294" i="3"/>
  <c r="T294" i="3"/>
  <c r="R294" i="3"/>
  <c r="P294" i="3"/>
  <c r="BI291" i="3"/>
  <c r="BH291" i="3"/>
  <c r="BG291" i="3"/>
  <c r="BF291" i="3"/>
  <c r="T291" i="3"/>
  <c r="R291" i="3"/>
  <c r="P291" i="3"/>
  <c r="BI288" i="3"/>
  <c r="BH288" i="3"/>
  <c r="BG288" i="3"/>
  <c r="BF288" i="3"/>
  <c r="T288" i="3"/>
  <c r="R288" i="3"/>
  <c r="P288" i="3"/>
  <c r="BI285" i="3"/>
  <c r="BH285" i="3"/>
  <c r="BG285" i="3"/>
  <c r="BF285" i="3"/>
  <c r="T285" i="3"/>
  <c r="R285" i="3"/>
  <c r="P285" i="3"/>
  <c r="BI282" i="3"/>
  <c r="BH282" i="3"/>
  <c r="BG282" i="3"/>
  <c r="BF282" i="3"/>
  <c r="T282" i="3"/>
  <c r="R282" i="3"/>
  <c r="P282" i="3"/>
  <c r="BI281" i="3"/>
  <c r="BH281" i="3"/>
  <c r="BG281" i="3"/>
  <c r="BF281" i="3"/>
  <c r="T281" i="3"/>
  <c r="R281" i="3"/>
  <c r="P281" i="3"/>
  <c r="BI279" i="3"/>
  <c r="BH279" i="3"/>
  <c r="BG279" i="3"/>
  <c r="BF279" i="3"/>
  <c r="T279" i="3"/>
  <c r="R279" i="3"/>
  <c r="P279" i="3"/>
  <c r="BI278" i="3"/>
  <c r="BH278" i="3"/>
  <c r="BG278" i="3"/>
  <c r="BF278" i="3"/>
  <c r="T278" i="3"/>
  <c r="R278" i="3"/>
  <c r="P278" i="3"/>
  <c r="BI277" i="3"/>
  <c r="BH277" i="3"/>
  <c r="BG277" i="3"/>
  <c r="BF277" i="3"/>
  <c r="T277" i="3"/>
  <c r="R277" i="3"/>
  <c r="P277" i="3"/>
  <c r="BI276" i="3"/>
  <c r="BH276" i="3"/>
  <c r="BG276" i="3"/>
  <c r="BF276" i="3"/>
  <c r="T276" i="3"/>
  <c r="R276" i="3"/>
  <c r="P276" i="3"/>
  <c r="BI275" i="3"/>
  <c r="BH275" i="3"/>
  <c r="BG275" i="3"/>
  <c r="BF275" i="3"/>
  <c r="T275" i="3"/>
  <c r="R275" i="3"/>
  <c r="P275" i="3"/>
  <c r="BI274" i="3"/>
  <c r="BH274" i="3"/>
  <c r="BG274" i="3"/>
  <c r="BF274" i="3"/>
  <c r="T274" i="3"/>
  <c r="R274" i="3"/>
  <c r="P274" i="3"/>
  <c r="BI273" i="3"/>
  <c r="BH273" i="3"/>
  <c r="BG273" i="3"/>
  <c r="BF273" i="3"/>
  <c r="T273" i="3"/>
  <c r="R273" i="3"/>
  <c r="P273" i="3"/>
  <c r="BI271" i="3"/>
  <c r="BH271" i="3"/>
  <c r="BG271" i="3"/>
  <c r="BF271" i="3"/>
  <c r="T271" i="3"/>
  <c r="R271" i="3"/>
  <c r="P271" i="3"/>
  <c r="BI270" i="3"/>
  <c r="BH270" i="3"/>
  <c r="BG270" i="3"/>
  <c r="BF270" i="3"/>
  <c r="T270" i="3"/>
  <c r="R270" i="3"/>
  <c r="P270" i="3"/>
  <c r="BI268" i="3"/>
  <c r="BH268" i="3"/>
  <c r="BG268" i="3"/>
  <c r="BF268" i="3"/>
  <c r="T268" i="3"/>
  <c r="R268" i="3"/>
  <c r="P268" i="3"/>
  <c r="BI267" i="3"/>
  <c r="BH267" i="3"/>
  <c r="BG267" i="3"/>
  <c r="BF267" i="3"/>
  <c r="T267" i="3"/>
  <c r="R267" i="3"/>
  <c r="P267" i="3"/>
  <c r="BI265" i="3"/>
  <c r="BH265" i="3"/>
  <c r="BG265" i="3"/>
  <c r="BF265" i="3"/>
  <c r="T265" i="3"/>
  <c r="R265" i="3"/>
  <c r="P265" i="3"/>
  <c r="BI264" i="3"/>
  <c r="BH264" i="3"/>
  <c r="BG264" i="3"/>
  <c r="BF264" i="3"/>
  <c r="T264" i="3"/>
  <c r="R264" i="3"/>
  <c r="P264" i="3"/>
  <c r="BI262" i="3"/>
  <c r="BH262" i="3"/>
  <c r="BG262" i="3"/>
  <c r="BF262" i="3"/>
  <c r="T262" i="3"/>
  <c r="R262" i="3"/>
  <c r="P262" i="3"/>
  <c r="BI261" i="3"/>
  <c r="BH261" i="3"/>
  <c r="BG261" i="3"/>
  <c r="BF261" i="3"/>
  <c r="T261" i="3"/>
  <c r="R261" i="3"/>
  <c r="P261" i="3"/>
  <c r="BI259" i="3"/>
  <c r="BH259" i="3"/>
  <c r="BG259" i="3"/>
  <c r="BF259" i="3"/>
  <c r="T259" i="3"/>
  <c r="R259" i="3"/>
  <c r="P259" i="3"/>
  <c r="BI257" i="3"/>
  <c r="BH257" i="3"/>
  <c r="BG257" i="3"/>
  <c r="BF257" i="3"/>
  <c r="T257" i="3"/>
  <c r="R257" i="3"/>
  <c r="P257" i="3"/>
  <c r="BI253" i="3"/>
  <c r="BH253" i="3"/>
  <c r="BG253" i="3"/>
  <c r="BF253" i="3"/>
  <c r="T253" i="3"/>
  <c r="T252" i="3"/>
  <c r="R253" i="3"/>
  <c r="R252" i="3" s="1"/>
  <c r="P253" i="3"/>
  <c r="P252" i="3" s="1"/>
  <c r="BI245" i="3"/>
  <c r="BH245" i="3"/>
  <c r="BG245" i="3"/>
  <c r="BF245" i="3"/>
  <c r="T245" i="3"/>
  <c r="T244" i="3" s="1"/>
  <c r="R245" i="3"/>
  <c r="R244" i="3" s="1"/>
  <c r="P245" i="3"/>
  <c r="P244" i="3" s="1"/>
  <c r="BI239" i="3"/>
  <c r="BH239" i="3"/>
  <c r="BG239" i="3"/>
  <c r="BF239" i="3"/>
  <c r="T239" i="3"/>
  <c r="T238" i="3" s="1"/>
  <c r="R239" i="3"/>
  <c r="R238" i="3" s="1"/>
  <c r="P239" i="3"/>
  <c r="P238" i="3" s="1"/>
  <c r="BI236" i="3"/>
  <c r="BH236" i="3"/>
  <c r="BG236" i="3"/>
  <c r="BF236" i="3"/>
  <c r="T236" i="3"/>
  <c r="R236" i="3"/>
  <c r="P236" i="3"/>
  <c r="BI234" i="3"/>
  <c r="BH234" i="3"/>
  <c r="BG234" i="3"/>
  <c r="BF234" i="3"/>
  <c r="T234" i="3"/>
  <c r="R234" i="3"/>
  <c r="P234" i="3"/>
  <c r="BI232" i="3"/>
  <c r="BH232" i="3"/>
  <c r="BG232" i="3"/>
  <c r="BF232" i="3"/>
  <c r="T232" i="3"/>
  <c r="R232" i="3"/>
  <c r="P232" i="3"/>
  <c r="BI227" i="3"/>
  <c r="BH227" i="3"/>
  <c r="BG227" i="3"/>
  <c r="BF227" i="3"/>
  <c r="T227" i="3"/>
  <c r="R227" i="3"/>
  <c r="P227" i="3"/>
  <c r="BI225" i="3"/>
  <c r="BH225" i="3"/>
  <c r="BG225" i="3"/>
  <c r="BF225" i="3"/>
  <c r="T225" i="3"/>
  <c r="R225" i="3"/>
  <c r="P225" i="3"/>
  <c r="BI223" i="3"/>
  <c r="BH223" i="3"/>
  <c r="BG223" i="3"/>
  <c r="BF223" i="3"/>
  <c r="T223" i="3"/>
  <c r="R223" i="3"/>
  <c r="P223" i="3"/>
  <c r="BI221" i="3"/>
  <c r="BH221" i="3"/>
  <c r="BG221" i="3"/>
  <c r="BF221" i="3"/>
  <c r="T221" i="3"/>
  <c r="R221" i="3"/>
  <c r="P221" i="3"/>
  <c r="BI218" i="3"/>
  <c r="BH218" i="3"/>
  <c r="BG218" i="3"/>
  <c r="BF218" i="3"/>
  <c r="T218" i="3"/>
  <c r="R218" i="3"/>
  <c r="P218" i="3"/>
  <c r="BI214" i="3"/>
  <c r="BH214" i="3"/>
  <c r="BG214" i="3"/>
  <c r="BF214" i="3"/>
  <c r="T214" i="3"/>
  <c r="R214" i="3"/>
  <c r="P214" i="3"/>
  <c r="BI211" i="3"/>
  <c r="BH211" i="3"/>
  <c r="BG211" i="3"/>
  <c r="BF211" i="3"/>
  <c r="T211" i="3"/>
  <c r="R211" i="3"/>
  <c r="P211" i="3"/>
  <c r="BI208" i="3"/>
  <c r="BH208" i="3"/>
  <c r="BG208" i="3"/>
  <c r="BF208" i="3"/>
  <c r="T208" i="3"/>
  <c r="R208" i="3"/>
  <c r="P208" i="3"/>
  <c r="BI205" i="3"/>
  <c r="BH205" i="3"/>
  <c r="BG205" i="3"/>
  <c r="BF205" i="3"/>
  <c r="T205" i="3"/>
  <c r="R205" i="3"/>
  <c r="P205" i="3"/>
  <c r="BI203" i="3"/>
  <c r="BH203" i="3"/>
  <c r="BG203" i="3"/>
  <c r="BF203" i="3"/>
  <c r="T203" i="3"/>
  <c r="R203" i="3"/>
  <c r="P203" i="3"/>
  <c r="BI197" i="3"/>
  <c r="BH197" i="3"/>
  <c r="BG197" i="3"/>
  <c r="BF197" i="3"/>
  <c r="T197" i="3"/>
  <c r="R197" i="3"/>
  <c r="P197" i="3"/>
  <c r="BI194" i="3"/>
  <c r="BH194" i="3"/>
  <c r="BG194" i="3"/>
  <c r="BF194" i="3"/>
  <c r="T194" i="3"/>
  <c r="R194" i="3"/>
  <c r="P194" i="3"/>
  <c r="BI189" i="3"/>
  <c r="BH189" i="3"/>
  <c r="BG189" i="3"/>
  <c r="BF189" i="3"/>
  <c r="T189" i="3"/>
  <c r="R189" i="3"/>
  <c r="P189" i="3"/>
  <c r="BI183" i="3"/>
  <c r="BH183" i="3"/>
  <c r="BG183" i="3"/>
  <c r="BF183" i="3"/>
  <c r="T183" i="3"/>
  <c r="R183" i="3"/>
  <c r="P183" i="3"/>
  <c r="BI181" i="3"/>
  <c r="BH181" i="3"/>
  <c r="BG181" i="3"/>
  <c r="BF181" i="3"/>
  <c r="T181" i="3"/>
  <c r="R181" i="3"/>
  <c r="P181" i="3"/>
  <c r="BI179" i="3"/>
  <c r="BH179" i="3"/>
  <c r="BG179" i="3"/>
  <c r="BF179" i="3"/>
  <c r="T179" i="3"/>
  <c r="R179" i="3"/>
  <c r="P179" i="3"/>
  <c r="BI174" i="3"/>
  <c r="BH174" i="3"/>
  <c r="BG174" i="3"/>
  <c r="BF174" i="3"/>
  <c r="T174" i="3"/>
  <c r="R174" i="3"/>
  <c r="P174" i="3"/>
  <c r="BI169" i="3"/>
  <c r="BH169" i="3"/>
  <c r="BG169" i="3"/>
  <c r="BF169" i="3"/>
  <c r="T169" i="3"/>
  <c r="R169" i="3"/>
  <c r="P169" i="3"/>
  <c r="BI166" i="3"/>
  <c r="BH166" i="3"/>
  <c r="BG166" i="3"/>
  <c r="BF166" i="3"/>
  <c r="T166" i="3"/>
  <c r="R166" i="3"/>
  <c r="P166" i="3"/>
  <c r="BI164" i="3"/>
  <c r="BH164" i="3"/>
  <c r="BG164" i="3"/>
  <c r="BF164" i="3"/>
  <c r="T164" i="3"/>
  <c r="R164" i="3"/>
  <c r="P164" i="3"/>
  <c r="BI162" i="3"/>
  <c r="BH162" i="3"/>
  <c r="BG162" i="3"/>
  <c r="BF162" i="3"/>
  <c r="T162" i="3"/>
  <c r="R162" i="3"/>
  <c r="P162" i="3"/>
  <c r="BI158" i="3"/>
  <c r="BH158" i="3"/>
  <c r="BG158" i="3"/>
  <c r="BF158" i="3"/>
  <c r="T158" i="3"/>
  <c r="R158" i="3"/>
  <c r="P158" i="3"/>
  <c r="BI155" i="3"/>
  <c r="BH155" i="3"/>
  <c r="BG155" i="3"/>
  <c r="BF155" i="3"/>
  <c r="T155" i="3"/>
  <c r="R155" i="3"/>
  <c r="P155" i="3"/>
  <c r="BI150" i="3"/>
  <c r="BH150" i="3"/>
  <c r="BG150" i="3"/>
  <c r="BF150" i="3"/>
  <c r="T150" i="3"/>
  <c r="R150" i="3"/>
  <c r="P150" i="3"/>
  <c r="BI144" i="3"/>
  <c r="BH144" i="3"/>
  <c r="BG144" i="3"/>
  <c r="BF144" i="3"/>
  <c r="T144" i="3"/>
  <c r="R144" i="3"/>
  <c r="P144" i="3"/>
  <c r="BI136" i="3"/>
  <c r="BH136" i="3"/>
  <c r="BG136" i="3"/>
  <c r="BF136" i="3"/>
  <c r="T136" i="3"/>
  <c r="T135" i="3" s="1"/>
  <c r="R136" i="3"/>
  <c r="P136" i="3"/>
  <c r="BI132" i="3"/>
  <c r="BH132" i="3"/>
  <c r="BG132" i="3"/>
  <c r="BF132" i="3"/>
  <c r="T132" i="3"/>
  <c r="R132" i="3"/>
  <c r="P132" i="3"/>
  <c r="BI131" i="3"/>
  <c r="BH131" i="3"/>
  <c r="BG131" i="3"/>
  <c r="BF131" i="3"/>
  <c r="T131" i="3"/>
  <c r="R131" i="3"/>
  <c r="P131" i="3"/>
  <c r="BI130" i="3"/>
  <c r="BH130" i="3"/>
  <c r="BG130" i="3"/>
  <c r="BF130" i="3"/>
  <c r="T130" i="3"/>
  <c r="R130" i="3"/>
  <c r="P130" i="3"/>
  <c r="BI129" i="3"/>
  <c r="BH129" i="3"/>
  <c r="BG129" i="3"/>
  <c r="BF129" i="3"/>
  <c r="T129" i="3"/>
  <c r="R129" i="3"/>
  <c r="P129" i="3"/>
  <c r="BI122" i="3"/>
  <c r="BH122" i="3"/>
  <c r="BG122" i="3"/>
  <c r="BF122" i="3"/>
  <c r="T122" i="3"/>
  <c r="R122" i="3"/>
  <c r="P122" i="3"/>
  <c r="BI119" i="3"/>
  <c r="BH119" i="3"/>
  <c r="BG119" i="3"/>
  <c r="BF119" i="3"/>
  <c r="T119" i="3"/>
  <c r="R119" i="3"/>
  <c r="P119" i="3"/>
  <c r="BI116" i="3"/>
  <c r="BH116" i="3"/>
  <c r="BG116" i="3"/>
  <c r="BF116" i="3"/>
  <c r="T116" i="3"/>
  <c r="R116" i="3"/>
  <c r="P116" i="3"/>
  <c r="BI113" i="3"/>
  <c r="BH113" i="3"/>
  <c r="BG113" i="3"/>
  <c r="BF113" i="3"/>
  <c r="T113" i="3"/>
  <c r="R113" i="3"/>
  <c r="P113" i="3"/>
  <c r="F104" i="3"/>
  <c r="E102" i="3"/>
  <c r="F56" i="3"/>
  <c r="E54" i="3"/>
  <c r="J26" i="3"/>
  <c r="E26" i="3"/>
  <c r="J107" i="3" s="1"/>
  <c r="J25" i="3"/>
  <c r="J23" i="3"/>
  <c r="E23" i="3"/>
  <c r="J106" i="3" s="1"/>
  <c r="J22" i="3"/>
  <c r="J20" i="3"/>
  <c r="E20" i="3"/>
  <c r="F107" i="3" s="1"/>
  <c r="J19" i="3"/>
  <c r="J17" i="3"/>
  <c r="E17" i="3"/>
  <c r="F58" i="3" s="1"/>
  <c r="J16" i="3"/>
  <c r="J14" i="3"/>
  <c r="J56" i="3" s="1"/>
  <c r="E7" i="3"/>
  <c r="E50" i="3" s="1"/>
  <c r="J39" i="2"/>
  <c r="J38" i="2"/>
  <c r="AY56" i="1" s="1"/>
  <c r="J37" i="2"/>
  <c r="AX56" i="1" s="1"/>
  <c r="BI398" i="2"/>
  <c r="BH398" i="2"/>
  <c r="BG398" i="2"/>
  <c r="BF398" i="2"/>
  <c r="T398" i="2"/>
  <c r="R398" i="2"/>
  <c r="P398" i="2"/>
  <c r="BI396" i="2"/>
  <c r="BH396" i="2"/>
  <c r="BG396" i="2"/>
  <c r="BF396" i="2"/>
  <c r="T396" i="2"/>
  <c r="R396" i="2"/>
  <c r="P396" i="2"/>
  <c r="BI394" i="2"/>
  <c r="BH394" i="2"/>
  <c r="BG394" i="2"/>
  <c r="BF394" i="2"/>
  <c r="T394" i="2"/>
  <c r="R394" i="2"/>
  <c r="P394" i="2"/>
  <c r="BI390" i="2"/>
  <c r="BH390" i="2"/>
  <c r="BG390" i="2"/>
  <c r="BF390" i="2"/>
  <c r="T390" i="2"/>
  <c r="R390" i="2"/>
  <c r="P390" i="2"/>
  <c r="BI388" i="2"/>
  <c r="BH388" i="2"/>
  <c r="BG388" i="2"/>
  <c r="BF388" i="2"/>
  <c r="T388" i="2"/>
  <c r="R388" i="2"/>
  <c r="P388" i="2"/>
  <c r="BI385" i="2"/>
  <c r="BH385" i="2"/>
  <c r="BG385" i="2"/>
  <c r="BF385" i="2"/>
  <c r="T385" i="2"/>
  <c r="R385" i="2"/>
  <c r="P385" i="2"/>
  <c r="BI379" i="2"/>
  <c r="BH379" i="2"/>
  <c r="BG379" i="2"/>
  <c r="BF379" i="2"/>
  <c r="T379" i="2"/>
  <c r="R379" i="2"/>
  <c r="P379" i="2"/>
  <c r="BI376" i="2"/>
  <c r="BH376" i="2"/>
  <c r="BG376" i="2"/>
  <c r="BF376" i="2"/>
  <c r="T376" i="2"/>
  <c r="R376" i="2"/>
  <c r="P376" i="2"/>
  <c r="BI374" i="2"/>
  <c r="BH374" i="2"/>
  <c r="BG374" i="2"/>
  <c r="BF374" i="2"/>
  <c r="T374" i="2"/>
  <c r="R374" i="2"/>
  <c r="P374" i="2"/>
  <c r="BI373" i="2"/>
  <c r="BH373" i="2"/>
  <c r="BG373" i="2"/>
  <c r="BF373" i="2"/>
  <c r="T373" i="2"/>
  <c r="R373" i="2"/>
  <c r="P373" i="2"/>
  <c r="BI372" i="2"/>
  <c r="BH372" i="2"/>
  <c r="BG372" i="2"/>
  <c r="BF372" i="2"/>
  <c r="T372" i="2"/>
  <c r="R372" i="2"/>
  <c r="P372" i="2"/>
  <c r="BI370" i="2"/>
  <c r="BH370" i="2"/>
  <c r="BG370" i="2"/>
  <c r="BF370" i="2"/>
  <c r="T370" i="2"/>
  <c r="R370" i="2"/>
  <c r="P370" i="2"/>
  <c r="BI367" i="2"/>
  <c r="BH367" i="2"/>
  <c r="BG367" i="2"/>
  <c r="BF367" i="2"/>
  <c r="T367" i="2"/>
  <c r="R367" i="2"/>
  <c r="P367" i="2"/>
  <c r="BI364" i="2"/>
  <c r="BH364" i="2"/>
  <c r="BG364" i="2"/>
  <c r="BF364" i="2"/>
  <c r="T364" i="2"/>
  <c r="R364" i="2"/>
  <c r="P364" i="2"/>
  <c r="BI359" i="2"/>
  <c r="BH359" i="2"/>
  <c r="BG359" i="2"/>
  <c r="BF359" i="2"/>
  <c r="T359" i="2"/>
  <c r="R359" i="2"/>
  <c r="P359" i="2"/>
  <c r="BI354" i="2"/>
  <c r="BH354" i="2"/>
  <c r="BG354" i="2"/>
  <c r="BF354" i="2"/>
  <c r="T354" i="2"/>
  <c r="R354" i="2"/>
  <c r="P354" i="2"/>
  <c r="BI352" i="2"/>
  <c r="BH352" i="2"/>
  <c r="BG352" i="2"/>
  <c r="BF352" i="2"/>
  <c r="T352" i="2"/>
  <c r="R352" i="2"/>
  <c r="P352" i="2"/>
  <c r="BI343" i="2"/>
  <c r="BH343" i="2"/>
  <c r="BG343" i="2"/>
  <c r="BF343" i="2"/>
  <c r="T343" i="2"/>
  <c r="R343" i="2"/>
  <c r="P343" i="2"/>
  <c r="BI341" i="2"/>
  <c r="BH341" i="2"/>
  <c r="BG341" i="2"/>
  <c r="BF341" i="2"/>
  <c r="T341" i="2"/>
  <c r="R341" i="2"/>
  <c r="P341" i="2"/>
  <c r="BI339" i="2"/>
  <c r="BH339" i="2"/>
  <c r="BG339" i="2"/>
  <c r="BF339" i="2"/>
  <c r="T339" i="2"/>
  <c r="R339" i="2"/>
  <c r="P339" i="2"/>
  <c r="BI336" i="2"/>
  <c r="BH336" i="2"/>
  <c r="BG336" i="2"/>
  <c r="BF336" i="2"/>
  <c r="T336" i="2"/>
  <c r="R336" i="2"/>
  <c r="P336" i="2"/>
  <c r="BI332" i="2"/>
  <c r="BH332" i="2"/>
  <c r="BG332" i="2"/>
  <c r="BF332" i="2"/>
  <c r="T332" i="2"/>
  <c r="R332" i="2"/>
  <c r="P332" i="2"/>
  <c r="BI327" i="2"/>
  <c r="BH327" i="2"/>
  <c r="BG327" i="2"/>
  <c r="BF327" i="2"/>
  <c r="T327" i="2"/>
  <c r="R327" i="2"/>
  <c r="P327" i="2"/>
  <c r="BI324" i="2"/>
  <c r="BH324" i="2"/>
  <c r="BG324" i="2"/>
  <c r="BF324" i="2"/>
  <c r="T324" i="2"/>
  <c r="R324" i="2"/>
  <c r="P324" i="2"/>
  <c r="BI320" i="2"/>
  <c r="BH320" i="2"/>
  <c r="BG320" i="2"/>
  <c r="BF320" i="2"/>
  <c r="T320" i="2"/>
  <c r="R320" i="2"/>
  <c r="P320" i="2"/>
  <c r="BI317" i="2"/>
  <c r="BH317" i="2"/>
  <c r="BG317" i="2"/>
  <c r="BF317" i="2"/>
  <c r="T317" i="2"/>
  <c r="R317" i="2"/>
  <c r="P317" i="2"/>
  <c r="BI314" i="2"/>
  <c r="BH314" i="2"/>
  <c r="BG314" i="2"/>
  <c r="BF314" i="2"/>
  <c r="T314" i="2"/>
  <c r="R314" i="2"/>
  <c r="P314" i="2"/>
  <c r="BI312" i="2"/>
  <c r="BH312" i="2"/>
  <c r="BG312" i="2"/>
  <c r="BF312" i="2"/>
  <c r="T312" i="2"/>
  <c r="R312" i="2"/>
  <c r="P312" i="2"/>
  <c r="BI310" i="2"/>
  <c r="BH310" i="2"/>
  <c r="BG310" i="2"/>
  <c r="BF310" i="2"/>
  <c r="T310" i="2"/>
  <c r="R310" i="2"/>
  <c r="P310" i="2"/>
  <c r="BI306" i="2"/>
  <c r="BH306" i="2"/>
  <c r="BG306" i="2"/>
  <c r="BF306" i="2"/>
  <c r="T306" i="2"/>
  <c r="R306" i="2"/>
  <c r="P306" i="2"/>
  <c r="BI303" i="2"/>
  <c r="BH303" i="2"/>
  <c r="BG303" i="2"/>
  <c r="BF303" i="2"/>
  <c r="T303" i="2"/>
  <c r="R303" i="2"/>
  <c r="P303" i="2"/>
  <c r="BI301" i="2"/>
  <c r="BH301" i="2"/>
  <c r="BG301" i="2"/>
  <c r="BF301" i="2"/>
  <c r="T301" i="2"/>
  <c r="R301" i="2"/>
  <c r="P301" i="2"/>
  <c r="BI299" i="2"/>
  <c r="BH299" i="2"/>
  <c r="BG299" i="2"/>
  <c r="BF299" i="2"/>
  <c r="T299" i="2"/>
  <c r="R299" i="2"/>
  <c r="P299" i="2"/>
  <c r="BI298" i="2"/>
  <c r="BH298" i="2"/>
  <c r="BG298" i="2"/>
  <c r="BF298" i="2"/>
  <c r="T298" i="2"/>
  <c r="R298" i="2"/>
  <c r="P298" i="2"/>
  <c r="BI296" i="2"/>
  <c r="BH296" i="2"/>
  <c r="BG296" i="2"/>
  <c r="BF296" i="2"/>
  <c r="T296" i="2"/>
  <c r="R296" i="2"/>
  <c r="P296" i="2"/>
  <c r="BI295" i="2"/>
  <c r="BH295" i="2"/>
  <c r="BG295" i="2"/>
  <c r="BF295" i="2"/>
  <c r="T295" i="2"/>
  <c r="R295" i="2"/>
  <c r="P295" i="2"/>
  <c r="BI292" i="2"/>
  <c r="BH292" i="2"/>
  <c r="BG292" i="2"/>
  <c r="BF292" i="2"/>
  <c r="T292" i="2"/>
  <c r="R292" i="2"/>
  <c r="P292" i="2"/>
  <c r="BI290" i="2"/>
  <c r="BH290" i="2"/>
  <c r="BG290" i="2"/>
  <c r="BF290" i="2"/>
  <c r="T290" i="2"/>
  <c r="R290" i="2"/>
  <c r="P290" i="2"/>
  <c r="BI287" i="2"/>
  <c r="BH287" i="2"/>
  <c r="BG287" i="2"/>
  <c r="BF287" i="2"/>
  <c r="T287" i="2"/>
  <c r="R287" i="2"/>
  <c r="P287" i="2"/>
  <c r="BI282" i="2"/>
  <c r="BH282" i="2"/>
  <c r="BG282" i="2"/>
  <c r="BF282" i="2"/>
  <c r="T282" i="2"/>
  <c r="R282" i="2"/>
  <c r="P282" i="2"/>
  <c r="BI280" i="2"/>
  <c r="BH280" i="2"/>
  <c r="BG280" i="2"/>
  <c r="BF280" i="2"/>
  <c r="T280" i="2"/>
  <c r="R280" i="2"/>
  <c r="P280" i="2"/>
  <c r="BI277" i="2"/>
  <c r="BH277" i="2"/>
  <c r="BG277" i="2"/>
  <c r="BF277" i="2"/>
  <c r="T277" i="2"/>
  <c r="R277" i="2"/>
  <c r="P277" i="2"/>
  <c r="BI276" i="2"/>
  <c r="BH276" i="2"/>
  <c r="BG276" i="2"/>
  <c r="BF276" i="2"/>
  <c r="T276" i="2"/>
  <c r="R276" i="2"/>
  <c r="P276" i="2"/>
  <c r="BI273" i="2"/>
  <c r="BH273" i="2"/>
  <c r="BG273" i="2"/>
  <c r="BF273" i="2"/>
  <c r="T273" i="2"/>
  <c r="R273" i="2"/>
  <c r="P273" i="2"/>
  <c r="BI269" i="2"/>
  <c r="BH269" i="2"/>
  <c r="BG269" i="2"/>
  <c r="BF269" i="2"/>
  <c r="T269" i="2"/>
  <c r="R269" i="2"/>
  <c r="P269" i="2"/>
  <c r="BI266" i="2"/>
  <c r="BH266" i="2"/>
  <c r="BG266" i="2"/>
  <c r="BF266" i="2"/>
  <c r="T266" i="2"/>
  <c r="R266" i="2"/>
  <c r="P266" i="2"/>
  <c r="BI263" i="2"/>
  <c r="BH263" i="2"/>
  <c r="BG263" i="2"/>
  <c r="BF263" i="2"/>
  <c r="T263" i="2"/>
  <c r="R263" i="2"/>
  <c r="P263" i="2"/>
  <c r="BI261" i="2"/>
  <c r="BH261" i="2"/>
  <c r="BG261" i="2"/>
  <c r="BF261" i="2"/>
  <c r="T261" i="2"/>
  <c r="R261" i="2"/>
  <c r="P261" i="2"/>
  <c r="BI259" i="2"/>
  <c r="BH259" i="2"/>
  <c r="BG259" i="2"/>
  <c r="BF259" i="2"/>
  <c r="T259" i="2"/>
  <c r="R259" i="2"/>
  <c r="P259" i="2"/>
  <c r="BI258" i="2"/>
  <c r="BH258" i="2"/>
  <c r="BG258" i="2"/>
  <c r="BF258" i="2"/>
  <c r="T258" i="2"/>
  <c r="R258" i="2"/>
  <c r="P258" i="2"/>
  <c r="BI257" i="2"/>
  <c r="BH257" i="2"/>
  <c r="BG257" i="2"/>
  <c r="BF257" i="2"/>
  <c r="T257" i="2"/>
  <c r="R257" i="2"/>
  <c r="P257" i="2"/>
  <c r="BI256" i="2"/>
  <c r="BH256" i="2"/>
  <c r="BG256" i="2"/>
  <c r="BF256" i="2"/>
  <c r="T256" i="2"/>
  <c r="R256" i="2"/>
  <c r="P256" i="2"/>
  <c r="BI255" i="2"/>
  <c r="BH255" i="2"/>
  <c r="BG255" i="2"/>
  <c r="BF255" i="2"/>
  <c r="T255" i="2"/>
  <c r="R255" i="2"/>
  <c r="P255" i="2"/>
  <c r="BI254" i="2"/>
  <c r="BH254" i="2"/>
  <c r="BG254" i="2"/>
  <c r="BF254" i="2"/>
  <c r="T254" i="2"/>
  <c r="R254" i="2"/>
  <c r="P254" i="2"/>
  <c r="BI253" i="2"/>
  <c r="BH253" i="2"/>
  <c r="BG253" i="2"/>
  <c r="BF253" i="2"/>
  <c r="T253" i="2"/>
  <c r="R253" i="2"/>
  <c r="P253" i="2"/>
  <c r="BI251" i="2"/>
  <c r="BH251" i="2"/>
  <c r="BG251" i="2"/>
  <c r="BF251" i="2"/>
  <c r="T251" i="2"/>
  <c r="R251" i="2"/>
  <c r="P251" i="2"/>
  <c r="BI250" i="2"/>
  <c r="BH250" i="2"/>
  <c r="BG250" i="2"/>
  <c r="BF250" i="2"/>
  <c r="T250" i="2"/>
  <c r="R250" i="2"/>
  <c r="P250" i="2"/>
  <c r="BI248" i="2"/>
  <c r="BH248" i="2"/>
  <c r="BG248" i="2"/>
  <c r="BF248" i="2"/>
  <c r="T248" i="2"/>
  <c r="R248" i="2"/>
  <c r="P248" i="2"/>
  <c r="BI247" i="2"/>
  <c r="BH247" i="2"/>
  <c r="BG247" i="2"/>
  <c r="BF247" i="2"/>
  <c r="T247" i="2"/>
  <c r="R247" i="2"/>
  <c r="P247" i="2"/>
  <c r="BI245" i="2"/>
  <c r="BH245" i="2"/>
  <c r="BG245" i="2"/>
  <c r="BF245" i="2"/>
  <c r="T245" i="2"/>
  <c r="R245" i="2"/>
  <c r="P245" i="2"/>
  <c r="BI243" i="2"/>
  <c r="BH243" i="2"/>
  <c r="BG243" i="2"/>
  <c r="BF243" i="2"/>
  <c r="T243" i="2"/>
  <c r="R243" i="2"/>
  <c r="P243" i="2"/>
  <c r="BI239" i="2"/>
  <c r="BH239" i="2"/>
  <c r="BG239" i="2"/>
  <c r="BF239" i="2"/>
  <c r="T239" i="2"/>
  <c r="T238" i="2" s="1"/>
  <c r="R239" i="2"/>
  <c r="R238" i="2"/>
  <c r="P239" i="2"/>
  <c r="P238" i="2" s="1"/>
  <c r="BI235" i="2"/>
  <c r="BH235" i="2"/>
  <c r="BG235" i="2"/>
  <c r="BF235" i="2"/>
  <c r="T235" i="2"/>
  <c r="T234" i="2" s="1"/>
  <c r="R235" i="2"/>
  <c r="R234" i="2" s="1"/>
  <c r="P235" i="2"/>
  <c r="P234" i="2"/>
  <c r="BI229" i="2"/>
  <c r="BH229" i="2"/>
  <c r="BG229" i="2"/>
  <c r="BF229" i="2"/>
  <c r="T229" i="2"/>
  <c r="T228" i="2" s="1"/>
  <c r="R229" i="2"/>
  <c r="R228" i="2" s="1"/>
  <c r="P229" i="2"/>
  <c r="P228" i="2" s="1"/>
  <c r="BI226" i="2"/>
  <c r="BH226" i="2"/>
  <c r="BG226" i="2"/>
  <c r="BF226" i="2"/>
  <c r="T226" i="2"/>
  <c r="R226" i="2"/>
  <c r="P226" i="2"/>
  <c r="BI224" i="2"/>
  <c r="BH224" i="2"/>
  <c r="BG224" i="2"/>
  <c r="BF224" i="2"/>
  <c r="T224" i="2"/>
  <c r="R224" i="2"/>
  <c r="P224" i="2"/>
  <c r="BI222" i="2"/>
  <c r="BH222" i="2"/>
  <c r="BG222" i="2"/>
  <c r="BF222" i="2"/>
  <c r="T222" i="2"/>
  <c r="R222" i="2"/>
  <c r="P222" i="2"/>
  <c r="BI219" i="2"/>
  <c r="BH219" i="2"/>
  <c r="BG219" i="2"/>
  <c r="BF219" i="2"/>
  <c r="T219" i="2"/>
  <c r="R219" i="2"/>
  <c r="P219" i="2"/>
  <c r="BI217" i="2"/>
  <c r="BH217" i="2"/>
  <c r="BG217" i="2"/>
  <c r="BF217" i="2"/>
  <c r="T217" i="2"/>
  <c r="R217" i="2"/>
  <c r="P217" i="2"/>
  <c r="BI215" i="2"/>
  <c r="BH215" i="2"/>
  <c r="BG215" i="2"/>
  <c r="BF215" i="2"/>
  <c r="T215" i="2"/>
  <c r="R215" i="2"/>
  <c r="P215" i="2"/>
  <c r="BI212" i="2"/>
  <c r="BH212" i="2"/>
  <c r="BG212" i="2"/>
  <c r="BF212" i="2"/>
  <c r="T212" i="2"/>
  <c r="R212" i="2"/>
  <c r="P212" i="2"/>
  <c r="BI208" i="2"/>
  <c r="BH208" i="2"/>
  <c r="BG208" i="2"/>
  <c r="BF208" i="2"/>
  <c r="T208" i="2"/>
  <c r="R208" i="2"/>
  <c r="P208" i="2"/>
  <c r="BI205" i="2"/>
  <c r="BH205" i="2"/>
  <c r="BG205" i="2"/>
  <c r="BF205" i="2"/>
  <c r="T205" i="2"/>
  <c r="R205" i="2"/>
  <c r="P205" i="2"/>
  <c r="BI202" i="2"/>
  <c r="BH202" i="2"/>
  <c r="BG202" i="2"/>
  <c r="BF202" i="2"/>
  <c r="T202" i="2"/>
  <c r="R202" i="2"/>
  <c r="P202" i="2"/>
  <c r="BI199" i="2"/>
  <c r="BH199" i="2"/>
  <c r="BG199" i="2"/>
  <c r="BF199" i="2"/>
  <c r="T199" i="2"/>
  <c r="R199" i="2"/>
  <c r="P199" i="2"/>
  <c r="BI197" i="2"/>
  <c r="BH197" i="2"/>
  <c r="BG197" i="2"/>
  <c r="BF197" i="2"/>
  <c r="T197" i="2"/>
  <c r="R197" i="2"/>
  <c r="P197" i="2"/>
  <c r="BI191" i="2"/>
  <c r="BH191" i="2"/>
  <c r="BG191" i="2"/>
  <c r="BF191" i="2"/>
  <c r="T191" i="2"/>
  <c r="R191" i="2"/>
  <c r="P191" i="2"/>
  <c r="BI188" i="2"/>
  <c r="BH188" i="2"/>
  <c r="BG188" i="2"/>
  <c r="BF188" i="2"/>
  <c r="T188" i="2"/>
  <c r="R188" i="2"/>
  <c r="P188" i="2"/>
  <c r="BI183" i="2"/>
  <c r="BH183" i="2"/>
  <c r="BG183" i="2"/>
  <c r="BF183" i="2"/>
  <c r="T183" i="2"/>
  <c r="R183" i="2"/>
  <c r="P183" i="2"/>
  <c r="BI177" i="2"/>
  <c r="BH177" i="2"/>
  <c r="BG177" i="2"/>
  <c r="BF177" i="2"/>
  <c r="T177" i="2"/>
  <c r="R177" i="2"/>
  <c r="P177" i="2"/>
  <c r="BI175" i="2"/>
  <c r="BH175" i="2"/>
  <c r="BG175" i="2"/>
  <c r="BF175" i="2"/>
  <c r="T175" i="2"/>
  <c r="R175" i="2"/>
  <c r="P175" i="2"/>
  <c r="BI173" i="2"/>
  <c r="BH173" i="2"/>
  <c r="BG173" i="2"/>
  <c r="BF173" i="2"/>
  <c r="T173" i="2"/>
  <c r="R173" i="2"/>
  <c r="P173" i="2"/>
  <c r="BI168" i="2"/>
  <c r="BH168" i="2"/>
  <c r="BG168" i="2"/>
  <c r="BF168" i="2"/>
  <c r="T168" i="2"/>
  <c r="R168" i="2"/>
  <c r="P168" i="2"/>
  <c r="BI163" i="2"/>
  <c r="BH163" i="2"/>
  <c r="BG163" i="2"/>
  <c r="BF163" i="2"/>
  <c r="T163" i="2"/>
  <c r="R163" i="2"/>
  <c r="P163" i="2"/>
  <c r="BI160" i="2"/>
  <c r="BH160" i="2"/>
  <c r="BG160" i="2"/>
  <c r="BF160" i="2"/>
  <c r="T160" i="2"/>
  <c r="R160" i="2"/>
  <c r="P160" i="2"/>
  <c r="BI158" i="2"/>
  <c r="BH158" i="2"/>
  <c r="BG158" i="2"/>
  <c r="BF158" i="2"/>
  <c r="T158" i="2"/>
  <c r="R158" i="2"/>
  <c r="P158" i="2"/>
  <c r="BI156" i="2"/>
  <c r="BH156" i="2"/>
  <c r="BG156" i="2"/>
  <c r="BF156" i="2"/>
  <c r="T156" i="2"/>
  <c r="R156" i="2"/>
  <c r="P156" i="2"/>
  <c r="BI150" i="2"/>
  <c r="BH150" i="2"/>
  <c r="BG150" i="2"/>
  <c r="BF150" i="2"/>
  <c r="T150" i="2"/>
  <c r="T149" i="2" s="1"/>
  <c r="R150" i="2"/>
  <c r="R149" i="2" s="1"/>
  <c r="P150" i="2"/>
  <c r="P149" i="2" s="1"/>
  <c r="BI144" i="2"/>
  <c r="BH144" i="2"/>
  <c r="BG144" i="2"/>
  <c r="BF144" i="2"/>
  <c r="T144" i="2"/>
  <c r="R144" i="2"/>
  <c r="P144" i="2"/>
  <c r="BI135" i="2"/>
  <c r="BH135" i="2"/>
  <c r="BG135" i="2"/>
  <c r="BF135" i="2"/>
  <c r="T135" i="2"/>
  <c r="R135" i="2"/>
  <c r="P135" i="2"/>
  <c r="BI131" i="2"/>
  <c r="BH131" i="2"/>
  <c r="BG131" i="2"/>
  <c r="BF131" i="2"/>
  <c r="T131" i="2"/>
  <c r="R131" i="2"/>
  <c r="P131" i="2"/>
  <c r="BI130" i="2"/>
  <c r="BH130" i="2"/>
  <c r="BG130" i="2"/>
  <c r="BF130" i="2"/>
  <c r="T130" i="2"/>
  <c r="R130" i="2"/>
  <c r="P130" i="2"/>
  <c r="BI129" i="2"/>
  <c r="BH129" i="2"/>
  <c r="BG129" i="2"/>
  <c r="BF129" i="2"/>
  <c r="T129" i="2"/>
  <c r="R129" i="2"/>
  <c r="P129" i="2"/>
  <c r="BI128" i="2"/>
  <c r="BH128" i="2"/>
  <c r="BG128" i="2"/>
  <c r="BF128" i="2"/>
  <c r="T128" i="2"/>
  <c r="R128" i="2"/>
  <c r="P128" i="2"/>
  <c r="BI122" i="2"/>
  <c r="BH122" i="2"/>
  <c r="BG122" i="2"/>
  <c r="BF122" i="2"/>
  <c r="T122" i="2"/>
  <c r="R122" i="2"/>
  <c r="P122" i="2"/>
  <c r="BI119" i="2"/>
  <c r="BH119" i="2"/>
  <c r="BG119" i="2"/>
  <c r="BF119" i="2"/>
  <c r="T119" i="2"/>
  <c r="R119" i="2"/>
  <c r="P119" i="2"/>
  <c r="BI116" i="2"/>
  <c r="BH116" i="2"/>
  <c r="BG116" i="2"/>
  <c r="BF116" i="2"/>
  <c r="T116" i="2"/>
  <c r="R116" i="2"/>
  <c r="P116" i="2"/>
  <c r="BI113" i="2"/>
  <c r="BH113" i="2"/>
  <c r="BG113" i="2"/>
  <c r="BF113" i="2"/>
  <c r="T113" i="2"/>
  <c r="R113" i="2"/>
  <c r="P113" i="2"/>
  <c r="F104" i="2"/>
  <c r="E102" i="2"/>
  <c r="F56" i="2"/>
  <c r="E54" i="2"/>
  <c r="J26" i="2"/>
  <c r="E26" i="2"/>
  <c r="J107" i="2" s="1"/>
  <c r="J25" i="2"/>
  <c r="J23" i="2"/>
  <c r="E23" i="2"/>
  <c r="J106" i="2"/>
  <c r="J22" i="2"/>
  <c r="J20" i="2"/>
  <c r="F107" i="2"/>
  <c r="J19" i="2"/>
  <c r="J17" i="2"/>
  <c r="E17" i="2"/>
  <c r="F106" i="2" s="1"/>
  <c r="J16" i="2"/>
  <c r="J14" i="2"/>
  <c r="J104" i="2" s="1"/>
  <c r="E7" i="2"/>
  <c r="E98" i="2" s="1"/>
  <c r="L50" i="1"/>
  <c r="AM50" i="1"/>
  <c r="AM49" i="1"/>
  <c r="L49" i="1"/>
  <c r="AM47" i="1"/>
  <c r="L47" i="1"/>
  <c r="L45" i="1"/>
  <c r="L44" i="1"/>
  <c r="J194" i="23"/>
  <c r="J255" i="23"/>
  <c r="J170" i="24"/>
  <c r="J336" i="24"/>
  <c r="BK193" i="24"/>
  <c r="BK219" i="24"/>
  <c r="J126" i="25"/>
  <c r="BK123" i="25"/>
  <c r="J107" i="26"/>
  <c r="BK130" i="27"/>
  <c r="J151" i="27"/>
  <c r="J109" i="27"/>
  <c r="BK89" i="28"/>
  <c r="BK246" i="30"/>
  <c r="J219" i="30"/>
  <c r="BK218" i="30"/>
  <c r="BK213" i="30"/>
  <c r="BK126" i="31"/>
  <c r="J95" i="32"/>
  <c r="BK96" i="33"/>
  <c r="J121" i="34"/>
  <c r="J112" i="34"/>
  <c r="BK359" i="2"/>
  <c r="J290" i="2"/>
  <c r="BK255" i="2"/>
  <c r="J212" i="2"/>
  <c r="J135" i="2"/>
  <c r="J411" i="3"/>
  <c r="BK320" i="3"/>
  <c r="J316" i="3"/>
  <c r="J270" i="3"/>
  <c r="J236" i="3"/>
  <c r="J312" i="4"/>
  <c r="J327" i="4"/>
  <c r="J316" i="4"/>
  <c r="J276" i="4"/>
  <c r="BK276" i="4"/>
  <c r="BK263" i="4"/>
  <c r="BK240" i="4"/>
  <c r="J240" i="4"/>
  <c r="BK131" i="5"/>
  <c r="J125" i="5"/>
  <c r="J123" i="5"/>
  <c r="BK105" i="6"/>
  <c r="BK92" i="7"/>
  <c r="BK110" i="7"/>
  <c r="J109" i="7"/>
  <c r="J128" i="8"/>
  <c r="J101" i="8"/>
  <c r="J95" i="9"/>
  <c r="J439" i="10"/>
  <c r="J285" i="10"/>
  <c r="BK129" i="10"/>
  <c r="BK143" i="10"/>
  <c r="BK157" i="10"/>
  <c r="J327" i="10"/>
  <c r="BK361" i="10"/>
  <c r="BK115" i="10"/>
  <c r="J129" i="11"/>
  <c r="J163" i="11"/>
  <c r="BK149" i="11"/>
  <c r="BK259" i="11"/>
  <c r="BK267" i="11"/>
  <c r="J259" i="11"/>
  <c r="BK190" i="11"/>
  <c r="BK232" i="12"/>
  <c r="BK305" i="12"/>
  <c r="BK281" i="12"/>
  <c r="BK282" i="12"/>
  <c r="J125" i="12"/>
  <c r="J394" i="12"/>
  <c r="J285" i="12"/>
  <c r="J131" i="13"/>
  <c r="BK122" i="13"/>
  <c r="J101" i="14"/>
  <c r="J95" i="15"/>
  <c r="BK130" i="15"/>
  <c r="J129" i="16"/>
  <c r="J133" i="16"/>
  <c r="BK354" i="18"/>
  <c r="BK279" i="18"/>
  <c r="BK179" i="18"/>
  <c r="J197" i="18"/>
  <c r="BK170" i="18"/>
  <c r="J342" i="18"/>
  <c r="BK164" i="18"/>
  <c r="BK123" i="19"/>
  <c r="J132" i="19"/>
  <c r="BK101" i="20"/>
  <c r="J112" i="21"/>
  <c r="BK292" i="23"/>
  <c r="J173" i="23"/>
  <c r="BK270" i="23"/>
  <c r="J235" i="23"/>
  <c r="J151" i="23"/>
  <c r="J119" i="23"/>
  <c r="BK342" i="24"/>
  <c r="J213" i="24"/>
  <c r="J386" i="24"/>
  <c r="J167" i="24"/>
  <c r="J131" i="25"/>
  <c r="BK95" i="25"/>
  <c r="J90" i="26"/>
  <c r="BK107" i="27"/>
  <c r="BK121" i="27"/>
  <c r="J89" i="28"/>
  <c r="BK102" i="28"/>
  <c r="BK336" i="30"/>
  <c r="J252" i="30"/>
  <c r="J354" i="30"/>
  <c r="BK145" i="30"/>
  <c r="BK156" i="30"/>
  <c r="J96" i="31"/>
  <c r="BK101" i="32"/>
  <c r="BK94" i="33"/>
  <c r="BK123" i="34"/>
  <c r="BK93" i="35"/>
  <c r="BK354" i="2"/>
  <c r="BK292" i="2"/>
  <c r="J256" i="2"/>
  <c r="J208" i="2"/>
  <c r="BK156" i="2"/>
  <c r="BK232" i="3"/>
  <c r="J306" i="3"/>
  <c r="J122" i="3"/>
  <c r="J221" i="3"/>
  <c r="J319" i="4"/>
  <c r="J289" i="4"/>
  <c r="BK300" i="4"/>
  <c r="J270" i="4"/>
  <c r="BK130" i="4"/>
  <c r="BK277" i="4"/>
  <c r="BK110" i="5"/>
  <c r="BK136" i="5"/>
  <c r="BK90" i="5"/>
  <c r="J112" i="7"/>
  <c r="J104" i="7"/>
  <c r="BK135" i="7"/>
  <c r="J110" i="7"/>
  <c r="BK131" i="8"/>
  <c r="BK94" i="8"/>
  <c r="J341" i="10"/>
  <c r="J447" i="10"/>
  <c r="J352" i="10"/>
  <c r="BK394" i="10"/>
  <c r="BK405" i="10"/>
  <c r="J288" i="10"/>
  <c r="BK117" i="11"/>
  <c r="J245" i="11"/>
  <c r="J170" i="11"/>
  <c r="BK273" i="11"/>
  <c r="J178" i="11"/>
  <c r="J436" i="12"/>
  <c r="J406" i="12"/>
  <c r="BK349" i="12"/>
  <c r="BK227" i="12"/>
  <c r="BK134" i="12"/>
  <c r="BK238" i="12"/>
  <c r="J251" i="12"/>
  <c r="BK133" i="13"/>
  <c r="BK132" i="13"/>
  <c r="J88" i="14"/>
  <c r="J133" i="15"/>
  <c r="J125" i="15"/>
  <c r="J112" i="16"/>
  <c r="BK358" i="18"/>
  <c r="BK208" i="18"/>
  <c r="BK327" i="18"/>
  <c r="BK342" i="18"/>
  <c r="J309" i="18"/>
  <c r="BK263" i="18"/>
  <c r="BK317" i="18"/>
  <c r="BK95" i="19"/>
  <c r="J91" i="19"/>
  <c r="J94" i="20"/>
  <c r="BK88" i="20"/>
  <c r="BK122" i="21"/>
  <c r="BK116" i="21"/>
  <c r="BK127" i="23"/>
  <c r="J137" i="23"/>
  <c r="BK151" i="23"/>
  <c r="BK335" i="23"/>
  <c r="BK207" i="23"/>
  <c r="J342" i="24"/>
  <c r="J163" i="24"/>
  <c r="J259" i="24"/>
  <c r="J117" i="24"/>
  <c r="BK248" i="24"/>
  <c r="J101" i="25"/>
  <c r="J91" i="25"/>
  <c r="BK89" i="26"/>
  <c r="J108" i="26"/>
  <c r="BK99" i="27"/>
  <c r="J95" i="28"/>
  <c r="J133" i="28"/>
  <c r="BK223" i="30"/>
  <c r="J320" i="30"/>
  <c r="BK252" i="30"/>
  <c r="J374" i="2"/>
  <c r="J299" i="2"/>
  <c r="J263" i="2"/>
  <c r="BK222" i="2"/>
  <c r="BK173" i="2"/>
  <c r="AS64" i="1"/>
  <c r="J273" i="3"/>
  <c r="J169" i="3"/>
  <c r="J113" i="3"/>
  <c r="J342" i="3"/>
  <c r="J288" i="3"/>
  <c r="BK397" i="3"/>
  <c r="J369" i="3"/>
  <c r="J223" i="3"/>
  <c r="BK144" i="3"/>
  <c r="BK301" i="3"/>
  <c r="BK338" i="4"/>
  <c r="BK326" i="4"/>
  <c r="J190" i="4"/>
  <c r="J300" i="4"/>
  <c r="BK224" i="4"/>
  <c r="J135" i="5"/>
  <c r="J142" i="5"/>
  <c r="J95" i="6"/>
  <c r="BK95" i="7"/>
  <c r="BK107" i="7"/>
  <c r="J100" i="7"/>
  <c r="BK125" i="8"/>
  <c r="BK116" i="8"/>
  <c r="J316" i="10"/>
  <c r="J284" i="10"/>
  <c r="BK234" i="10"/>
  <c r="J325" i="10"/>
  <c r="J411" i="10"/>
  <c r="BK248" i="10"/>
  <c r="J221" i="10"/>
  <c r="BK332" i="11"/>
  <c r="J319" i="11"/>
  <c r="J190" i="11"/>
  <c r="J408" i="11"/>
  <c r="BK170" i="11"/>
  <c r="BK307" i="11"/>
  <c r="J288" i="12"/>
  <c r="J151" i="12"/>
  <c r="BK249" i="12"/>
  <c r="BK422" i="12"/>
  <c r="J366" i="12"/>
  <c r="J292" i="12"/>
  <c r="J140" i="13"/>
  <c r="J112" i="13"/>
  <c r="BK100" i="14"/>
  <c r="BK123" i="15"/>
  <c r="J127" i="16"/>
  <c r="BK92" i="16"/>
  <c r="J346" i="18"/>
  <c r="J189" i="18"/>
  <c r="BK385" i="18"/>
  <c r="BK252" i="18"/>
  <c r="BK334" i="18"/>
  <c r="BK306" i="18"/>
  <c r="BK88" i="19"/>
  <c r="BK118" i="19"/>
  <c r="BK94" i="20"/>
  <c r="BK106" i="21"/>
  <c r="BK306" i="23"/>
  <c r="J163" i="23"/>
  <c r="J178" i="23"/>
  <c r="J358" i="23"/>
  <c r="J323" i="23"/>
  <c r="BK442" i="24"/>
  <c r="BK351" i="24"/>
  <c r="J436" i="24"/>
  <c r="J351" i="24"/>
  <c r="J120" i="25"/>
  <c r="J90" i="25"/>
  <c r="BK103" i="26"/>
  <c r="J103" i="26"/>
  <c r="BK104" i="27"/>
  <c r="BK115" i="27"/>
  <c r="J112" i="28"/>
  <c r="BK109" i="28"/>
  <c r="J364" i="30"/>
  <c r="J283" i="30"/>
  <c r="J230" i="30"/>
  <c r="BK257" i="30"/>
  <c r="BK131" i="31"/>
  <c r="J88" i="31"/>
  <c r="J91" i="32"/>
  <c r="J101" i="33"/>
  <c r="J94" i="34"/>
  <c r="J93" i="35"/>
  <c r="J218" i="23"/>
  <c r="BK156" i="23"/>
  <c r="J126" i="23"/>
  <c r="J230" i="24"/>
  <c r="BK306" i="24"/>
  <c r="BK395" i="24"/>
  <c r="J281" i="24"/>
  <c r="BK105" i="25"/>
  <c r="J108" i="25"/>
  <c r="BK122" i="27"/>
  <c r="BK134" i="27"/>
  <c r="J135" i="28"/>
  <c r="BK145" i="28"/>
  <c r="BK347" i="30"/>
  <c r="J173" i="30"/>
  <c r="J274" i="30"/>
  <c r="BK113" i="30"/>
  <c r="BK128" i="31"/>
  <c r="J95" i="31"/>
  <c r="BK94" i="32"/>
  <c r="BK131" i="34"/>
  <c r="BK376" i="2"/>
  <c r="BK327" i="2"/>
  <c r="BK298" i="2"/>
  <c r="BK254" i="2"/>
  <c r="BK202" i="2"/>
  <c r="BK144" i="2"/>
  <c r="J357" i="3"/>
  <c r="J271" i="3"/>
  <c r="BK402" i="3"/>
  <c r="BK169" i="3"/>
  <c r="J330" i="3"/>
  <c r="J311" i="3"/>
  <c r="BK113" i="3"/>
  <c r="BK388" i="4"/>
  <c r="J410" i="4"/>
  <c r="J204" i="4"/>
  <c r="BK156" i="4"/>
  <c r="J413" i="4"/>
  <c r="BK175" i="4"/>
  <c r="J262" i="4"/>
  <c r="BK142" i="5"/>
  <c r="J101" i="5"/>
  <c r="J93" i="5"/>
  <c r="BK140" i="5"/>
  <c r="BK98" i="6"/>
  <c r="J129" i="7"/>
  <c r="J103" i="7"/>
  <c r="BK117" i="8"/>
  <c r="BK92" i="8"/>
  <c r="BK93" i="9"/>
  <c r="J361" i="10"/>
  <c r="J120" i="10"/>
  <c r="BK224" i="10"/>
  <c r="BK261" i="10"/>
  <c r="J387" i="10"/>
  <c r="BK403" i="10"/>
  <c r="J291" i="10"/>
  <c r="J255" i="11"/>
  <c r="BK197" i="11"/>
  <c r="J272" i="11"/>
  <c r="BK286" i="11"/>
  <c r="BK291" i="11"/>
  <c r="BK289" i="11"/>
  <c r="BK114" i="11"/>
  <c r="J371" i="12"/>
  <c r="BK288" i="12"/>
  <c r="J351" i="12"/>
  <c r="J129" i="12"/>
  <c r="J413" i="12"/>
  <c r="J342" i="12"/>
  <c r="J293" i="12"/>
  <c r="J94" i="13"/>
  <c r="J104" i="13"/>
  <c r="BK98" i="14"/>
  <c r="J122" i="15"/>
  <c r="J99" i="15"/>
  <c r="J104" i="16"/>
  <c r="BK106" i="16"/>
  <c r="J218" i="18"/>
  <c r="J179" i="18"/>
  <c r="J327" i="18"/>
  <c r="J262" i="18"/>
  <c r="J365" i="18"/>
  <c r="J134" i="18"/>
  <c r="BK126" i="19"/>
  <c r="J110" i="19"/>
  <c r="J91" i="20"/>
  <c r="J104" i="21"/>
  <c r="BK380" i="23"/>
  <c r="BK178" i="23"/>
  <c r="BK358" i="23"/>
  <c r="BK254" i="23"/>
  <c r="BK113" i="23"/>
  <c r="BK451" i="24"/>
  <c r="J193" i="24"/>
  <c r="BK348" i="24"/>
  <c r="BK362" i="24"/>
  <c r="BK276" i="24"/>
  <c r="J88" i="25"/>
  <c r="J139" i="25"/>
  <c r="BK106" i="26"/>
  <c r="J148" i="27"/>
  <c r="BK133" i="27"/>
  <c r="J103" i="28"/>
  <c r="BK120" i="28"/>
  <c r="BK360" i="30"/>
  <c r="J290" i="30"/>
  <c r="BK396" i="30"/>
  <c r="BK267" i="30"/>
  <c r="BK227" i="30"/>
  <c r="J149" i="30"/>
  <c r="J131" i="31"/>
  <c r="BK100" i="32"/>
  <c r="J125" i="34"/>
  <c r="BK106" i="34"/>
  <c r="BK396" i="2"/>
  <c r="BK332" i="2"/>
  <c r="BK276" i="2"/>
  <c r="J226" i="2"/>
  <c r="J168" i="2"/>
  <c r="AS73" i="1"/>
  <c r="J129" i="3"/>
  <c r="J383" i="4"/>
  <c r="BK362" i="4"/>
  <c r="J393" i="4"/>
  <c r="J380" i="4"/>
  <c r="J119" i="4"/>
  <c r="J136" i="4"/>
  <c r="J182" i="4"/>
  <c r="J96" i="5"/>
  <c r="BK130" i="5"/>
  <c r="BK96" i="6"/>
  <c r="BK104" i="7"/>
  <c r="J126" i="8"/>
  <c r="J94" i="8"/>
  <c r="BK343" i="10"/>
  <c r="J274" i="10"/>
  <c r="J334" i="10"/>
  <c r="J283" i="10"/>
  <c r="J406" i="10"/>
  <c r="BK354" i="10"/>
  <c r="BK198" i="10"/>
  <c r="J128" i="11"/>
  <c r="BK145" i="11"/>
  <c r="BK380" i="11"/>
  <c r="BK308" i="11"/>
  <c r="BK377" i="12"/>
  <c r="BK413" i="12"/>
  <c r="BK235" i="12"/>
  <c r="J136" i="12"/>
  <c r="BK357" i="12"/>
  <c r="J362" i="12"/>
  <c r="J100" i="13"/>
  <c r="J96" i="13"/>
  <c r="BK104" i="14"/>
  <c r="J100" i="14"/>
  <c r="BK96" i="15"/>
  <c r="J135" i="15"/>
  <c r="BK112" i="15"/>
  <c r="J94" i="15"/>
  <c r="BK109" i="15"/>
  <c r="BK93" i="15"/>
  <c r="J114" i="15"/>
  <c r="J93" i="15"/>
  <c r="BK98" i="16"/>
  <c r="J145" i="16"/>
  <c r="BK197" i="18"/>
  <c r="J282" i="18"/>
  <c r="BK346" i="18"/>
  <c r="BK288" i="18"/>
  <c r="J252" i="18"/>
  <c r="BK257" i="18"/>
  <c r="BK218" i="18"/>
  <c r="BK129" i="19"/>
  <c r="BK97" i="19"/>
  <c r="J100" i="20"/>
  <c r="BK97" i="21"/>
  <c r="J302" i="23"/>
  <c r="BK344" i="23"/>
  <c r="J288" i="23"/>
  <c r="J277" i="23"/>
  <c r="BK328" i="24"/>
  <c r="J445" i="24"/>
  <c r="J241" i="24"/>
  <c r="BK267" i="24"/>
  <c r="BK106" i="25"/>
  <c r="BK131" i="25"/>
  <c r="BK104" i="26"/>
  <c r="BK152" i="27"/>
  <c r="J105" i="27"/>
  <c r="BK101" i="27"/>
  <c r="J93" i="28"/>
  <c r="J91" i="29"/>
  <c r="J281" i="30"/>
  <c r="J340" i="30"/>
  <c r="BK273" i="30"/>
  <c r="BK209" i="30"/>
  <c r="BK92" i="31"/>
  <c r="J105" i="32"/>
  <c r="BK95" i="33"/>
  <c r="J127" i="34"/>
  <c r="BK103" i="34"/>
  <c r="J359" i="2"/>
  <c r="J296" i="2"/>
  <c r="BK256" i="2"/>
  <c r="J217" i="2"/>
  <c r="BK158" i="2"/>
  <c r="AS87" i="1"/>
  <c r="BK373" i="3"/>
  <c r="J402" i="3"/>
  <c r="J181" i="3"/>
  <c r="BK119" i="3"/>
  <c r="BK261" i="3"/>
  <c r="J378" i="4"/>
  <c r="BK404" i="4"/>
  <c r="J293" i="4"/>
  <c r="J283" i="4"/>
  <c r="J297" i="4"/>
  <c r="BK274" i="4"/>
  <c r="BK122" i="4"/>
  <c r="J134" i="5"/>
  <c r="BK141" i="5"/>
  <c r="J126" i="5"/>
  <c r="J106" i="6"/>
  <c r="BK131" i="7"/>
  <c r="J111" i="7"/>
  <c r="BK101" i="7"/>
  <c r="J137" i="8"/>
  <c r="J141" i="8"/>
  <c r="BK89" i="8"/>
  <c r="BK449" i="10"/>
  <c r="J280" i="10"/>
  <c r="J401" i="10"/>
  <c r="J390" i="10"/>
  <c r="BK337" i="10"/>
  <c r="BK200" i="10"/>
  <c r="J329" i="10"/>
  <c r="BK136" i="11"/>
  <c r="BK266" i="11"/>
  <c r="J280" i="11"/>
  <c r="BK272" i="11"/>
  <c r="J240" i="11"/>
  <c r="J446" i="12"/>
  <c r="J143" i="12"/>
  <c r="BK169" i="12"/>
  <c r="BK312" i="12"/>
  <c r="BK326" i="12"/>
  <c r="BK251" i="12"/>
  <c r="J140" i="12"/>
  <c r="J125" i="13"/>
  <c r="BK134" i="13"/>
  <c r="J98" i="14"/>
  <c r="BK101" i="15"/>
  <c r="J102" i="15"/>
  <c r="BK97" i="16"/>
  <c r="J101" i="16"/>
  <c r="BK175" i="18"/>
  <c r="BK131" i="18"/>
  <c r="BK264" i="18"/>
  <c r="BK242" i="18"/>
  <c r="J339" i="18"/>
  <c r="BK92" i="19"/>
  <c r="J96" i="19"/>
  <c r="BK93" i="20"/>
  <c r="J105" i="21"/>
  <c r="BK281" i="23"/>
  <c r="J143" i="23"/>
  <c r="BK277" i="23"/>
  <c r="J180" i="23"/>
  <c r="J318" i="24"/>
  <c r="BK390" i="24"/>
  <c r="BK117" i="24"/>
  <c r="BK224" i="24"/>
  <c r="J224" i="24"/>
  <c r="BK132" i="25"/>
  <c r="BK100" i="25"/>
  <c r="J111" i="26"/>
  <c r="J108" i="27"/>
  <c r="J103" i="27"/>
  <c r="BK124" i="27"/>
  <c r="J128" i="28"/>
  <c r="BK394" i="30"/>
  <c r="BK216" i="30"/>
  <c r="BK323" i="30"/>
  <c r="J156" i="30"/>
  <c r="J121" i="31"/>
  <c r="BK121" i="31"/>
  <c r="BK90" i="32"/>
  <c r="BK127" i="34"/>
  <c r="BK137" i="34"/>
  <c r="BK302" i="23"/>
  <c r="BK294" i="23"/>
  <c r="BK378" i="24"/>
  <c r="J283" i="24"/>
  <c r="J293" i="24"/>
  <c r="J253" i="24"/>
  <c r="BK125" i="25"/>
  <c r="J97" i="26"/>
  <c r="J98" i="26"/>
  <c r="BK145" i="27"/>
  <c r="BK96" i="27"/>
  <c r="J132" i="28"/>
  <c r="J124" i="28"/>
  <c r="J299" i="30"/>
  <c r="BK198" i="30"/>
  <c r="BK349" i="30"/>
  <c r="J102" i="31"/>
  <c r="BK111" i="31"/>
  <c r="J97" i="32"/>
  <c r="J93" i="33"/>
  <c r="BK97" i="34"/>
  <c r="BK374" i="2"/>
  <c r="BK314" i="2"/>
  <c r="J280" i="2"/>
  <c r="BK248" i="2"/>
  <c r="J205" i="2"/>
  <c r="J128" i="2"/>
  <c r="BK271" i="3"/>
  <c r="BK281" i="3"/>
  <c r="J300" i="3"/>
  <c r="J189" i="3"/>
  <c r="BK122" i="3"/>
  <c r="BK195" i="4"/>
  <c r="BK296" i="4"/>
  <c r="J151" i="4"/>
  <c r="BK170" i="4"/>
  <c r="BK380" i="4"/>
  <c r="J167" i="4"/>
  <c r="BK112" i="5"/>
  <c r="BK126" i="5"/>
  <c r="J137" i="5"/>
  <c r="J100" i="6"/>
  <c r="J93" i="6"/>
  <c r="BK132" i="7"/>
  <c r="J105" i="7"/>
  <c r="J102" i="8"/>
  <c r="J133" i="8"/>
  <c r="BK128" i="8"/>
  <c r="BK368" i="10"/>
  <c r="BK304" i="10"/>
  <c r="BK406" i="10"/>
  <c r="J337" i="10"/>
  <c r="BK269" i="10"/>
  <c r="J130" i="10"/>
  <c r="J171" i="10"/>
  <c r="BK171" i="10"/>
  <c r="BK192" i="11"/>
  <c r="BK269" i="11"/>
  <c r="J410" i="11"/>
  <c r="BK180" i="11"/>
  <c r="BK301" i="11"/>
  <c r="J291" i="11"/>
  <c r="J397" i="12"/>
  <c r="J390" i="12"/>
  <c r="J379" i="12"/>
  <c r="BK411" i="12"/>
  <c r="BK397" i="12"/>
  <c r="BK182" i="12"/>
  <c r="J324" i="12"/>
  <c r="J105" i="13"/>
  <c r="BK106" i="13"/>
  <c r="BK89" i="13"/>
  <c r="BK97" i="14"/>
  <c r="BK94" i="15"/>
  <c r="J93" i="16"/>
  <c r="J89" i="16"/>
  <c r="J264" i="18"/>
  <c r="BK229" i="18"/>
  <c r="J301" i="18"/>
  <c r="BK261" i="18"/>
  <c r="BK294" i="18"/>
  <c r="J279" i="18"/>
  <c r="J297" i="18"/>
  <c r="BK102" i="19"/>
  <c r="J124" i="19"/>
  <c r="BK99" i="20"/>
  <c r="BK109" i="21"/>
  <c r="J117" i="21"/>
  <c r="BK286" i="23"/>
  <c r="BK280" i="23"/>
  <c r="J214" i="23"/>
  <c r="J328" i="23"/>
  <c r="J378" i="24"/>
  <c r="BK428" i="24"/>
  <c r="J285" i="24"/>
  <c r="J200" i="24"/>
  <c r="J286" i="24"/>
  <c r="BK125" i="24"/>
  <c r="BK120" i="25"/>
  <c r="BK93" i="26"/>
  <c r="J144" i="27"/>
  <c r="BK150" i="27"/>
  <c r="J154" i="27"/>
  <c r="BK107" i="28"/>
  <c r="J244" i="30"/>
  <c r="BK390" i="30"/>
  <c r="J279" i="30"/>
  <c r="J257" i="30"/>
  <c r="J97" i="31"/>
  <c r="J90" i="31"/>
  <c r="J98" i="33"/>
  <c r="BK136" i="34"/>
  <c r="J131" i="34"/>
  <c r="J379" i="2"/>
  <c r="BK341" i="2"/>
  <c r="J298" i="2"/>
  <c r="BK258" i="2"/>
  <c r="J219" i="2"/>
  <c r="BK135" i="2"/>
  <c r="BK158" i="3"/>
  <c r="J268" i="3"/>
  <c r="J218" i="3"/>
  <c r="J276" i="3"/>
  <c r="BK413" i="4"/>
  <c r="J382" i="4"/>
  <c r="J272" i="4"/>
  <c r="BK393" i="4"/>
  <c r="J116" i="4"/>
  <c r="BK293" i="4"/>
  <c r="J131" i="4"/>
  <c r="BK105" i="5"/>
  <c r="J90" i="6"/>
  <c r="J96" i="6"/>
  <c r="BK116" i="7"/>
  <c r="J93" i="7"/>
  <c r="BK97" i="7"/>
  <c r="BK93" i="8"/>
  <c r="J121" i="8"/>
  <c r="J351" i="10"/>
  <c r="BK276" i="10"/>
  <c r="BK252" i="10"/>
  <c r="BK131" i="10"/>
  <c r="BK282" i="10"/>
  <c r="BK324" i="10"/>
  <c r="BK250" i="10"/>
  <c r="BK188" i="11"/>
  <c r="BK296" i="11"/>
  <c r="BK238" i="11"/>
  <c r="BK299" i="11"/>
  <c r="J227" i="11"/>
  <c r="BK147" i="12"/>
  <c r="BK136" i="12"/>
  <c r="BK165" i="12"/>
  <c r="BK430" i="12"/>
  <c r="J368" i="12"/>
  <c r="J312" i="12"/>
  <c r="BK196" i="12"/>
  <c r="BK114" i="13"/>
  <c r="J120" i="13"/>
  <c r="BK88" i="14"/>
  <c r="BK99" i="16"/>
  <c r="J118" i="16"/>
  <c r="J93" i="17"/>
  <c r="BK309" i="18"/>
  <c r="BK285" i="18"/>
  <c r="J194" i="18"/>
  <c r="J223" i="18"/>
  <c r="J208" i="18"/>
  <c r="BK221" i="18"/>
  <c r="J99" i="19"/>
  <c r="BK115" i="19"/>
  <c r="J115" i="21"/>
  <c r="BK93" i="22"/>
  <c r="BK184" i="23"/>
  <c r="J361" i="23"/>
  <c r="J292" i="23"/>
  <c r="BK131" i="23"/>
  <c r="J271" i="24"/>
  <c r="J371" i="24"/>
  <c r="J302" i="24"/>
  <c r="BK420" i="24"/>
  <c r="BK141" i="25"/>
  <c r="BK136" i="25"/>
  <c r="J92" i="26"/>
  <c r="J125" i="27"/>
  <c r="J116" i="27"/>
  <c r="BK124" i="28"/>
  <c r="BK124" i="30"/>
  <c r="BK274" i="30"/>
  <c r="J200" i="30"/>
  <c r="J367" i="2"/>
  <c r="BK306" i="2"/>
  <c r="J254" i="2"/>
  <c r="J202" i="2"/>
  <c r="BK122" i="2"/>
  <c r="BK414" i="3"/>
  <c r="BK362" i="3"/>
  <c r="J328" i="3"/>
  <c r="J314" i="3"/>
  <c r="J214" i="3"/>
  <c r="J158" i="3"/>
  <c r="J414" i="3"/>
  <c r="BK314" i="3"/>
  <c r="J132" i="3"/>
  <c r="J394" i="3"/>
  <c r="J239" i="3"/>
  <c r="J278" i="3"/>
  <c r="BK382" i="4"/>
  <c r="BK182" i="4"/>
  <c r="J415" i="4"/>
  <c r="BK215" i="4"/>
  <c r="J184" i="4"/>
  <c r="J165" i="4"/>
  <c r="BK270" i="4"/>
  <c r="BK99" i="5"/>
  <c r="J90" i="5"/>
  <c r="BK88" i="6"/>
  <c r="J113" i="7"/>
  <c r="BK112" i="7"/>
  <c r="J117" i="8"/>
  <c r="BK447" i="10"/>
  <c r="J417" i="10"/>
  <c r="BK390" i="10"/>
  <c r="J248" i="10"/>
  <c r="BK363" i="10"/>
  <c r="BK277" i="10"/>
  <c r="J263" i="11"/>
  <c r="J153" i="11"/>
  <c r="BK127" i="11"/>
  <c r="J324" i="11"/>
  <c r="J275" i="11"/>
  <c r="BK264" i="11"/>
  <c r="BK420" i="12"/>
  <c r="J377" i="12"/>
  <c r="J134" i="12"/>
  <c r="J402" i="12"/>
  <c r="BK285" i="12"/>
  <c r="BK293" i="12"/>
  <c r="BK213" i="12"/>
  <c r="J89" i="13"/>
  <c r="BK96" i="13"/>
  <c r="BK103" i="14"/>
  <c r="BK134" i="15"/>
  <c r="BK122" i="16"/>
  <c r="J90" i="16"/>
  <c r="J118" i="18"/>
  <c r="J385" i="18"/>
  <c r="J400" i="18"/>
  <c r="BK394" i="18"/>
  <c r="J184" i="18"/>
  <c r="BK119" i="19"/>
  <c r="J98" i="19"/>
  <c r="BK89" i="20"/>
  <c r="J99" i="21"/>
  <c r="J370" i="23"/>
  <c r="BK288" i="23"/>
  <c r="BK310" i="23"/>
  <c r="J210" i="23"/>
  <c r="J297" i="23"/>
  <c r="BK198" i="24"/>
  <c r="J148" i="24"/>
  <c r="BK355" i="24"/>
  <c r="J334" i="24"/>
  <c r="BK122" i="24"/>
  <c r="J133" i="25"/>
  <c r="J112" i="25"/>
  <c r="J114" i="26"/>
  <c r="J136" i="27"/>
  <c r="J110" i="27"/>
  <c r="BK141" i="28"/>
  <c r="BK139" i="28"/>
  <c r="BK192" i="30"/>
  <c r="BK338" i="30"/>
  <c r="BK299" i="30"/>
  <c r="J277" i="30"/>
  <c r="J135" i="31"/>
  <c r="BK103" i="32"/>
  <c r="J96" i="33"/>
  <c r="BK125" i="34"/>
  <c r="J254" i="23"/>
  <c r="J257" i="23"/>
  <c r="J189" i="23"/>
  <c r="BK406" i="24"/>
  <c r="BK135" i="24"/>
  <c r="BK366" i="24"/>
  <c r="J154" i="24"/>
  <c r="BK202" i="24"/>
  <c r="J104" i="25"/>
  <c r="J106" i="26"/>
  <c r="BK135" i="27"/>
  <c r="J130" i="27"/>
  <c r="J97" i="28"/>
  <c r="BK114" i="28"/>
  <c r="J285" i="30"/>
  <c r="J302" i="30"/>
  <c r="BK333" i="30"/>
  <c r="BK173" i="30"/>
  <c r="J107" i="31"/>
  <c r="BK102" i="31"/>
  <c r="J104" i="32"/>
  <c r="BK110" i="33"/>
  <c r="J97" i="34"/>
  <c r="BK372" i="2"/>
  <c r="BK312" i="2"/>
  <c r="J276" i="2"/>
  <c r="J243" i="2"/>
  <c r="J183" i="2"/>
  <c r="BK116" i="2"/>
  <c r="J327" i="3"/>
  <c r="BK262" i="3"/>
  <c r="J354" i="3"/>
  <c r="BK278" i="3"/>
  <c r="BK183" i="3"/>
  <c r="BK181" i="3"/>
  <c r="BK285" i="3"/>
  <c r="BK365" i="4"/>
  <c r="BK320" i="4"/>
  <c r="BK266" i="4"/>
  <c r="BK228" i="4"/>
  <c r="BK246" i="4"/>
  <c r="J266" i="4"/>
  <c r="BK139" i="5"/>
  <c r="J114" i="5"/>
  <c r="J104" i="6"/>
  <c r="J133" i="7"/>
  <c r="J99" i="7"/>
  <c r="J140" i="8"/>
  <c r="J119" i="8"/>
  <c r="BK348" i="10"/>
  <c r="J318" i="10"/>
  <c r="BK161" i="10"/>
  <c r="J161" i="10"/>
  <c r="J345" i="10"/>
  <c r="BK279" i="10"/>
  <c r="BK188" i="10"/>
  <c r="J143" i="10"/>
  <c r="J350" i="11"/>
  <c r="BK418" i="11"/>
  <c r="J123" i="11"/>
  <c r="J355" i="11"/>
  <c r="BK406" i="12"/>
  <c r="J196" i="12"/>
  <c r="BK284" i="12"/>
  <c r="J356" i="12"/>
  <c r="BK324" i="12"/>
  <c r="J182" i="12"/>
  <c r="J132" i="13"/>
  <c r="BK108" i="14"/>
  <c r="BK101" i="14"/>
  <c r="J111" i="15"/>
  <c r="J88" i="16"/>
  <c r="BK91" i="17"/>
  <c r="J293" i="18"/>
  <c r="J317" i="18"/>
  <c r="BK211" i="18"/>
  <c r="J306" i="18"/>
  <c r="BK108" i="19"/>
  <c r="J88" i="19"/>
  <c r="BK105" i="20"/>
  <c r="J119" i="21"/>
  <c r="BK95" i="21"/>
  <c r="J251" i="23"/>
  <c r="BK210" i="23"/>
  <c r="J310" i="23"/>
  <c r="J204" i="23"/>
  <c r="BK299" i="24"/>
  <c r="J275" i="24"/>
  <c r="J246" i="24"/>
  <c r="J221" i="24"/>
  <c r="J114" i="25"/>
  <c r="BK100" i="26"/>
  <c r="BK102" i="26"/>
  <c r="J143" i="27"/>
  <c r="J109" i="28"/>
  <c r="BK93" i="28"/>
  <c r="J227" i="30"/>
  <c r="BK308" i="30"/>
  <c r="J263" i="30"/>
  <c r="J130" i="31"/>
  <c r="J134" i="31"/>
  <c r="J102" i="32"/>
  <c r="J109" i="33"/>
  <c r="BK91" i="35"/>
  <c r="J341" i="2"/>
  <c r="J282" i="2"/>
  <c r="BK251" i="2"/>
  <c r="BK215" i="2"/>
  <c r="J158" i="2"/>
  <c r="BK389" i="3"/>
  <c r="BK326" i="3"/>
  <c r="BK366" i="3"/>
  <c r="BK275" i="3"/>
  <c r="BK331" i="3"/>
  <c r="J340" i="4"/>
  <c r="BK198" i="4"/>
  <c r="J163" i="4"/>
  <c r="BK190" i="4"/>
  <c r="BK327" i="4"/>
  <c r="J120" i="5"/>
  <c r="BK138" i="5"/>
  <c r="BK89" i="6"/>
  <c r="J123" i="7"/>
  <c r="J119" i="7"/>
  <c r="J125" i="8"/>
  <c r="BK137" i="8"/>
  <c r="J300" i="10"/>
  <c r="J152" i="10"/>
  <c r="BK441" i="10"/>
  <c r="BK401" i="10"/>
  <c r="J178" i="10"/>
  <c r="J135" i="10"/>
  <c r="BK343" i="11"/>
  <c r="BK324" i="11"/>
  <c r="BK347" i="11"/>
  <c r="J286" i="11"/>
  <c r="BK263" i="11"/>
  <c r="J156" i="11"/>
  <c r="J219" i="11"/>
  <c r="J166" i="11"/>
  <c r="J172" i="12"/>
  <c r="J238" i="12"/>
  <c r="BK446" i="12"/>
  <c r="J411" i="12"/>
  <c r="BK333" i="12"/>
  <c r="J92" i="13"/>
  <c r="BK95" i="13"/>
  <c r="J97" i="14"/>
  <c r="J126" i="15"/>
  <c r="BK106" i="15"/>
  <c r="J121" i="15"/>
  <c r="BK104" i="15"/>
  <c r="BK117" i="15"/>
  <c r="BK89" i="16"/>
  <c r="BK120" i="16"/>
  <c r="BK93" i="17"/>
  <c r="BK308" i="18"/>
  <c r="BK389" i="18"/>
  <c r="BK267" i="18"/>
  <c r="J229" i="18"/>
  <c r="J363" i="18"/>
  <c r="J93" i="19"/>
  <c r="BK130" i="19"/>
  <c r="J105" i="20"/>
  <c r="BK111" i="21"/>
  <c r="BK94" i="21"/>
  <c r="BK116" i="23"/>
  <c r="J320" i="23"/>
  <c r="J170" i="23"/>
  <c r="BK173" i="23"/>
  <c r="BK259" i="24"/>
  <c r="BK279" i="24"/>
  <c r="BK393" i="24"/>
  <c r="BK283" i="24"/>
  <c r="J134" i="25"/>
  <c r="J105" i="25"/>
  <c r="J112" i="26"/>
  <c r="BK143" i="27"/>
  <c r="J137" i="27"/>
  <c r="J115" i="28"/>
  <c r="J90" i="28"/>
  <c r="BK385" i="30"/>
  <c r="BK147" i="30"/>
  <c r="BK302" i="30"/>
  <c r="BK203" i="30"/>
  <c r="BK248" i="30"/>
  <c r="J94" i="31"/>
  <c r="BK92" i="32"/>
  <c r="BK97" i="33"/>
  <c r="J99" i="34"/>
  <c r="J385" i="2"/>
  <c r="J327" i="2"/>
  <c r="BK290" i="2"/>
  <c r="BK245" i="2"/>
  <c r="BK175" i="2"/>
  <c r="BK119" i="2"/>
  <c r="BK330" i="3"/>
  <c r="BK270" i="3"/>
  <c r="BK130" i="3"/>
  <c r="BK205" i="3"/>
  <c r="BK333" i="3"/>
  <c r="J350" i="3"/>
  <c r="J130" i="3"/>
  <c r="BK264" i="3"/>
  <c r="J320" i="4"/>
  <c r="BK340" i="4"/>
  <c r="J362" i="4"/>
  <c r="BK163" i="4"/>
  <c r="BK415" i="4"/>
  <c r="J369" i="4"/>
  <c r="BK269" i="4"/>
  <c r="BK184" i="4"/>
  <c r="BK91" i="5"/>
  <c r="J105" i="5"/>
  <c r="BK92" i="6"/>
  <c r="J132" i="7"/>
  <c r="J120" i="7"/>
  <c r="J139" i="8"/>
  <c r="J103" i="8"/>
  <c r="BK130" i="8"/>
  <c r="BK327" i="10"/>
  <c r="BK313" i="10"/>
  <c r="BK365" i="10"/>
  <c r="BK118" i="10"/>
  <c r="BK274" i="10"/>
  <c r="BK221" i="10"/>
  <c r="J169" i="10"/>
  <c r="BK408" i="11"/>
  <c r="BK373" i="11"/>
  <c r="BK330" i="11"/>
  <c r="BK129" i="11"/>
  <c r="BK213" i="11"/>
  <c r="BK355" i="12"/>
  <c r="BK245" i="12"/>
  <c r="BK279" i="12"/>
  <c r="BK384" i="12"/>
  <c r="BK302" i="12"/>
  <c r="J287" i="12"/>
  <c r="BK136" i="13"/>
  <c r="J106" i="13"/>
  <c r="J89" i="14"/>
  <c r="J106" i="15"/>
  <c r="BK145" i="16"/>
  <c r="BK95" i="16"/>
  <c r="J91" i="17"/>
  <c r="J289" i="18"/>
  <c r="J149" i="18"/>
  <c r="J246" i="18"/>
  <c r="J205" i="18"/>
  <c r="BK141" i="18"/>
  <c r="BK233" i="18"/>
  <c r="J125" i="19"/>
  <c r="J104" i="20"/>
  <c r="J120" i="21"/>
  <c r="BK99" i="21"/>
  <c r="J308" i="23"/>
  <c r="J356" i="23"/>
  <c r="BK122" i="23"/>
  <c r="J348" i="24"/>
  <c r="J135" i="24"/>
  <c r="J428" i="24"/>
  <c r="J330" i="24"/>
  <c r="BK184" i="24"/>
  <c r="BK108" i="25"/>
  <c r="J106" i="25"/>
  <c r="BK110" i="26"/>
  <c r="J126" i="27"/>
  <c r="J128" i="27"/>
  <c r="J147" i="27"/>
  <c r="BK122" i="28"/>
  <c r="J349" i="30"/>
  <c r="BK251" i="30"/>
  <c r="BK236" i="30"/>
  <c r="BK253" i="30"/>
  <c r="BK134" i="31"/>
  <c r="J132" i="31"/>
  <c r="J108" i="33"/>
  <c r="BK105" i="34"/>
  <c r="J108" i="34"/>
  <c r="J367" i="23"/>
  <c r="J184" i="23"/>
  <c r="J227" i="23"/>
  <c r="BK289" i="24"/>
  <c r="J393" i="24"/>
  <c r="J290" i="24"/>
  <c r="J122" i="25"/>
  <c r="BK107" i="26"/>
  <c r="BK90" i="26"/>
  <c r="J122" i="27"/>
  <c r="J118" i="28"/>
  <c r="BK90" i="28"/>
  <c r="J396" i="30"/>
  <c r="BK371" i="30"/>
  <c r="J333" i="30"/>
  <c r="J128" i="31"/>
  <c r="J100" i="32"/>
  <c r="J103" i="33"/>
  <c r="BK88" i="34"/>
  <c r="J95" i="35"/>
  <c r="BK324" i="2"/>
  <c r="BK296" i="2"/>
  <c r="BK253" i="2"/>
  <c r="BK217" i="2"/>
  <c r="BK163" i="2"/>
  <c r="J164" i="3"/>
  <c r="J259" i="3"/>
  <c r="BK174" i="3"/>
  <c r="J183" i="3"/>
  <c r="BK367" i="4"/>
  <c r="J401" i="4"/>
  <c r="J365" i="4"/>
  <c r="J399" i="4"/>
  <c r="BK421" i="4"/>
  <c r="J215" i="4"/>
  <c r="BK212" i="4"/>
  <c r="J322" i="4"/>
  <c r="BK135" i="5"/>
  <c r="J92" i="5"/>
  <c r="BK106" i="5"/>
  <c r="J105" i="6"/>
  <c r="BK120" i="7"/>
  <c r="BK122" i="7"/>
  <c r="BK101" i="8"/>
  <c r="BK104" i="8"/>
  <c r="BK96" i="8"/>
  <c r="BK439" i="10"/>
  <c r="BK347" i="10"/>
  <c r="BK167" i="10"/>
  <c r="BK219" i="10"/>
  <c r="J273" i="10"/>
  <c r="BK318" i="10"/>
  <c r="BK243" i="10"/>
  <c r="J304" i="10"/>
  <c r="J273" i="11"/>
  <c r="J211" i="11"/>
  <c r="BK315" i="11"/>
  <c r="J380" i="11"/>
  <c r="BK227" i="11"/>
  <c r="BK178" i="11"/>
  <c r="BK183" i="11"/>
  <c r="J466" i="12"/>
  <c r="BK342" i="12"/>
  <c r="BK291" i="12"/>
  <c r="BK137" i="12"/>
  <c r="BK402" i="12"/>
  <c r="J218" i="12"/>
  <c r="BK92" i="13"/>
  <c r="BK125" i="13"/>
  <c r="BK93" i="14"/>
  <c r="J93" i="14"/>
  <c r="J113" i="15"/>
  <c r="J92" i="16"/>
  <c r="J139" i="16"/>
  <c r="J95" i="17"/>
  <c r="J330" i="18"/>
  <c r="BK349" i="18"/>
  <c r="BK236" i="18"/>
  <c r="J231" i="18"/>
  <c r="BK262" i="18"/>
  <c r="J97" i="19"/>
  <c r="J128" i="19"/>
  <c r="BK92" i="20"/>
  <c r="J102" i="21"/>
  <c r="BK117" i="21"/>
  <c r="BK128" i="23"/>
  <c r="BK308" i="23"/>
  <c r="J339" i="23"/>
  <c r="BK320" i="23"/>
  <c r="BK137" i="23"/>
  <c r="J188" i="24"/>
  <c r="J374" i="24"/>
  <c r="BK278" i="24"/>
  <c r="BK284" i="24"/>
  <c r="BK130" i="25"/>
  <c r="BK134" i="25"/>
  <c r="BK91" i="26"/>
  <c r="J152" i="27"/>
  <c r="J120" i="27"/>
  <c r="J107" i="28"/>
  <c r="J376" i="30"/>
  <c r="J169" i="30"/>
  <c r="BK285" i="30"/>
  <c r="BK320" i="30"/>
  <c r="J125" i="31"/>
  <c r="BK120" i="31"/>
  <c r="J99" i="32"/>
  <c r="BK135" i="34"/>
  <c r="BK112" i="34"/>
  <c r="J390" i="2"/>
  <c r="J332" i="2"/>
  <c r="J269" i="2"/>
  <c r="J247" i="2"/>
  <c r="J188" i="2"/>
  <c r="BK129" i="2"/>
  <c r="J347" i="3"/>
  <c r="BK211" i="3"/>
  <c r="J232" i="3"/>
  <c r="J257" i="3"/>
  <c r="BK258" i="4"/>
  <c r="BK226" i="4"/>
  <c r="BK209" i="4"/>
  <c r="BK119" i="4"/>
  <c r="BK254" i="4"/>
  <c r="BK132" i="4"/>
  <c r="BK129" i="5"/>
  <c r="BK122" i="5"/>
  <c r="J140" i="5"/>
  <c r="J102" i="6"/>
  <c r="BK118" i="7"/>
  <c r="J101" i="7"/>
  <c r="J118" i="7"/>
  <c r="J114" i="7"/>
  <c r="J130" i="8"/>
  <c r="BK88" i="8"/>
  <c r="J282" i="10"/>
  <c r="BK138" i="10"/>
  <c r="BK300" i="10"/>
  <c r="J115" i="10"/>
  <c r="BK169" i="10"/>
  <c r="J418" i="11"/>
  <c r="J308" i="11"/>
  <c r="BK305" i="11"/>
  <c r="BK216" i="11"/>
  <c r="BK128" i="11"/>
  <c r="J349" i="12"/>
  <c r="J449" i="12"/>
  <c r="J260" i="12"/>
  <c r="BK229" i="12"/>
  <c r="J359" i="12"/>
  <c r="J120" i="12"/>
  <c r="BK137" i="13"/>
  <c r="BK94" i="13"/>
  <c r="J105" i="14"/>
  <c r="J117" i="15"/>
  <c r="J126" i="16"/>
  <c r="J99" i="16"/>
  <c r="BK400" i="18"/>
  <c r="BK413" i="18"/>
  <c r="J255" i="18"/>
  <c r="J116" i="18"/>
  <c r="J370" i="18"/>
  <c r="BK118" i="18"/>
  <c r="BK125" i="19"/>
  <c r="J89" i="19"/>
  <c r="J97" i="21"/>
  <c r="BK295" i="23"/>
  <c r="J258" i="23"/>
  <c r="BK247" i="23"/>
  <c r="BK255" i="23"/>
  <c r="BK339" i="23"/>
  <c r="BK237" i="24"/>
  <c r="BK287" i="24"/>
  <c r="J227" i="24"/>
  <c r="J364" i="24"/>
  <c r="J279" i="24"/>
  <c r="BK126" i="25"/>
  <c r="BK112" i="26"/>
  <c r="BK141" i="27"/>
  <c r="BK126" i="27"/>
  <c r="BK102" i="27"/>
  <c r="J126" i="28"/>
  <c r="BK376" i="30"/>
  <c r="J206" i="30"/>
  <c r="BK129" i="30"/>
  <c r="J354" i="2"/>
  <c r="BK295" i="2"/>
  <c r="J257" i="2"/>
  <c r="BK212" i="2"/>
  <c r="J156" i="2"/>
  <c r="J422" i="3"/>
  <c r="J389" i="3"/>
  <c r="BK324" i="3"/>
  <c r="BK221" i="3"/>
  <c r="BK150" i="3"/>
  <c r="J333" i="3"/>
  <c r="BK253" i="3"/>
  <c r="BK311" i="3"/>
  <c r="J326" i="3"/>
  <c r="BK218" i="3"/>
  <c r="BK227" i="3"/>
  <c r="J122" i="4"/>
  <c r="J254" i="4"/>
  <c r="J423" i="4"/>
  <c r="J336" i="4"/>
  <c r="BK113" i="4"/>
  <c r="BK92" i="5"/>
  <c r="BK114" i="5"/>
  <c r="BK88" i="5"/>
  <c r="J89" i="6"/>
  <c r="BK123" i="7"/>
  <c r="BK119" i="7"/>
  <c r="BK97" i="8"/>
  <c r="J91" i="9"/>
  <c r="BK351" i="10"/>
  <c r="BK285" i="10"/>
  <c r="BK186" i="10"/>
  <c r="J138" i="10"/>
  <c r="BK239" i="10"/>
  <c r="J242" i="11"/>
  <c r="BK242" i="11"/>
  <c r="BK396" i="11"/>
  <c r="BK234" i="11"/>
  <c r="J136" i="11"/>
  <c r="BK208" i="12"/>
  <c r="BK460" i="12"/>
  <c r="BK449" i="12"/>
  <c r="J468" i="12"/>
  <c r="BK337" i="12"/>
  <c r="BK129" i="13"/>
  <c r="BK123" i="13"/>
  <c r="BK98" i="13"/>
  <c r="BK95" i="14"/>
  <c r="BK121" i="15"/>
  <c r="BK143" i="16"/>
  <c r="BK129" i="16"/>
  <c r="J261" i="18"/>
  <c r="J141" i="18"/>
  <c r="J334" i="18"/>
  <c r="J308" i="18"/>
  <c r="BK403" i="18"/>
  <c r="J104" i="19"/>
  <c r="BK91" i="19"/>
  <c r="BK97" i="20"/>
  <c r="BK105" i="21"/>
  <c r="BK91" i="22"/>
  <c r="J352" i="23"/>
  <c r="J250" i="23"/>
  <c r="BK250" i="23"/>
  <c r="BK284" i="23"/>
  <c r="J156" i="23"/>
  <c r="J219" i="24"/>
  <c r="J299" i="24"/>
  <c r="J174" i="24"/>
  <c r="J315" i="24"/>
  <c r="J89" i="25"/>
  <c r="BK135" i="25"/>
  <c r="BK109" i="26"/>
  <c r="BK116" i="27"/>
  <c r="BK138" i="27"/>
  <c r="J96" i="27"/>
  <c r="J116" i="28"/>
  <c r="BK99" i="28"/>
  <c r="BK340" i="30"/>
  <c r="BK311" i="30"/>
  <c r="J192" i="30"/>
  <c r="BK127" i="31"/>
  <c r="BK103" i="31"/>
  <c r="J92" i="32"/>
  <c r="J97" i="33"/>
  <c r="J120" i="34"/>
  <c r="J131" i="23"/>
  <c r="BK323" i="23"/>
  <c r="BK332" i="23"/>
  <c r="BK455" i="24"/>
  <c r="BK315" i="24"/>
  <c r="BK368" i="24"/>
  <c r="BK341" i="24"/>
  <c r="J341" i="24"/>
  <c r="J128" i="24"/>
  <c r="BK90" i="25"/>
  <c r="BK105" i="26"/>
  <c r="BK97" i="27"/>
  <c r="J101" i="27"/>
  <c r="J138" i="27"/>
  <c r="J88" i="28"/>
  <c r="J184" i="30"/>
  <c r="J251" i="30"/>
  <c r="J253" i="30"/>
  <c r="J287" i="30"/>
  <c r="J109" i="31"/>
  <c r="BK95" i="31"/>
  <c r="BK101" i="33"/>
  <c r="BK121" i="34"/>
  <c r="J91" i="35"/>
  <c r="BK339" i="2"/>
  <c r="BK282" i="2"/>
  <c r="J229" i="2"/>
  <c r="J173" i="2"/>
  <c r="J119" i="11"/>
  <c r="J270" i="11"/>
  <c r="BK130" i="11"/>
  <c r="J183" i="11"/>
  <c r="J321" i="11"/>
  <c r="J245" i="12"/>
  <c r="BK387" i="12"/>
  <c r="BK256" i="12"/>
  <c r="J299" i="12"/>
  <c r="BK221" i="12"/>
  <c r="BK371" i="12"/>
  <c r="J139" i="13"/>
  <c r="J134" i="13"/>
  <c r="J92" i="14"/>
  <c r="BK114" i="15"/>
  <c r="J141" i="16"/>
  <c r="BK108" i="16"/>
  <c r="BK282" i="18"/>
  <c r="BK377" i="18"/>
  <c r="J288" i="18"/>
  <c r="J221" i="18"/>
  <c r="BK184" i="18"/>
  <c r="BK250" i="18"/>
  <c r="J108" i="19"/>
  <c r="J127" i="19"/>
  <c r="BK103" i="20"/>
  <c r="BK100" i="21"/>
  <c r="J100" i="21"/>
  <c r="BK291" i="23"/>
  <c r="BK267" i="23"/>
  <c r="BK189" i="23"/>
  <c r="J191" i="23"/>
  <c r="BK436" i="24"/>
  <c r="J237" i="24"/>
  <c r="BK311" i="24"/>
  <c r="BK296" i="24"/>
  <c r="J136" i="24"/>
  <c r="BK142" i="25"/>
  <c r="J92" i="25"/>
  <c r="BK111" i="26"/>
  <c r="J146" i="27"/>
  <c r="BK146" i="27"/>
  <c r="J112" i="27"/>
  <c r="J120" i="28"/>
  <c r="J267" i="30"/>
  <c r="J308" i="30"/>
  <c r="BK116" i="30"/>
  <c r="J189" i="30"/>
  <c r="J225" i="30"/>
  <c r="J119" i="31"/>
  <c r="BK96" i="31"/>
  <c r="BK104" i="32"/>
  <c r="J107" i="33"/>
  <c r="BK129" i="34"/>
  <c r="J376" i="2"/>
  <c r="BK320" i="2"/>
  <c r="BK259" i="2"/>
  <c r="J222" i="2"/>
  <c r="J144" i="2"/>
  <c r="BK323" i="3"/>
  <c r="BK384" i="3"/>
  <c r="J227" i="3"/>
  <c r="BK164" i="3"/>
  <c r="J136" i="3"/>
  <c r="J263" i="4"/>
  <c r="J273" i="4"/>
  <c r="BK312" i="4"/>
  <c r="BK262" i="4"/>
  <c r="J296" i="4"/>
  <c r="BK265" i="4"/>
  <c r="BK96" i="5"/>
  <c r="BK104" i="5"/>
  <c r="BK95" i="6"/>
  <c r="BK128" i="7"/>
  <c r="BK140" i="8"/>
  <c r="J91" i="8"/>
  <c r="J96" i="8"/>
  <c r="J241" i="10"/>
  <c r="J191" i="10"/>
  <c r="J250" i="10"/>
  <c r="J129" i="10"/>
  <c r="BK124" i="10"/>
  <c r="BK273" i="10"/>
  <c r="J267" i="11"/>
  <c r="J343" i="11"/>
  <c r="BK350" i="11"/>
  <c r="BK280" i="11"/>
  <c r="J247" i="12"/>
  <c r="BK360" i="12"/>
  <c r="BK374" i="12"/>
  <c r="BK308" i="12"/>
  <c r="BK289" i="12"/>
  <c r="J291" i="12"/>
  <c r="BK277" i="12"/>
  <c r="J175" i="12"/>
  <c r="J122" i="13"/>
  <c r="J137" i="13"/>
  <c r="BK91" i="14"/>
  <c r="J112" i="15"/>
  <c r="J105" i="15"/>
  <c r="J118" i="15"/>
  <c r="J97" i="15"/>
  <c r="J123" i="15"/>
  <c r="BK135" i="15"/>
  <c r="BK103" i="15"/>
  <c r="BK131" i="16"/>
  <c r="BK103" i="16"/>
  <c r="J257" i="18"/>
  <c r="J214" i="18"/>
  <c r="BK189" i="18"/>
  <c r="J372" i="18"/>
  <c r="BK160" i="18"/>
  <c r="J170" i="18"/>
  <c r="J303" i="18"/>
  <c r="BK94" i="19"/>
  <c r="BK93" i="19"/>
  <c r="BK108" i="21"/>
  <c r="J106" i="21"/>
  <c r="J243" i="23"/>
  <c r="J113" i="23"/>
  <c r="J349" i="23"/>
  <c r="J417" i="24"/>
  <c r="J165" i="24"/>
  <c r="J406" i="24"/>
  <c r="BK234" i="24"/>
  <c r="BK133" i="25"/>
  <c r="BK93" i="25"/>
  <c r="J110" i="26"/>
  <c r="J121" i="27"/>
  <c r="J104" i="27"/>
  <c r="BK157" i="27"/>
  <c r="BK137" i="28"/>
  <c r="J249" i="30"/>
  <c r="J203" i="30"/>
  <c r="J164" i="30"/>
  <c r="BK287" i="30"/>
  <c r="BK117" i="31"/>
  <c r="J133" i="31"/>
  <c r="BK99" i="32"/>
  <c r="J114" i="34"/>
  <c r="J88" i="34"/>
  <c r="BK95" i="35"/>
  <c r="BK336" i="2"/>
  <c r="BK280" i="2"/>
  <c r="J253" i="2"/>
  <c r="BK199" i="2"/>
  <c r="J129" i="2"/>
  <c r="BK340" i="3"/>
  <c r="BK291" i="3"/>
  <c r="J265" i="3"/>
  <c r="BK357" i="3"/>
  <c r="BK132" i="3"/>
  <c r="J301" i="3"/>
  <c r="J211" i="3"/>
  <c r="BK239" i="3"/>
  <c r="BK350" i="3"/>
  <c r="BK410" i="4"/>
  <c r="J212" i="4"/>
  <c r="BK219" i="4"/>
  <c r="BK316" i="4"/>
  <c r="J358" i="4"/>
  <c r="BK353" i="4"/>
  <c r="BK272" i="4"/>
  <c r="J99" i="5"/>
  <c r="J89" i="5"/>
  <c r="BK95" i="5"/>
  <c r="J97" i="6"/>
  <c r="J97" i="7"/>
  <c r="J135" i="7"/>
  <c r="BK133" i="8"/>
  <c r="J109" i="8"/>
  <c r="BK99" i="8"/>
  <c r="BK375" i="10"/>
  <c r="J357" i="10"/>
  <c r="BK205" i="10"/>
  <c r="BK265" i="10"/>
  <c r="BK288" i="10"/>
  <c r="BK294" i="10"/>
  <c r="BK425" i="10"/>
  <c r="BK283" i="10"/>
  <c r="J362" i="11"/>
  <c r="J301" i="11"/>
  <c r="BK232" i="11"/>
  <c r="J133" i="11"/>
  <c r="J213" i="11"/>
  <c r="J145" i="11"/>
  <c r="J289" i="12"/>
  <c r="BK368" i="12"/>
  <c r="J305" i="12"/>
  <c r="BK321" i="12"/>
  <c r="J269" i="12"/>
  <c r="BK199" i="12"/>
  <c r="BK394" i="12"/>
  <c r="J93" i="13"/>
  <c r="J88" i="13"/>
  <c r="J90" i="13"/>
  <c r="BK89" i="14"/>
  <c r="BK115" i="15"/>
  <c r="J144" i="16"/>
  <c r="J108" i="16"/>
  <c r="BK275" i="18"/>
  <c r="BK157" i="18"/>
  <c r="BK205" i="18"/>
  <c r="BK330" i="18"/>
  <c r="J294" i="18"/>
  <c r="BK123" i="18"/>
  <c r="BK203" i="18"/>
  <c r="BK90" i="19"/>
  <c r="BK117" i="19"/>
  <c r="J95" i="20"/>
  <c r="J111" i="21"/>
  <c r="BK95" i="22"/>
  <c r="J291" i="23"/>
  <c r="J286" i="23"/>
  <c r="BK361" i="23"/>
  <c r="BK412" i="24"/>
  <c r="BK293" i="24"/>
  <c r="J242" i="24"/>
  <c r="BK397" i="24"/>
  <c r="J139" i="24"/>
  <c r="J132" i="25"/>
  <c r="J102" i="26"/>
  <c r="J102" i="27"/>
  <c r="J124" i="27"/>
  <c r="BK128" i="28"/>
  <c r="BK88" i="28"/>
  <c r="BK329" i="30"/>
  <c r="BK314" i="30"/>
  <c r="BK149" i="30"/>
  <c r="J236" i="30"/>
  <c r="J111" i="31"/>
  <c r="BK88" i="32"/>
  <c r="BK108" i="33"/>
  <c r="BK96" i="34"/>
  <c r="BK249" i="23"/>
  <c r="J244" i="23"/>
  <c r="BK119" i="23"/>
  <c r="J340" i="24"/>
  <c r="J397" i="24"/>
  <c r="BK374" i="24"/>
  <c r="BK137" i="25"/>
  <c r="BK96" i="25"/>
  <c r="J113" i="26"/>
  <c r="J145" i="27"/>
  <c r="J155" i="27"/>
  <c r="BK105" i="28"/>
  <c r="F37" i="29"/>
  <c r="BB86" i="1"/>
  <c r="BK90" i="31"/>
  <c r="J96" i="32"/>
  <c r="J105" i="34"/>
  <c r="BK99" i="34"/>
  <c r="BK370" i="2"/>
  <c r="BK310" i="2"/>
  <c r="J266" i="2"/>
  <c r="J235" i="2"/>
  <c r="BK150" i="2"/>
  <c r="J340" i="3"/>
  <c r="J344" i="3"/>
  <c r="J162" i="3"/>
  <c r="BK225" i="3"/>
  <c r="J296" i="11"/>
  <c r="J249" i="12"/>
  <c r="J221" i="12"/>
  <c r="J302" i="12"/>
  <c r="J430" i="12"/>
  <c r="BK295" i="12"/>
  <c r="J208" i="12"/>
  <c r="BK108" i="13"/>
  <c r="BK88" i="13"/>
  <c r="J94" i="14"/>
  <c r="BK118" i="15"/>
  <c r="J98" i="15"/>
  <c r="BK110" i="16"/>
  <c r="BK139" i="16"/>
  <c r="J250" i="18"/>
  <c r="BK155" i="18"/>
  <c r="BK138" i="18"/>
  <c r="J394" i="18"/>
  <c r="J321" i="18"/>
  <c r="J203" i="18"/>
  <c r="J92" i="19"/>
  <c r="J103" i="19"/>
  <c r="J97" i="20"/>
  <c r="BK102" i="21"/>
  <c r="BK316" i="23"/>
  <c r="J252" i="23"/>
  <c r="J200" i="23"/>
  <c r="BK143" i="23"/>
  <c r="J216" i="23"/>
  <c r="BK281" i="24"/>
  <c r="J248" i="24"/>
  <c r="J362" i="24"/>
  <c r="J122" i="24"/>
  <c r="BK91" i="25"/>
  <c r="BK114" i="25"/>
  <c r="J101" i="26"/>
  <c r="BK147" i="27"/>
  <c r="BK120" i="27"/>
  <c r="J101" i="28"/>
  <c r="BK112" i="28"/>
  <c r="J288" i="30"/>
  <c r="BK184" i="30"/>
  <c r="BK270" i="30"/>
  <c r="BK126" i="30"/>
  <c r="J92" i="31"/>
  <c r="J101" i="31"/>
  <c r="J94" i="32"/>
  <c r="BK98" i="34"/>
  <c r="BK114" i="34"/>
  <c r="BK367" i="2"/>
  <c r="J303" i="2"/>
  <c r="J261" i="2"/>
  <c r="BK226" i="2"/>
  <c r="J175" i="2"/>
  <c r="J119" i="2"/>
  <c r="J405" i="3"/>
  <c r="J362" i="3"/>
  <c r="J285" i="3"/>
  <c r="BK327" i="3"/>
  <c r="BK369" i="4"/>
  <c r="BK350" i="4"/>
  <c r="BK324" i="4"/>
  <c r="BK332" i="4"/>
  <c r="BK323" i="4"/>
  <c r="BK310" i="4"/>
  <c r="J136" i="5"/>
  <c r="J139" i="5"/>
  <c r="J106" i="5"/>
  <c r="J134" i="7"/>
  <c r="J106" i="7"/>
  <c r="J96" i="7"/>
  <c r="J124" i="7"/>
  <c r="J125" i="7"/>
  <c r="J123" i="8"/>
  <c r="J95" i="8"/>
  <c r="J252" i="10"/>
  <c r="BK196" i="10"/>
  <c r="J131" i="10"/>
  <c r="J392" i="10"/>
  <c r="BK271" i="10"/>
  <c r="J255" i="10"/>
  <c r="J174" i="10"/>
  <c r="BK261" i="11"/>
  <c r="J389" i="11"/>
  <c r="BK362" i="11"/>
  <c r="BK312" i="11"/>
  <c r="J216" i="11"/>
  <c r="J229" i="12"/>
  <c r="BK177" i="12"/>
  <c r="BK247" i="12"/>
  <c r="BK140" i="12"/>
  <c r="BK439" i="12"/>
  <c r="BK179" i="12"/>
  <c r="J360" i="12"/>
  <c r="BK110" i="13"/>
  <c r="J130" i="13"/>
  <c r="BK107" i="14"/>
  <c r="J96" i="15"/>
  <c r="BK101" i="16"/>
  <c r="J135" i="16"/>
  <c r="BK224" i="18"/>
  <c r="J332" i="18"/>
  <c r="J358" i="18"/>
  <c r="BK301" i="18"/>
  <c r="BK265" i="18"/>
  <c r="BK99" i="19"/>
  <c r="J130" i="19"/>
  <c r="J98" i="20"/>
  <c r="J116" i="21"/>
  <c r="BK356" i="23"/>
  <c r="BK313" i="23"/>
  <c r="BK191" i="23"/>
  <c r="BK227" i="23"/>
  <c r="BK194" i="23"/>
  <c r="J453" i="24"/>
  <c r="J338" i="24"/>
  <c r="J284" i="24"/>
  <c r="J412" i="24"/>
  <c r="BK253" i="24"/>
  <c r="BK124" i="25"/>
  <c r="BK98" i="25"/>
  <c r="BK92" i="25"/>
  <c r="BK97" i="26"/>
  <c r="BK156" i="27"/>
  <c r="J127" i="27"/>
  <c r="BK97" i="28"/>
  <c r="J338" i="30"/>
  <c r="J119" i="30"/>
  <c r="BK306" i="30"/>
  <c r="BK390" i="2"/>
  <c r="J324" i="2"/>
  <c r="BK277" i="2"/>
  <c r="BK243" i="2"/>
  <c r="J197" i="2"/>
  <c r="J131" i="2"/>
  <c r="BK420" i="3"/>
  <c r="BK400" i="3"/>
  <c r="BK282" i="3"/>
  <c r="BK268" i="3"/>
  <c r="BK197" i="3"/>
  <c r="BK424" i="3"/>
  <c r="J324" i="3"/>
  <c r="BK189" i="3"/>
  <c r="BK155" i="3"/>
  <c r="J298" i="3"/>
  <c r="BK162" i="3"/>
  <c r="J150" i="3"/>
  <c r="BK297" i="4"/>
  <c r="BK396" i="4"/>
  <c r="J132" i="4"/>
  <c r="J367" i="4"/>
  <c r="J404" i="4"/>
  <c r="J346" i="4"/>
  <c r="J224" i="4"/>
  <c r="J104" i="5"/>
  <c r="BK102" i="6"/>
  <c r="J127" i="7"/>
  <c r="J95" i="7"/>
  <c r="J92" i="8"/>
  <c r="BK121" i="8"/>
  <c r="BK95" i="8"/>
  <c r="BK255" i="10"/>
  <c r="J234" i="10"/>
  <c r="J394" i="10"/>
  <c r="BK445" i="10"/>
  <c r="BK291" i="10"/>
  <c r="BK178" i="10"/>
  <c r="BK366" i="11"/>
  <c r="BK410" i="11"/>
  <c r="J405" i="11"/>
  <c r="BK364" i="11"/>
  <c r="J205" i="11"/>
  <c r="BK230" i="11"/>
  <c r="BK351" i="12"/>
  <c r="J333" i="12"/>
  <c r="J282" i="12"/>
  <c r="BK379" i="12"/>
  <c r="J332" i="12"/>
  <c r="BK218" i="12"/>
  <c r="J422" i="12"/>
  <c r="BK151" i="12"/>
  <c r="J108" i="13"/>
  <c r="BK91" i="13"/>
  <c r="J91" i="14"/>
  <c r="BK102" i="14"/>
  <c r="J109" i="15"/>
  <c r="BK133" i="16"/>
  <c r="J122" i="16"/>
  <c r="J116" i="16"/>
  <c r="BK194" i="18"/>
  <c r="J311" i="18"/>
  <c r="J258" i="18"/>
  <c r="J175" i="18"/>
  <c r="BK260" i="18"/>
  <c r="J211" i="18"/>
  <c r="BK131" i="19"/>
  <c r="J90" i="19"/>
  <c r="BK98" i="20"/>
  <c r="J101" i="21"/>
  <c r="J96" i="21"/>
  <c r="BK258" i="23"/>
  <c r="BK349" i="23"/>
  <c r="J221" i="23"/>
  <c r="J241" i="23"/>
  <c r="J355" i="24"/>
  <c r="J137" i="24"/>
  <c r="BK136" i="24"/>
  <c r="J234" i="24"/>
  <c r="J390" i="24"/>
  <c r="BK148" i="24"/>
  <c r="BK129" i="25"/>
  <c r="J91" i="26"/>
  <c r="J93" i="26"/>
  <c r="J115" i="27"/>
  <c r="BK139" i="27"/>
  <c r="BK115" i="28"/>
  <c r="J95" i="29"/>
  <c r="BK141" i="30"/>
  <c r="J223" i="30"/>
  <c r="J311" i="30"/>
  <c r="BK125" i="31"/>
  <c r="J90" i="32"/>
  <c r="J105" i="33"/>
  <c r="BK110" i="34"/>
  <c r="BK244" i="23"/>
  <c r="BK149" i="23"/>
  <c r="BK251" i="23"/>
  <c r="BK334" i="24"/>
  <c r="BK433" i="24"/>
  <c r="BK273" i="24"/>
  <c r="J282" i="24"/>
  <c r="BK386" i="24"/>
  <c r="BK101" i="25"/>
  <c r="BK94" i="25"/>
  <c r="J88" i="26"/>
  <c r="BK98" i="27"/>
  <c r="J140" i="27"/>
  <c r="J92" i="28"/>
  <c r="J260" i="30"/>
  <c r="BK152" i="30"/>
  <c r="J388" i="30"/>
  <c r="BK283" i="30"/>
  <c r="BK107" i="31"/>
  <c r="BK97" i="32"/>
  <c r="BK101" i="34"/>
  <c r="J110" i="34"/>
  <c r="J364" i="2"/>
  <c r="BK303" i="2"/>
  <c r="BK257" i="2"/>
  <c r="BK219" i="2"/>
  <c r="BK128" i="2"/>
  <c r="BK336" i="3"/>
  <c r="J225" i="3"/>
  <c r="BK306" i="3"/>
  <c r="J371" i="3"/>
  <c r="J320" i="3"/>
  <c r="BK259" i="3"/>
  <c r="J205" i="3"/>
  <c r="J131" i="3"/>
  <c r="J226" i="4"/>
  <c r="BK383" i="4"/>
  <c r="J353" i="4"/>
  <c r="BK346" i="4"/>
  <c r="J350" i="4"/>
  <c r="J326" i="4"/>
  <c r="J286" i="4"/>
  <c r="J124" i="5"/>
  <c r="BK101" i="5"/>
  <c r="J103" i="6"/>
  <c r="BK98" i="7"/>
  <c r="J107" i="7"/>
  <c r="BK103" i="7"/>
  <c r="BK135" i="8"/>
  <c r="J99" i="8"/>
  <c r="J97" i="8"/>
  <c r="J449" i="10"/>
  <c r="J445" i="10"/>
  <c r="J213" i="10"/>
  <c r="J324" i="10"/>
  <c r="BK411" i="10"/>
  <c r="BK130" i="10"/>
  <c r="BK297" i="10"/>
  <c r="BK334" i="10"/>
  <c r="BK416" i="11"/>
  <c r="BK303" i="11"/>
  <c r="BK219" i="11"/>
  <c r="BK375" i="11"/>
  <c r="BK255" i="11"/>
  <c r="BK245" i="11"/>
  <c r="J347" i="12"/>
  <c r="BK458" i="12"/>
  <c r="BK335" i="12"/>
  <c r="BK118" i="12"/>
  <c r="J444" i="12"/>
  <c r="J455" i="12"/>
  <c r="BK390" i="12"/>
  <c r="J242" i="12"/>
  <c r="BK128" i="13"/>
  <c r="BK104" i="13"/>
  <c r="J91" i="13"/>
  <c r="BK94" i="14"/>
  <c r="BK133" i="15"/>
  <c r="BK120" i="15"/>
  <c r="J131" i="16"/>
  <c r="BK107" i="16"/>
  <c r="BK126" i="16"/>
  <c r="BK149" i="18"/>
  <c r="J409" i="18"/>
  <c r="BK336" i="18"/>
  <c r="J285" i="18"/>
  <c r="J323" i="18"/>
  <c r="J275" i="18"/>
  <c r="J155" i="18"/>
  <c r="BK96" i="19"/>
  <c r="J103" i="20"/>
  <c r="BK115" i="21"/>
  <c r="BK120" i="21"/>
  <c r="BK328" i="23"/>
  <c r="J267" i="23"/>
  <c r="J128" i="23"/>
  <c r="BK241" i="23"/>
  <c r="BK261" i="23"/>
  <c r="J127" i="23"/>
  <c r="J250" i="24"/>
  <c r="BK128" i="24"/>
  <c r="J420" i="24"/>
  <c r="J311" i="24"/>
  <c r="BK314" i="24"/>
  <c r="BK99" i="25"/>
  <c r="BK122" i="25"/>
  <c r="J104" i="26"/>
  <c r="J89" i="26"/>
  <c r="J131" i="27"/>
  <c r="J99" i="27"/>
  <c r="J98" i="27"/>
  <c r="BK118" i="28"/>
  <c r="BK91" i="29"/>
  <c r="BK123" i="30"/>
  <c r="BK169" i="30"/>
  <c r="J246" i="30"/>
  <c r="J126" i="30"/>
  <c r="BK122" i="31"/>
  <c r="BK89" i="31"/>
  <c r="BK93" i="31"/>
  <c r="J104" i="33"/>
  <c r="J90" i="34"/>
  <c r="BK120" i="34"/>
  <c r="BK385" i="2"/>
  <c r="J352" i="2"/>
  <c r="J312" i="2"/>
  <c r="BK266" i="2"/>
  <c r="BK247" i="2"/>
  <c r="BK191" i="2"/>
  <c r="J130" i="2"/>
  <c r="J282" i="3"/>
  <c r="BK354" i="3"/>
  <c r="BK273" i="3"/>
  <c r="J304" i="3"/>
  <c r="BK245" i="3"/>
  <c r="BK194" i="3"/>
  <c r="J323" i="4"/>
  <c r="BK260" i="4"/>
  <c r="BK289" i="4"/>
  <c r="BK336" i="4"/>
  <c r="J237" i="4"/>
  <c r="J159" i="4"/>
  <c r="BK137" i="5"/>
  <c r="BK123" i="5"/>
  <c r="BK101" i="6"/>
  <c r="J91" i="6"/>
  <c r="J131" i="7"/>
  <c r="J98" i="7"/>
  <c r="J106" i="8"/>
  <c r="J111" i="8"/>
  <c r="BK95" i="9"/>
  <c r="J378" i="10"/>
  <c r="BK230" i="10"/>
  <c r="J167" i="10"/>
  <c r="BK329" i="10"/>
  <c r="J287" i="10"/>
  <c r="J294" i="10"/>
  <c r="BK399" i="11"/>
  <c r="BK156" i="11"/>
  <c r="J289" i="11"/>
  <c r="J307" i="11"/>
  <c r="BK270" i="11"/>
  <c r="BK202" i="11"/>
  <c r="BK205" i="11"/>
  <c r="BK277" i="11"/>
  <c r="BK464" i="12"/>
  <c r="J464" i="12"/>
  <c r="J320" i="12"/>
  <c r="J330" i="12"/>
  <c r="J387" i="12"/>
  <c r="BK409" i="12"/>
  <c r="J409" i="12"/>
  <c r="J169" i="12"/>
  <c r="J118" i="12"/>
  <c r="BK139" i="13"/>
  <c r="J136" i="13"/>
  <c r="J128" i="13"/>
  <c r="BK93" i="13"/>
  <c r="J116" i="15"/>
  <c r="J108" i="15"/>
  <c r="J129" i="15"/>
  <c r="BK116" i="15"/>
  <c r="J115" i="15"/>
  <c r="BK100" i="15"/>
  <c r="BK122" i="15"/>
  <c r="BK135" i="16"/>
  <c r="J98" i="16"/>
  <c r="J377" i="18"/>
  <c r="BK132" i="18"/>
  <c r="BK177" i="18"/>
  <c r="BK411" i="18"/>
  <c r="BK311" i="18"/>
  <c r="J192" i="18"/>
  <c r="J115" i="19"/>
  <c r="J131" i="19"/>
  <c r="BK96" i="20"/>
  <c r="BK98" i="21"/>
  <c r="J91" i="22"/>
  <c r="BK264" i="23"/>
  <c r="BK274" i="23"/>
  <c r="BK163" i="23"/>
  <c r="BK221" i="24"/>
  <c r="J320" i="24"/>
  <c r="BK177" i="24"/>
  <c r="J325" i="24"/>
  <c r="BK104" i="25"/>
  <c r="J141" i="25"/>
  <c r="J95" i="26"/>
  <c r="J96" i="26"/>
  <c r="J106" i="27"/>
  <c r="J139" i="27"/>
  <c r="J106" i="28"/>
  <c r="BK130" i="28"/>
  <c r="J273" i="30"/>
  <c r="BK230" i="30"/>
  <c r="J179" i="30"/>
  <c r="J113" i="30"/>
  <c r="J98" i="31"/>
  <c r="J101" i="32"/>
  <c r="BK107" i="33"/>
  <c r="BK94" i="34"/>
  <c r="J103" i="34"/>
  <c r="J370" i="2"/>
  <c r="BK317" i="2"/>
  <c r="BK273" i="2"/>
  <c r="J248" i="2"/>
  <c r="BK208" i="2"/>
  <c r="J150" i="2"/>
  <c r="J118" i="10"/>
  <c r="J347" i="10"/>
  <c r="J365" i="10"/>
  <c r="J277" i="10"/>
  <c r="J224" i="10"/>
  <c r="J299" i="11"/>
  <c r="J130" i="11"/>
  <c r="J373" i="11"/>
  <c r="BK405" i="11"/>
  <c r="J287" i="11"/>
  <c r="BK123" i="11"/>
  <c r="J135" i="12"/>
  <c r="J258" i="12"/>
  <c r="J284" i="12"/>
  <c r="J204" i="12"/>
  <c r="J194" i="12"/>
  <c r="BK436" i="12"/>
  <c r="BK332" i="12"/>
  <c r="BK124" i="13"/>
  <c r="J101" i="13"/>
  <c r="J110" i="13"/>
  <c r="J95" i="14"/>
  <c r="BK105" i="15"/>
  <c r="BK118" i="16"/>
  <c r="BK141" i="16"/>
  <c r="BK225" i="18"/>
  <c r="BK231" i="18"/>
  <c r="J314" i="18"/>
  <c r="BK365" i="18"/>
  <c r="BK289" i="18"/>
  <c r="BK258" i="18"/>
  <c r="J138" i="18"/>
  <c r="BK110" i="19"/>
  <c r="J94" i="19"/>
  <c r="BK102" i="20"/>
  <c r="J94" i="21"/>
  <c r="BK376" i="23"/>
  <c r="BK214" i="23"/>
  <c r="BK216" i="23"/>
  <c r="BK243" i="23"/>
  <c r="J425" i="24"/>
  <c r="BK404" i="24"/>
  <c r="J276" i="24"/>
  <c r="J353" i="24"/>
  <c r="J142" i="25"/>
  <c r="J95" i="25"/>
  <c r="J105" i="26"/>
  <c r="J132" i="27"/>
  <c r="BK112" i="27"/>
  <c r="BK110" i="28"/>
  <c r="J122" i="28"/>
  <c r="BK95" i="29"/>
  <c r="J198" i="30"/>
  <c r="J248" i="30"/>
  <c r="BK255" i="30"/>
  <c r="J141" i="30"/>
  <c r="J117" i="31"/>
  <c r="BK102" i="32"/>
  <c r="J88" i="32"/>
  <c r="J96" i="34"/>
  <c r="J136" i="34"/>
  <c r="BK221" i="23"/>
  <c r="BK239" i="23"/>
  <c r="BK286" i="24"/>
  <c r="J451" i="24"/>
  <c r="J333" i="24"/>
  <c r="BK333" i="24"/>
  <c r="BK188" i="24"/>
  <c r="J96" i="25"/>
  <c r="J100" i="26"/>
  <c r="J100" i="27"/>
  <c r="BK127" i="27"/>
  <c r="BK132" i="28"/>
  <c r="J147" i="28"/>
  <c r="J145" i="30"/>
  <c r="BK290" i="30"/>
  <c r="BK179" i="30"/>
  <c r="J129" i="30"/>
  <c r="J127" i="31"/>
  <c r="BK93" i="32"/>
  <c r="BK105" i="33"/>
  <c r="BK116" i="34"/>
  <c r="J396" i="2"/>
  <c r="BK343" i="2"/>
  <c r="BK301" i="2"/>
  <c r="J258" i="2"/>
  <c r="BK224" i="2"/>
  <c r="J177" i="2"/>
  <c r="AS79" i="1"/>
  <c r="BK304" i="3"/>
  <c r="J246" i="4"/>
  <c r="BK165" i="4"/>
  <c r="BK235" i="4"/>
  <c r="BK322" i="4"/>
  <c r="BK401" i="4"/>
  <c r="BK136" i="4"/>
  <c r="BK273" i="4"/>
  <c r="BK167" i="4"/>
  <c r="J94" i="5"/>
  <c r="BK108" i="5"/>
  <c r="BK104" i="6"/>
  <c r="J92" i="6"/>
  <c r="BK96" i="7"/>
  <c r="BK93" i="7"/>
  <c r="BK112" i="8"/>
  <c r="J112" i="8"/>
  <c r="J93" i="8"/>
  <c r="J281" i="10"/>
  <c r="J210" i="10"/>
  <c r="J313" i="10"/>
  <c r="J436" i="10"/>
  <c r="J368" i="10"/>
  <c r="J312" i="10"/>
  <c r="J227" i="10"/>
  <c r="BK394" i="11"/>
  <c r="J305" i="11"/>
  <c r="BK355" i="11"/>
  <c r="J303" i="11"/>
  <c r="J347" i="11"/>
  <c r="BK119" i="11"/>
  <c r="BK153" i="11"/>
  <c r="BK133" i="11"/>
  <c r="BK330" i="12"/>
  <c r="J160" i="12"/>
  <c r="BK320" i="12"/>
  <c r="BK345" i="12"/>
  <c r="J213" i="12"/>
  <c r="J335" i="12"/>
  <c r="BK115" i="12"/>
  <c r="BK143" i="12"/>
  <c r="BK97" i="13"/>
  <c r="J124" i="13"/>
  <c r="J108" i="14"/>
  <c r="J103" i="15"/>
  <c r="J110" i="15"/>
  <c r="BK124" i="16"/>
  <c r="J106" i="16"/>
  <c r="BK192" i="18"/>
  <c r="J127" i="18"/>
  <c r="J265" i="18"/>
  <c r="J131" i="18"/>
  <c r="BK391" i="18"/>
  <c r="BK299" i="18"/>
  <c r="J117" i="19"/>
  <c r="BK104" i="19"/>
  <c r="J102" i="20"/>
  <c r="BK114" i="21"/>
  <c r="J378" i="23"/>
  <c r="BK367" i="23"/>
  <c r="BK126" i="23"/>
  <c r="BK378" i="23"/>
  <c r="BK204" i="23"/>
  <c r="J306" i="23"/>
  <c r="J278" i="24"/>
  <c r="BK325" i="24"/>
  <c r="J447" i="24"/>
  <c r="BK336" i="24"/>
  <c r="J198" i="24"/>
  <c r="BK140" i="25"/>
  <c r="BK92" i="26"/>
  <c r="BK98" i="26"/>
  <c r="BK117" i="27"/>
  <c r="J145" i="28"/>
  <c r="J137" i="28"/>
  <c r="BK279" i="30"/>
  <c r="J398" i="30"/>
  <c r="J171" i="30"/>
  <c r="J270" i="30"/>
  <c r="J103" i="31"/>
  <c r="BK96" i="32"/>
  <c r="BK100" i="33"/>
  <c r="J101" i="34"/>
  <c r="J398" i="2"/>
  <c r="J314" i="2"/>
  <c r="J287" i="2"/>
  <c r="J251" i="2"/>
  <c r="J199" i="2"/>
  <c r="AS55" i="1"/>
  <c r="BK129" i="3"/>
  <c r="J198" i="4"/>
  <c r="BK151" i="4"/>
  <c r="BK145" i="4"/>
  <c r="J195" i="4"/>
  <c r="BK204" i="4"/>
  <c r="J219" i="4"/>
  <c r="BK89" i="5"/>
  <c r="BK124" i="5"/>
  <c r="BK106" i="6"/>
  <c r="BK91" i="6"/>
  <c r="BK108" i="7"/>
  <c r="BK134" i="7"/>
  <c r="J128" i="7"/>
  <c r="BK107" i="8"/>
  <c r="BK109" i="8"/>
  <c r="BK420" i="10"/>
  <c r="BK287" i="10"/>
  <c r="BK352" i="10"/>
  <c r="BK210" i="10"/>
  <c r="BK322" i="10"/>
  <c r="J186" i="10"/>
  <c r="J230" i="10"/>
  <c r="J332" i="11"/>
  <c r="J149" i="11"/>
  <c r="BK271" i="11"/>
  <c r="J117" i="11"/>
  <c r="BK275" i="11"/>
  <c r="BK468" i="12"/>
  <c r="J345" i="12"/>
  <c r="BK299" i="12"/>
  <c r="J326" i="12"/>
  <c r="J290" i="12"/>
  <c r="J425" i="12"/>
  <c r="BK317" i="12"/>
  <c r="J114" i="13"/>
  <c r="BK105" i="13"/>
  <c r="J107" i="14"/>
  <c r="J99" i="14"/>
  <c r="J107" i="16"/>
  <c r="BK144" i="16"/>
  <c r="J269" i="18"/>
  <c r="J236" i="18"/>
  <c r="BK246" i="18"/>
  <c r="J405" i="18"/>
  <c r="BK382" i="18"/>
  <c r="J95" i="19"/>
  <c r="BK100" i="20"/>
  <c r="J96" i="20"/>
  <c r="J103" i="21"/>
  <c r="J249" i="23"/>
  <c r="BK372" i="23"/>
  <c r="BK180" i="23"/>
  <c r="J295" i="23"/>
  <c r="BK170" i="24"/>
  <c r="BK371" i="24"/>
  <c r="BK137" i="24"/>
  <c r="BK338" i="24"/>
  <c r="J395" i="24"/>
  <c r="J138" i="25"/>
  <c r="J130" i="25"/>
  <c r="J99" i="26"/>
  <c r="J141" i="27"/>
  <c r="J119" i="27"/>
  <c r="BK116" i="28"/>
  <c r="BK388" i="30"/>
  <c r="BK219" i="30"/>
  <c r="BK354" i="30"/>
  <c r="BK398" i="2"/>
  <c r="J339" i="2"/>
  <c r="BK287" i="2"/>
  <c r="J250" i="2"/>
  <c r="BK183" i="2"/>
  <c r="BK113" i="2"/>
  <c r="BK411" i="3"/>
  <c r="J382" i="3"/>
  <c r="BK344" i="3"/>
  <c r="BK300" i="3"/>
  <c r="BK223" i="3"/>
  <c r="BK166" i="3"/>
  <c r="BK422" i="3"/>
  <c r="J267" i="3"/>
  <c r="J208" i="3"/>
  <c r="BK277" i="3"/>
  <c r="BK288" i="3"/>
  <c r="BK236" i="3"/>
  <c r="BK136" i="3"/>
  <c r="J235" i="4"/>
  <c r="BK329" i="4"/>
  <c r="J315" i="4"/>
  <c r="J222" i="4"/>
  <c r="J302" i="4"/>
  <c r="BK134" i="5"/>
  <c r="BK133" i="5"/>
  <c r="J101" i="6"/>
  <c r="BK102" i="7"/>
  <c r="BK127" i="7"/>
  <c r="BK94" i="7"/>
  <c r="J88" i="8"/>
  <c r="J135" i="8"/>
  <c r="J363" i="10"/>
  <c r="J132" i="10"/>
  <c r="J164" i="10"/>
  <c r="J405" i="10"/>
  <c r="J265" i="10"/>
  <c r="BK357" i="10"/>
  <c r="J312" i="11"/>
  <c r="J188" i="11"/>
  <c r="J277" i="11"/>
  <c r="J271" i="11"/>
  <c r="J359" i="11"/>
  <c r="J315" i="11"/>
  <c r="J127" i="11"/>
  <c r="J420" i="12"/>
  <c r="BK362" i="12"/>
  <c r="BK290" i="12"/>
  <c r="J273" i="12"/>
  <c r="J353" i="12"/>
  <c r="J206" i="12"/>
  <c r="J129" i="13"/>
  <c r="BK131" i="13"/>
  <c r="J103" i="14"/>
  <c r="BK111" i="15"/>
  <c r="BK110" i="15"/>
  <c r="J100" i="16"/>
  <c r="BK95" i="17"/>
  <c r="J354" i="18"/>
  <c r="J254" i="18"/>
  <c r="BK153" i="18"/>
  <c r="J299" i="18"/>
  <c r="BK116" i="18"/>
  <c r="BK132" i="19"/>
  <c r="J106" i="19"/>
  <c r="J89" i="20"/>
  <c r="J108" i="21"/>
  <c r="J122" i="21"/>
  <c r="J284" i="23"/>
  <c r="BK257" i="23"/>
  <c r="J372" i="23"/>
  <c r="J313" i="23"/>
  <c r="BK153" i="23"/>
  <c r="BK302" i="24"/>
  <c r="J366" i="24"/>
  <c r="BK200" i="24"/>
  <c r="J125" i="25"/>
  <c r="J129" i="25"/>
  <c r="J115" i="26"/>
  <c r="BK154" i="27"/>
  <c r="BK128" i="27"/>
  <c r="J114" i="28"/>
  <c r="J143" i="28"/>
  <c r="BK398" i="30"/>
  <c r="BK244" i="30"/>
  <c r="BK119" i="30"/>
  <c r="BK187" i="30"/>
  <c r="J91" i="31"/>
  <c r="J93" i="32"/>
  <c r="J100" i="33"/>
  <c r="J137" i="34"/>
  <c r="BK299" i="23"/>
  <c r="BK197" i="23"/>
  <c r="BK154" i="24"/>
  <c r="BK282" i="24"/>
  <c r="J442" i="24"/>
  <c r="J289" i="24"/>
  <c r="BK163" i="24"/>
  <c r="BK139" i="25"/>
  <c r="BK88" i="26"/>
  <c r="BK148" i="27"/>
  <c r="BK132" i="27"/>
  <c r="BK105" i="27"/>
  <c r="BK135" i="28"/>
  <c r="J141" i="28"/>
  <c r="J385" i="30"/>
  <c r="BK379" i="30"/>
  <c r="BK189" i="30"/>
  <c r="BK240" i="30"/>
  <c r="BK133" i="31"/>
  <c r="J120" i="31"/>
  <c r="BK91" i="32"/>
  <c r="J94" i="33"/>
  <c r="BK108" i="34"/>
  <c r="BK388" i="2"/>
  <c r="J320" i="2"/>
  <c r="BK261" i="2"/>
  <c r="J215" i="2"/>
  <c r="J160" i="2"/>
  <c r="J400" i="3"/>
  <c r="J281" i="3"/>
  <c r="BK371" i="3"/>
  <c r="BK131" i="3"/>
  <c r="J261" i="3"/>
  <c r="BK276" i="3"/>
  <c r="J119" i="3"/>
  <c r="BK214" i="3"/>
  <c r="J156" i="4"/>
  <c r="J271" i="4"/>
  <c r="J268" i="4"/>
  <c r="BK206" i="4"/>
  <c r="J396" i="4"/>
  <c r="J180" i="4"/>
  <c r="J130" i="4"/>
  <c r="J122" i="5"/>
  <c r="J88" i="5"/>
  <c r="BK94" i="5"/>
  <c r="BK97" i="6"/>
  <c r="BK111" i="7"/>
  <c r="BK113" i="7"/>
  <c r="BK119" i="8"/>
  <c r="BK141" i="8"/>
  <c r="BK106" i="8"/>
  <c r="J110" i="8"/>
  <c r="BK309" i="10"/>
  <c r="J243" i="10"/>
  <c r="J375" i="10"/>
  <c r="J309" i="10"/>
  <c r="BK316" i="10"/>
  <c r="BK132" i="10"/>
  <c r="BK120" i="10"/>
  <c r="J200" i="10"/>
  <c r="BK166" i="11"/>
  <c r="J327" i="11"/>
  <c r="BK251" i="11"/>
  <c r="J234" i="11"/>
  <c r="J223" i="11"/>
  <c r="BK211" i="11"/>
  <c r="BK273" i="12"/>
  <c r="J308" i="12"/>
  <c r="BK258" i="12"/>
  <c r="BK263" i="12"/>
  <c r="J374" i="12"/>
  <c r="BK287" i="12"/>
  <c r="BK194" i="12"/>
  <c r="BK140" i="13"/>
  <c r="BK120" i="13"/>
  <c r="BK92" i="14"/>
  <c r="J132" i="15"/>
  <c r="BK99" i="15"/>
  <c r="J95" i="16"/>
  <c r="J143" i="16"/>
  <c r="BK255" i="18"/>
  <c r="J224" i="18"/>
  <c r="BK409" i="18"/>
  <c r="BK321" i="18"/>
  <c r="J263" i="18"/>
  <c r="BK314" i="18"/>
  <c r="J123" i="19"/>
  <c r="BK103" i="19"/>
  <c r="BK91" i="20"/>
  <c r="BK104" i="21"/>
  <c r="J93" i="22"/>
  <c r="BK209" i="23"/>
  <c r="BK235" i="23"/>
  <c r="J160" i="23"/>
  <c r="J122" i="23"/>
  <c r="BK125" i="23"/>
  <c r="BK344" i="24"/>
  <c r="BK364" i="24"/>
  <c r="BK453" i="24"/>
  <c r="BK417" i="24"/>
  <c r="BK227" i="24"/>
  <c r="BK88" i="25"/>
  <c r="J94" i="26"/>
  <c r="BK125" i="27"/>
  <c r="BK113" i="27"/>
  <c r="J157" i="27"/>
  <c r="BK103" i="28"/>
  <c r="BK146" i="28"/>
  <c r="J371" i="30"/>
  <c r="BK263" i="30"/>
  <c r="J394" i="30"/>
  <c r="BK295" i="30"/>
  <c r="BK101" i="31"/>
  <c r="J89" i="31"/>
  <c r="J98" i="32"/>
  <c r="BK98" i="33"/>
  <c r="BK90" i="34"/>
  <c r="J98" i="34"/>
  <c r="BK364" i="2"/>
  <c r="J301" i="2"/>
  <c r="J255" i="2"/>
  <c r="BK205" i="2"/>
  <c r="J122" i="2"/>
  <c r="J179" i="3"/>
  <c r="J294" i="3"/>
  <c r="BK234" i="3"/>
  <c r="J275" i="3"/>
  <c r="J175" i="4"/>
  <c r="J332" i="4"/>
  <c r="J258" i="4"/>
  <c r="J388" i="4"/>
  <c r="BK268" i="4"/>
  <c r="J130" i="5"/>
  <c r="J133" i="5"/>
  <c r="BK93" i="6"/>
  <c r="J94" i="7"/>
  <c r="BK109" i="7"/>
  <c r="BK111" i="8"/>
  <c r="BK387" i="10"/>
  <c r="J297" i="10"/>
  <c r="BK383" i="10"/>
  <c r="BK191" i="10"/>
  <c r="BK341" i="10"/>
  <c r="BK312" i="10"/>
  <c r="BK310" i="11"/>
  <c r="J399" i="11"/>
  <c r="J159" i="11"/>
  <c r="J414" i="11"/>
  <c r="BK389" i="11"/>
  <c r="J266" i="11"/>
  <c r="J114" i="11"/>
  <c r="BK292" i="12"/>
  <c r="BK135" i="12"/>
  <c r="J263" i="12"/>
  <c r="BK466" i="12"/>
  <c r="J317" i="12"/>
  <c r="BK260" i="12"/>
  <c r="J99" i="13"/>
  <c r="BK90" i="14"/>
  <c r="BK95" i="15"/>
  <c r="BK97" i="15"/>
  <c r="J100" i="15"/>
  <c r="BK126" i="15"/>
  <c r="BK102" i="15"/>
  <c r="BK125" i="15"/>
  <c r="BK100" i="16"/>
  <c r="J137" i="16"/>
  <c r="BK305" i="18"/>
  <c r="J260" i="18"/>
  <c r="J312" i="18"/>
  <c r="J113" i="18"/>
  <c r="BK293" i="18"/>
  <c r="J336" i="18"/>
  <c r="J119" i="19"/>
  <c r="BK124" i="19"/>
  <c r="J99" i="20"/>
  <c r="J95" i="21"/>
  <c r="BK337" i="23"/>
  <c r="BK218" i="23"/>
  <c r="J246" i="23"/>
  <c r="J368" i="24"/>
  <c r="BK246" i="24"/>
  <c r="BK340" i="24"/>
  <c r="J337" i="24"/>
  <c r="BK250" i="24"/>
  <c r="BK112" i="25"/>
  <c r="BK108" i="26"/>
  <c r="J133" i="27"/>
  <c r="J97" i="27"/>
  <c r="BK92" i="28"/>
  <c r="BK364" i="30"/>
  <c r="BK281" i="30"/>
  <c r="BK91" i="31"/>
  <c r="BK129" i="31"/>
  <c r="J103" i="32"/>
  <c r="J92" i="34"/>
  <c r="J116" i="34"/>
  <c r="BK373" i="2"/>
  <c r="J306" i="2"/>
  <c r="BK263" i="2"/>
  <c r="BK235" i="2"/>
  <c r="BK188" i="2"/>
  <c r="BK131" i="2"/>
  <c r="J366" i="3"/>
  <c r="J279" i="3"/>
  <c r="J166" i="3"/>
  <c r="BK316" i="3"/>
  <c r="J274" i="3"/>
  <c r="J277" i="3"/>
  <c r="J203" i="3"/>
  <c r="J197" i="3"/>
  <c r="J145" i="4"/>
  <c r="BK116" i="4"/>
  <c r="BK129" i="4"/>
  <c r="BK222" i="4"/>
  <c r="J233" i="4"/>
  <c r="J307" i="4"/>
  <c r="BK125" i="5"/>
  <c r="J112" i="5"/>
  <c r="J91" i="5"/>
  <c r="J99" i="6"/>
  <c r="BK124" i="7"/>
  <c r="BK114" i="7"/>
  <c r="J114" i="8"/>
  <c r="J90" i="8"/>
  <c r="J93" i="9"/>
  <c r="BK280" i="10"/>
  <c r="BK237" i="10"/>
  <c r="BK135" i="10"/>
  <c r="J188" i="10"/>
  <c r="J420" i="10"/>
  <c r="J343" i="10"/>
  <c r="BK241" i="10"/>
  <c r="J180" i="11"/>
  <c r="J416" i="11"/>
  <c r="BK321" i="11"/>
  <c r="J251" i="11"/>
  <c r="J227" i="12"/>
  <c r="J321" i="12"/>
  <c r="BK366" i="12"/>
  <c r="J384" i="12"/>
  <c r="J281" i="12"/>
  <c r="J179" i="12"/>
  <c r="BK112" i="13"/>
  <c r="BK106" i="14"/>
  <c r="J96" i="14"/>
  <c r="J92" i="15"/>
  <c r="J120" i="16"/>
  <c r="BK137" i="16"/>
  <c r="J124" i="16"/>
  <c r="J411" i="18"/>
  <c r="J267" i="18"/>
  <c r="J133" i="18"/>
  <c r="BK370" i="18"/>
  <c r="J242" i="18"/>
  <c r="J118" i="19"/>
  <c r="BK120" i="19"/>
  <c r="BK104" i="20"/>
  <c r="BK101" i="21"/>
  <c r="BK103" i="21"/>
  <c r="BK246" i="23"/>
  <c r="J376" i="23"/>
  <c r="J270" i="23"/>
  <c r="J253" i="23"/>
  <c r="BK208" i="24"/>
  <c r="J296" i="24"/>
  <c r="BK337" i="24"/>
  <c r="BK353" i="24"/>
  <c r="J93" i="25"/>
  <c r="BK95" i="26"/>
  <c r="BK155" i="27"/>
  <c r="BK151" i="27"/>
  <c r="BK126" i="28"/>
  <c r="J146" i="28"/>
  <c r="BK249" i="30"/>
  <c r="J336" i="30"/>
  <c r="BK288" i="30"/>
  <c r="J218" i="30"/>
  <c r="J129" i="31"/>
  <c r="BK98" i="31"/>
  <c r="BK93" i="33"/>
  <c r="BK118" i="34"/>
  <c r="J332" i="23"/>
  <c r="BK170" i="23"/>
  <c r="J455" i="24"/>
  <c r="BK241" i="24"/>
  <c r="J114" i="24"/>
  <c r="BK97" i="25"/>
  <c r="J110" i="25"/>
  <c r="BK114" i="26"/>
  <c r="BK106" i="27"/>
  <c r="BK119" i="27"/>
  <c r="BK110" i="27"/>
  <c r="BK133" i="28"/>
  <c r="J323" i="30"/>
  <c r="BK292" i="30"/>
  <c r="J314" i="30"/>
  <c r="J255" i="30"/>
  <c r="BK135" i="31"/>
  <c r="J93" i="31"/>
  <c r="J95" i="33"/>
  <c r="J106" i="34"/>
  <c r="BK92" i="34"/>
  <c r="J388" i="2"/>
  <c r="J336" i="2"/>
  <c r="J273" i="2"/>
  <c r="J245" i="2"/>
  <c r="J191" i="2"/>
  <c r="J116" i="2"/>
  <c r="J373" i="3"/>
  <c r="BK257" i="3"/>
  <c r="BK347" i="3"/>
  <c r="BK399" i="4"/>
  <c r="BK131" i="4"/>
  <c r="BK237" i="4"/>
  <c r="J338" i="4"/>
  <c r="BK315" i="4"/>
  <c r="J113" i="4"/>
  <c r="J274" i="4"/>
  <c r="J138" i="5"/>
  <c r="J100" i="5"/>
  <c r="J95" i="5"/>
  <c r="BK103" i="6"/>
  <c r="J116" i="7"/>
  <c r="BK125" i="7"/>
  <c r="J92" i="7"/>
  <c r="BK100" i="7"/>
  <c r="BK139" i="8"/>
  <c r="BK90" i="8"/>
  <c r="BK91" i="8"/>
  <c r="J322" i="10"/>
  <c r="J371" i="10"/>
  <c r="J239" i="10"/>
  <c r="BK371" i="10"/>
  <c r="BK392" i="10"/>
  <c r="BK349" i="10"/>
  <c r="BK281" i="10"/>
  <c r="BK227" i="10"/>
  <c r="J269" i="10"/>
  <c r="BK337" i="11"/>
  <c r="J386" i="11"/>
  <c r="BK141" i="11"/>
  <c r="J269" i="11"/>
  <c r="J310" i="11"/>
  <c r="J364" i="11"/>
  <c r="J340" i="11"/>
  <c r="J256" i="12"/>
  <c r="BK120" i="12"/>
  <c r="BK125" i="12"/>
  <c r="J186" i="12"/>
  <c r="J279" i="12"/>
  <c r="BK356" i="12"/>
  <c r="J135" i="13"/>
  <c r="BK138" i="13"/>
  <c r="J97" i="13"/>
  <c r="BK99" i="14"/>
  <c r="BK107" i="15"/>
  <c r="BK116" i="16"/>
  <c r="BK93" i="16"/>
  <c r="J103" i="16"/>
  <c r="J413" i="18"/>
  <c r="J349" i="18"/>
  <c r="BK272" i="18"/>
  <c r="BK323" i="18"/>
  <c r="BK127" i="18"/>
  <c r="BK339" i="18"/>
  <c r="J126" i="19"/>
  <c r="BK106" i="19"/>
  <c r="J92" i="20"/>
  <c r="J95" i="22"/>
  <c r="J261" i="23"/>
  <c r="BK352" i="23"/>
  <c r="J280" i="23"/>
  <c r="BK253" i="23"/>
  <c r="BK445" i="24"/>
  <c r="BK167" i="24"/>
  <c r="J125" i="24"/>
  <c r="J287" i="24"/>
  <c r="J381" i="24"/>
  <c r="J267" i="24"/>
  <c r="J99" i="25"/>
  <c r="BK101" i="26"/>
  <c r="J113" i="27"/>
  <c r="J156" i="27"/>
  <c r="J139" i="28"/>
  <c r="BK143" i="28"/>
  <c r="BK164" i="30"/>
  <c r="J306" i="30"/>
  <c r="BK225" i="30"/>
  <c r="BK200" i="30"/>
  <c r="BK130" i="31"/>
  <c r="BK105" i="31"/>
  <c r="BK105" i="32"/>
  <c r="BK109" i="33"/>
  <c r="J104" i="34"/>
  <c r="J373" i="2"/>
  <c r="J310" i="2"/>
  <c r="J277" i="2"/>
  <c r="BK239" i="2"/>
  <c r="J163" i="2"/>
  <c r="J331" i="3"/>
  <c r="BK279" i="3"/>
  <c r="J291" i="3"/>
  <c r="BK179" i="3"/>
  <c r="J155" i="3"/>
  <c r="BK423" i="4"/>
  <c r="BK378" i="4"/>
  <c r="J265" i="4"/>
  <c r="BK358" i="4"/>
  <c r="J260" i="4"/>
  <c r="BK93" i="5"/>
  <c r="BK120" i="5"/>
  <c r="BK90" i="6"/>
  <c r="J117" i="7"/>
  <c r="J102" i="7"/>
  <c r="BK133" i="7"/>
  <c r="J108" i="7"/>
  <c r="BK110" i="8"/>
  <c r="BK102" i="8"/>
  <c r="J430" i="10"/>
  <c r="J219" i="10"/>
  <c r="J196" i="10"/>
  <c r="J441" i="10"/>
  <c r="J339" i="10"/>
  <c r="BK345" i="10"/>
  <c r="J375" i="11"/>
  <c r="J230" i="11"/>
  <c r="BK386" i="11"/>
  <c r="J192" i="11"/>
  <c r="J396" i="11"/>
  <c r="BK287" i="11"/>
  <c r="BK269" i="12"/>
  <c r="J296" i="12"/>
  <c r="BK425" i="12"/>
  <c r="BK347" i="12"/>
  <c r="J295" i="12"/>
  <c r="J235" i="12"/>
  <c r="BK100" i="13"/>
  <c r="J98" i="13"/>
  <c r="BK105" i="14"/>
  <c r="BK129" i="15"/>
  <c r="J101" i="15"/>
  <c r="BK88" i="16"/>
  <c r="BK127" i="16"/>
  <c r="J177" i="18"/>
  <c r="J153" i="18"/>
  <c r="J157" i="18"/>
  <c r="J272" i="18"/>
  <c r="J305" i="18"/>
  <c r="BK269" i="18"/>
  <c r="BK127" i="19"/>
  <c r="J102" i="19"/>
  <c r="J88" i="20"/>
  <c r="J109" i="21"/>
  <c r="BK96" i="21"/>
  <c r="J274" i="23"/>
  <c r="J299" i="23"/>
  <c r="BK297" i="23"/>
  <c r="J239" i="23"/>
  <c r="BK381" i="24"/>
  <c r="BK114" i="24"/>
  <c r="J344" i="24"/>
  <c r="BK320" i="24"/>
  <c r="BK174" i="24"/>
  <c r="J98" i="25"/>
  <c r="J100" i="25"/>
  <c r="BK94" i="26"/>
  <c r="BK109" i="27"/>
  <c r="J134" i="27"/>
  <c r="BK101" i="28"/>
  <c r="BK93" i="29"/>
  <c r="J292" i="30"/>
  <c r="J379" i="30"/>
  <c r="BK379" i="2"/>
  <c r="J317" i="2"/>
  <c r="BK269" i="2"/>
  <c r="BK229" i="2"/>
  <c r="BK160" i="2"/>
  <c r="J424" i="3"/>
  <c r="BK405" i="3"/>
  <c r="J319" i="3"/>
  <c r="J174" i="3"/>
  <c r="BK116" i="3"/>
  <c r="J384" i="3"/>
  <c r="BK274" i="3"/>
  <c r="BK369" i="3"/>
  <c r="BK328" i="3"/>
  <c r="J262" i="3"/>
  <c r="BK342" i="3"/>
  <c r="BK233" i="4"/>
  <c r="BK319" i="4"/>
  <c r="BK280" i="4"/>
  <c r="J269" i="4"/>
  <c r="BK271" i="4"/>
  <c r="J141" i="5"/>
  <c r="J131" i="5"/>
  <c r="BK100" i="6"/>
  <c r="BK117" i="7"/>
  <c r="BK106" i="7"/>
  <c r="J89" i="8"/>
  <c r="BK123" i="8"/>
  <c r="J403" i="10"/>
  <c r="BK174" i="10"/>
  <c r="J349" i="10"/>
  <c r="BK339" i="10"/>
  <c r="BK325" i="10"/>
  <c r="J124" i="10"/>
  <c r="J161" i="11"/>
  <c r="BK284" i="11"/>
  <c r="J261" i="11"/>
  <c r="BK163" i="11"/>
  <c r="J366" i="11"/>
  <c r="J238" i="11"/>
  <c r="BK129" i="12"/>
  <c r="J277" i="12"/>
  <c r="BK242" i="12"/>
  <c r="BK172" i="12"/>
  <c r="BK206" i="12"/>
  <c r="J439" i="12"/>
  <c r="J357" i="12"/>
  <c r="BK99" i="13"/>
  <c r="J95" i="13"/>
  <c r="J133" i="13"/>
  <c r="J106" i="14"/>
  <c r="J120" i="15"/>
  <c r="BK104" i="16"/>
  <c r="J110" i="16"/>
  <c r="J389" i="18"/>
  <c r="BK254" i="18"/>
  <c r="J164" i="18"/>
  <c r="BK363" i="18"/>
  <c r="J225" i="18"/>
  <c r="BK133" i="18"/>
  <c r="J120" i="19"/>
  <c r="J93" i="20"/>
  <c r="BK121" i="21"/>
  <c r="J114" i="21"/>
  <c r="BK200" i="23"/>
  <c r="J125" i="23"/>
  <c r="J153" i="23"/>
  <c r="J149" i="23"/>
  <c r="J273" i="24"/>
  <c r="BK318" i="24"/>
  <c r="J306" i="24"/>
  <c r="J184" i="24"/>
  <c r="BK275" i="24"/>
  <c r="J97" i="25"/>
  <c r="J94" i="25"/>
  <c r="BK96" i="26"/>
  <c r="J135" i="27"/>
  <c r="J150" i="27"/>
  <c r="J99" i="28"/>
  <c r="J105" i="28"/>
  <c r="J295" i="30"/>
  <c r="J152" i="30"/>
  <c r="J390" i="30"/>
  <c r="J132" i="30"/>
  <c r="BK88" i="31"/>
  <c r="BK132" i="31"/>
  <c r="BK89" i="32"/>
  <c r="BK104" i="34"/>
  <c r="J135" i="34"/>
  <c r="J335" i="23"/>
  <c r="J209" i="23"/>
  <c r="J247" i="23"/>
  <c r="BK230" i="24"/>
  <c r="BK330" i="24"/>
  <c r="BK165" i="24"/>
  <c r="J177" i="24"/>
  <c r="BK285" i="24"/>
  <c r="BK138" i="25"/>
  <c r="J124" i="25"/>
  <c r="BK99" i="26"/>
  <c r="BK140" i="27"/>
  <c r="BK103" i="27"/>
  <c r="BK108" i="27"/>
  <c r="J102" i="28"/>
  <c r="J93" i="29"/>
  <c r="J116" i="30"/>
  <c r="J216" i="30"/>
  <c r="J240" i="30"/>
  <c r="BK171" i="30"/>
  <c r="J105" i="31"/>
  <c r="BK95" i="32"/>
  <c r="BK104" i="33"/>
  <c r="J129" i="34"/>
  <c r="J394" i="2"/>
  <c r="BK352" i="2"/>
  <c r="J292" i="2"/>
  <c r="BK250" i="2"/>
  <c r="BK197" i="2"/>
  <c r="BK130" i="2"/>
  <c r="J420" i="3"/>
  <c r="BK298" i="3"/>
  <c r="J144" i="3"/>
  <c r="J253" i="3"/>
  <c r="J397" i="3"/>
  <c r="BK394" i="3"/>
  <c r="J264" i="3"/>
  <c r="BK208" i="3"/>
  <c r="J336" i="3"/>
  <c r="BK283" i="4"/>
  <c r="BK343" i="4"/>
  <c r="J343" i="4"/>
  <c r="J310" i="4"/>
  <c r="BK302" i="4"/>
  <c r="BK307" i="4"/>
  <c r="BK180" i="4"/>
  <c r="J170" i="4"/>
  <c r="BK132" i="5"/>
  <c r="J110" i="5"/>
  <c r="J132" i="5"/>
  <c r="J88" i="6"/>
  <c r="BK99" i="6"/>
  <c r="BK129" i="7"/>
  <c r="J116" i="8"/>
  <c r="J107" i="8"/>
  <c r="J383" i="10"/>
  <c r="J279" i="10"/>
  <c r="J427" i="10"/>
  <c r="BK378" i="10"/>
  <c r="BK427" i="10"/>
  <c r="BK213" i="10"/>
  <c r="J271" i="10"/>
  <c r="J237" i="10"/>
  <c r="J330" i="11"/>
  <c r="BK414" i="11"/>
  <c r="BK359" i="11"/>
  <c r="J337" i="11"/>
  <c r="J394" i="11"/>
  <c r="BK161" i="11"/>
  <c r="J264" i="11"/>
  <c r="BK186" i="12"/>
  <c r="J115" i="12"/>
  <c r="J177" i="12"/>
  <c r="BK175" i="12"/>
  <c r="BK160" i="12"/>
  <c r="J147" i="12"/>
  <c r="J337" i="12"/>
  <c r="J137" i="12"/>
  <c r="J138" i="13"/>
  <c r="BK130" i="13"/>
  <c r="J102" i="14"/>
  <c r="BK98" i="15"/>
  <c r="BK132" i="15"/>
  <c r="J97" i="16"/>
  <c r="BK112" i="16"/>
  <c r="J382" i="18"/>
  <c r="BK134" i="18"/>
  <c r="BK223" i="18"/>
  <c r="J160" i="18"/>
  <c r="BK113" i="18"/>
  <c r="J233" i="18"/>
  <c r="J129" i="19"/>
  <c r="BK98" i="19"/>
  <c r="J101" i="20"/>
  <c r="J98" i="21"/>
  <c r="J380" i="23"/>
  <c r="J337" i="23"/>
  <c r="J344" i="23"/>
  <c r="J281" i="23"/>
  <c r="J197" i="23"/>
  <c r="J294" i="23"/>
  <c r="BK213" i="24"/>
  <c r="BK271" i="24"/>
  <c r="BK425" i="24"/>
  <c r="J208" i="24"/>
  <c r="J136" i="25"/>
  <c r="J137" i="25"/>
  <c r="BK113" i="26"/>
  <c r="BK100" i="27"/>
  <c r="J117" i="27"/>
  <c r="BK144" i="27"/>
  <c r="BK106" i="28"/>
  <c r="BK206" i="30"/>
  <c r="BK132" i="30"/>
  <c r="BK260" i="30"/>
  <c r="J209" i="30"/>
  <c r="J329" i="30"/>
  <c r="BK97" i="31"/>
  <c r="BK119" i="31"/>
  <c r="BK98" i="32"/>
  <c r="J133" i="34"/>
  <c r="J123" i="34"/>
  <c r="J372" i="2"/>
  <c r="J295" i="2"/>
  <c r="J239" i="2"/>
  <c r="BK177" i="2"/>
  <c r="J113" i="2"/>
  <c r="BK416" i="3"/>
  <c r="BK294" i="3"/>
  <c r="J245" i="3"/>
  <c r="J194" i="3"/>
  <c r="J116" i="3"/>
  <c r="J419" i="4"/>
  <c r="J421" i="4"/>
  <c r="BK419" i="4"/>
  <c r="J329" i="4"/>
  <c r="J280" i="4"/>
  <c r="J129" i="5"/>
  <c r="BK100" i="5"/>
  <c r="J94" i="6"/>
  <c r="BK99" i="7"/>
  <c r="J131" i="8"/>
  <c r="J104" i="8"/>
  <c r="BK91" i="9"/>
  <c r="J348" i="10"/>
  <c r="BK430" i="10"/>
  <c r="J354" i="10"/>
  <c r="J261" i="10"/>
  <c r="J276" i="10"/>
  <c r="J205" i="10"/>
  <c r="BK164" i="10"/>
  <c r="BK240" i="11"/>
  <c r="J202" i="11"/>
  <c r="BK223" i="11"/>
  <c r="J141" i="11"/>
  <c r="BK159" i="11"/>
  <c r="J199" i="12"/>
  <c r="J165" i="12"/>
  <c r="BK296" i="12"/>
  <c r="BK455" i="12"/>
  <c r="BK353" i="12"/>
  <c r="J232" i="12"/>
  <c r="BK359" i="12"/>
  <c r="BK135" i="13"/>
  <c r="BK101" i="13"/>
  <c r="J104" i="14"/>
  <c r="BK96" i="14"/>
  <c r="J107" i="15"/>
  <c r="BK128" i="15"/>
  <c r="BK108" i="15"/>
  <c r="J130" i="15"/>
  <c r="J104" i="15"/>
  <c r="BK92" i="15"/>
  <c r="BK113" i="15"/>
  <c r="J114" i="16"/>
  <c r="BK114" i="16"/>
  <c r="BK361" i="18"/>
  <c r="J132" i="18"/>
  <c r="BK214" i="18"/>
  <c r="J361" i="18"/>
  <c r="BK303" i="18"/>
  <c r="J123" i="18"/>
  <c r="BK89" i="19"/>
  <c r="J90" i="20"/>
  <c r="BK90" i="20"/>
  <c r="J121" i="21"/>
  <c r="J264" i="23"/>
  <c r="BK160" i="23"/>
  <c r="BK252" i="23"/>
  <c r="J328" i="24"/>
  <c r="J404" i="24"/>
  <c r="J314" i="24"/>
  <c r="J433" i="24"/>
  <c r="BK139" i="24"/>
  <c r="J135" i="25"/>
  <c r="J140" i="25"/>
  <c r="J109" i="26"/>
  <c r="BK115" i="26"/>
  <c r="BK131" i="27"/>
  <c r="BK137" i="27"/>
  <c r="J130" i="28"/>
  <c r="J110" i="28"/>
  <c r="J213" i="30"/>
  <c r="J123" i="30"/>
  <c r="J360" i="30"/>
  <c r="J147" i="30"/>
  <c r="BK109" i="31"/>
  <c r="BK94" i="31"/>
  <c r="J110" i="33"/>
  <c r="J118" i="34"/>
  <c r="BK394" i="2"/>
  <c r="J343" i="2"/>
  <c r="BK299" i="2"/>
  <c r="J259" i="2"/>
  <c r="J224" i="2"/>
  <c r="BK168" i="2"/>
  <c r="J416" i="3"/>
  <c r="BK319" i="3"/>
  <c r="J234" i="3"/>
  <c r="BK267" i="3"/>
  <c r="BK382" i="3"/>
  <c r="BK265" i="3"/>
  <c r="BK203" i="3"/>
  <c r="J323" i="3"/>
  <c r="BK286" i="4"/>
  <c r="J277" i="4"/>
  <c r="J228" i="4"/>
  <c r="J209" i="4"/>
  <c r="J129" i="4"/>
  <c r="J324" i="4"/>
  <c r="J206" i="4"/>
  <c r="BK159" i="4"/>
  <c r="J108" i="5"/>
  <c r="BK94" i="6"/>
  <c r="J98" i="6"/>
  <c r="J122" i="7"/>
  <c r="BK105" i="7"/>
  <c r="BK126" i="8"/>
  <c r="BK114" i="8"/>
  <c r="BK103" i="8"/>
  <c r="BK436" i="10"/>
  <c r="J425" i="10"/>
  <c r="J157" i="10"/>
  <c r="J198" i="10"/>
  <c r="BK417" i="10"/>
  <c r="BK284" i="10"/>
  <c r="BK152" i="10"/>
  <c r="J197" i="11"/>
  <c r="BK340" i="11"/>
  <c r="J284" i="11"/>
  <c r="J232" i="11"/>
  <c r="BK327" i="11"/>
  <c r="BK319" i="11"/>
  <c r="J424" i="12"/>
  <c r="J458" i="12"/>
  <c r="BK424" i="12"/>
  <c r="J460" i="12"/>
  <c r="BK444" i="12"/>
  <c r="J355" i="12"/>
  <c r="BK204" i="12"/>
  <c r="J123" i="13"/>
  <c r="BK90" i="13"/>
  <c r="J90" i="14"/>
  <c r="J134" i="15"/>
  <c r="J128" i="15"/>
  <c r="BK90" i="16"/>
  <c r="BK372" i="18"/>
  <c r="BK332" i="18"/>
  <c r="J403" i="18"/>
  <c r="J391" i="18"/>
  <c r="BK405" i="18"/>
  <c r="BK297" i="18"/>
  <c r="BK312" i="18"/>
  <c r="BK128" i="19"/>
  <c r="BK95" i="20"/>
  <c r="BK119" i="21"/>
  <c r="BK112" i="21"/>
  <c r="BK370" i="23"/>
  <c r="J316" i="23"/>
  <c r="J207" i="23"/>
  <c r="J116" i="23"/>
  <c r="J202" i="24"/>
  <c r="BK242" i="24"/>
  <c r="BK447" i="24"/>
  <c r="BK290" i="24"/>
  <c r="BK110" i="25"/>
  <c r="J123" i="25"/>
  <c r="BK89" i="25"/>
  <c r="BK136" i="27"/>
  <c r="J107" i="27"/>
  <c r="BK95" i="28"/>
  <c r="BK147" i="28"/>
  <c r="J187" i="30"/>
  <c r="BK277" i="30"/>
  <c r="J124" i="30"/>
  <c r="J347" i="30"/>
  <c r="J122" i="31"/>
  <c r="J126" i="31"/>
  <c r="J89" i="32"/>
  <c r="BK103" i="33"/>
  <c r="BK133" i="34"/>
  <c r="T134" i="2" l="1"/>
  <c r="P135" i="3"/>
  <c r="R135" i="3"/>
  <c r="P150" i="12"/>
  <c r="T142" i="10"/>
  <c r="R134" i="2"/>
  <c r="J36" i="2"/>
  <c r="AW56" i="1" s="1"/>
  <c r="F39" i="2"/>
  <c r="BD56" i="1" s="1"/>
  <c r="F37" i="2"/>
  <c r="BB56" i="1" s="1"/>
  <c r="F38" i="2"/>
  <c r="BC56" i="1" s="1"/>
  <c r="R448" i="12"/>
  <c r="P138" i="24"/>
  <c r="R138" i="24"/>
  <c r="P134" i="2"/>
  <c r="R187" i="2"/>
  <c r="R167" i="2" s="1"/>
  <c r="P207" i="2"/>
  <c r="P265" i="2"/>
  <c r="BK289" i="2"/>
  <c r="J289" i="2" s="1"/>
  <c r="J84" i="2" s="1"/>
  <c r="R335" i="2"/>
  <c r="P112" i="3"/>
  <c r="T121" i="3"/>
  <c r="R149" i="3"/>
  <c r="T193" i="3"/>
  <c r="T173" i="3" s="1"/>
  <c r="P213" i="3"/>
  <c r="P290" i="3"/>
  <c r="P313" i="3"/>
  <c r="R365" i="3"/>
  <c r="BK121" i="4"/>
  <c r="J121" i="4" s="1"/>
  <c r="J66" i="4" s="1"/>
  <c r="T135" i="4"/>
  <c r="P162" i="4"/>
  <c r="T221" i="4"/>
  <c r="R257" i="4"/>
  <c r="BK309" i="4"/>
  <c r="J309" i="4"/>
  <c r="J84" i="4" s="1"/>
  <c r="R361" i="4"/>
  <c r="BK87" i="5"/>
  <c r="J87" i="5" s="1"/>
  <c r="J64" i="5" s="1"/>
  <c r="T91" i="7"/>
  <c r="BK121" i="7"/>
  <c r="J121" i="7" s="1"/>
  <c r="J66" i="7" s="1"/>
  <c r="T126" i="7"/>
  <c r="T90" i="9"/>
  <c r="T89" i="9" s="1"/>
  <c r="T88" i="9" s="1"/>
  <c r="P114" i="10"/>
  <c r="R123" i="10"/>
  <c r="P156" i="10"/>
  <c r="BK177" i="10"/>
  <c r="J177" i="10" s="1"/>
  <c r="J71" i="10" s="1"/>
  <c r="T236" i="10"/>
  <c r="T268" i="10"/>
  <c r="R317" i="10"/>
  <c r="R328" i="10"/>
  <c r="P367" i="10"/>
  <c r="P353" i="10" s="1"/>
  <c r="BK429" i="10"/>
  <c r="J429" i="10" s="1"/>
  <c r="J90" i="10" s="1"/>
  <c r="R113" i="11"/>
  <c r="P140" i="11"/>
  <c r="BK158" i="11"/>
  <c r="J158" i="11"/>
  <c r="J69" i="11" s="1"/>
  <c r="R169" i="11"/>
  <c r="BK229" i="11"/>
  <c r="J229" i="11" s="1"/>
  <c r="J76" i="11" s="1"/>
  <c r="T279" i="11"/>
  <c r="T298" i="11"/>
  <c r="T358" i="11"/>
  <c r="BK114" i="12"/>
  <c r="J114" i="12" s="1"/>
  <c r="J65" i="12" s="1"/>
  <c r="T114" i="12"/>
  <c r="T164" i="12"/>
  <c r="BK217" i="12"/>
  <c r="J217" i="12" s="1"/>
  <c r="J74" i="12" s="1"/>
  <c r="P237" i="12"/>
  <c r="BK276" i="12"/>
  <c r="J276" i="12" s="1"/>
  <c r="J81" i="12" s="1"/>
  <c r="T304" i="12"/>
  <c r="BK344" i="12"/>
  <c r="J344" i="12" s="1"/>
  <c r="J86" i="12" s="1"/>
  <c r="P386" i="12"/>
  <c r="P361" i="12"/>
  <c r="R405" i="12"/>
  <c r="P87" i="14"/>
  <c r="P86" i="14" s="1"/>
  <c r="AU69" i="1" s="1"/>
  <c r="R91" i="15"/>
  <c r="P124" i="15"/>
  <c r="R131" i="15"/>
  <c r="T87" i="16"/>
  <c r="T86" i="16" s="1"/>
  <c r="P90" i="17"/>
  <c r="P89" i="17"/>
  <c r="P88" i="17"/>
  <c r="AU72" i="1" s="1"/>
  <c r="BK112" i="18"/>
  <c r="T126" i="18"/>
  <c r="BK152" i="18"/>
  <c r="J152" i="18" s="1"/>
  <c r="J69" i="18" s="1"/>
  <c r="P188" i="18"/>
  <c r="P169" i="18"/>
  <c r="P213" i="18"/>
  <c r="BK249" i="18"/>
  <c r="T271" i="18"/>
  <c r="T268" i="18"/>
  <c r="R338" i="18"/>
  <c r="R313" i="18" s="1"/>
  <c r="BK393" i="18"/>
  <c r="J393" i="18"/>
  <c r="J88" i="18" s="1"/>
  <c r="T107" i="21"/>
  <c r="R113" i="21"/>
  <c r="T90" i="22"/>
  <c r="T89" i="22" s="1"/>
  <c r="T88" i="22" s="1"/>
  <c r="P112" i="23"/>
  <c r="BK130" i="23"/>
  <c r="J130" i="23" s="1"/>
  <c r="J67" i="23" s="1"/>
  <c r="R159" i="23"/>
  <c r="BK206" i="23"/>
  <c r="J206" i="23"/>
  <c r="J76" i="23" s="1"/>
  <c r="T238" i="23"/>
  <c r="T285" i="23"/>
  <c r="P331" i="23"/>
  <c r="R127" i="24"/>
  <c r="P173" i="24"/>
  <c r="R236" i="24"/>
  <c r="R270" i="24"/>
  <c r="P319" i="24"/>
  <c r="T370" i="24"/>
  <c r="T343" i="24"/>
  <c r="R435" i="24"/>
  <c r="T87" i="26"/>
  <c r="T86" i="26" s="1"/>
  <c r="BK112" i="2"/>
  <c r="J112" i="2" s="1"/>
  <c r="J65" i="2" s="1"/>
  <c r="P121" i="2"/>
  <c r="P155" i="2"/>
  <c r="BK214" i="2"/>
  <c r="J214" i="2" s="1"/>
  <c r="J75" i="2" s="1"/>
  <c r="BK265" i="2"/>
  <c r="J265" i="2"/>
  <c r="J82" i="2" s="1"/>
  <c r="P289" i="2"/>
  <c r="T335" i="2"/>
  <c r="R112" i="3"/>
  <c r="BK161" i="3"/>
  <c r="J161" i="3"/>
  <c r="J69" i="3" s="1"/>
  <c r="R193" i="3"/>
  <c r="R173" i="3"/>
  <c r="R213" i="3"/>
  <c r="P256" i="3"/>
  <c r="BK305" i="3"/>
  <c r="J305" i="3"/>
  <c r="J83" i="3" s="1"/>
  <c r="T305" i="3"/>
  <c r="P346" i="3"/>
  <c r="P332" i="3" s="1"/>
  <c r="BK404" i="3"/>
  <c r="J404" i="3"/>
  <c r="J88" i="3" s="1"/>
  <c r="BK112" i="4"/>
  <c r="J112" i="4" s="1"/>
  <c r="J65" i="4" s="1"/>
  <c r="BK135" i="4"/>
  <c r="J135" i="4" s="1"/>
  <c r="J67" i="4" s="1"/>
  <c r="T150" i="4"/>
  <c r="R194" i="4"/>
  <c r="R174" i="4"/>
  <c r="P221" i="4"/>
  <c r="P285" i="4"/>
  <c r="T309" i="4"/>
  <c r="T342" i="4"/>
  <c r="T328" i="4" s="1"/>
  <c r="BK403" i="4"/>
  <c r="J403" i="4" s="1"/>
  <c r="J88" i="4" s="1"/>
  <c r="R91" i="7"/>
  <c r="T121" i="7"/>
  <c r="R130" i="7"/>
  <c r="P123" i="10"/>
  <c r="BK166" i="10"/>
  <c r="J166" i="10" s="1"/>
  <c r="J69" i="10" s="1"/>
  <c r="R177" i="10"/>
  <c r="R236" i="10"/>
  <c r="P268" i="10"/>
  <c r="P317" i="10"/>
  <c r="T328" i="10"/>
  <c r="P386" i="10"/>
  <c r="R122" i="11"/>
  <c r="P148" i="11"/>
  <c r="BK201" i="11"/>
  <c r="J201" i="11" s="1"/>
  <c r="J74" i="11" s="1"/>
  <c r="R229" i="11"/>
  <c r="R279" i="11"/>
  <c r="P298" i="11"/>
  <c r="P358" i="11"/>
  <c r="T128" i="12"/>
  <c r="P164" i="12"/>
  <c r="BK185" i="12"/>
  <c r="J185" i="12"/>
  <c r="J71" i="12" s="1"/>
  <c r="T217" i="12"/>
  <c r="T198" i="12" s="1"/>
  <c r="R237" i="12"/>
  <c r="BK304" i="12"/>
  <c r="J304" i="12" s="1"/>
  <c r="J83" i="12" s="1"/>
  <c r="R325" i="12"/>
  <c r="R344" i="12"/>
  <c r="T386" i="12"/>
  <c r="T361" i="12" s="1"/>
  <c r="P448" i="12"/>
  <c r="P91" i="15"/>
  <c r="BK127" i="15"/>
  <c r="J127" i="15" s="1"/>
  <c r="J67" i="15" s="1"/>
  <c r="T127" i="15"/>
  <c r="R112" i="18"/>
  <c r="P137" i="18"/>
  <c r="T152" i="18"/>
  <c r="P220" i="18"/>
  <c r="BK271" i="18"/>
  <c r="J271" i="18"/>
  <c r="J83" i="18" s="1"/>
  <c r="R298" i="18"/>
  <c r="P357" i="18"/>
  <c r="R107" i="21"/>
  <c r="P113" i="21"/>
  <c r="R90" i="22"/>
  <c r="R89" i="22"/>
  <c r="R88" i="22" s="1"/>
  <c r="R112" i="23"/>
  <c r="P130" i="23"/>
  <c r="BK159" i="23"/>
  <c r="J159" i="23"/>
  <c r="J71" i="23"/>
  <c r="T183" i="23"/>
  <c r="T177" i="23" s="1"/>
  <c r="R199" i="23"/>
  <c r="P238" i="23"/>
  <c r="R266" i="23"/>
  <c r="R263" i="23"/>
  <c r="P312" i="23"/>
  <c r="P298" i="23"/>
  <c r="R331" i="23"/>
  <c r="BK127" i="24"/>
  <c r="J127" i="24"/>
  <c r="J66" i="24" s="1"/>
  <c r="P162" i="24"/>
  <c r="T162" i="24"/>
  <c r="P212" i="24"/>
  <c r="P192" i="24" s="1"/>
  <c r="T236" i="24"/>
  <c r="P270" i="24"/>
  <c r="BK319" i="24"/>
  <c r="BK295" i="24" s="1"/>
  <c r="J295" i="24" s="1"/>
  <c r="J82" i="24" s="1"/>
  <c r="J319" i="24"/>
  <c r="J84" i="24" s="1"/>
  <c r="BK327" i="24"/>
  <c r="J327" i="24"/>
  <c r="J85" i="24" s="1"/>
  <c r="R389" i="24"/>
  <c r="R87" i="25"/>
  <c r="R86" i="25" s="1"/>
  <c r="T111" i="27"/>
  <c r="P118" i="27"/>
  <c r="T123" i="27"/>
  <c r="T142" i="27"/>
  <c r="R153" i="27"/>
  <c r="R90" i="29"/>
  <c r="R89" i="29"/>
  <c r="R88" i="29"/>
  <c r="BK112" i="30"/>
  <c r="J112" i="30" s="1"/>
  <c r="J65" i="30" s="1"/>
  <c r="R125" i="30"/>
  <c r="BK215" i="30"/>
  <c r="J215" i="30" s="1"/>
  <c r="J76" i="30" s="1"/>
  <c r="BK259" i="30"/>
  <c r="BK256" i="30"/>
  <c r="J256" i="30" s="1"/>
  <c r="J82" i="30" s="1"/>
  <c r="R278" i="30"/>
  <c r="T310" i="30"/>
  <c r="T291" i="30" s="1"/>
  <c r="T378" i="30"/>
  <c r="BK92" i="33"/>
  <c r="J92" i="33" s="1"/>
  <c r="J65" i="33" s="1"/>
  <c r="R99" i="33"/>
  <c r="T102" i="33"/>
  <c r="BK87" i="34"/>
  <c r="BK86" i="34" s="1"/>
  <c r="J86" i="34" s="1"/>
  <c r="R112" i="2"/>
  <c r="R121" i="2"/>
  <c r="T187" i="2"/>
  <c r="T167" i="2" s="1"/>
  <c r="R207" i="2"/>
  <c r="R265" i="2"/>
  <c r="R289" i="2"/>
  <c r="R316" i="2"/>
  <c r="R302" i="2" s="1"/>
  <c r="T378" i="2"/>
  <c r="T112" i="3"/>
  <c r="R161" i="3"/>
  <c r="T220" i="3"/>
  <c r="BK290" i="3"/>
  <c r="J290" i="3"/>
  <c r="J82" i="3" s="1"/>
  <c r="BK313" i="3"/>
  <c r="J313" i="3" s="1"/>
  <c r="J84" i="3" s="1"/>
  <c r="R346" i="3"/>
  <c r="R332" i="3"/>
  <c r="R404" i="3"/>
  <c r="R112" i="4"/>
  <c r="R135" i="4"/>
  <c r="T162" i="4"/>
  <c r="R221" i="4"/>
  <c r="T257" i="4"/>
  <c r="R309" i="4"/>
  <c r="P361" i="4"/>
  <c r="T87" i="5"/>
  <c r="T86" i="5" s="1"/>
  <c r="P87" i="6"/>
  <c r="P86" i="6"/>
  <c r="AU60" i="1" s="1"/>
  <c r="R115" i="7"/>
  <c r="P130" i="7"/>
  <c r="P90" i="9"/>
  <c r="P89" i="9" s="1"/>
  <c r="P88" i="9" s="1"/>
  <c r="AU63" i="1" s="1"/>
  <c r="T114" i="10"/>
  <c r="T156" i="10"/>
  <c r="BK209" i="10"/>
  <c r="J209" i="10" s="1"/>
  <c r="J74" i="10" s="1"/>
  <c r="BK229" i="10"/>
  <c r="J229" i="10" s="1"/>
  <c r="J75" i="10" s="1"/>
  <c r="BK268" i="10"/>
  <c r="BK317" i="10"/>
  <c r="J317" i="10" s="1"/>
  <c r="J84" i="10" s="1"/>
  <c r="BK328" i="10"/>
  <c r="J328" i="10"/>
  <c r="J85" i="10" s="1"/>
  <c r="BK367" i="10"/>
  <c r="J367" i="10"/>
  <c r="J88" i="10" s="1"/>
  <c r="T429" i="10"/>
  <c r="P113" i="11"/>
  <c r="R140" i="11"/>
  <c r="R158" i="11"/>
  <c r="T201" i="11"/>
  <c r="T182" i="11" s="1"/>
  <c r="T222" i="11"/>
  <c r="BK258" i="11"/>
  <c r="J258" i="11"/>
  <c r="J81" i="11" s="1"/>
  <c r="BK290" i="11"/>
  <c r="J290" i="11" s="1"/>
  <c r="J84" i="11" s="1"/>
  <c r="BK339" i="11"/>
  <c r="J339" i="11"/>
  <c r="J87" i="11"/>
  <c r="R358" i="11"/>
  <c r="P114" i="12"/>
  <c r="R174" i="12"/>
  <c r="P217" i="12"/>
  <c r="P198" i="12" s="1"/>
  <c r="R244" i="12"/>
  <c r="T276" i="12"/>
  <c r="P325" i="12"/>
  <c r="T344" i="12"/>
  <c r="T405" i="12"/>
  <c r="BK87" i="13"/>
  <c r="BK86" i="13" s="1"/>
  <c r="J86" i="13" s="1"/>
  <c r="J63" i="13" s="1"/>
  <c r="J87" i="13"/>
  <c r="J64" i="13" s="1"/>
  <c r="BK91" i="15"/>
  <c r="J91" i="15" s="1"/>
  <c r="J64" i="15" s="1"/>
  <c r="T119" i="15"/>
  <c r="T90" i="15" s="1"/>
  <c r="P127" i="15"/>
  <c r="BK87" i="16"/>
  <c r="J87" i="16" s="1"/>
  <c r="J64" i="16" s="1"/>
  <c r="BK90" i="17"/>
  <c r="J90" i="17" s="1"/>
  <c r="J65" i="17" s="1"/>
  <c r="T112" i="18"/>
  <c r="R137" i="18"/>
  <c r="BK220" i="18"/>
  <c r="J220" i="18"/>
  <c r="J76" i="18"/>
  <c r="R271" i="18"/>
  <c r="R268" i="18"/>
  <c r="BK357" i="18"/>
  <c r="J357" i="18" s="1"/>
  <c r="J87" i="18" s="1"/>
  <c r="T393" i="18"/>
  <c r="BK87" i="20"/>
  <c r="J87" i="20" s="1"/>
  <c r="J64" i="20" s="1"/>
  <c r="P107" i="21"/>
  <c r="T110" i="21"/>
  <c r="R118" i="21"/>
  <c r="P90" i="22"/>
  <c r="P89" i="22" s="1"/>
  <c r="P88" i="22" s="1"/>
  <c r="AU78" i="1" s="1"/>
  <c r="T112" i="23"/>
  <c r="R130" i="23"/>
  <c r="BK148" i="23"/>
  <c r="J148" i="23" s="1"/>
  <c r="J69" i="23" s="1"/>
  <c r="T159" i="23"/>
  <c r="P206" i="23"/>
  <c r="BK266" i="23"/>
  <c r="BK263" i="23"/>
  <c r="J263" i="23" s="1"/>
  <c r="J82" i="23" s="1"/>
  <c r="R285" i="23"/>
  <c r="BK360" i="23"/>
  <c r="J360" i="23" s="1"/>
  <c r="J88" i="23" s="1"/>
  <c r="R113" i="24"/>
  <c r="R173" i="24"/>
  <c r="BK229" i="24"/>
  <c r="J229" i="24"/>
  <c r="J75" i="24" s="1"/>
  <c r="T229" i="24"/>
  <c r="T270" i="24"/>
  <c r="T319" i="24"/>
  <c r="T295" i="24" s="1"/>
  <c r="BK389" i="24"/>
  <c r="J389" i="24"/>
  <c r="J88" i="24" s="1"/>
  <c r="P435" i="24"/>
  <c r="P87" i="25"/>
  <c r="P86" i="25" s="1"/>
  <c r="AU82" i="1" s="1"/>
  <c r="P114" i="27"/>
  <c r="BK123" i="27"/>
  <c r="J123" i="27" s="1"/>
  <c r="J68" i="27" s="1"/>
  <c r="BK142" i="27"/>
  <c r="J142" i="27"/>
  <c r="J70" i="27"/>
  <c r="R149" i="27"/>
  <c r="R129" i="27" s="1"/>
  <c r="T87" i="28"/>
  <c r="T86" i="28" s="1"/>
  <c r="P112" i="30"/>
  <c r="P125" i="30"/>
  <c r="BK183" i="30"/>
  <c r="J183" i="30" s="1"/>
  <c r="J74" i="30" s="1"/>
  <c r="T215" i="30"/>
  <c r="R243" i="30"/>
  <c r="T278" i="30"/>
  <c r="P332" i="30"/>
  <c r="R92" i="33"/>
  <c r="BK102" i="33"/>
  <c r="J102" i="33" s="1"/>
  <c r="J67" i="33" s="1"/>
  <c r="R106" i="33"/>
  <c r="T87" i="34"/>
  <c r="T86" i="34" s="1"/>
  <c r="BK155" i="2"/>
  <c r="J155" i="2" s="1"/>
  <c r="J69" i="2" s="1"/>
  <c r="P187" i="2"/>
  <c r="P167" i="2" s="1"/>
  <c r="T214" i="2"/>
  <c r="R242" i="2"/>
  <c r="P281" i="2"/>
  <c r="BK316" i="2"/>
  <c r="J316" i="2" s="1"/>
  <c r="J86" i="2" s="1"/>
  <c r="P335" i="2"/>
  <c r="BK112" i="3"/>
  <c r="P121" i="3"/>
  <c r="BK149" i="3"/>
  <c r="J149" i="3"/>
  <c r="J68" i="3"/>
  <c r="BK193" i="3"/>
  <c r="J193" i="3" s="1"/>
  <c r="J73" i="3" s="1"/>
  <c r="R220" i="3"/>
  <c r="BK256" i="3"/>
  <c r="J256" i="3" s="1"/>
  <c r="J80" i="3" s="1"/>
  <c r="T290" i="3"/>
  <c r="T287" i="3" s="1"/>
  <c r="R305" i="3"/>
  <c r="BK346" i="3"/>
  <c r="J346" i="3" s="1"/>
  <c r="J86" i="3" s="1"/>
  <c r="T365" i="3"/>
  <c r="P112" i="4"/>
  <c r="R121" i="4"/>
  <c r="P150" i="4"/>
  <c r="BK194" i="4"/>
  <c r="J194" i="4" s="1"/>
  <c r="J73" i="4" s="1"/>
  <c r="BK221" i="4"/>
  <c r="J221" i="4" s="1"/>
  <c r="J75" i="4" s="1"/>
  <c r="T285" i="4"/>
  <c r="R301" i="4"/>
  <c r="BK342" i="4"/>
  <c r="J342" i="4" s="1"/>
  <c r="J86" i="4" s="1"/>
  <c r="T361" i="4"/>
  <c r="R87" i="5"/>
  <c r="R86" i="5" s="1"/>
  <c r="BK87" i="6"/>
  <c r="J87" i="6" s="1"/>
  <c r="J64" i="6" s="1"/>
  <c r="P115" i="7"/>
  <c r="BK126" i="7"/>
  <c r="J126" i="7"/>
  <c r="J67" i="7" s="1"/>
  <c r="T130" i="7"/>
  <c r="T87" i="8"/>
  <c r="T86" i="8" s="1"/>
  <c r="BK90" i="9"/>
  <c r="J90" i="9" s="1"/>
  <c r="J65" i="9" s="1"/>
  <c r="BK114" i="10"/>
  <c r="J114" i="10" s="1"/>
  <c r="J65" i="10" s="1"/>
  <c r="T123" i="10"/>
  <c r="P166" i="10"/>
  <c r="T209" i="10"/>
  <c r="T190" i="10" s="1"/>
  <c r="P229" i="10"/>
  <c r="T296" i="10"/>
  <c r="T336" i="10"/>
  <c r="R386" i="10"/>
  <c r="BK113" i="11"/>
  <c r="J113" i="11" s="1"/>
  <c r="J65" i="11" s="1"/>
  <c r="BK140" i="11"/>
  <c r="J140" i="11"/>
  <c r="J67" i="11" s="1"/>
  <c r="T148" i="11"/>
  <c r="P201" i="11"/>
  <c r="P182" i="11" s="1"/>
  <c r="T229" i="11"/>
  <c r="P258" i="11"/>
  <c r="P290" i="11"/>
  <c r="BK358" i="11"/>
  <c r="J358" i="11" s="1"/>
  <c r="J88" i="11" s="1"/>
  <c r="P398" i="11"/>
  <c r="R128" i="12"/>
  <c r="BK164" i="12"/>
  <c r="J164" i="12" s="1"/>
  <c r="J68" i="12" s="1"/>
  <c r="T174" i="12"/>
  <c r="R217" i="12"/>
  <c r="R198" i="12" s="1"/>
  <c r="R197" i="12" s="1"/>
  <c r="T244" i="12"/>
  <c r="P276" i="12"/>
  <c r="BK325" i="12"/>
  <c r="J325" i="12"/>
  <c r="J84" i="12" s="1"/>
  <c r="P336" i="12"/>
  <c r="T336" i="12"/>
  <c r="BK386" i="12"/>
  <c r="J386" i="12" s="1"/>
  <c r="J88" i="12" s="1"/>
  <c r="P405" i="12"/>
  <c r="P87" i="13"/>
  <c r="P86" i="13"/>
  <c r="AU68" i="1" s="1"/>
  <c r="BK87" i="14"/>
  <c r="J87" i="14" s="1"/>
  <c r="J64" i="14" s="1"/>
  <c r="P119" i="15"/>
  <c r="R124" i="15"/>
  <c r="P131" i="15"/>
  <c r="T90" i="17"/>
  <c r="T89" i="17" s="1"/>
  <c r="T88" i="17" s="1"/>
  <c r="BK126" i="18"/>
  <c r="J126" i="18"/>
  <c r="J66" i="18" s="1"/>
  <c r="T137" i="18"/>
  <c r="BK188" i="18"/>
  <c r="J188" i="18"/>
  <c r="J74" i="18" s="1"/>
  <c r="R220" i="18"/>
  <c r="P249" i="18"/>
  <c r="BK298" i="18"/>
  <c r="J298" i="18" s="1"/>
  <c r="J84" i="18" s="1"/>
  <c r="T338" i="18"/>
  <c r="T313" i="18" s="1"/>
  <c r="R393" i="18"/>
  <c r="R87" i="19"/>
  <c r="R86" i="19"/>
  <c r="BK113" i="21"/>
  <c r="J113" i="21" s="1"/>
  <c r="J68" i="21" s="1"/>
  <c r="T118" i="21"/>
  <c r="P121" i="23"/>
  <c r="T148" i="23"/>
  <c r="R183" i="23"/>
  <c r="R177" i="23" s="1"/>
  <c r="T206" i="23"/>
  <c r="P285" i="23"/>
  <c r="BK331" i="23"/>
  <c r="J331" i="23"/>
  <c r="J87" i="23"/>
  <c r="T331" i="23"/>
  <c r="BK113" i="24"/>
  <c r="J113" i="24" s="1"/>
  <c r="J65" i="24" s="1"/>
  <c r="T127" i="24"/>
  <c r="R162" i="24"/>
  <c r="T212" i="24"/>
  <c r="T192" i="24" s="1"/>
  <c r="T191" i="24" s="1"/>
  <c r="P229" i="24"/>
  <c r="T298" i="24"/>
  <c r="T327" i="24"/>
  <c r="R370" i="24"/>
  <c r="R343" i="24" s="1"/>
  <c r="T435" i="24"/>
  <c r="R87" i="26"/>
  <c r="R86" i="26"/>
  <c r="P111" i="27"/>
  <c r="R114" i="27"/>
  <c r="R123" i="27"/>
  <c r="BK149" i="27"/>
  <c r="J149" i="27" s="1"/>
  <c r="J71" i="27" s="1"/>
  <c r="P153" i="27"/>
  <c r="P87" i="28"/>
  <c r="P86" i="28" s="1"/>
  <c r="AU85" i="1" s="1"/>
  <c r="T125" i="30"/>
  <c r="T144" i="30"/>
  <c r="BK208" i="30"/>
  <c r="J208" i="30"/>
  <c r="J75" i="30" s="1"/>
  <c r="T208" i="30"/>
  <c r="R259" i="30"/>
  <c r="R256" i="30" s="1"/>
  <c r="BK332" i="30"/>
  <c r="J332" i="30" s="1"/>
  <c r="J87" i="30" s="1"/>
  <c r="R378" i="30"/>
  <c r="BK87" i="31"/>
  <c r="BK86" i="31" s="1"/>
  <c r="J86" i="31" s="1"/>
  <c r="J32" i="31" s="1"/>
  <c r="J87" i="31"/>
  <c r="J64" i="31" s="1"/>
  <c r="BK87" i="32"/>
  <c r="BK86" i="32" s="1"/>
  <c r="J86" i="32" s="1"/>
  <c r="P92" i="33"/>
  <c r="T99" i="33"/>
  <c r="P106" i="33"/>
  <c r="P87" i="34"/>
  <c r="P86" i="34" s="1"/>
  <c r="AU92" i="1" s="1"/>
  <c r="T112" i="2"/>
  <c r="R155" i="2"/>
  <c r="BK207" i="2"/>
  <c r="J207" i="2" s="1"/>
  <c r="J74" i="2" s="1"/>
  <c r="T207" i="2"/>
  <c r="P242" i="2"/>
  <c r="R281" i="2"/>
  <c r="BK335" i="2"/>
  <c r="J335" i="2" s="1"/>
  <c r="J87" i="2" s="1"/>
  <c r="P378" i="2"/>
  <c r="BK121" i="3"/>
  <c r="J121" i="3" s="1"/>
  <c r="J66" i="3" s="1"/>
  <c r="P161" i="3"/>
  <c r="BK220" i="3"/>
  <c r="J220" i="3"/>
  <c r="J75" i="3" s="1"/>
  <c r="T256" i="3"/>
  <c r="T313" i="3"/>
  <c r="T346" i="3"/>
  <c r="T332" i="3" s="1"/>
  <c r="P404" i="3"/>
  <c r="T121" i="4"/>
  <c r="R150" i="4"/>
  <c r="P194" i="4"/>
  <c r="P174" i="4" s="1"/>
  <c r="P214" i="4"/>
  <c r="BK257" i="4"/>
  <c r="J257" i="4" s="1"/>
  <c r="J80" i="4" s="1"/>
  <c r="R285" i="4"/>
  <c r="R282" i="4" s="1"/>
  <c r="P301" i="4"/>
  <c r="BK361" i="4"/>
  <c r="J361" i="4"/>
  <c r="J87" i="4" s="1"/>
  <c r="T403" i="4"/>
  <c r="T87" i="6"/>
  <c r="T86" i="6" s="1"/>
  <c r="BK91" i="7"/>
  <c r="J91" i="7" s="1"/>
  <c r="J64" i="7" s="1"/>
  <c r="T115" i="7"/>
  <c r="R126" i="7"/>
  <c r="BK87" i="8"/>
  <c r="J87" i="8" s="1"/>
  <c r="J64" i="8" s="1"/>
  <c r="R156" i="10"/>
  <c r="P177" i="10"/>
  <c r="P236" i="10"/>
  <c r="P296" i="10"/>
  <c r="R336" i="10"/>
  <c r="BK386" i="10"/>
  <c r="J386" i="10" s="1"/>
  <c r="J89" i="10" s="1"/>
  <c r="T113" i="11"/>
  <c r="T140" i="11"/>
  <c r="T158" i="11"/>
  <c r="R201" i="11"/>
  <c r="R182" i="11" s="1"/>
  <c r="P222" i="11"/>
  <c r="BK279" i="11"/>
  <c r="J279" i="11"/>
  <c r="J83" i="11"/>
  <c r="BK298" i="11"/>
  <c r="J298" i="11" s="1"/>
  <c r="J85" i="11" s="1"/>
  <c r="T339" i="11"/>
  <c r="T311" i="11"/>
  <c r="T398" i="11"/>
  <c r="P128" i="12"/>
  <c r="P174" i="12"/>
  <c r="R185" i="12"/>
  <c r="BK244" i="12"/>
  <c r="J244" i="12" s="1"/>
  <c r="J76" i="12" s="1"/>
  <c r="R276" i="12"/>
  <c r="T325" i="12"/>
  <c r="BK125" i="30"/>
  <c r="J125" i="30" s="1"/>
  <c r="J67" i="30" s="1"/>
  <c r="BK144" i="30"/>
  <c r="J144" i="30"/>
  <c r="J69" i="30" s="1"/>
  <c r="P215" i="30"/>
  <c r="P259" i="30"/>
  <c r="P256" i="30" s="1"/>
  <c r="BK310" i="30"/>
  <c r="J310" i="30" s="1"/>
  <c r="J86" i="30" s="1"/>
  <c r="R332" i="30"/>
  <c r="R87" i="31"/>
  <c r="R86" i="31"/>
  <c r="T87" i="32"/>
  <c r="T86" i="32"/>
  <c r="P99" i="33"/>
  <c r="BK106" i="33"/>
  <c r="J106" i="33"/>
  <c r="J68" i="33" s="1"/>
  <c r="R121" i="3"/>
  <c r="P149" i="3"/>
  <c r="P193" i="3"/>
  <c r="P173" i="3" s="1"/>
  <c r="P220" i="3"/>
  <c r="R256" i="3"/>
  <c r="R313" i="3"/>
  <c r="P365" i="3"/>
  <c r="P121" i="4"/>
  <c r="BK150" i="4"/>
  <c r="J150" i="4" s="1"/>
  <c r="J68" i="4" s="1"/>
  <c r="R162" i="4"/>
  <c r="BK214" i="4"/>
  <c r="J214" i="4" s="1"/>
  <c r="J74" i="4" s="1"/>
  <c r="T214" i="4"/>
  <c r="BK285" i="4"/>
  <c r="P309" i="4"/>
  <c r="R342" i="4"/>
  <c r="R328" i="4" s="1"/>
  <c r="P403" i="4"/>
  <c r="R87" i="6"/>
  <c r="R86" i="6" s="1"/>
  <c r="BK115" i="7"/>
  <c r="J115" i="7"/>
  <c r="J65" i="7" s="1"/>
  <c r="P121" i="7"/>
  <c r="BK130" i="7"/>
  <c r="J130" i="7" s="1"/>
  <c r="J68" i="7" s="1"/>
  <c r="P87" i="8"/>
  <c r="P86" i="8" s="1"/>
  <c r="AU62" i="1" s="1"/>
  <c r="T166" i="10"/>
  <c r="R209" i="10"/>
  <c r="R190" i="10" s="1"/>
  <c r="R229" i="10"/>
  <c r="R268" i="10"/>
  <c r="BK336" i="10"/>
  <c r="J336" i="10" s="1"/>
  <c r="J86" i="10" s="1"/>
  <c r="T386" i="10"/>
  <c r="P122" i="11"/>
  <c r="R148" i="11"/>
  <c r="P169" i="11"/>
  <c r="P229" i="11"/>
  <c r="R258" i="11"/>
  <c r="R298" i="11"/>
  <c r="BK128" i="12"/>
  <c r="J128" i="12" s="1"/>
  <c r="J66" i="12" s="1"/>
  <c r="BK174" i="12"/>
  <c r="J174" i="12" s="1"/>
  <c r="J69" i="12" s="1"/>
  <c r="P185" i="12"/>
  <c r="BK237" i="12"/>
  <c r="J237" i="12" s="1"/>
  <c r="J75" i="12" s="1"/>
  <c r="T237" i="12"/>
  <c r="P304" i="12"/>
  <c r="BK336" i="12"/>
  <c r="J336" i="12"/>
  <c r="J85" i="12" s="1"/>
  <c r="R336" i="12"/>
  <c r="BK405" i="12"/>
  <c r="J405" i="12"/>
  <c r="J89" i="12"/>
  <c r="T448" i="12"/>
  <c r="T87" i="14"/>
  <c r="T86" i="14"/>
  <c r="R119" i="15"/>
  <c r="T131" i="15"/>
  <c r="R87" i="16"/>
  <c r="R86" i="16"/>
  <c r="P126" i="18"/>
  <c r="R188" i="18"/>
  <c r="R169" i="18" s="1"/>
  <c r="T220" i="18"/>
  <c r="T249" i="18"/>
  <c r="P298" i="18"/>
  <c r="T357" i="18"/>
  <c r="P87" i="19"/>
  <c r="P86" i="19" s="1"/>
  <c r="AU75" i="1" s="1"/>
  <c r="T87" i="20"/>
  <c r="T86" i="20"/>
  <c r="BK107" i="21"/>
  <c r="J107" i="21" s="1"/>
  <c r="J66" i="21" s="1"/>
  <c r="R110" i="21"/>
  <c r="P118" i="21"/>
  <c r="R121" i="23"/>
  <c r="P148" i="23"/>
  <c r="BK183" i="23"/>
  <c r="BK177" i="23" s="1"/>
  <c r="R206" i="23"/>
  <c r="P266" i="23"/>
  <c r="P263" i="23" s="1"/>
  <c r="BK312" i="23"/>
  <c r="J312" i="23"/>
  <c r="J86" i="23"/>
  <c r="P360" i="23"/>
  <c r="P113" i="24"/>
  <c r="BK212" i="24"/>
  <c r="BK192" i="24" s="1"/>
  <c r="P236" i="24"/>
  <c r="BK298" i="24"/>
  <c r="J298" i="24" s="1"/>
  <c r="J83" i="24" s="1"/>
  <c r="R327" i="24"/>
  <c r="P370" i="24"/>
  <c r="P343" i="24" s="1"/>
  <c r="BK435" i="24"/>
  <c r="J435" i="24" s="1"/>
  <c r="J89" i="24" s="1"/>
  <c r="T87" i="25"/>
  <c r="T86" i="25"/>
  <c r="P87" i="26"/>
  <c r="P86" i="26" s="1"/>
  <c r="AU83" i="1" s="1"/>
  <c r="R111" i="27"/>
  <c r="BK118" i="27"/>
  <c r="J118" i="27" s="1"/>
  <c r="J67" i="27" s="1"/>
  <c r="P123" i="27"/>
  <c r="P142" i="27"/>
  <c r="BK153" i="27"/>
  <c r="J153" i="27" s="1"/>
  <c r="J72" i="27" s="1"/>
  <c r="BK87" i="28"/>
  <c r="BK86" i="28" s="1"/>
  <c r="J86" i="28" s="1"/>
  <c r="J63" i="28" s="1"/>
  <c r="J87" i="28"/>
  <c r="J64" i="28"/>
  <c r="P90" i="29"/>
  <c r="P89" i="29"/>
  <c r="P88" i="29" s="1"/>
  <c r="AU86" i="1" s="1"/>
  <c r="BK118" i="30"/>
  <c r="J118" i="30" s="1"/>
  <c r="J66" i="30" s="1"/>
  <c r="R118" i="30"/>
  <c r="R144" i="30"/>
  <c r="T183" i="30"/>
  <c r="T163" i="30"/>
  <c r="T162" i="30"/>
  <c r="T154" i="30" s="1"/>
  <c r="P208" i="30"/>
  <c r="P243" i="30"/>
  <c r="T259" i="30"/>
  <c r="T256" i="30" s="1"/>
  <c r="T332" i="30"/>
  <c r="T87" i="31"/>
  <c r="T86" i="31" s="1"/>
  <c r="R87" i="32"/>
  <c r="R86" i="32" s="1"/>
  <c r="P112" i="2"/>
  <c r="P111" i="2" s="1"/>
  <c r="T155" i="2"/>
  <c r="P214" i="2"/>
  <c r="T242" i="2"/>
  <c r="BK281" i="2"/>
  <c r="J281" i="2" s="1"/>
  <c r="J83" i="2" s="1"/>
  <c r="T289" i="2"/>
  <c r="P316" i="2"/>
  <c r="P302" i="2" s="1"/>
  <c r="BK378" i="2"/>
  <c r="J378" i="2" s="1"/>
  <c r="J88" i="2" s="1"/>
  <c r="T149" i="3"/>
  <c r="T161" i="3"/>
  <c r="BK213" i="3"/>
  <c r="J213" i="3" s="1"/>
  <c r="J74" i="3" s="1"/>
  <c r="T213" i="3"/>
  <c r="R290" i="3"/>
  <c r="R287" i="3" s="1"/>
  <c r="P305" i="3"/>
  <c r="BK365" i="3"/>
  <c r="J365" i="3"/>
  <c r="J87" i="3"/>
  <c r="T404" i="3"/>
  <c r="T112" i="4"/>
  <c r="P135" i="4"/>
  <c r="BK162" i="4"/>
  <c r="J162" i="4" s="1"/>
  <c r="J69" i="4" s="1"/>
  <c r="T194" i="4"/>
  <c r="T174" i="4" s="1"/>
  <c r="T173" i="4" s="1"/>
  <c r="T172" i="4" s="1"/>
  <c r="R214" i="4"/>
  <c r="P257" i="4"/>
  <c r="BK301" i="4"/>
  <c r="J301" i="4" s="1"/>
  <c r="J83" i="4" s="1"/>
  <c r="T301" i="4"/>
  <c r="P342" i="4"/>
  <c r="P328" i="4"/>
  <c r="R403" i="4"/>
  <c r="P87" i="5"/>
  <c r="P86" i="5" s="1"/>
  <c r="AU59" i="1" s="1"/>
  <c r="P91" i="7"/>
  <c r="R121" i="7"/>
  <c r="P126" i="7"/>
  <c r="R87" i="8"/>
  <c r="R86" i="8" s="1"/>
  <c r="R90" i="9"/>
  <c r="R89" i="9" s="1"/>
  <c r="R88" i="9" s="1"/>
  <c r="BK123" i="10"/>
  <c r="J123" i="10"/>
  <c r="J66" i="10"/>
  <c r="BK156" i="10"/>
  <c r="J156" i="10"/>
  <c r="J68" i="10" s="1"/>
  <c r="T177" i="10"/>
  <c r="BK236" i="10"/>
  <c r="J236" i="10" s="1"/>
  <c r="J76" i="10" s="1"/>
  <c r="R296" i="10"/>
  <c r="R293" i="10" s="1"/>
  <c r="P336" i="10"/>
  <c r="R367" i="10"/>
  <c r="R353" i="10" s="1"/>
  <c r="R429" i="10"/>
  <c r="T122" i="11"/>
  <c r="BK148" i="11"/>
  <c r="J148" i="11"/>
  <c r="J68" i="11" s="1"/>
  <c r="BK169" i="11"/>
  <c r="J169" i="11"/>
  <c r="J71" i="11" s="1"/>
  <c r="BK222" i="11"/>
  <c r="J222" i="11" s="1"/>
  <c r="J75" i="11" s="1"/>
  <c r="T258" i="11"/>
  <c r="R290" i="11"/>
  <c r="R339" i="11"/>
  <c r="R311" i="11"/>
  <c r="BK398" i="11"/>
  <c r="J398" i="11" s="1"/>
  <c r="J89" i="11" s="1"/>
  <c r="R114" i="12"/>
  <c r="R164" i="12"/>
  <c r="T185" i="12"/>
  <c r="P244" i="12"/>
  <c r="R304" i="12"/>
  <c r="R301" i="12" s="1"/>
  <c r="P344" i="12"/>
  <c r="R386" i="12"/>
  <c r="R361" i="12" s="1"/>
  <c r="BK448" i="12"/>
  <c r="J448" i="12"/>
  <c r="J90" i="12" s="1"/>
  <c r="T87" i="13"/>
  <c r="T86" i="13" s="1"/>
  <c r="T91" i="15"/>
  <c r="T124" i="15"/>
  <c r="BK131" i="15"/>
  <c r="J131" i="15"/>
  <c r="J68" i="15" s="1"/>
  <c r="P87" i="16"/>
  <c r="P86" i="16" s="1"/>
  <c r="AU71" i="1" s="1"/>
  <c r="P112" i="18"/>
  <c r="BK137" i="18"/>
  <c r="J137" i="18" s="1"/>
  <c r="J67" i="18" s="1"/>
  <c r="P152" i="18"/>
  <c r="T188" i="18"/>
  <c r="T169" i="18"/>
  <c r="R213" i="18"/>
  <c r="R249" i="18"/>
  <c r="T298" i="18"/>
  <c r="P338" i="18"/>
  <c r="P313" i="18"/>
  <c r="P393" i="18"/>
  <c r="T87" i="19"/>
  <c r="T86" i="19" s="1"/>
  <c r="P87" i="20"/>
  <c r="P86" i="20" s="1"/>
  <c r="AU76" i="1" s="1"/>
  <c r="BK110" i="21"/>
  <c r="J110" i="21"/>
  <c r="J67" i="21"/>
  <c r="BK118" i="21"/>
  <c r="J118" i="21"/>
  <c r="J69" i="21" s="1"/>
  <c r="BK112" i="23"/>
  <c r="J112" i="23" s="1"/>
  <c r="J65" i="23" s="1"/>
  <c r="T121" i="23"/>
  <c r="R148" i="23"/>
  <c r="P183" i="23"/>
  <c r="P177" i="23"/>
  <c r="P199" i="23"/>
  <c r="BK238" i="23"/>
  <c r="T266" i="23"/>
  <c r="T263" i="23" s="1"/>
  <c r="R312" i="23"/>
  <c r="R298" i="23" s="1"/>
  <c r="R360" i="23"/>
  <c r="T113" i="24"/>
  <c r="BK162" i="24"/>
  <c r="J162" i="24"/>
  <c r="J69" i="24" s="1"/>
  <c r="T173" i="24"/>
  <c r="BK236" i="24"/>
  <c r="J236" i="24" s="1"/>
  <c r="J76" i="24" s="1"/>
  <c r="P298" i="24"/>
  <c r="P327" i="24"/>
  <c r="P389" i="24"/>
  <c r="BK87" i="25"/>
  <c r="J87" i="25"/>
  <c r="J64" i="25"/>
  <c r="BK87" i="26"/>
  <c r="J87" i="26"/>
  <c r="J64" i="26"/>
  <c r="BK114" i="27"/>
  <c r="J114" i="27" s="1"/>
  <c r="J66" i="27" s="1"/>
  <c r="R118" i="27"/>
  <c r="R142" i="27"/>
  <c r="T153" i="27"/>
  <c r="T90" i="29"/>
  <c r="T89" i="29" s="1"/>
  <c r="T88" i="29" s="1"/>
  <c r="T112" i="30"/>
  <c r="T118" i="30"/>
  <c r="P183" i="30"/>
  <c r="P163" i="30" s="1"/>
  <c r="R215" i="30"/>
  <c r="T243" i="30"/>
  <c r="BK278" i="30"/>
  <c r="J278" i="30"/>
  <c r="J84" i="30"/>
  <c r="P310" i="30"/>
  <c r="P291" i="30"/>
  <c r="BK378" i="30"/>
  <c r="J378" i="30" s="1"/>
  <c r="J88" i="30" s="1"/>
  <c r="P87" i="31"/>
  <c r="P86" i="31" s="1"/>
  <c r="AU89" i="1" s="1"/>
  <c r="BK99" i="33"/>
  <c r="J99" i="33" s="1"/>
  <c r="J66" i="33" s="1"/>
  <c r="R102" i="33"/>
  <c r="R87" i="34"/>
  <c r="R86" i="34"/>
  <c r="BK90" i="35"/>
  <c r="J90" i="35"/>
  <c r="J65" i="35" s="1"/>
  <c r="BK121" i="2"/>
  <c r="J121" i="2" s="1"/>
  <c r="J66" i="2" s="1"/>
  <c r="T121" i="2"/>
  <c r="BK187" i="2"/>
  <c r="J187" i="2" s="1"/>
  <c r="J73" i="2" s="1"/>
  <c r="R214" i="2"/>
  <c r="BK242" i="2"/>
  <c r="J242" i="2" s="1"/>
  <c r="J80" i="2" s="1"/>
  <c r="T265" i="2"/>
  <c r="T281" i="2"/>
  <c r="T262" i="2" s="1"/>
  <c r="T316" i="2"/>
  <c r="T302" i="2" s="1"/>
  <c r="R378" i="2"/>
  <c r="R114" i="10"/>
  <c r="R166" i="10"/>
  <c r="P209" i="10"/>
  <c r="P190" i="10" s="1"/>
  <c r="P189" i="10" s="1"/>
  <c r="T229" i="10"/>
  <c r="BK296" i="10"/>
  <c r="J296" i="10" s="1"/>
  <c r="J83" i="10" s="1"/>
  <c r="T317" i="10"/>
  <c r="P328" i="10"/>
  <c r="T367" i="10"/>
  <c r="T353" i="10"/>
  <c r="P429" i="10"/>
  <c r="BK122" i="11"/>
  <c r="J122" i="11"/>
  <c r="J66" i="11" s="1"/>
  <c r="P158" i="11"/>
  <c r="T169" i="11"/>
  <c r="R222" i="11"/>
  <c r="P279" i="11"/>
  <c r="P276" i="11"/>
  <c r="T290" i="11"/>
  <c r="P339" i="11"/>
  <c r="P311" i="11"/>
  <c r="R398" i="11"/>
  <c r="R87" i="13"/>
  <c r="R86" i="13" s="1"/>
  <c r="R87" i="14"/>
  <c r="R86" i="14" s="1"/>
  <c r="BK119" i="15"/>
  <c r="J119" i="15" s="1"/>
  <c r="J65" i="15" s="1"/>
  <c r="BK124" i="15"/>
  <c r="J124" i="15" s="1"/>
  <c r="J66" i="15" s="1"/>
  <c r="R127" i="15"/>
  <c r="R90" i="17"/>
  <c r="R89" i="17" s="1"/>
  <c r="R88" i="17" s="1"/>
  <c r="R126" i="18"/>
  <c r="R152" i="18"/>
  <c r="BK213" i="18"/>
  <c r="J213" i="18" s="1"/>
  <c r="J75" i="18" s="1"/>
  <c r="T213" i="18"/>
  <c r="P271" i="18"/>
  <c r="P268" i="18"/>
  <c r="BK338" i="18"/>
  <c r="J338" i="18" s="1"/>
  <c r="J86" i="18" s="1"/>
  <c r="R357" i="18"/>
  <c r="BK87" i="19"/>
  <c r="J87" i="19" s="1"/>
  <c r="J64" i="19" s="1"/>
  <c r="R87" i="20"/>
  <c r="R86" i="20" s="1"/>
  <c r="P110" i="21"/>
  <c r="T113" i="21"/>
  <c r="BK90" i="22"/>
  <c r="J90" i="22" s="1"/>
  <c r="J65" i="22" s="1"/>
  <c r="BK121" i="23"/>
  <c r="J121" i="23" s="1"/>
  <c r="J66" i="23" s="1"/>
  <c r="T130" i="23"/>
  <c r="P159" i="23"/>
  <c r="BK199" i="23"/>
  <c r="J199" i="23" s="1"/>
  <c r="J75" i="23" s="1"/>
  <c r="T199" i="23"/>
  <c r="R238" i="23"/>
  <c r="BK285" i="23"/>
  <c r="J285" i="23" s="1"/>
  <c r="J84" i="23" s="1"/>
  <c r="T312" i="23"/>
  <c r="T298" i="23" s="1"/>
  <c r="T360" i="23"/>
  <c r="P127" i="24"/>
  <c r="BK173" i="24"/>
  <c r="J173" i="24" s="1"/>
  <c r="J71" i="24" s="1"/>
  <c r="R212" i="24"/>
  <c r="R192" i="24"/>
  <c r="R229" i="24"/>
  <c r="R191" i="24" s="1"/>
  <c r="BK270" i="24"/>
  <c r="J270" i="24" s="1"/>
  <c r="J81" i="24" s="1"/>
  <c r="R298" i="24"/>
  <c r="R295" i="24"/>
  <c r="R319" i="24"/>
  <c r="BK370" i="24"/>
  <c r="J370" i="24" s="1"/>
  <c r="J87" i="24" s="1"/>
  <c r="T389" i="24"/>
  <c r="BK111" i="27"/>
  <c r="J111" i="27" s="1"/>
  <c r="J65" i="27" s="1"/>
  <c r="T114" i="27"/>
  <c r="T118" i="27"/>
  <c r="P149" i="27"/>
  <c r="T149" i="27"/>
  <c r="R87" i="28"/>
  <c r="R86" i="28" s="1"/>
  <c r="BK90" i="29"/>
  <c r="J90" i="29" s="1"/>
  <c r="J65" i="29" s="1"/>
  <c r="R112" i="30"/>
  <c r="R111" i="30" s="1"/>
  <c r="P118" i="30"/>
  <c r="P144" i="30"/>
  <c r="R183" i="30"/>
  <c r="R163" i="30" s="1"/>
  <c r="R208" i="30"/>
  <c r="BK243" i="30"/>
  <c r="J243" i="30" s="1"/>
  <c r="J81" i="30" s="1"/>
  <c r="P278" i="30"/>
  <c r="R310" i="30"/>
  <c r="R291" i="30"/>
  <c r="P378" i="30"/>
  <c r="P87" i="32"/>
  <c r="P86" i="32" s="1"/>
  <c r="AU90" i="1" s="1"/>
  <c r="T92" i="33"/>
  <c r="P102" i="33"/>
  <c r="T106" i="33"/>
  <c r="P90" i="35"/>
  <c r="P89" i="35"/>
  <c r="P88" i="35" s="1"/>
  <c r="AU93" i="1" s="1"/>
  <c r="R90" i="35"/>
  <c r="R89" i="35" s="1"/>
  <c r="R88" i="35" s="1"/>
  <c r="T90" i="35"/>
  <c r="T89" i="35"/>
  <c r="T88" i="35" s="1"/>
  <c r="BK228" i="2"/>
  <c r="J228" i="2" s="1"/>
  <c r="J76" i="2" s="1"/>
  <c r="BK332" i="3"/>
  <c r="J332" i="3" s="1"/>
  <c r="J85" i="3" s="1"/>
  <c r="BK328" i="4"/>
  <c r="J328" i="4" s="1"/>
  <c r="J85" i="4" s="1"/>
  <c r="BK250" i="11"/>
  <c r="J250" i="11"/>
  <c r="J78" i="11" s="1"/>
  <c r="BK235" i="18"/>
  <c r="J235" i="18" s="1"/>
  <c r="J77" i="18" s="1"/>
  <c r="BK258" i="24"/>
  <c r="J258" i="24" s="1"/>
  <c r="J78" i="24" s="1"/>
  <c r="BK149" i="2"/>
  <c r="J149" i="2" s="1"/>
  <c r="J68" i="2" s="1"/>
  <c r="BK167" i="2"/>
  <c r="J167" i="2" s="1"/>
  <c r="J72" i="2" s="1"/>
  <c r="BK238" i="2"/>
  <c r="J238" i="2" s="1"/>
  <c r="J78" i="2" s="1"/>
  <c r="BK311" i="11"/>
  <c r="J311" i="11" s="1"/>
  <c r="J86" i="11" s="1"/>
  <c r="BK343" i="24"/>
  <c r="J343" i="24"/>
  <c r="J86" i="24" s="1"/>
  <c r="BK155" i="30"/>
  <c r="J155" i="30" s="1"/>
  <c r="J71" i="30" s="1"/>
  <c r="BK142" i="10"/>
  <c r="J142" i="10" s="1"/>
  <c r="J67" i="10" s="1"/>
  <c r="BK254" i="10"/>
  <c r="J254" i="10" s="1"/>
  <c r="J77" i="10" s="1"/>
  <c r="BK163" i="18"/>
  <c r="J163" i="18" s="1"/>
  <c r="J71" i="18" s="1"/>
  <c r="BK245" i="18"/>
  <c r="J245" i="18" s="1"/>
  <c r="J79" i="18" s="1"/>
  <c r="BK298" i="23"/>
  <c r="J298" i="23" s="1"/>
  <c r="J85" i="23" s="1"/>
  <c r="BK138" i="24"/>
  <c r="J138" i="24" s="1"/>
  <c r="J67" i="24" s="1"/>
  <c r="BK134" i="2"/>
  <c r="J134" i="2" s="1"/>
  <c r="J67" i="2" s="1"/>
  <c r="BK234" i="2"/>
  <c r="J234" i="2" s="1"/>
  <c r="J77" i="2" s="1"/>
  <c r="BK253" i="4"/>
  <c r="J253" i="4" s="1"/>
  <c r="J78" i="4" s="1"/>
  <c r="BK94" i="9"/>
  <c r="J94" i="9" s="1"/>
  <c r="J66" i="9" s="1"/>
  <c r="BK241" i="18"/>
  <c r="J241" i="18"/>
  <c r="J78" i="18" s="1"/>
  <c r="BK252" i="24"/>
  <c r="J252" i="24"/>
  <c r="J77" i="24" s="1"/>
  <c r="BK266" i="24"/>
  <c r="J266" i="24"/>
  <c r="J79" i="24" s="1"/>
  <c r="BK239" i="30"/>
  <c r="J239" i="30" s="1"/>
  <c r="J79" i="30" s="1"/>
  <c r="BK244" i="3"/>
  <c r="J244" i="3"/>
  <c r="J77" i="3" s="1"/>
  <c r="BK239" i="4"/>
  <c r="J239" i="4" s="1"/>
  <c r="J76" i="4" s="1"/>
  <c r="BK190" i="10"/>
  <c r="J190" i="10" s="1"/>
  <c r="J73" i="10" s="1"/>
  <c r="BK264" i="10"/>
  <c r="J264" i="10"/>
  <c r="J79" i="10" s="1"/>
  <c r="BK272" i="12"/>
  <c r="J272" i="12" s="1"/>
  <c r="J79" i="12" s="1"/>
  <c r="BK94" i="29"/>
  <c r="J94" i="29"/>
  <c r="J66" i="29" s="1"/>
  <c r="BK163" i="30"/>
  <c r="BK162" i="30" s="1"/>
  <c r="BK235" i="30"/>
  <c r="J235" i="30"/>
  <c r="J78" i="30" s="1"/>
  <c r="BK245" i="4"/>
  <c r="J245" i="4"/>
  <c r="J77" i="4" s="1"/>
  <c r="BK182" i="11"/>
  <c r="J182" i="11"/>
  <c r="J73" i="11" s="1"/>
  <c r="BK262" i="12"/>
  <c r="J262" i="12"/>
  <c r="J77" i="12" s="1"/>
  <c r="BK94" i="17"/>
  <c r="J94" i="17" s="1"/>
  <c r="J66" i="17" s="1"/>
  <c r="BK148" i="18"/>
  <c r="J148" i="18"/>
  <c r="J68" i="18" s="1"/>
  <c r="BK142" i="23"/>
  <c r="J142" i="23" s="1"/>
  <c r="J68" i="23" s="1"/>
  <c r="BK234" i="23"/>
  <c r="J234" i="23"/>
  <c r="J79" i="23" s="1"/>
  <c r="BK229" i="30"/>
  <c r="J229" i="30" s="1"/>
  <c r="J77" i="30" s="1"/>
  <c r="BK135" i="3"/>
  <c r="J135" i="3"/>
  <c r="J67" i="3" s="1"/>
  <c r="BK238" i="3"/>
  <c r="J238" i="3"/>
  <c r="J76" i="3" s="1"/>
  <c r="BK252" i="3"/>
  <c r="J252" i="3" s="1"/>
  <c r="J78" i="3" s="1"/>
  <c r="BK254" i="11"/>
  <c r="J254" i="11"/>
  <c r="J79" i="11" s="1"/>
  <c r="BK150" i="12"/>
  <c r="J150" i="12" s="1"/>
  <c r="J67" i="12" s="1"/>
  <c r="BK268" i="12"/>
  <c r="J268" i="12"/>
  <c r="J78" i="12" s="1"/>
  <c r="BK220" i="23"/>
  <c r="J220" i="23" s="1"/>
  <c r="J77" i="23" s="1"/>
  <c r="BK140" i="30"/>
  <c r="J140" i="30" s="1"/>
  <c r="J68" i="30" s="1"/>
  <c r="BK302" i="2"/>
  <c r="J302" i="2" s="1"/>
  <c r="J85" i="2" s="1"/>
  <c r="BK260" i="10"/>
  <c r="J260" i="10" s="1"/>
  <c r="J78" i="10" s="1"/>
  <c r="BK353" i="10"/>
  <c r="J353" i="10" s="1"/>
  <c r="J87" i="10" s="1"/>
  <c r="BK244" i="11"/>
  <c r="J244" i="11" s="1"/>
  <c r="J77" i="11" s="1"/>
  <c r="BK94" i="22"/>
  <c r="J94" i="22" s="1"/>
  <c r="J66" i="22" s="1"/>
  <c r="BK226" i="23"/>
  <c r="J226" i="23" s="1"/>
  <c r="J78" i="23" s="1"/>
  <c r="BK153" i="24"/>
  <c r="J153" i="24" s="1"/>
  <c r="J68" i="24" s="1"/>
  <c r="BK94" i="35"/>
  <c r="J94" i="35" s="1"/>
  <c r="J66" i="35" s="1"/>
  <c r="E76" i="35"/>
  <c r="BE95" i="35"/>
  <c r="J59" i="35"/>
  <c r="F85" i="35"/>
  <c r="F58" i="35"/>
  <c r="J84" i="35"/>
  <c r="J82" i="35"/>
  <c r="BE93" i="35"/>
  <c r="BE91" i="35"/>
  <c r="E74" i="34"/>
  <c r="BE88" i="34"/>
  <c r="BE94" i="34"/>
  <c r="BE96" i="34"/>
  <c r="BE137" i="34"/>
  <c r="J83" i="34"/>
  <c r="BE99" i="34"/>
  <c r="BE127" i="34"/>
  <c r="J56" i="34"/>
  <c r="BE90" i="34"/>
  <c r="BE92" i="34"/>
  <c r="BE101" i="34"/>
  <c r="BE103" i="34"/>
  <c r="BE104" i="34"/>
  <c r="F59" i="34"/>
  <c r="BE110" i="34"/>
  <c r="BE125" i="34"/>
  <c r="J58" i="34"/>
  <c r="BE97" i="34"/>
  <c r="BE105" i="34"/>
  <c r="BE106" i="34"/>
  <c r="BE108" i="34"/>
  <c r="BE112" i="34"/>
  <c r="BE114" i="34"/>
  <c r="BE133" i="34"/>
  <c r="BE135" i="34"/>
  <c r="BE136" i="34"/>
  <c r="BE121" i="34"/>
  <c r="BE123" i="34"/>
  <c r="F58" i="34"/>
  <c r="BE98" i="34"/>
  <c r="BE116" i="34"/>
  <c r="BE118" i="34"/>
  <c r="BE120" i="34"/>
  <c r="BE129" i="34"/>
  <c r="BE131" i="34"/>
  <c r="E50" i="33"/>
  <c r="J86" i="33"/>
  <c r="BE96" i="33"/>
  <c r="BE101" i="33"/>
  <c r="BE110" i="33"/>
  <c r="J87" i="32"/>
  <c r="J64" i="32"/>
  <c r="BE98" i="33"/>
  <c r="BE100" i="33"/>
  <c r="BE108" i="33"/>
  <c r="F58" i="33"/>
  <c r="J56" i="33"/>
  <c r="J59" i="33"/>
  <c r="F87" i="33"/>
  <c r="BE97" i="33"/>
  <c r="BE104" i="33"/>
  <c r="BE93" i="33"/>
  <c r="BE103" i="33"/>
  <c r="BE105" i="33"/>
  <c r="BE107" i="33"/>
  <c r="BE109" i="33"/>
  <c r="BE94" i="33"/>
  <c r="BE95" i="33"/>
  <c r="F59" i="32"/>
  <c r="J80" i="32"/>
  <c r="BE88" i="32"/>
  <c r="BE100" i="32"/>
  <c r="BE101" i="32"/>
  <c r="F82" i="32"/>
  <c r="J58" i="32"/>
  <c r="BE89" i="32"/>
  <c r="J59" i="32"/>
  <c r="BE99" i="32"/>
  <c r="E74" i="32"/>
  <c r="BE91" i="32"/>
  <c r="BE93" i="32"/>
  <c r="BE94" i="32"/>
  <c r="BE95" i="32"/>
  <c r="BE102" i="32"/>
  <c r="BE92" i="32"/>
  <c r="BE98" i="32"/>
  <c r="BE104" i="32"/>
  <c r="BE105" i="32"/>
  <c r="BE96" i="32"/>
  <c r="BE97" i="32"/>
  <c r="BE103" i="32"/>
  <c r="BE90" i="32"/>
  <c r="E50" i="31"/>
  <c r="J58" i="31"/>
  <c r="J80" i="31"/>
  <c r="J83" i="31"/>
  <c r="BE89" i="31"/>
  <c r="BE90" i="31"/>
  <c r="BE97" i="31"/>
  <c r="BE105" i="31"/>
  <c r="BE111" i="31"/>
  <c r="BE126" i="31"/>
  <c r="BE128" i="31"/>
  <c r="BE129" i="31"/>
  <c r="F59" i="31"/>
  <c r="BE91" i="31"/>
  <c r="BE102" i="31"/>
  <c r="BE103" i="31"/>
  <c r="BE107" i="31"/>
  <c r="BE122" i="31"/>
  <c r="BE133" i="31"/>
  <c r="BE98" i="31"/>
  <c r="BE134" i="31"/>
  <c r="F58" i="31"/>
  <c r="BE88" i="31"/>
  <c r="BE121" i="31"/>
  <c r="J259" i="30"/>
  <c r="J83" i="30"/>
  <c r="BE101" i="31"/>
  <c r="BE127" i="31"/>
  <c r="BE130" i="31"/>
  <c r="BE131" i="31"/>
  <c r="BE132" i="31"/>
  <c r="BE95" i="31"/>
  <c r="BE109" i="31"/>
  <c r="BE120" i="31"/>
  <c r="BE125" i="31"/>
  <c r="BE92" i="31"/>
  <c r="BE93" i="31"/>
  <c r="BE94" i="31"/>
  <c r="BE96" i="31"/>
  <c r="BE117" i="31"/>
  <c r="BE119" i="31"/>
  <c r="BE135" i="31"/>
  <c r="E50" i="30"/>
  <c r="BE123" i="30"/>
  <c r="BE145" i="30"/>
  <c r="BE216" i="30"/>
  <c r="BE251" i="30"/>
  <c r="BE273" i="30"/>
  <c r="BE274" i="30"/>
  <c r="BE277" i="30"/>
  <c r="BE281" i="30"/>
  <c r="BE295" i="30"/>
  <c r="BE299" i="30"/>
  <c r="BE302" i="30"/>
  <c r="BE306" i="30"/>
  <c r="F58" i="30"/>
  <c r="BE113" i="30"/>
  <c r="BE156" i="30"/>
  <c r="BE164" i="30"/>
  <c r="BE169" i="30"/>
  <c r="BE171" i="30"/>
  <c r="BE173" i="30"/>
  <c r="BE189" i="30"/>
  <c r="BE198" i="30"/>
  <c r="BE206" i="30"/>
  <c r="BE219" i="30"/>
  <c r="BE283" i="30"/>
  <c r="BE308" i="30"/>
  <c r="BE311" i="30"/>
  <c r="BE364" i="30"/>
  <c r="J58" i="30"/>
  <c r="BE119" i="30"/>
  <c r="BE124" i="30"/>
  <c r="BE244" i="30"/>
  <c r="BE246" i="30"/>
  <c r="BE252" i="30"/>
  <c r="BE260" i="30"/>
  <c r="BE285" i="30"/>
  <c r="BE290" i="30"/>
  <c r="BE320" i="30"/>
  <c r="BE329" i="30"/>
  <c r="BE333" i="30"/>
  <c r="BE379" i="30"/>
  <c r="J104" i="30"/>
  <c r="BE141" i="30"/>
  <c r="BE218" i="30"/>
  <c r="BE248" i="30"/>
  <c r="BE249" i="30"/>
  <c r="BE263" i="30"/>
  <c r="BE267" i="30"/>
  <c r="BE270" i="30"/>
  <c r="BE394" i="30"/>
  <c r="BE396" i="30"/>
  <c r="F59" i="30"/>
  <c r="BE132" i="30"/>
  <c r="BE147" i="30"/>
  <c r="BE192" i="30"/>
  <c r="BE240" i="30"/>
  <c r="BE288" i="30"/>
  <c r="BE323" i="30"/>
  <c r="BE338" i="30"/>
  <c r="BE376" i="30"/>
  <c r="BE116" i="30"/>
  <c r="BE129" i="30"/>
  <c r="BE179" i="30"/>
  <c r="BE209" i="30"/>
  <c r="BE223" i="30"/>
  <c r="BE225" i="30"/>
  <c r="BE255" i="30"/>
  <c r="BE257" i="30"/>
  <c r="BE287" i="30"/>
  <c r="BE292" i="30"/>
  <c r="BE347" i="30"/>
  <c r="BE349" i="30"/>
  <c r="BE360" i="30"/>
  <c r="BE385" i="30"/>
  <c r="BE388" i="30"/>
  <c r="J59" i="30"/>
  <c r="BE126" i="30"/>
  <c r="BE184" i="30"/>
  <c r="BE187" i="30"/>
  <c r="BE200" i="30"/>
  <c r="BE203" i="30"/>
  <c r="BE213" i="30"/>
  <c r="BE253" i="30"/>
  <c r="BE390" i="30"/>
  <c r="BE149" i="30"/>
  <c r="BE152" i="30"/>
  <c r="BE227" i="30"/>
  <c r="BE230" i="30"/>
  <c r="BE236" i="30"/>
  <c r="BE279" i="30"/>
  <c r="BE314" i="30"/>
  <c r="BE336" i="30"/>
  <c r="BE340" i="30"/>
  <c r="BE354" i="30"/>
  <c r="BE371" i="30"/>
  <c r="BE398" i="30"/>
  <c r="F59" i="29"/>
  <c r="F84" i="29"/>
  <c r="BE91" i="29"/>
  <c r="J84" i="29"/>
  <c r="J56" i="29"/>
  <c r="J59" i="29"/>
  <c r="BE93" i="29"/>
  <c r="E76" i="29"/>
  <c r="BE95" i="29"/>
  <c r="BE107" i="28"/>
  <c r="BE128" i="28"/>
  <c r="BE137" i="28"/>
  <c r="BE147" i="28"/>
  <c r="BE95" i="28"/>
  <c r="BE99" i="28"/>
  <c r="BE115" i="28"/>
  <c r="BE132" i="28"/>
  <c r="BE143" i="28"/>
  <c r="BE88" i="28"/>
  <c r="BE97" i="28"/>
  <c r="BE101" i="28"/>
  <c r="BE120" i="28"/>
  <c r="BE110" i="28"/>
  <c r="BE112" i="28"/>
  <c r="BE124" i="28"/>
  <c r="BE135" i="28"/>
  <c r="BE141" i="28"/>
  <c r="E50" i="28"/>
  <c r="BE90" i="28"/>
  <c r="BE114" i="28"/>
  <c r="BE126" i="28"/>
  <c r="BE146" i="28"/>
  <c r="F58" i="28"/>
  <c r="F59" i="28"/>
  <c r="J80" i="28"/>
  <c r="J82" i="28"/>
  <c r="BE93" i="28"/>
  <c r="BE109" i="28"/>
  <c r="BE133" i="28"/>
  <c r="BE145" i="28"/>
  <c r="J59" i="28"/>
  <c r="BE92" i="28"/>
  <c r="BE102" i="28"/>
  <c r="BE103" i="28"/>
  <c r="BE105" i="28"/>
  <c r="BE106" i="28"/>
  <c r="BE116" i="28"/>
  <c r="BE118" i="28"/>
  <c r="BE122" i="28"/>
  <c r="BE139" i="28"/>
  <c r="BE89" i="28"/>
  <c r="BE130" i="28"/>
  <c r="BK86" i="26"/>
  <c r="J86" i="26" s="1"/>
  <c r="J63" i="26" s="1"/>
  <c r="J56" i="27"/>
  <c r="J59" i="27"/>
  <c r="BE127" i="27"/>
  <c r="BE128" i="27"/>
  <c r="BE147" i="27"/>
  <c r="BE151" i="27"/>
  <c r="J58" i="27"/>
  <c r="BE100" i="27"/>
  <c r="BE117" i="27"/>
  <c r="BE119" i="27"/>
  <c r="BE143" i="27"/>
  <c r="BE102" i="27"/>
  <c r="BE103" i="27"/>
  <c r="BE108" i="27"/>
  <c r="BE112" i="27"/>
  <c r="BE113" i="27"/>
  <c r="BE134" i="27"/>
  <c r="BE144" i="27"/>
  <c r="BE145" i="27"/>
  <c r="BE154" i="27"/>
  <c r="F58" i="27"/>
  <c r="F91" i="27"/>
  <c r="BE96" i="27"/>
  <c r="BE97" i="27"/>
  <c r="BE98" i="27"/>
  <c r="BE109" i="27"/>
  <c r="BE115" i="27"/>
  <c r="BE130" i="27"/>
  <c r="BE131" i="27"/>
  <c r="BE132" i="27"/>
  <c r="BE140" i="27"/>
  <c r="BE146" i="27"/>
  <c r="BE148" i="27"/>
  <c r="BE155" i="27"/>
  <c r="E82" i="27"/>
  <c r="BE104" i="27"/>
  <c r="BE105" i="27"/>
  <c r="BE106" i="27"/>
  <c r="BE107" i="27"/>
  <c r="BE110" i="27"/>
  <c r="BE116" i="27"/>
  <c r="BE121" i="27"/>
  <c r="BE133" i="27"/>
  <c r="BE135" i="27"/>
  <c r="BE136" i="27"/>
  <c r="BE141" i="27"/>
  <c r="BE157" i="27"/>
  <c r="BE137" i="27"/>
  <c r="BE139" i="27"/>
  <c r="BE122" i="27"/>
  <c r="BE124" i="27"/>
  <c r="BE125" i="27"/>
  <c r="BE126" i="27"/>
  <c r="BE138" i="27"/>
  <c r="BE99" i="27"/>
  <c r="BE101" i="27"/>
  <c r="BE120" i="27"/>
  <c r="BE150" i="27"/>
  <c r="BE152" i="27"/>
  <c r="BE156" i="27"/>
  <c r="J80" i="26"/>
  <c r="BE94" i="26"/>
  <c r="BE95" i="26"/>
  <c r="BK86" i="25"/>
  <c r="J86" i="25" s="1"/>
  <c r="J32" i="25" s="1"/>
  <c r="F58" i="26"/>
  <c r="BE93" i="26"/>
  <c r="BE96" i="26"/>
  <c r="BE99" i="26"/>
  <c r="BE102" i="26"/>
  <c r="BE107" i="26"/>
  <c r="BE88" i="26"/>
  <c r="BE89" i="26"/>
  <c r="BE90" i="26"/>
  <c r="BE91" i="26"/>
  <c r="BE103" i="26"/>
  <c r="BE104" i="26"/>
  <c r="BE110" i="26"/>
  <c r="BE111" i="26"/>
  <c r="F59" i="26"/>
  <c r="J82" i="26"/>
  <c r="BE92" i="26"/>
  <c r="BE97" i="26"/>
  <c r="BE106" i="26"/>
  <c r="BE109" i="26"/>
  <c r="BE101" i="26"/>
  <c r="BE105" i="26"/>
  <c r="E50" i="26"/>
  <c r="J83" i="26"/>
  <c r="BE98" i="26"/>
  <c r="BE108" i="26"/>
  <c r="BE100" i="26"/>
  <c r="BE112" i="26"/>
  <c r="BE113" i="26"/>
  <c r="BE114" i="26"/>
  <c r="BE115" i="26"/>
  <c r="J59" i="25"/>
  <c r="J82" i="25"/>
  <c r="BE99" i="25"/>
  <c r="BE100" i="25"/>
  <c r="BE120" i="25"/>
  <c r="BE124" i="25"/>
  <c r="BE133" i="25"/>
  <c r="E50" i="25"/>
  <c r="BE88" i="25"/>
  <c r="BE90" i="25"/>
  <c r="BE91" i="25"/>
  <c r="BE92" i="25"/>
  <c r="BE93" i="25"/>
  <c r="BE94" i="25"/>
  <c r="BE97" i="25"/>
  <c r="BE105" i="25"/>
  <c r="BE126" i="25"/>
  <c r="BE141" i="25"/>
  <c r="J56" i="25"/>
  <c r="BE98" i="25"/>
  <c r="BE101" i="25"/>
  <c r="BE122" i="25"/>
  <c r="BE130" i="25"/>
  <c r="BE142" i="25"/>
  <c r="F59" i="25"/>
  <c r="BE106" i="25"/>
  <c r="BE108" i="25"/>
  <c r="BE110" i="25"/>
  <c r="BE125" i="25"/>
  <c r="F58" i="25"/>
  <c r="BE89" i="25"/>
  <c r="BE112" i="25"/>
  <c r="BE114" i="25"/>
  <c r="BE131" i="25"/>
  <c r="BE132" i="25"/>
  <c r="BE135" i="25"/>
  <c r="BE136" i="25"/>
  <c r="BE123" i="25"/>
  <c r="BE96" i="25"/>
  <c r="BE104" i="25"/>
  <c r="BE95" i="25"/>
  <c r="BE129" i="25"/>
  <c r="BE134" i="25"/>
  <c r="BE137" i="25"/>
  <c r="BE138" i="25"/>
  <c r="BE139" i="25"/>
  <c r="BE140" i="25"/>
  <c r="J266" i="23"/>
  <c r="J83" i="23" s="1"/>
  <c r="E50" i="24"/>
  <c r="J108" i="24"/>
  <c r="BE135" i="24"/>
  <c r="BE213" i="24"/>
  <c r="BE227" i="24"/>
  <c r="BE234" i="24"/>
  <c r="BE241" i="24"/>
  <c r="BE282" i="24"/>
  <c r="BE287" i="24"/>
  <c r="BE318" i="24"/>
  <c r="BE325" i="24"/>
  <c r="BE378" i="24"/>
  <c r="BE381" i="24"/>
  <c r="J238" i="23"/>
  <c r="J81" i="23" s="1"/>
  <c r="J56" i="24"/>
  <c r="BE154" i="24"/>
  <c r="BE198" i="24"/>
  <c r="BE221" i="24"/>
  <c r="BE242" i="24"/>
  <c r="BE281" i="24"/>
  <c r="BE284" i="24"/>
  <c r="BE299" i="24"/>
  <c r="BE306" i="24"/>
  <c r="BE328" i="24"/>
  <c r="BE338" i="24"/>
  <c r="BE395" i="24"/>
  <c r="BE406" i="24"/>
  <c r="BE433" i="24"/>
  <c r="J58" i="24"/>
  <c r="BE137" i="24"/>
  <c r="BE139" i="24"/>
  <c r="BE200" i="24"/>
  <c r="BE271" i="24"/>
  <c r="BE273" i="24"/>
  <c r="BE279" i="24"/>
  <c r="BE311" i="24"/>
  <c r="BE348" i="24"/>
  <c r="BE428" i="24"/>
  <c r="F58" i="24"/>
  <c r="F108" i="24"/>
  <c r="BE122" i="24"/>
  <c r="BE125" i="24"/>
  <c r="BE128" i="24"/>
  <c r="BE136" i="24"/>
  <c r="BE170" i="24"/>
  <c r="BE202" i="24"/>
  <c r="BE208" i="24"/>
  <c r="BE219" i="24"/>
  <c r="BE285" i="24"/>
  <c r="BE293" i="24"/>
  <c r="BE296" i="24"/>
  <c r="BE315" i="24"/>
  <c r="BE342" i="24"/>
  <c r="BE364" i="24"/>
  <c r="BE374" i="24"/>
  <c r="BE420" i="24"/>
  <c r="BE114" i="24"/>
  <c r="BE167" i="24"/>
  <c r="BE230" i="24"/>
  <c r="BE250" i="24"/>
  <c r="BE276" i="24"/>
  <c r="BE320" i="24"/>
  <c r="BE355" i="24"/>
  <c r="BE397" i="24"/>
  <c r="BE412" i="24"/>
  <c r="BE417" i="24"/>
  <c r="BE163" i="24"/>
  <c r="BE184" i="24"/>
  <c r="BE237" i="24"/>
  <c r="BE253" i="24"/>
  <c r="BE259" i="24"/>
  <c r="BE267" i="24"/>
  <c r="BE286" i="24"/>
  <c r="BE362" i="24"/>
  <c r="BE393" i="24"/>
  <c r="BE425" i="24"/>
  <c r="BE442" i="24"/>
  <c r="BE445" i="24"/>
  <c r="BE453" i="24"/>
  <c r="J183" i="23"/>
  <c r="J74" i="23" s="1"/>
  <c r="BE174" i="24"/>
  <c r="BE188" i="24"/>
  <c r="BE193" i="24"/>
  <c r="BE224" i="24"/>
  <c r="BE246" i="24"/>
  <c r="BE248" i="24"/>
  <c r="BE275" i="24"/>
  <c r="BE278" i="24"/>
  <c r="BE283" i="24"/>
  <c r="BE334" i="24"/>
  <c r="BE336" i="24"/>
  <c r="BE337" i="24"/>
  <c r="BE353" i="24"/>
  <c r="BE366" i="24"/>
  <c r="BE368" i="24"/>
  <c r="BE371" i="24"/>
  <c r="BE390" i="24"/>
  <c r="BE436" i="24"/>
  <c r="BE455" i="24"/>
  <c r="BE117" i="24"/>
  <c r="BE148" i="24"/>
  <c r="BE165" i="24"/>
  <c r="BE177" i="24"/>
  <c r="BE289" i="24"/>
  <c r="BE290" i="24"/>
  <c r="BE302" i="24"/>
  <c r="BE314" i="24"/>
  <c r="BE330" i="24"/>
  <c r="BE333" i="24"/>
  <c r="BE340" i="24"/>
  <c r="BE341" i="24"/>
  <c r="BE344" i="24"/>
  <c r="BE351" i="24"/>
  <c r="BE386" i="24"/>
  <c r="BE404" i="24"/>
  <c r="BE447" i="24"/>
  <c r="BE451" i="24"/>
  <c r="E50" i="23"/>
  <c r="F59" i="23"/>
  <c r="BE143" i="23"/>
  <c r="BE149" i="23"/>
  <c r="BE239" i="23"/>
  <c r="BE241" i="23"/>
  <c r="BE246" i="23"/>
  <c r="BE252" i="23"/>
  <c r="BE267" i="23"/>
  <c r="J59" i="23"/>
  <c r="BE131" i="23"/>
  <c r="BE184" i="23"/>
  <c r="BE204" i="23"/>
  <c r="BE244" i="23"/>
  <c r="BE249" i="23"/>
  <c r="BE250" i="23"/>
  <c r="BE286" i="23"/>
  <c r="BE291" i="23"/>
  <c r="BE292" i="23"/>
  <c r="BE127" i="23"/>
  <c r="BE128" i="23"/>
  <c r="BE160" i="23"/>
  <c r="BE200" i="23"/>
  <c r="BE218" i="23"/>
  <c r="BE235" i="23"/>
  <c r="BE251" i="23"/>
  <c r="BE270" i="23"/>
  <c r="BE308" i="23"/>
  <c r="BE316" i="23"/>
  <c r="BE328" i="23"/>
  <c r="J106" i="23"/>
  <c r="BE113" i="23"/>
  <c r="BE116" i="23"/>
  <c r="BE119" i="23"/>
  <c r="BE137" i="23"/>
  <c r="BE210" i="23"/>
  <c r="BE247" i="23"/>
  <c r="BE257" i="23"/>
  <c r="BE258" i="23"/>
  <c r="BE261" i="23"/>
  <c r="BE332" i="23"/>
  <c r="BE337" i="23"/>
  <c r="BE356" i="23"/>
  <c r="BE349" i="23"/>
  <c r="BE352" i="23"/>
  <c r="BE358" i="23"/>
  <c r="BE367" i="23"/>
  <c r="BE376" i="23"/>
  <c r="F58" i="23"/>
  <c r="BE163" i="23"/>
  <c r="BE170" i="23"/>
  <c r="BE173" i="23"/>
  <c r="BE209" i="23"/>
  <c r="BE214" i="23"/>
  <c r="BE216" i="23"/>
  <c r="BE264" i="23"/>
  <c r="BE294" i="23"/>
  <c r="BE295" i="23"/>
  <c r="BE297" i="23"/>
  <c r="BE302" i="23"/>
  <c r="BE306" i="23"/>
  <c r="BE313" i="23"/>
  <c r="BE370" i="23"/>
  <c r="BE122" i="23"/>
  <c r="BE151" i="23"/>
  <c r="BE153" i="23"/>
  <c r="BE156" i="23"/>
  <c r="BE221" i="23"/>
  <c r="BE227" i="23"/>
  <c r="BE243" i="23"/>
  <c r="BE253" i="23"/>
  <c r="BE254" i="23"/>
  <c r="BE255" i="23"/>
  <c r="BE274" i="23"/>
  <c r="BE277" i="23"/>
  <c r="BE280" i="23"/>
  <c r="BE281" i="23"/>
  <c r="BE284" i="23"/>
  <c r="BE310" i="23"/>
  <c r="BE339" i="23"/>
  <c r="BE361" i="23"/>
  <c r="BE372" i="23"/>
  <c r="BE380" i="23"/>
  <c r="J56" i="23"/>
  <c r="BE125" i="23"/>
  <c r="BE126" i="23"/>
  <c r="BE178" i="23"/>
  <c r="BE180" i="23"/>
  <c r="BE189" i="23"/>
  <c r="BE191" i="23"/>
  <c r="BE194" i="23"/>
  <c r="BE197" i="23"/>
  <c r="BE207" i="23"/>
  <c r="BE288" i="23"/>
  <c r="BE299" i="23"/>
  <c r="BE320" i="23"/>
  <c r="BE323" i="23"/>
  <c r="BE335" i="23"/>
  <c r="BE344" i="23"/>
  <c r="BE378" i="23"/>
  <c r="F84" i="22"/>
  <c r="BE95" i="22"/>
  <c r="J56" i="22"/>
  <c r="J59" i="22"/>
  <c r="E76" i="22"/>
  <c r="F85" i="22"/>
  <c r="J58" i="22"/>
  <c r="BE91" i="22"/>
  <c r="BE93" i="22"/>
  <c r="F59" i="21"/>
  <c r="BE101" i="21"/>
  <c r="BE102" i="21"/>
  <c r="BE103" i="21"/>
  <c r="BE108" i="21"/>
  <c r="BE119" i="21"/>
  <c r="E50" i="21"/>
  <c r="J85" i="21"/>
  <c r="BE111" i="21"/>
  <c r="BE106" i="21"/>
  <c r="BE109" i="21"/>
  <c r="BE112" i="21"/>
  <c r="BE115" i="21"/>
  <c r="BE117" i="21"/>
  <c r="F58" i="21"/>
  <c r="BE96" i="21"/>
  <c r="BE97" i="21"/>
  <c r="BE100" i="21"/>
  <c r="BE121" i="21"/>
  <c r="J59" i="21"/>
  <c r="J87" i="21"/>
  <c r="BE94" i="21"/>
  <c r="BE99" i="21"/>
  <c r="BE105" i="21"/>
  <c r="BE95" i="21"/>
  <c r="BE98" i="21"/>
  <c r="BE114" i="21"/>
  <c r="BE120" i="21"/>
  <c r="BE104" i="21"/>
  <c r="BE116" i="21"/>
  <c r="BE122" i="21"/>
  <c r="J59" i="20"/>
  <c r="J82" i="20"/>
  <c r="BE93" i="20"/>
  <c r="E50" i="20"/>
  <c r="BE95" i="20"/>
  <c r="F83" i="20"/>
  <c r="BE89" i="20"/>
  <c r="BE100" i="20"/>
  <c r="BE92" i="20"/>
  <c r="F58" i="20"/>
  <c r="BE90" i="20"/>
  <c r="BE103" i="20"/>
  <c r="BE91" i="20"/>
  <c r="BE94" i="20"/>
  <c r="BE97" i="20"/>
  <c r="BE101" i="20"/>
  <c r="J56" i="20"/>
  <c r="BE96" i="20"/>
  <c r="BE98" i="20"/>
  <c r="BE99" i="20"/>
  <c r="BE102" i="20"/>
  <c r="BE104" i="20"/>
  <c r="BE88" i="20"/>
  <c r="BE105" i="20"/>
  <c r="BE91" i="19"/>
  <c r="BE95" i="19"/>
  <c r="BE96" i="19"/>
  <c r="BE120" i="19"/>
  <c r="BE132" i="19"/>
  <c r="BK169" i="18"/>
  <c r="BK168" i="18" s="1"/>
  <c r="J168" i="18" s="1"/>
  <c r="J72" i="18" s="1"/>
  <c r="J58" i="19"/>
  <c r="F82" i="19"/>
  <c r="BE88" i="19"/>
  <c r="BE128" i="19"/>
  <c r="F59" i="19"/>
  <c r="J83" i="19"/>
  <c r="BE89" i="19"/>
  <c r="BE126" i="19"/>
  <c r="BE129" i="19"/>
  <c r="J249" i="18"/>
  <c r="J81" i="18"/>
  <c r="BK268" i="18"/>
  <c r="J268" i="18"/>
  <c r="J82" i="18" s="1"/>
  <c r="E74" i="19"/>
  <c r="BE92" i="19"/>
  <c r="BE94" i="19"/>
  <c r="BE102" i="19"/>
  <c r="BE117" i="19"/>
  <c r="BE119" i="19"/>
  <c r="BE131" i="19"/>
  <c r="BE93" i="19"/>
  <c r="BE106" i="19"/>
  <c r="BE110" i="19"/>
  <c r="BE118" i="19"/>
  <c r="BE130" i="19"/>
  <c r="J112" i="18"/>
  <c r="J65" i="18"/>
  <c r="J80" i="19"/>
  <c r="BE98" i="19"/>
  <c r="BE103" i="19"/>
  <c r="BE104" i="19"/>
  <c r="BE108" i="19"/>
  <c r="BE115" i="19"/>
  <c r="BE124" i="19"/>
  <c r="BE125" i="19"/>
  <c r="BE97" i="19"/>
  <c r="BE99" i="19"/>
  <c r="BE90" i="19"/>
  <c r="BE123" i="19"/>
  <c r="BE127" i="19"/>
  <c r="F106" i="18"/>
  <c r="BE113" i="18"/>
  <c r="BE138" i="18"/>
  <c r="BE179" i="18"/>
  <c r="BE223" i="18"/>
  <c r="BE242" i="18"/>
  <c r="BE258" i="18"/>
  <c r="BE263" i="18"/>
  <c r="BE264" i="18"/>
  <c r="BE265" i="18"/>
  <c r="BE272" i="18"/>
  <c r="BE275" i="18"/>
  <c r="BE332" i="18"/>
  <c r="BE346" i="18"/>
  <c r="BE354" i="18"/>
  <c r="BE131" i="18"/>
  <c r="BE149" i="18"/>
  <c r="BE155" i="18"/>
  <c r="BE164" i="18"/>
  <c r="BE175" i="18"/>
  <c r="BE211" i="18"/>
  <c r="BE214" i="18"/>
  <c r="BE224" i="18"/>
  <c r="BE225" i="18"/>
  <c r="BE246" i="18"/>
  <c r="BE250" i="18"/>
  <c r="BE252" i="18"/>
  <c r="BE254" i="18"/>
  <c r="BE261" i="18"/>
  <c r="BE267" i="18"/>
  <c r="BE323" i="18"/>
  <c r="BE372" i="18"/>
  <c r="BE377" i="18"/>
  <c r="BE382" i="18"/>
  <c r="BE385" i="18"/>
  <c r="J56" i="18"/>
  <c r="J107" i="18"/>
  <c r="BE116" i="18"/>
  <c r="BE134" i="18"/>
  <c r="BE177" i="18"/>
  <c r="BE192" i="18"/>
  <c r="BE197" i="18"/>
  <c r="BE262" i="18"/>
  <c r="BE269" i="18"/>
  <c r="BE282" i="18"/>
  <c r="BE285" i="18"/>
  <c r="BE288" i="18"/>
  <c r="BE289" i="18"/>
  <c r="BE303" i="18"/>
  <c r="BE305" i="18"/>
  <c r="BE330" i="18"/>
  <c r="BE336" i="18"/>
  <c r="BE342" i="18"/>
  <c r="BE349" i="18"/>
  <c r="BE358" i="18"/>
  <c r="BE400" i="18"/>
  <c r="BE218" i="18"/>
  <c r="BE279" i="18"/>
  <c r="BE299" i="18"/>
  <c r="BE306" i="18"/>
  <c r="BE312" i="18"/>
  <c r="BE361" i="18"/>
  <c r="E50" i="18"/>
  <c r="BE118" i="18"/>
  <c r="BE123" i="18"/>
  <c r="BE141" i="18"/>
  <c r="BE184" i="18"/>
  <c r="BE189" i="18"/>
  <c r="BE203" i="18"/>
  <c r="BE205" i="18"/>
  <c r="BE208" i="18"/>
  <c r="BE231" i="18"/>
  <c r="BE309" i="18"/>
  <c r="BE363" i="18"/>
  <c r="BE394" i="18"/>
  <c r="F59" i="18"/>
  <c r="J106" i="18"/>
  <c r="BE132" i="18"/>
  <c r="BE153" i="18"/>
  <c r="BE229" i="18"/>
  <c r="BE236" i="18"/>
  <c r="BE260" i="18"/>
  <c r="BE308" i="18"/>
  <c r="BE317" i="18"/>
  <c r="BE321" i="18"/>
  <c r="BE370" i="18"/>
  <c r="BE405" i="18"/>
  <c r="BE170" i="18"/>
  <c r="BE194" i="18"/>
  <c r="BE221" i="18"/>
  <c r="BE255" i="18"/>
  <c r="BE257" i="18"/>
  <c r="BE301" i="18"/>
  <c r="BE311" i="18"/>
  <c r="BE314" i="18"/>
  <c r="BE327" i="18"/>
  <c r="BE339" i="18"/>
  <c r="BE389" i="18"/>
  <c r="BE391" i="18"/>
  <c r="BE403" i="18"/>
  <c r="BE409" i="18"/>
  <c r="BE127" i="18"/>
  <c r="BE133" i="18"/>
  <c r="BE157" i="18"/>
  <c r="BE160" i="18"/>
  <c r="BE233" i="18"/>
  <c r="BE293" i="18"/>
  <c r="BE294" i="18"/>
  <c r="BE297" i="18"/>
  <c r="BE334" i="18"/>
  <c r="BE365" i="18"/>
  <c r="BE411" i="18"/>
  <c r="BE413" i="18"/>
  <c r="J85" i="17"/>
  <c r="F59" i="17"/>
  <c r="J84" i="17"/>
  <c r="E76" i="17"/>
  <c r="BE91" i="17"/>
  <c r="BK86" i="16"/>
  <c r="J86" i="16" s="1"/>
  <c r="J63" i="16" s="1"/>
  <c r="J56" i="17"/>
  <c r="F84" i="17"/>
  <c r="BE93" i="17"/>
  <c r="BE95" i="17"/>
  <c r="BE103" i="16"/>
  <c r="BE133" i="16"/>
  <c r="BE145" i="16"/>
  <c r="F59" i="16"/>
  <c r="BE92" i="16"/>
  <c r="BE93" i="16"/>
  <c r="BE95" i="16"/>
  <c r="BE100" i="16"/>
  <c r="BE135" i="16"/>
  <c r="J56" i="16"/>
  <c r="J82" i="16"/>
  <c r="BE104" i="16"/>
  <c r="BE114" i="16"/>
  <c r="BE116" i="16"/>
  <c r="BE118" i="16"/>
  <c r="BE124" i="16"/>
  <c r="BE139" i="16"/>
  <c r="BE141" i="16"/>
  <c r="BE143" i="16"/>
  <c r="E74" i="16"/>
  <c r="J83" i="16"/>
  <c r="BE90" i="16"/>
  <c r="BE99" i="16"/>
  <c r="BE120" i="16"/>
  <c r="BE126" i="16"/>
  <c r="BE127" i="16"/>
  <c r="F58" i="16"/>
  <c r="BE89" i="16"/>
  <c r="BE97" i="16"/>
  <c r="BE98" i="16"/>
  <c r="BE112" i="16"/>
  <c r="BE144" i="16"/>
  <c r="BE88" i="16"/>
  <c r="BE101" i="16"/>
  <c r="BE106" i="16"/>
  <c r="BE107" i="16"/>
  <c r="BE108" i="16"/>
  <c r="BE110" i="16"/>
  <c r="BE122" i="16"/>
  <c r="BE129" i="16"/>
  <c r="BE131" i="16"/>
  <c r="BE137" i="16"/>
  <c r="BK86" i="14"/>
  <c r="J86" i="14" s="1"/>
  <c r="J32" i="14" s="1"/>
  <c r="F86" i="15"/>
  <c r="BE97" i="15"/>
  <c r="BE117" i="15"/>
  <c r="BE120" i="15"/>
  <c r="BE121" i="15"/>
  <c r="BE130" i="15"/>
  <c r="BE133" i="15"/>
  <c r="BE134" i="15"/>
  <c r="E50" i="15"/>
  <c r="J56" i="15"/>
  <c r="BE96" i="15"/>
  <c r="BE98" i="15"/>
  <c r="BE101" i="15"/>
  <c r="BE104" i="15"/>
  <c r="BE105" i="15"/>
  <c r="BE106" i="15"/>
  <c r="BE135" i="15"/>
  <c r="J87" i="15"/>
  <c r="BE102" i="15"/>
  <c r="BE103" i="15"/>
  <c r="BE107" i="15"/>
  <c r="BE111" i="15"/>
  <c r="BE114" i="15"/>
  <c r="BE115" i="15"/>
  <c r="BE123" i="15"/>
  <c r="BE125" i="15"/>
  <c r="BE126" i="15"/>
  <c r="BE132" i="15"/>
  <c r="J86" i="15"/>
  <c r="BE99" i="15"/>
  <c r="BE100" i="15"/>
  <c r="BE116" i="15"/>
  <c r="BE118" i="15"/>
  <c r="BE95" i="15"/>
  <c r="BE129" i="15"/>
  <c r="F59" i="15"/>
  <c r="BE92" i="15"/>
  <c r="BE93" i="15"/>
  <c r="BE94" i="15"/>
  <c r="BE112" i="15"/>
  <c r="BE113" i="15"/>
  <c r="BE128" i="15"/>
  <c r="BE108" i="15"/>
  <c r="BE109" i="15"/>
  <c r="BE110" i="15"/>
  <c r="BE122" i="15"/>
  <c r="J59" i="14"/>
  <c r="J82" i="14"/>
  <c r="BE89" i="14"/>
  <c r="BE90" i="14"/>
  <c r="BE91" i="14"/>
  <c r="BE102" i="14"/>
  <c r="F58" i="14"/>
  <c r="J80" i="14"/>
  <c r="BE93" i="14"/>
  <c r="BE107" i="14"/>
  <c r="E74" i="14"/>
  <c r="BE96" i="14"/>
  <c r="F59" i="14"/>
  <c r="BE92" i="14"/>
  <c r="BE95" i="14"/>
  <c r="BE97" i="14"/>
  <c r="BE101" i="14"/>
  <c r="BE104" i="14"/>
  <c r="BE106" i="14"/>
  <c r="BE100" i="14"/>
  <c r="BE105" i="14"/>
  <c r="BE108" i="14"/>
  <c r="BE94" i="14"/>
  <c r="BE98" i="14"/>
  <c r="BE103" i="14"/>
  <c r="BE88" i="14"/>
  <c r="BE99" i="14"/>
  <c r="J59" i="13"/>
  <c r="F83" i="13"/>
  <c r="BE94" i="13"/>
  <c r="BE95" i="13"/>
  <c r="BE99" i="13"/>
  <c r="BE101" i="13"/>
  <c r="BE105" i="13"/>
  <c r="BE108" i="13"/>
  <c r="BE122" i="13"/>
  <c r="BE134" i="13"/>
  <c r="BE138" i="13"/>
  <c r="F58" i="13"/>
  <c r="J80" i="13"/>
  <c r="BE112" i="13"/>
  <c r="BE114" i="13"/>
  <c r="BE123" i="13"/>
  <c r="BE129" i="13"/>
  <c r="BE135" i="13"/>
  <c r="BE93" i="13"/>
  <c r="BE104" i="13"/>
  <c r="E50" i="13"/>
  <c r="BE92" i="13"/>
  <c r="BE100" i="13"/>
  <c r="BE120" i="13"/>
  <c r="BE131" i="13"/>
  <c r="BE110" i="13"/>
  <c r="BE124" i="13"/>
  <c r="BE128" i="13"/>
  <c r="BE130" i="13"/>
  <c r="BE139" i="13"/>
  <c r="J58" i="13"/>
  <c r="BE98" i="13"/>
  <c r="BE132" i="13"/>
  <c r="BE133" i="13"/>
  <c r="BE136" i="13"/>
  <c r="BE137" i="13"/>
  <c r="BE88" i="13"/>
  <c r="BE89" i="13"/>
  <c r="BE90" i="13"/>
  <c r="BE91" i="13"/>
  <c r="BE96" i="13"/>
  <c r="BE97" i="13"/>
  <c r="BE106" i="13"/>
  <c r="BE125" i="13"/>
  <c r="BE140" i="13"/>
  <c r="E100" i="12"/>
  <c r="BE115" i="12"/>
  <c r="BE177" i="12"/>
  <c r="BE221" i="12"/>
  <c r="BE245" i="12"/>
  <c r="BE247" i="12"/>
  <c r="BE277" i="12"/>
  <c r="BE281" i="12"/>
  <c r="BE296" i="12"/>
  <c r="BE330" i="12"/>
  <c r="BE345" i="12"/>
  <c r="BE349" i="12"/>
  <c r="BE355" i="12"/>
  <c r="F59" i="12"/>
  <c r="J108" i="12"/>
  <c r="BE136" i="12"/>
  <c r="BE143" i="12"/>
  <c r="BE151" i="12"/>
  <c r="BE186" i="12"/>
  <c r="BE242" i="12"/>
  <c r="BE258" i="12"/>
  <c r="BE263" i="12"/>
  <c r="BE269" i="12"/>
  <c r="BE282" i="12"/>
  <c r="BE284" i="12"/>
  <c r="BE308" i="12"/>
  <c r="BE320" i="12"/>
  <c r="BE321" i="12"/>
  <c r="BE335" i="12"/>
  <c r="BE351" i="12"/>
  <c r="BE379" i="12"/>
  <c r="BE406" i="12"/>
  <c r="BE413" i="12"/>
  <c r="BK276" i="11"/>
  <c r="J276" i="11" s="1"/>
  <c r="J82" i="11" s="1"/>
  <c r="BE118" i="12"/>
  <c r="BE129" i="12"/>
  <c r="BE140" i="12"/>
  <c r="BE204" i="12"/>
  <c r="BE249" i="12"/>
  <c r="BE251" i="12"/>
  <c r="BE256" i="12"/>
  <c r="BE299" i="12"/>
  <c r="BE302" i="12"/>
  <c r="BE312" i="12"/>
  <c r="BE332" i="12"/>
  <c r="BE347" i="12"/>
  <c r="BE359" i="12"/>
  <c r="BE362" i="12"/>
  <c r="BE458" i="12"/>
  <c r="BE460" i="12"/>
  <c r="J109" i="12"/>
  <c r="BE175" i="12"/>
  <c r="BE218" i="12"/>
  <c r="BE287" i="12"/>
  <c r="BE368" i="12"/>
  <c r="BE377" i="12"/>
  <c r="BE411" i="12"/>
  <c r="BE424" i="12"/>
  <c r="BE425" i="12"/>
  <c r="BE120" i="12"/>
  <c r="BE125" i="12"/>
  <c r="BE134" i="12"/>
  <c r="BE147" i="12"/>
  <c r="BE169" i="12"/>
  <c r="BE213" i="12"/>
  <c r="BE288" i="12"/>
  <c r="BE291" i="12"/>
  <c r="BE305" i="12"/>
  <c r="BE333" i="12"/>
  <c r="BE353" i="12"/>
  <c r="BE356" i="12"/>
  <c r="BE357" i="12"/>
  <c r="BE371" i="12"/>
  <c r="BE374" i="12"/>
  <c r="BE402" i="12"/>
  <c r="BE422" i="12"/>
  <c r="BE444" i="12"/>
  <c r="BE464" i="12"/>
  <c r="F108" i="12"/>
  <c r="BE135" i="12"/>
  <c r="BE160" i="12"/>
  <c r="BE206" i="12"/>
  <c r="BE208" i="12"/>
  <c r="BE227" i="12"/>
  <c r="BE235" i="12"/>
  <c r="BE273" i="12"/>
  <c r="BE292" i="12"/>
  <c r="BE337" i="12"/>
  <c r="BE342" i="12"/>
  <c r="BE394" i="12"/>
  <c r="BE409" i="12"/>
  <c r="BE420" i="12"/>
  <c r="BE436" i="12"/>
  <c r="BE182" i="12"/>
  <c r="BE194" i="12"/>
  <c r="BE199" i="12"/>
  <c r="BE229" i="12"/>
  <c r="BE232" i="12"/>
  <c r="BE238" i="12"/>
  <c r="BE279" i="12"/>
  <c r="BE289" i="12"/>
  <c r="BE293" i="12"/>
  <c r="BE324" i="12"/>
  <c r="BE326" i="12"/>
  <c r="BE397" i="12"/>
  <c r="BE446" i="12"/>
  <c r="BE449" i="12"/>
  <c r="BE455" i="12"/>
  <c r="BE466" i="12"/>
  <c r="BE468" i="12"/>
  <c r="J56" i="12"/>
  <c r="BE137" i="12"/>
  <c r="BE165" i="12"/>
  <c r="BE172" i="12"/>
  <c r="BE179" i="12"/>
  <c r="BE196" i="12"/>
  <c r="BE260" i="12"/>
  <c r="BE285" i="12"/>
  <c r="BE290" i="12"/>
  <c r="BE295" i="12"/>
  <c r="BE317" i="12"/>
  <c r="BE360" i="12"/>
  <c r="BE366" i="12"/>
  <c r="BE384" i="12"/>
  <c r="BE387" i="12"/>
  <c r="BE390" i="12"/>
  <c r="BE430" i="12"/>
  <c r="BE439" i="12"/>
  <c r="BE153" i="11"/>
  <c r="BE159" i="11"/>
  <c r="BE161" i="11"/>
  <c r="BE178" i="11"/>
  <c r="BE197" i="11"/>
  <c r="BE216" i="11"/>
  <c r="BE242" i="11"/>
  <c r="BE277" i="11"/>
  <c r="BE305" i="11"/>
  <c r="BE308" i="11"/>
  <c r="BE343" i="11"/>
  <c r="J58" i="11"/>
  <c r="BE205" i="11"/>
  <c r="BE232" i="11"/>
  <c r="BE266" i="11"/>
  <c r="BE270" i="11"/>
  <c r="BE307" i="11"/>
  <c r="BE321" i="11"/>
  <c r="BE324" i="11"/>
  <c r="BE347" i="11"/>
  <c r="BE389" i="11"/>
  <c r="BK189" i="10"/>
  <c r="J189" i="10"/>
  <c r="J72" i="10" s="1"/>
  <c r="E50" i="11"/>
  <c r="J59" i="11"/>
  <c r="BE114" i="11"/>
  <c r="BE119" i="11"/>
  <c r="BE136" i="11"/>
  <c r="BE145" i="11"/>
  <c r="BE149" i="11"/>
  <c r="BE188" i="11"/>
  <c r="BE192" i="11"/>
  <c r="BE227" i="11"/>
  <c r="BE261" i="11"/>
  <c r="BE264" i="11"/>
  <c r="BE289" i="11"/>
  <c r="BE310" i="11"/>
  <c r="BE330" i="11"/>
  <c r="BE332" i="11"/>
  <c r="BE337" i="11"/>
  <c r="BE350" i="11"/>
  <c r="BE355" i="11"/>
  <c r="BE373" i="11"/>
  <c r="BE375" i="11"/>
  <c r="BE410" i="11"/>
  <c r="BE170" i="11"/>
  <c r="BE269" i="11"/>
  <c r="BE296" i="11"/>
  <c r="BE315" i="11"/>
  <c r="BE319" i="11"/>
  <c r="BE359" i="11"/>
  <c r="BE364" i="11"/>
  <c r="BE366" i="11"/>
  <c r="BE405" i="11"/>
  <c r="BE408" i="11"/>
  <c r="BE418" i="11"/>
  <c r="F59" i="11"/>
  <c r="J105" i="11"/>
  <c r="BE128" i="11"/>
  <c r="BE156" i="11"/>
  <c r="BE163" i="11"/>
  <c r="BE183" i="11"/>
  <c r="BE202" i="11"/>
  <c r="BE211" i="11"/>
  <c r="BE219" i="11"/>
  <c r="BE240" i="11"/>
  <c r="BE245" i="11"/>
  <c r="BE299" i="11"/>
  <c r="BE362" i="11"/>
  <c r="BE394" i="11"/>
  <c r="BE416" i="11"/>
  <c r="J268" i="10"/>
  <c r="J81" i="10"/>
  <c r="BK293" i="10"/>
  <c r="J293" i="10" s="1"/>
  <c r="J82" i="10" s="1"/>
  <c r="F58" i="11"/>
  <c r="BE141" i="11"/>
  <c r="BE166" i="11"/>
  <c r="BE190" i="11"/>
  <c r="BE230" i="11"/>
  <c r="BE234" i="11"/>
  <c r="BE251" i="11"/>
  <c r="BE259" i="11"/>
  <c r="BE263" i="11"/>
  <c r="BE287" i="11"/>
  <c r="BE291" i="11"/>
  <c r="BE303" i="11"/>
  <c r="BE312" i="11"/>
  <c r="BE380" i="11"/>
  <c r="BE386" i="11"/>
  <c r="BE396" i="11"/>
  <c r="BE399" i="11"/>
  <c r="BE117" i="11"/>
  <c r="BE129" i="11"/>
  <c r="BE133" i="11"/>
  <c r="BE223" i="11"/>
  <c r="BE238" i="11"/>
  <c r="BE255" i="11"/>
  <c r="BE267" i="11"/>
  <c r="BE271" i="11"/>
  <c r="BE272" i="11"/>
  <c r="BE273" i="11"/>
  <c r="BE286" i="11"/>
  <c r="BE123" i="11"/>
  <c r="BE127" i="11"/>
  <c r="BE130" i="11"/>
  <c r="BE180" i="11"/>
  <c r="BE213" i="11"/>
  <c r="BE275" i="11"/>
  <c r="BE280" i="11"/>
  <c r="BE284" i="11"/>
  <c r="BE301" i="11"/>
  <c r="BE327" i="11"/>
  <c r="BE340" i="11"/>
  <c r="BE414" i="11"/>
  <c r="J59" i="10"/>
  <c r="F108" i="10"/>
  <c r="BE118" i="10"/>
  <c r="BE138" i="10"/>
  <c r="BE157" i="10"/>
  <c r="BE161" i="10"/>
  <c r="BE167" i="10"/>
  <c r="BE196" i="10"/>
  <c r="BE219" i="10"/>
  <c r="BE261" i="10"/>
  <c r="BE265" i="10"/>
  <c r="BE281" i="10"/>
  <c r="BE285" i="10"/>
  <c r="BE294" i="10"/>
  <c r="BE300" i="10"/>
  <c r="BE322" i="10"/>
  <c r="BE352" i="10"/>
  <c r="BE392" i="10"/>
  <c r="F109" i="10"/>
  <c r="BE143" i="10"/>
  <c r="BE169" i="10"/>
  <c r="BE174" i="10"/>
  <c r="BE210" i="10"/>
  <c r="BE213" i="10"/>
  <c r="BE241" i="10"/>
  <c r="BE279" i="10"/>
  <c r="BE368" i="10"/>
  <c r="BE383" i="10"/>
  <c r="BE387" i="10"/>
  <c r="BE390" i="10"/>
  <c r="BE394" i="10"/>
  <c r="BE401" i="10"/>
  <c r="BE420" i="10"/>
  <c r="BE439" i="10"/>
  <c r="BK89" i="9"/>
  <c r="J89" i="9" s="1"/>
  <c r="J64" i="9" s="1"/>
  <c r="J56" i="10"/>
  <c r="E100" i="10"/>
  <c r="BE115" i="10"/>
  <c r="BE120" i="10"/>
  <c r="BE186" i="10"/>
  <c r="BE188" i="10"/>
  <c r="BE198" i="10"/>
  <c r="BE224" i="10"/>
  <c r="BE230" i="10"/>
  <c r="BE234" i="10"/>
  <c r="BE237" i="10"/>
  <c r="BE255" i="10"/>
  <c r="BE329" i="10"/>
  <c r="BE347" i="10"/>
  <c r="BE348" i="10"/>
  <c r="BE349" i="10"/>
  <c r="BE351" i="10"/>
  <c r="BE354" i="10"/>
  <c r="BE371" i="10"/>
  <c r="BE378" i="10"/>
  <c r="BE436" i="10"/>
  <c r="BE441" i="10"/>
  <c r="J58" i="10"/>
  <c r="BE282" i="10"/>
  <c r="BE283" i="10"/>
  <c r="BE287" i="10"/>
  <c r="BE304" i="10"/>
  <c r="BE324" i="10"/>
  <c r="BE375" i="10"/>
  <c r="BE406" i="10"/>
  <c r="BE411" i="10"/>
  <c r="BE430" i="10"/>
  <c r="BE164" i="10"/>
  <c r="BE178" i="10"/>
  <c r="BE221" i="10"/>
  <c r="BE239" i="10"/>
  <c r="BE250" i="10"/>
  <c r="BE252" i="10"/>
  <c r="BE280" i="10"/>
  <c r="BE312" i="10"/>
  <c r="BE313" i="10"/>
  <c r="BE341" i="10"/>
  <c r="BE361" i="10"/>
  <c r="BE363" i="10"/>
  <c r="BE447" i="10"/>
  <c r="BE129" i="10"/>
  <c r="BE130" i="10"/>
  <c r="BE132" i="10"/>
  <c r="BE152" i="10"/>
  <c r="BE191" i="10"/>
  <c r="BE205" i="10"/>
  <c r="BE227" i="10"/>
  <c r="BE243" i="10"/>
  <c r="BE248" i="10"/>
  <c r="BE273" i="10"/>
  <c r="BE274" i="10"/>
  <c r="BE276" i="10"/>
  <c r="BE277" i="10"/>
  <c r="BE288" i="10"/>
  <c r="BE297" i="10"/>
  <c r="BE309" i="10"/>
  <c r="BE316" i="10"/>
  <c r="BE318" i="10"/>
  <c r="BE337" i="10"/>
  <c r="BE339" i="10"/>
  <c r="BE343" i="10"/>
  <c r="BE345" i="10"/>
  <c r="BE425" i="10"/>
  <c r="BE445" i="10"/>
  <c r="BE124" i="10"/>
  <c r="BE131" i="10"/>
  <c r="BE135" i="10"/>
  <c r="BE171" i="10"/>
  <c r="BE200" i="10"/>
  <c r="BE269" i="10"/>
  <c r="BE325" i="10"/>
  <c r="BE327" i="10"/>
  <c r="BE365" i="10"/>
  <c r="BE403" i="10"/>
  <c r="BE405" i="10"/>
  <c r="BE427" i="10"/>
  <c r="BE271" i="10"/>
  <c r="BE284" i="10"/>
  <c r="BE291" i="10"/>
  <c r="BE334" i="10"/>
  <c r="BE357" i="10"/>
  <c r="BE417" i="10"/>
  <c r="BE449" i="10"/>
  <c r="E76" i="9"/>
  <c r="F85" i="9"/>
  <c r="J58" i="9"/>
  <c r="BE95" i="9"/>
  <c r="BE91" i="9"/>
  <c r="BE93" i="9"/>
  <c r="J85" i="9"/>
  <c r="J56" i="9"/>
  <c r="F58" i="9"/>
  <c r="E74" i="8"/>
  <c r="J82" i="8"/>
  <c r="BE107" i="8"/>
  <c r="BE111" i="8"/>
  <c r="BE96" i="8"/>
  <c r="BE99" i="8"/>
  <c r="BE109" i="8"/>
  <c r="BE126" i="8"/>
  <c r="J56" i="8"/>
  <c r="F83" i="8"/>
  <c r="BE90" i="8"/>
  <c r="BE91" i="8"/>
  <c r="BE101" i="8"/>
  <c r="BE102" i="8"/>
  <c r="BE131" i="8"/>
  <c r="BE88" i="8"/>
  <c r="BE116" i="8"/>
  <c r="BE139" i="8"/>
  <c r="J59" i="8"/>
  <c r="F82" i="8"/>
  <c r="BE93" i="8"/>
  <c r="BE95" i="8"/>
  <c r="BE137" i="8"/>
  <c r="BE89" i="8"/>
  <c r="BE92" i="8"/>
  <c r="BE103" i="8"/>
  <c r="BE110" i="8"/>
  <c r="BE119" i="8"/>
  <c r="BE140" i="8"/>
  <c r="BE97" i="8"/>
  <c r="BE104" i="8"/>
  <c r="BE106" i="8"/>
  <c r="BE112" i="8"/>
  <c r="BE117" i="8"/>
  <c r="BE121" i="8"/>
  <c r="BE133" i="8"/>
  <c r="BE135" i="8"/>
  <c r="BE141" i="8"/>
  <c r="BE94" i="8"/>
  <c r="BE114" i="8"/>
  <c r="BE123" i="8"/>
  <c r="BE125" i="8"/>
  <c r="BE128" i="8"/>
  <c r="BE130" i="8"/>
  <c r="J56" i="7"/>
  <c r="J59" i="7"/>
  <c r="F86" i="7"/>
  <c r="BE97" i="7"/>
  <c r="BE108" i="7"/>
  <c r="BE123" i="7"/>
  <c r="BE131" i="7"/>
  <c r="F87" i="7"/>
  <c r="BE95" i="7"/>
  <c r="BE96" i="7"/>
  <c r="BE105" i="7"/>
  <c r="BE129" i="7"/>
  <c r="BE117" i="7"/>
  <c r="BE132" i="7"/>
  <c r="J86" i="7"/>
  <c r="BE94" i="7"/>
  <c r="BE100" i="7"/>
  <c r="BE104" i="7"/>
  <c r="BE116" i="7"/>
  <c r="BE125" i="7"/>
  <c r="BE127" i="7"/>
  <c r="BE133" i="7"/>
  <c r="BE134" i="7"/>
  <c r="BE92" i="7"/>
  <c r="BE99" i="7"/>
  <c r="BE102" i="7"/>
  <c r="BE112" i="7"/>
  <c r="BE114" i="7"/>
  <c r="BE122" i="7"/>
  <c r="BE98" i="7"/>
  <c r="BE135" i="7"/>
  <c r="BE110" i="7"/>
  <c r="BE124" i="7"/>
  <c r="E50" i="7"/>
  <c r="BE93" i="7"/>
  <c r="BE101" i="7"/>
  <c r="BE103" i="7"/>
  <c r="BE106" i="7"/>
  <c r="BE107" i="7"/>
  <c r="BE109" i="7"/>
  <c r="BE111" i="7"/>
  <c r="BE113" i="7"/>
  <c r="BE118" i="7"/>
  <c r="BE119" i="7"/>
  <c r="BE120" i="7"/>
  <c r="BE128" i="7"/>
  <c r="F58" i="6"/>
  <c r="E74" i="6"/>
  <c r="F83" i="6"/>
  <c r="BE98" i="6"/>
  <c r="BE105" i="6"/>
  <c r="J58" i="6"/>
  <c r="BE93" i="6"/>
  <c r="BE101" i="6"/>
  <c r="J56" i="6"/>
  <c r="BE91" i="6"/>
  <c r="BE92" i="6"/>
  <c r="BE104" i="6"/>
  <c r="BE88" i="6"/>
  <c r="BE89" i="6"/>
  <c r="BE95" i="6"/>
  <c r="BE90" i="6"/>
  <c r="BE99" i="6"/>
  <c r="BE100" i="6"/>
  <c r="J83" i="6"/>
  <c r="BE94" i="6"/>
  <c r="BE102" i="6"/>
  <c r="BE103" i="6"/>
  <c r="BE106" i="6"/>
  <c r="BE96" i="6"/>
  <c r="BE97" i="6"/>
  <c r="E74" i="5"/>
  <c r="BE92" i="5"/>
  <c r="BE99" i="5"/>
  <c r="BE142" i="5"/>
  <c r="J58" i="5"/>
  <c r="F82" i="5"/>
  <c r="BE96" i="5"/>
  <c r="BE134" i="5"/>
  <c r="J59" i="5"/>
  <c r="J80" i="5"/>
  <c r="BE88" i="5"/>
  <c r="BE90" i="5"/>
  <c r="BE110" i="5"/>
  <c r="BE122" i="5"/>
  <c r="J285" i="4"/>
  <c r="J82" i="4" s="1"/>
  <c r="BE91" i="5"/>
  <c r="BE95" i="5"/>
  <c r="BE100" i="5"/>
  <c r="BE125" i="5"/>
  <c r="BE133" i="5"/>
  <c r="BE135" i="5"/>
  <c r="F59" i="5"/>
  <c r="BE140" i="5"/>
  <c r="BE93" i="5"/>
  <c r="BE94" i="5"/>
  <c r="BE104" i="5"/>
  <c r="BE105" i="5"/>
  <c r="BE106" i="5"/>
  <c r="BE112" i="5"/>
  <c r="BE114" i="5"/>
  <c r="BE120" i="5"/>
  <c r="BE132" i="5"/>
  <c r="BE136" i="5"/>
  <c r="BE137" i="5"/>
  <c r="BE139" i="5"/>
  <c r="BE141" i="5"/>
  <c r="BE123" i="5"/>
  <c r="BE124" i="5"/>
  <c r="BE126" i="5"/>
  <c r="BE129" i="5"/>
  <c r="BE89" i="5"/>
  <c r="BE101" i="5"/>
  <c r="BE108" i="5"/>
  <c r="BE130" i="5"/>
  <c r="BE131" i="5"/>
  <c r="BE138" i="5"/>
  <c r="E50" i="4"/>
  <c r="F106" i="4"/>
  <c r="BE113" i="4"/>
  <c r="BE175" i="4"/>
  <c r="BE226" i="4"/>
  <c r="BE315" i="4"/>
  <c r="BE323" i="4"/>
  <c r="J112" i="3"/>
  <c r="J65" i="3" s="1"/>
  <c r="BE145" i="4"/>
  <c r="BE151" i="4"/>
  <c r="BE184" i="4"/>
  <c r="BE228" i="4"/>
  <c r="BE233" i="4"/>
  <c r="BE254" i="4"/>
  <c r="BE265" i="4"/>
  <c r="BE283" i="4"/>
  <c r="BE286" i="4"/>
  <c r="BE319" i="4"/>
  <c r="BE322" i="4"/>
  <c r="BE332" i="4"/>
  <c r="BE338" i="4"/>
  <c r="J104" i="4"/>
  <c r="BE116" i="4"/>
  <c r="BE122" i="4"/>
  <c r="BE131" i="4"/>
  <c r="BE195" i="4"/>
  <c r="BE266" i="4"/>
  <c r="BE271" i="4"/>
  <c r="BE273" i="4"/>
  <c r="BE340" i="4"/>
  <c r="BE362" i="4"/>
  <c r="BE367" i="4"/>
  <c r="BE383" i="4"/>
  <c r="BE393" i="4"/>
  <c r="BE410" i="4"/>
  <c r="BE413" i="4"/>
  <c r="BK287" i="3"/>
  <c r="J287" i="3"/>
  <c r="J81" i="3" s="1"/>
  <c r="J58" i="4"/>
  <c r="BE165" i="4"/>
  <c r="BE167" i="4"/>
  <c r="BE204" i="4"/>
  <c r="BE224" i="4"/>
  <c r="BE240" i="4"/>
  <c r="BE258" i="4"/>
  <c r="BE268" i="4"/>
  <c r="BE272" i="4"/>
  <c r="BE310" i="4"/>
  <c r="BE329" i="4"/>
  <c r="BE343" i="4"/>
  <c r="BE346" i="4"/>
  <c r="BE350" i="4"/>
  <c r="BE353" i="4"/>
  <c r="BE365" i="4"/>
  <c r="BE378" i="4"/>
  <c r="BE130" i="4"/>
  <c r="BE132" i="4"/>
  <c r="BE136" i="4"/>
  <c r="BE156" i="4"/>
  <c r="BE198" i="4"/>
  <c r="BE235" i="4"/>
  <c r="BE237" i="4"/>
  <c r="BE246" i="4"/>
  <c r="BE296" i="4"/>
  <c r="BE320" i="4"/>
  <c r="BE369" i="4"/>
  <c r="BE388" i="4"/>
  <c r="BE401" i="4"/>
  <c r="J59" i="4"/>
  <c r="BE180" i="4"/>
  <c r="BE182" i="4"/>
  <c r="BE212" i="4"/>
  <c r="BE215" i="4"/>
  <c r="BE270" i="4"/>
  <c r="BE274" i="4"/>
  <c r="BE277" i="4"/>
  <c r="BE280" i="4"/>
  <c r="BE297" i="4"/>
  <c r="BE300" i="4"/>
  <c r="BE312" i="4"/>
  <c r="BE358" i="4"/>
  <c r="BE380" i="4"/>
  <c r="BE382" i="4"/>
  <c r="BE404" i="4"/>
  <c r="F59" i="4"/>
  <c r="BE119" i="4"/>
  <c r="BE129" i="4"/>
  <c r="BE190" i="4"/>
  <c r="BE206" i="4"/>
  <c r="BE209" i="4"/>
  <c r="BE260" i="4"/>
  <c r="BE262" i="4"/>
  <c r="BE263" i="4"/>
  <c r="BE307" i="4"/>
  <c r="BE399" i="4"/>
  <c r="BE419" i="4"/>
  <c r="BE159" i="4"/>
  <c r="BE163" i="4"/>
  <c r="BE170" i="4"/>
  <c r="BE219" i="4"/>
  <c r="BE222" i="4"/>
  <c r="BE269" i="4"/>
  <c r="BE276" i="4"/>
  <c r="BE289" i="4"/>
  <c r="BE293" i="4"/>
  <c r="BE302" i="4"/>
  <c r="BE316" i="4"/>
  <c r="BE324" i="4"/>
  <c r="BE326" i="4"/>
  <c r="BE327" i="4"/>
  <c r="BE336" i="4"/>
  <c r="BE396" i="4"/>
  <c r="BE415" i="4"/>
  <c r="BE421" i="4"/>
  <c r="BE423" i="4"/>
  <c r="F59" i="3"/>
  <c r="BE144" i="3"/>
  <c r="BE162" i="3"/>
  <c r="BE164" i="3"/>
  <c r="BE166" i="3"/>
  <c r="BE183" i="3"/>
  <c r="BE205" i="3"/>
  <c r="BE208" i="3"/>
  <c r="BE232" i="3"/>
  <c r="BE259" i="3"/>
  <c r="BE267" i="3"/>
  <c r="BE288" i="3"/>
  <c r="BE298" i="3"/>
  <c r="BE300" i="3"/>
  <c r="BE319" i="3"/>
  <c r="BE326" i="3"/>
  <c r="BE330" i="3"/>
  <c r="BE340" i="3"/>
  <c r="J59" i="3"/>
  <c r="BE214" i="3"/>
  <c r="BE239" i="3"/>
  <c r="BE264" i="3"/>
  <c r="BE268" i="3"/>
  <c r="BE270" i="3"/>
  <c r="BE271" i="3"/>
  <c r="BE273" i="3"/>
  <c r="J58" i="3"/>
  <c r="BE113" i="3"/>
  <c r="BE131" i="3"/>
  <c r="BE223" i="3"/>
  <c r="BE253" i="3"/>
  <c r="BE265" i="3"/>
  <c r="BE314" i="3"/>
  <c r="BE316" i="3"/>
  <c r="E98" i="3"/>
  <c r="BE150" i="3"/>
  <c r="BE194" i="3"/>
  <c r="BE203" i="3"/>
  <c r="BE261" i="3"/>
  <c r="BE279" i="3"/>
  <c r="BE324" i="3"/>
  <c r="BE327" i="3"/>
  <c r="BE328" i="3"/>
  <c r="BE344" i="3"/>
  <c r="BE357" i="3"/>
  <c r="BE371" i="3"/>
  <c r="BE389" i="3"/>
  <c r="BE422" i="3"/>
  <c r="J104" i="3"/>
  <c r="BE119" i="3"/>
  <c r="BE129" i="3"/>
  <c r="BE130" i="3"/>
  <c r="BE132" i="3"/>
  <c r="BE155" i="3"/>
  <c r="BE197" i="3"/>
  <c r="BE218" i="3"/>
  <c r="BE245" i="3"/>
  <c r="BE276" i="3"/>
  <c r="BE350" i="3"/>
  <c r="BE400" i="3"/>
  <c r="BE405" i="3"/>
  <c r="BE414" i="3"/>
  <c r="BE189" i="3"/>
  <c r="BE221" i="3"/>
  <c r="BE225" i="3"/>
  <c r="BE257" i="3"/>
  <c r="BE277" i="3"/>
  <c r="BE291" i="3"/>
  <c r="BE294" i="3"/>
  <c r="BE301" i="3"/>
  <c r="BE347" i="3"/>
  <c r="BE382" i="3"/>
  <c r="BE420" i="3"/>
  <c r="F106" i="3"/>
  <c r="BE116" i="3"/>
  <c r="BE158" i="3"/>
  <c r="BE169" i="3"/>
  <c r="BE174" i="3"/>
  <c r="BE227" i="3"/>
  <c r="BE236" i="3"/>
  <c r="BE278" i="3"/>
  <c r="BE282" i="3"/>
  <c r="BE285" i="3"/>
  <c r="BE304" i="3"/>
  <c r="BE331" i="3"/>
  <c r="BE354" i="3"/>
  <c r="BE362" i="3"/>
  <c r="BE369" i="3"/>
  <c r="BE397" i="3"/>
  <c r="BE402" i="3"/>
  <c r="BE411" i="3"/>
  <c r="BE122" i="3"/>
  <c r="BE136" i="3"/>
  <c r="BE179" i="3"/>
  <c r="BE181" i="3"/>
  <c r="BE211" i="3"/>
  <c r="BE234" i="3"/>
  <c r="BE262" i="3"/>
  <c r="BE274" i="3"/>
  <c r="BE275" i="3"/>
  <c r="BE281" i="3"/>
  <c r="BE306" i="3"/>
  <c r="BE311" i="3"/>
  <c r="BE320" i="3"/>
  <c r="BE323" i="3"/>
  <c r="BE333" i="3"/>
  <c r="BE336" i="3"/>
  <c r="BE342" i="3"/>
  <c r="BE366" i="3"/>
  <c r="BE373" i="3"/>
  <c r="BE384" i="3"/>
  <c r="BE394" i="3"/>
  <c r="BE416" i="3"/>
  <c r="BE424" i="3"/>
  <c r="E50" i="2"/>
  <c r="J56" i="2"/>
  <c r="F58" i="2"/>
  <c r="J58" i="2"/>
  <c r="F59" i="2"/>
  <c r="J59" i="2"/>
  <c r="BE113" i="2"/>
  <c r="BE116" i="2"/>
  <c r="BE119" i="2"/>
  <c r="BE122" i="2"/>
  <c r="BE128" i="2"/>
  <c r="BE129" i="2"/>
  <c r="BE130" i="2"/>
  <c r="BE131" i="2"/>
  <c r="BE135" i="2"/>
  <c r="BE144" i="2"/>
  <c r="BE150" i="2"/>
  <c r="BE156" i="2"/>
  <c r="BE158" i="2"/>
  <c r="BE160" i="2"/>
  <c r="BE163" i="2"/>
  <c r="BE168" i="2"/>
  <c r="BE173" i="2"/>
  <c r="BE175" i="2"/>
  <c r="BE177" i="2"/>
  <c r="BE183" i="2"/>
  <c r="BE188" i="2"/>
  <c r="BE191" i="2"/>
  <c r="BE197" i="2"/>
  <c r="BE199" i="2"/>
  <c r="BE202" i="2"/>
  <c r="BE205" i="2"/>
  <c r="BE208" i="2"/>
  <c r="BE212" i="2"/>
  <c r="BE215" i="2"/>
  <c r="BE217" i="2"/>
  <c r="BE219" i="2"/>
  <c r="BE222" i="2"/>
  <c r="BE224" i="2"/>
  <c r="BE226" i="2"/>
  <c r="BE229" i="2"/>
  <c r="BE235" i="2"/>
  <c r="BE239" i="2"/>
  <c r="BE243" i="2"/>
  <c r="BE245" i="2"/>
  <c r="BE247" i="2"/>
  <c r="BE248" i="2"/>
  <c r="BE250" i="2"/>
  <c r="BE251" i="2"/>
  <c r="BE253" i="2"/>
  <c r="BE254" i="2"/>
  <c r="BE255" i="2"/>
  <c r="BE256" i="2"/>
  <c r="BE257" i="2"/>
  <c r="BE258" i="2"/>
  <c r="BE259" i="2"/>
  <c r="BE261" i="2"/>
  <c r="BE263" i="2"/>
  <c r="BE266" i="2"/>
  <c r="BE269" i="2"/>
  <c r="BE273" i="2"/>
  <c r="BE276" i="2"/>
  <c r="BE277" i="2"/>
  <c r="BE280" i="2"/>
  <c r="BE282" i="2"/>
  <c r="BE287" i="2"/>
  <c r="BE290" i="2"/>
  <c r="BE292" i="2"/>
  <c r="BE295" i="2"/>
  <c r="BE296" i="2"/>
  <c r="BE298" i="2"/>
  <c r="BE299" i="2"/>
  <c r="BE301" i="2"/>
  <c r="BE303" i="2"/>
  <c r="BE306" i="2"/>
  <c r="BE310" i="2"/>
  <c r="BE312" i="2"/>
  <c r="BE314" i="2"/>
  <c r="BE317" i="2"/>
  <c r="BE320" i="2"/>
  <c r="BE324" i="2"/>
  <c r="BE327" i="2"/>
  <c r="BE332" i="2"/>
  <c r="BE336" i="2"/>
  <c r="BE339" i="2"/>
  <c r="BE341" i="2"/>
  <c r="BE343" i="2"/>
  <c r="BE352" i="2"/>
  <c r="BE354" i="2"/>
  <c r="BE359" i="2"/>
  <c r="BE364" i="2"/>
  <c r="BE367" i="2"/>
  <c r="BE370" i="2"/>
  <c r="BE372" i="2"/>
  <c r="BE373" i="2"/>
  <c r="BE374" i="2"/>
  <c r="BE376" i="2"/>
  <c r="BE379" i="2"/>
  <c r="BE385" i="2"/>
  <c r="BE388" i="2"/>
  <c r="BE390" i="2"/>
  <c r="BE394" i="2"/>
  <c r="BE396" i="2"/>
  <c r="BE398" i="2"/>
  <c r="F36" i="9"/>
  <c r="BA63" i="1" s="1"/>
  <c r="J36" i="11"/>
  <c r="AW66" i="1" s="1"/>
  <c r="F39" i="29"/>
  <c r="BD86" i="1" s="1"/>
  <c r="F38" i="34"/>
  <c r="BC92" i="1" s="1"/>
  <c r="F39" i="9"/>
  <c r="BD63" i="1" s="1"/>
  <c r="F38" i="10"/>
  <c r="BC65" i="1" s="1"/>
  <c r="F37" i="10"/>
  <c r="BB65" i="1" s="1"/>
  <c r="F39" i="31"/>
  <c r="BD89" i="1"/>
  <c r="J36" i="33"/>
  <c r="AW91" i="1" s="1"/>
  <c r="F39" i="6"/>
  <c r="BD60" i="1"/>
  <c r="J36" i="8"/>
  <c r="AW62" i="1"/>
  <c r="F36" i="18"/>
  <c r="BA74" i="1" s="1"/>
  <c r="J36" i="25"/>
  <c r="AW82" i="1" s="1"/>
  <c r="F36" i="29"/>
  <c r="BA86" i="1" s="1"/>
  <c r="F38" i="29"/>
  <c r="BC86" i="1" s="1"/>
  <c r="F36" i="4"/>
  <c r="BA58" i="1"/>
  <c r="F36" i="12"/>
  <c r="BA67" i="1"/>
  <c r="F36" i="7"/>
  <c r="BA61" i="1"/>
  <c r="F36" i="14"/>
  <c r="BA69" i="1" s="1"/>
  <c r="F39" i="17"/>
  <c r="BD72" i="1"/>
  <c r="F39" i="20"/>
  <c r="BD76" i="1" s="1"/>
  <c r="J36" i="23"/>
  <c r="AW80" i="1" s="1"/>
  <c r="F39" i="28"/>
  <c r="BD85" i="1"/>
  <c r="F38" i="6"/>
  <c r="BC60" i="1"/>
  <c r="F39" i="10"/>
  <c r="BD65" i="1" s="1"/>
  <c r="F38" i="5"/>
  <c r="BC59" i="1"/>
  <c r="F39" i="12"/>
  <c r="BD67" i="1" s="1"/>
  <c r="F39" i="4"/>
  <c r="BD58" i="1" s="1"/>
  <c r="J36" i="30"/>
  <c r="AW88" i="1" s="1"/>
  <c r="AS54" i="1"/>
  <c r="J36" i="4"/>
  <c r="AW58" i="1" s="1"/>
  <c r="J36" i="28"/>
  <c r="AW85" i="1"/>
  <c r="F39" i="32"/>
  <c r="BD90" i="1"/>
  <c r="F36" i="6"/>
  <c r="BA60" i="1"/>
  <c r="F39" i="7"/>
  <c r="BD61" i="1" s="1"/>
  <c r="J36" i="16"/>
  <c r="AW71" i="1" s="1"/>
  <c r="F37" i="22"/>
  <c r="BB78" i="1" s="1"/>
  <c r="F37" i="26"/>
  <c r="BB83" i="1" s="1"/>
  <c r="J36" i="27"/>
  <c r="AW84" i="1"/>
  <c r="F36" i="10"/>
  <c r="BA65" i="1"/>
  <c r="J36" i="17"/>
  <c r="AW72" i="1" s="1"/>
  <c r="F37" i="18"/>
  <c r="BB74" i="1" s="1"/>
  <c r="F36" i="17"/>
  <c r="BA72" i="1" s="1"/>
  <c r="F38" i="19"/>
  <c r="BC75" i="1"/>
  <c r="F39" i="26"/>
  <c r="BD83" i="1" s="1"/>
  <c r="F38" i="30"/>
  <c r="BC88" i="1"/>
  <c r="F36" i="27"/>
  <c r="BA84" i="1" s="1"/>
  <c r="F38" i="31"/>
  <c r="BC89" i="1" s="1"/>
  <c r="J36" i="35"/>
  <c r="AW93" i="1"/>
  <c r="J36" i="3"/>
  <c r="AW57" i="1" s="1"/>
  <c r="F38" i="27"/>
  <c r="BC84" i="1"/>
  <c r="F39" i="3"/>
  <c r="BD57" i="1" s="1"/>
  <c r="F37" i="24"/>
  <c r="BB81" i="1" s="1"/>
  <c r="F37" i="14"/>
  <c r="BB69" i="1" s="1"/>
  <c r="J36" i="19"/>
  <c r="AW75" i="1"/>
  <c r="F38" i="20"/>
  <c r="BC76" i="1"/>
  <c r="F36" i="23"/>
  <c r="BA80" i="1" s="1"/>
  <c r="F38" i="14"/>
  <c r="BC69" i="1"/>
  <c r="F37" i="23"/>
  <c r="BB80" i="1" s="1"/>
  <c r="F39" i="15"/>
  <c r="BD70" i="1" s="1"/>
  <c r="F36" i="25"/>
  <c r="BA82" i="1"/>
  <c r="F36" i="28"/>
  <c r="BA85" i="1"/>
  <c r="F39" i="30"/>
  <c r="BD88" i="1" s="1"/>
  <c r="F37" i="20"/>
  <c r="BB76" i="1" s="1"/>
  <c r="F39" i="27"/>
  <c r="BD84" i="1" s="1"/>
  <c r="F36" i="5"/>
  <c r="BA59" i="1"/>
  <c r="J36" i="7"/>
  <c r="AW61" i="1" s="1"/>
  <c r="F38" i="15"/>
  <c r="BC70" i="1"/>
  <c r="F39" i="22"/>
  <c r="BD78" i="1" s="1"/>
  <c r="J36" i="26"/>
  <c r="AW83" i="1" s="1"/>
  <c r="F38" i="28"/>
  <c r="BC85" i="1" s="1"/>
  <c r="F36" i="33"/>
  <c r="BA91" i="1" s="1"/>
  <c r="F36" i="35"/>
  <c r="BA93" i="1"/>
  <c r="F37" i="7"/>
  <c r="BB61" i="1" s="1"/>
  <c r="J36" i="15"/>
  <c r="AW70" i="1"/>
  <c r="F39" i="18"/>
  <c r="BD74" i="1" s="1"/>
  <c r="F37" i="9"/>
  <c r="BB63" i="1" s="1"/>
  <c r="F39" i="11"/>
  <c r="BD66" i="1"/>
  <c r="F36" i="34"/>
  <c r="BA92" i="1" s="1"/>
  <c r="F37" i="8"/>
  <c r="BB62" i="1"/>
  <c r="F37" i="12"/>
  <c r="BB67" i="1" s="1"/>
  <c r="F36" i="32"/>
  <c r="BA90" i="1" s="1"/>
  <c r="F37" i="5"/>
  <c r="BB59" i="1" s="1"/>
  <c r="F38" i="12"/>
  <c r="BC67" i="1"/>
  <c r="F37" i="17"/>
  <c r="BB72" i="1"/>
  <c r="F39" i="21"/>
  <c r="BD77" i="1" s="1"/>
  <c r="F38" i="25"/>
  <c r="BC82" i="1"/>
  <c r="F37" i="35"/>
  <c r="BB93" i="1" s="1"/>
  <c r="F36" i="2"/>
  <c r="F39" i="8"/>
  <c r="BD62" i="1"/>
  <c r="F36" i="15"/>
  <c r="BA70" i="1" s="1"/>
  <c r="F36" i="19"/>
  <c r="BA75" i="1" s="1"/>
  <c r="J36" i="20"/>
  <c r="AW76" i="1" s="1"/>
  <c r="J36" i="22"/>
  <c r="AW78" i="1" s="1"/>
  <c r="F36" i="26"/>
  <c r="BA83" i="1"/>
  <c r="F39" i="34"/>
  <c r="BD92" i="1" s="1"/>
  <c r="J36" i="6"/>
  <c r="AW60" i="1" s="1"/>
  <c r="F36" i="13"/>
  <c r="BA68" i="1"/>
  <c r="F37" i="16"/>
  <c r="BB71" i="1" s="1"/>
  <c r="F38" i="23"/>
  <c r="BC80" i="1"/>
  <c r="F38" i="7"/>
  <c r="BC61" i="1" s="1"/>
  <c r="F38" i="13"/>
  <c r="BC68" i="1"/>
  <c r="J36" i="21"/>
  <c r="AW77" i="1" s="1"/>
  <c r="F38" i="24"/>
  <c r="BC81" i="1"/>
  <c r="F37" i="15"/>
  <c r="BB70" i="1" s="1"/>
  <c r="F38" i="21"/>
  <c r="BC77" i="1"/>
  <c r="F37" i="28"/>
  <c r="BB85" i="1"/>
  <c r="F37" i="4"/>
  <c r="BB58" i="1" s="1"/>
  <c r="F37" i="21"/>
  <c r="BB77" i="1" s="1"/>
  <c r="F36" i="31"/>
  <c r="BA89" i="1"/>
  <c r="F37" i="32"/>
  <c r="BB90" i="1" s="1"/>
  <c r="F37" i="3"/>
  <c r="BB57" i="1"/>
  <c r="J36" i="34"/>
  <c r="AW92" i="1" s="1"/>
  <c r="F38" i="4"/>
  <c r="BC58" i="1" s="1"/>
  <c r="F38" i="35"/>
  <c r="BC93" i="1" s="1"/>
  <c r="F37" i="6"/>
  <c r="BB60" i="1" s="1"/>
  <c r="F38" i="11"/>
  <c r="BC66" i="1"/>
  <c r="F38" i="8"/>
  <c r="BC62" i="1"/>
  <c r="F38" i="26"/>
  <c r="BC83" i="1"/>
  <c r="J36" i="32"/>
  <c r="AW90" i="1" s="1"/>
  <c r="F38" i="32"/>
  <c r="BC90" i="1" s="1"/>
  <c r="F39" i="35"/>
  <c r="BD93" i="1" s="1"/>
  <c r="F39" i="5"/>
  <c r="BD59" i="1" s="1"/>
  <c r="F38" i="16"/>
  <c r="BC71" i="1"/>
  <c r="F38" i="22"/>
  <c r="BC78" i="1" s="1"/>
  <c r="F39" i="23"/>
  <c r="BD80" i="1"/>
  <c r="F38" i="9"/>
  <c r="BC63" i="1" s="1"/>
  <c r="F39" i="13"/>
  <c r="BD68" i="1" s="1"/>
  <c r="F39" i="16"/>
  <c r="BD71" i="1" s="1"/>
  <c r="F36" i="24"/>
  <c r="BA81" i="1"/>
  <c r="F36" i="16"/>
  <c r="BA71" i="1" s="1"/>
  <c r="F39" i="19"/>
  <c r="BD75" i="1"/>
  <c r="F36" i="22"/>
  <c r="BA78" i="1" s="1"/>
  <c r="J36" i="31"/>
  <c r="AW89" i="1" s="1"/>
  <c r="F37" i="33"/>
  <c r="BB91" i="1" s="1"/>
  <c r="F37" i="34"/>
  <c r="BB92" i="1" s="1"/>
  <c r="J36" i="10"/>
  <c r="AW65" i="1" s="1"/>
  <c r="F36" i="8"/>
  <c r="BA62" i="1" s="1"/>
  <c r="J36" i="13"/>
  <c r="AW68" i="1" s="1"/>
  <c r="J36" i="24"/>
  <c r="AW81" i="1"/>
  <c r="F37" i="27"/>
  <c r="BB84" i="1" s="1"/>
  <c r="F36" i="3"/>
  <c r="BA57" i="1" s="1"/>
  <c r="F37" i="11"/>
  <c r="BB66" i="1" s="1"/>
  <c r="J36" i="12"/>
  <c r="AW67" i="1"/>
  <c r="F38" i="18"/>
  <c r="BC74" i="1" s="1"/>
  <c r="J36" i="9"/>
  <c r="AW63" i="1"/>
  <c r="F36" i="11"/>
  <c r="BA66" i="1" s="1"/>
  <c r="F36" i="30"/>
  <c r="BA88" i="1" s="1"/>
  <c r="J36" i="18"/>
  <c r="AW74" i="1" s="1"/>
  <c r="J36" i="14"/>
  <c r="AW69" i="1" s="1"/>
  <c r="F38" i="17"/>
  <c r="BC72" i="1" s="1"/>
  <c r="F37" i="19"/>
  <c r="BB75" i="1" s="1"/>
  <c r="F36" i="20"/>
  <c r="BA76" i="1" s="1"/>
  <c r="F39" i="24"/>
  <c r="BD81" i="1"/>
  <c r="F39" i="14"/>
  <c r="BD69" i="1" s="1"/>
  <c r="F39" i="25"/>
  <c r="BD82" i="1" s="1"/>
  <c r="J36" i="29"/>
  <c r="AW86" i="1" s="1"/>
  <c r="F37" i="30"/>
  <c r="BB88" i="1"/>
  <c r="F39" i="33"/>
  <c r="BD91" i="1"/>
  <c r="J36" i="5"/>
  <c r="AW59" i="1" s="1"/>
  <c r="F37" i="13"/>
  <c r="BB68" i="1"/>
  <c r="F36" i="21"/>
  <c r="BA77" i="1" s="1"/>
  <c r="F37" i="25"/>
  <c r="BB82" i="1" s="1"/>
  <c r="F38" i="3"/>
  <c r="BC57" i="1" s="1"/>
  <c r="F37" i="31"/>
  <c r="BB89" i="1"/>
  <c r="F38" i="33"/>
  <c r="BC91" i="1"/>
  <c r="BK86" i="5" l="1"/>
  <c r="J86" i="5" s="1"/>
  <c r="J32" i="5" s="1"/>
  <c r="AG59" i="1" s="1"/>
  <c r="BK89" i="22"/>
  <c r="J89" i="22" s="1"/>
  <c r="J64" i="22" s="1"/>
  <c r="J87" i="34"/>
  <c r="J64" i="34" s="1"/>
  <c r="P176" i="10"/>
  <c r="BK90" i="15"/>
  <c r="J90" i="15" s="1"/>
  <c r="J63" i="15" s="1"/>
  <c r="R113" i="12"/>
  <c r="R112" i="12" s="1"/>
  <c r="P301" i="12"/>
  <c r="BK301" i="12"/>
  <c r="J301" i="12" s="1"/>
  <c r="J82" i="12" s="1"/>
  <c r="BK129" i="27"/>
  <c r="J129" i="27" s="1"/>
  <c r="J69" i="27" s="1"/>
  <c r="BK198" i="12"/>
  <c r="J198" i="12" s="1"/>
  <c r="J73" i="12" s="1"/>
  <c r="T112" i="24"/>
  <c r="R189" i="10"/>
  <c r="P173" i="4"/>
  <c r="P172" i="4" s="1"/>
  <c r="P172" i="3"/>
  <c r="P171" i="3" s="1"/>
  <c r="T111" i="4"/>
  <c r="R162" i="30"/>
  <c r="R154" i="30" s="1"/>
  <c r="BK86" i="8"/>
  <c r="J86" i="8" s="1"/>
  <c r="J63" i="8" s="1"/>
  <c r="BK89" i="17"/>
  <c r="J89" i="17" s="1"/>
  <c r="J64" i="17" s="1"/>
  <c r="BK174" i="4"/>
  <c r="BK113" i="10"/>
  <c r="J113" i="10" s="1"/>
  <c r="J64" i="10" s="1"/>
  <c r="BK361" i="12"/>
  <c r="J361" i="12" s="1"/>
  <c r="J87" i="12" s="1"/>
  <c r="P90" i="7"/>
  <c r="AU61" i="1" s="1"/>
  <c r="BK86" i="6"/>
  <c r="J86" i="6" s="1"/>
  <c r="J32" i="6" s="1"/>
  <c r="AG60" i="1" s="1"/>
  <c r="AN60" i="1" s="1"/>
  <c r="P295" i="24"/>
  <c r="P176" i="23"/>
  <c r="P158" i="23" s="1"/>
  <c r="J163" i="30"/>
  <c r="J73" i="30" s="1"/>
  <c r="BK93" i="21"/>
  <c r="J93" i="21" s="1"/>
  <c r="J65" i="21" s="1"/>
  <c r="P162" i="30"/>
  <c r="P154" i="30" s="1"/>
  <c r="R275" i="12"/>
  <c r="BK166" i="2"/>
  <c r="J166" i="2" s="1"/>
  <c r="J71" i="2" s="1"/>
  <c r="BK111" i="2"/>
  <c r="J111" i="2" s="1"/>
  <c r="J64" i="2" s="1"/>
  <c r="R176" i="10"/>
  <c r="J192" i="24"/>
  <c r="J73" i="24" s="1"/>
  <c r="BK191" i="24"/>
  <c r="BK154" i="30"/>
  <c r="J154" i="30" s="1"/>
  <c r="J70" i="30" s="1"/>
  <c r="J162" i="30"/>
  <c r="J72" i="30" s="1"/>
  <c r="J63" i="34"/>
  <c r="J32" i="34"/>
  <c r="AG92" i="1" s="1"/>
  <c r="J63" i="32"/>
  <c r="J32" i="32"/>
  <c r="J177" i="23"/>
  <c r="J73" i="23" s="1"/>
  <c r="BK176" i="23"/>
  <c r="J176" i="23" s="1"/>
  <c r="J72" i="23" s="1"/>
  <c r="BK173" i="3"/>
  <c r="BK313" i="18"/>
  <c r="J313" i="18" s="1"/>
  <c r="J85" i="18" s="1"/>
  <c r="BK90" i="7"/>
  <c r="J90" i="7" s="1"/>
  <c r="J63" i="7" s="1"/>
  <c r="BK181" i="11"/>
  <c r="J212" i="24"/>
  <c r="J74" i="24" s="1"/>
  <c r="BK91" i="33"/>
  <c r="BK90" i="33" s="1"/>
  <c r="J90" i="33" s="1"/>
  <c r="J63" i="33" s="1"/>
  <c r="BK95" i="27"/>
  <c r="BK291" i="30"/>
  <c r="BK262" i="2"/>
  <c r="J262" i="2" s="1"/>
  <c r="J81" i="2" s="1"/>
  <c r="BK92" i="21"/>
  <c r="BK86" i="20"/>
  <c r="J86" i="20" s="1"/>
  <c r="BK112" i="24"/>
  <c r="J112" i="24" s="1"/>
  <c r="J64" i="24" s="1"/>
  <c r="T91" i="33"/>
  <c r="T90" i="33"/>
  <c r="P166" i="2"/>
  <c r="P165" i="2"/>
  <c r="P191" i="24"/>
  <c r="P172" i="24" s="1"/>
  <c r="R168" i="18"/>
  <c r="R162" i="18" s="1"/>
  <c r="P95" i="27"/>
  <c r="P94" i="27" s="1"/>
  <c r="AU84" i="1" s="1"/>
  <c r="R93" i="21"/>
  <c r="R92" i="21"/>
  <c r="R91" i="21"/>
  <c r="P129" i="27"/>
  <c r="R181" i="11"/>
  <c r="T189" i="10"/>
  <c r="T176" i="10" s="1"/>
  <c r="T181" i="11"/>
  <c r="T168" i="11" s="1"/>
  <c r="T168" i="18"/>
  <c r="T162" i="18" s="1"/>
  <c r="T93" i="21"/>
  <c r="T92" i="21" s="1"/>
  <c r="T91" i="21" s="1"/>
  <c r="P275" i="12"/>
  <c r="T111" i="30"/>
  <c r="T110" i="30" s="1"/>
  <c r="P181" i="11"/>
  <c r="P168" i="11" s="1"/>
  <c r="P93" i="21"/>
  <c r="P92" i="21" s="1"/>
  <c r="P91" i="21" s="1"/>
  <c r="AU77" i="1" s="1"/>
  <c r="T129" i="27"/>
  <c r="T172" i="3"/>
  <c r="T171" i="3" s="1"/>
  <c r="T95" i="27"/>
  <c r="T94" i="27"/>
  <c r="R173" i="4"/>
  <c r="R172" i="4" s="1"/>
  <c r="R110" i="4" s="1"/>
  <c r="P111" i="18"/>
  <c r="R95" i="27"/>
  <c r="R94" i="27" s="1"/>
  <c r="T166" i="2"/>
  <c r="T165" i="2"/>
  <c r="R172" i="3"/>
  <c r="R171" i="3"/>
  <c r="P168" i="18"/>
  <c r="P162" i="18" s="1"/>
  <c r="P110" i="18" s="1"/>
  <c r="AU74" i="1" s="1"/>
  <c r="P262" i="2"/>
  <c r="P241" i="2" s="1"/>
  <c r="BK86" i="19"/>
  <c r="J86" i="19" s="1"/>
  <c r="T248" i="18"/>
  <c r="BK282" i="4"/>
  <c r="J282" i="4"/>
  <c r="J81" i="4" s="1"/>
  <c r="P111" i="4"/>
  <c r="R91" i="33"/>
  <c r="R90" i="33"/>
  <c r="R112" i="24"/>
  <c r="P90" i="15"/>
  <c r="AU70" i="1"/>
  <c r="R90" i="7"/>
  <c r="P111" i="23"/>
  <c r="T301" i="12"/>
  <c r="T275" i="12" s="1"/>
  <c r="BK113" i="12"/>
  <c r="J113" i="12" s="1"/>
  <c r="J64" i="12" s="1"/>
  <c r="P113" i="10"/>
  <c r="P91" i="33"/>
  <c r="P90" i="33"/>
  <c r="AU91" i="1"/>
  <c r="R176" i="23"/>
  <c r="R158" i="23" s="1"/>
  <c r="T282" i="4"/>
  <c r="T256" i="4"/>
  <c r="BK111" i="3"/>
  <c r="J111" i="3" s="1"/>
  <c r="J64" i="3" s="1"/>
  <c r="P282" i="4"/>
  <c r="P256" i="4"/>
  <c r="R111" i="3"/>
  <c r="T113" i="12"/>
  <c r="T90" i="7"/>
  <c r="P111" i="3"/>
  <c r="R113" i="10"/>
  <c r="P293" i="10"/>
  <c r="P267" i="10" s="1"/>
  <c r="P112" i="11"/>
  <c r="T113" i="10"/>
  <c r="R262" i="2"/>
  <c r="R241" i="2" s="1"/>
  <c r="P237" i="23"/>
  <c r="BK111" i="4"/>
  <c r="J111" i="4"/>
  <c r="J64" i="4" s="1"/>
  <c r="R168" i="11"/>
  <c r="BK89" i="29"/>
  <c r="BK88" i="29" s="1"/>
  <c r="J88" i="29" s="1"/>
  <c r="J63" i="29" s="1"/>
  <c r="BK111" i="23"/>
  <c r="J111" i="23"/>
  <c r="J64" i="23" s="1"/>
  <c r="P112" i="24"/>
  <c r="P197" i="12"/>
  <c r="P184" i="12"/>
  <c r="R111" i="2"/>
  <c r="R111" i="23"/>
  <c r="T237" i="23"/>
  <c r="R237" i="23"/>
  <c r="T241" i="2"/>
  <c r="R267" i="10"/>
  <c r="R255" i="3"/>
  <c r="P248" i="18"/>
  <c r="R172" i="24"/>
  <c r="T111" i="18"/>
  <c r="P113" i="12"/>
  <c r="T176" i="23"/>
  <c r="T158" i="23" s="1"/>
  <c r="R276" i="11"/>
  <c r="R257" i="11"/>
  <c r="R256" i="4"/>
  <c r="T242" i="30"/>
  <c r="T172" i="24"/>
  <c r="P242" i="30"/>
  <c r="P110" i="30" s="1"/>
  <c r="AU88" i="1" s="1"/>
  <c r="R184" i="12"/>
  <c r="T255" i="3"/>
  <c r="P257" i="11"/>
  <c r="T293" i="10"/>
  <c r="T267" i="10" s="1"/>
  <c r="R242" i="30"/>
  <c r="R110" i="30"/>
  <c r="P111" i="30"/>
  <c r="T111" i="3"/>
  <c r="P269" i="24"/>
  <c r="T197" i="12"/>
  <c r="T184" i="12" s="1"/>
  <c r="T112" i="12" s="1"/>
  <c r="R269" i="24"/>
  <c r="BK111" i="18"/>
  <c r="J111" i="18"/>
  <c r="J64" i="18" s="1"/>
  <c r="T276" i="11"/>
  <c r="T257" i="11" s="1"/>
  <c r="R112" i="11"/>
  <c r="P287" i="3"/>
  <c r="P255" i="3" s="1"/>
  <c r="BK237" i="23"/>
  <c r="J237" i="23"/>
  <c r="J80" i="23"/>
  <c r="R248" i="18"/>
  <c r="T112" i="11"/>
  <c r="T111" i="2"/>
  <c r="T269" i="24"/>
  <c r="T111" i="23"/>
  <c r="R111" i="4"/>
  <c r="R111" i="18"/>
  <c r="R90" i="15"/>
  <c r="R166" i="2"/>
  <c r="R165" i="2" s="1"/>
  <c r="BA56" i="1"/>
  <c r="BA55" i="1" s="1"/>
  <c r="AW55" i="1" s="1"/>
  <c r="BK111" i="30"/>
  <c r="J111" i="30" s="1"/>
  <c r="J64" i="30" s="1"/>
  <c r="BK112" i="11"/>
  <c r="J112" i="11" s="1"/>
  <c r="J64" i="11" s="1"/>
  <c r="BK89" i="35"/>
  <c r="J89" i="35" s="1"/>
  <c r="J64" i="35" s="1"/>
  <c r="AG90" i="1"/>
  <c r="AN90" i="1" s="1"/>
  <c r="AG89" i="1"/>
  <c r="AN89" i="1" s="1"/>
  <c r="J63" i="31"/>
  <c r="AG82" i="1"/>
  <c r="J63" i="25"/>
  <c r="BK269" i="24"/>
  <c r="J269" i="24"/>
  <c r="J80" i="24" s="1"/>
  <c r="BK158" i="23"/>
  <c r="J158" i="23" s="1"/>
  <c r="J70" i="23" s="1"/>
  <c r="J169" i="18"/>
  <c r="J73" i="18" s="1"/>
  <c r="BK162" i="18"/>
  <c r="J162" i="18"/>
  <c r="J70" i="18" s="1"/>
  <c r="BK88" i="17"/>
  <c r="J88" i="17"/>
  <c r="J32" i="17" s="1"/>
  <c r="AG72" i="1" s="1"/>
  <c r="AG69" i="1"/>
  <c r="J63" i="14"/>
  <c r="BK257" i="11"/>
  <c r="J257" i="11"/>
  <c r="J80" i="11" s="1"/>
  <c r="BK176" i="10"/>
  <c r="J176" i="10" s="1"/>
  <c r="J70" i="10" s="1"/>
  <c r="BK267" i="10"/>
  <c r="J267" i="10"/>
  <c r="J80" i="10" s="1"/>
  <c r="BK88" i="9"/>
  <c r="J88" i="9"/>
  <c r="BK255" i="3"/>
  <c r="J255" i="3" s="1"/>
  <c r="J79" i="3" s="1"/>
  <c r="F35" i="8"/>
  <c r="AZ62" i="1" s="1"/>
  <c r="J35" i="27"/>
  <c r="AV84" i="1" s="1"/>
  <c r="AT84" i="1" s="1"/>
  <c r="J35" i="2"/>
  <c r="AV56" i="1" s="1"/>
  <c r="AT56" i="1" s="1"/>
  <c r="F35" i="4"/>
  <c r="AZ58" i="1" s="1"/>
  <c r="J35" i="10"/>
  <c r="AV65" i="1" s="1"/>
  <c r="BB87" i="1"/>
  <c r="AX87" i="1" s="1"/>
  <c r="F35" i="7"/>
  <c r="AZ61" i="1" s="1"/>
  <c r="F35" i="25"/>
  <c r="AZ82" i="1"/>
  <c r="F35" i="21"/>
  <c r="AZ77" i="1" s="1"/>
  <c r="F35" i="28"/>
  <c r="AZ85" i="1"/>
  <c r="J35" i="7"/>
  <c r="AV61" i="1"/>
  <c r="AT61" i="1" s="1"/>
  <c r="J32" i="16"/>
  <c r="AG71" i="1" s="1"/>
  <c r="BB64" i="1"/>
  <c r="AX64" i="1"/>
  <c r="BD73" i="1"/>
  <c r="J32" i="28"/>
  <c r="AG85" i="1"/>
  <c r="BD79" i="1"/>
  <c r="BB79" i="1"/>
  <c r="AX79" i="1" s="1"/>
  <c r="F35" i="33"/>
  <c r="AZ91" i="1" s="1"/>
  <c r="J35" i="9"/>
  <c r="AV63" i="1" s="1"/>
  <c r="AT63" i="1" s="1"/>
  <c r="F35" i="22"/>
  <c r="AZ78" i="1" s="1"/>
  <c r="J35" i="31"/>
  <c r="AV89" i="1"/>
  <c r="AT89" i="1"/>
  <c r="BB55" i="1"/>
  <c r="AX55" i="1" s="1"/>
  <c r="J35" i="21"/>
  <c r="AV77" i="1" s="1"/>
  <c r="AT77" i="1" s="1"/>
  <c r="J35" i="25"/>
  <c r="AV82" i="1" s="1"/>
  <c r="AT82" i="1" s="1"/>
  <c r="AN82" i="1" s="1"/>
  <c r="F35" i="30"/>
  <c r="AZ88" i="1" s="1"/>
  <c r="J32" i="13"/>
  <c r="AG68" i="1" s="1"/>
  <c r="J35" i="16"/>
  <c r="AV71" i="1" s="1"/>
  <c r="AT71" i="1" s="1"/>
  <c r="F35" i="31"/>
  <c r="AZ89" i="1"/>
  <c r="J35" i="32"/>
  <c r="AV90" i="1"/>
  <c r="AT90" i="1"/>
  <c r="BA79" i="1"/>
  <c r="AW79" i="1"/>
  <c r="J35" i="33"/>
  <c r="AV91" i="1" s="1"/>
  <c r="AT91" i="1" s="1"/>
  <c r="J35" i="5"/>
  <c r="AV59" i="1"/>
  <c r="AT59" i="1"/>
  <c r="J35" i="8"/>
  <c r="AV62" i="1" s="1"/>
  <c r="AT62" i="1" s="1"/>
  <c r="J35" i="17"/>
  <c r="AV72" i="1" s="1"/>
  <c r="AT72" i="1" s="1"/>
  <c r="F35" i="19"/>
  <c r="AZ75" i="1" s="1"/>
  <c r="F35" i="34"/>
  <c r="AZ92" i="1" s="1"/>
  <c r="J35" i="12"/>
  <c r="AV67" i="1" s="1"/>
  <c r="AT67" i="1" s="1"/>
  <c r="F35" i="6"/>
  <c r="AZ60" i="1"/>
  <c r="BD64" i="1"/>
  <c r="J35" i="3"/>
  <c r="AV57" i="1" s="1"/>
  <c r="AT57" i="1" s="1"/>
  <c r="F35" i="23"/>
  <c r="AZ80" i="1" s="1"/>
  <c r="BC79" i="1"/>
  <c r="AY79" i="1"/>
  <c r="BC64" i="1"/>
  <c r="AY64" i="1" s="1"/>
  <c r="J35" i="30"/>
  <c r="AV88" i="1"/>
  <c r="AT88" i="1" s="1"/>
  <c r="J32" i="7"/>
  <c r="AG61" i="1" s="1"/>
  <c r="F35" i="14"/>
  <c r="AZ69" i="1"/>
  <c r="J35" i="20"/>
  <c r="AV76" i="1" s="1"/>
  <c r="AT76" i="1" s="1"/>
  <c r="J32" i="9"/>
  <c r="AG63" i="1" s="1"/>
  <c r="J35" i="13"/>
  <c r="AV68" i="1" s="1"/>
  <c r="AT68" i="1" s="1"/>
  <c r="BA73" i="1"/>
  <c r="AW73" i="1" s="1"/>
  <c r="BD55" i="1"/>
  <c r="F35" i="18"/>
  <c r="AZ74" i="1" s="1"/>
  <c r="F35" i="29"/>
  <c r="AZ86" i="1" s="1"/>
  <c r="J35" i="4"/>
  <c r="AV58" i="1" s="1"/>
  <c r="AT58" i="1" s="1"/>
  <c r="BB73" i="1"/>
  <c r="AX73" i="1" s="1"/>
  <c r="J35" i="35"/>
  <c r="AV93" i="1"/>
  <c r="AT93" i="1"/>
  <c r="F35" i="5"/>
  <c r="AZ59" i="1" s="1"/>
  <c r="J35" i="22"/>
  <c r="AV78" i="1" s="1"/>
  <c r="AT78" i="1" s="1"/>
  <c r="F35" i="35"/>
  <c r="AZ93" i="1" s="1"/>
  <c r="J35" i="14"/>
  <c r="AV69" i="1" s="1"/>
  <c r="AT69" i="1" s="1"/>
  <c r="BA64" i="1"/>
  <c r="AW64" i="1"/>
  <c r="F35" i="10"/>
  <c r="AZ65" i="1"/>
  <c r="J35" i="23"/>
  <c r="AV80" i="1"/>
  <c r="AT80" i="1" s="1"/>
  <c r="F35" i="27"/>
  <c r="AZ84" i="1" s="1"/>
  <c r="J35" i="11"/>
  <c r="AV66" i="1" s="1"/>
  <c r="AT66" i="1" s="1"/>
  <c r="J35" i="28"/>
  <c r="AV85" i="1" s="1"/>
  <c r="AT85" i="1" s="1"/>
  <c r="F35" i="9"/>
  <c r="AZ63" i="1" s="1"/>
  <c r="J35" i="19"/>
  <c r="AV75" i="1" s="1"/>
  <c r="AT75" i="1" s="1"/>
  <c r="F35" i="32"/>
  <c r="AZ90" i="1" s="1"/>
  <c r="J35" i="15"/>
  <c r="AV70" i="1"/>
  <c r="AT70" i="1" s="1"/>
  <c r="J32" i="26"/>
  <c r="AG83" i="1" s="1"/>
  <c r="J35" i="29"/>
  <c r="AV86" i="1"/>
  <c r="AT86" i="1" s="1"/>
  <c r="BC55" i="1"/>
  <c r="AY55" i="1" s="1"/>
  <c r="J32" i="15"/>
  <c r="AG70" i="1" s="1"/>
  <c r="F35" i="16"/>
  <c r="AZ71" i="1" s="1"/>
  <c r="J35" i="34"/>
  <c r="AV92" i="1" s="1"/>
  <c r="AT92" i="1" s="1"/>
  <c r="BC87" i="1"/>
  <c r="AY87" i="1"/>
  <c r="BD87" i="1"/>
  <c r="J35" i="6"/>
  <c r="AV60" i="1"/>
  <c r="AT60" i="1" s="1"/>
  <c r="F35" i="11"/>
  <c r="AZ66" i="1"/>
  <c r="BC73" i="1"/>
  <c r="AY73" i="1" s="1"/>
  <c r="J35" i="26"/>
  <c r="AV83" i="1" s="1"/>
  <c r="AT83" i="1" s="1"/>
  <c r="F35" i="3"/>
  <c r="AZ57" i="1" s="1"/>
  <c r="F35" i="17"/>
  <c r="AZ72" i="1" s="1"/>
  <c r="J35" i="18"/>
  <c r="AV74" i="1" s="1"/>
  <c r="AT74" i="1" s="1"/>
  <c r="F35" i="2"/>
  <c r="AZ56" i="1" s="1"/>
  <c r="J35" i="24"/>
  <c r="AV81" i="1" s="1"/>
  <c r="AT81" i="1" s="1"/>
  <c r="F35" i="13"/>
  <c r="AZ68" i="1" s="1"/>
  <c r="F35" i="26"/>
  <c r="AZ83" i="1"/>
  <c r="F35" i="15"/>
  <c r="AZ70" i="1" s="1"/>
  <c r="F35" i="24"/>
  <c r="AZ81" i="1" s="1"/>
  <c r="F35" i="20"/>
  <c r="AZ76" i="1" s="1"/>
  <c r="BA87" i="1"/>
  <c r="AW87" i="1" s="1"/>
  <c r="F35" i="12"/>
  <c r="AZ67" i="1"/>
  <c r="J63" i="5" l="1"/>
  <c r="BK88" i="22"/>
  <c r="J88" i="22" s="1"/>
  <c r="J32" i="22" s="1"/>
  <c r="AG78" i="1" s="1"/>
  <c r="AN78" i="1" s="1"/>
  <c r="AN92" i="1"/>
  <c r="P112" i="10"/>
  <c r="AU65" i="1" s="1"/>
  <c r="T110" i="18"/>
  <c r="R110" i="18"/>
  <c r="T112" i="10"/>
  <c r="J91" i="33"/>
  <c r="J64" i="33" s="1"/>
  <c r="P110" i="2"/>
  <c r="AU56" i="1" s="1"/>
  <c r="BK197" i="12"/>
  <c r="J197" i="12" s="1"/>
  <c r="J72" i="12" s="1"/>
  <c r="BK248" i="18"/>
  <c r="J248" i="18" s="1"/>
  <c r="J80" i="18" s="1"/>
  <c r="J174" i="4"/>
  <c r="J72" i="4" s="1"/>
  <c r="BK173" i="4"/>
  <c r="J32" i="33"/>
  <c r="AG91" i="1" s="1"/>
  <c r="T110" i="4"/>
  <c r="J63" i="6"/>
  <c r="T110" i="3"/>
  <c r="AN59" i="1"/>
  <c r="BK275" i="12"/>
  <c r="J275" i="12" s="1"/>
  <c r="J80" i="12" s="1"/>
  <c r="T110" i="2"/>
  <c r="J32" i="8"/>
  <c r="AG62" i="1" s="1"/>
  <c r="BK241" i="2"/>
  <c r="J241" i="2" s="1"/>
  <c r="J79" i="2" s="1"/>
  <c r="BK165" i="2"/>
  <c r="J165" i="2" s="1"/>
  <c r="J70" i="2" s="1"/>
  <c r="J32" i="19"/>
  <c r="AG75" i="1" s="1"/>
  <c r="J63" i="19"/>
  <c r="AN69" i="1"/>
  <c r="AU73" i="1"/>
  <c r="J32" i="20"/>
  <c r="AG76" i="1" s="1"/>
  <c r="AN76" i="1" s="1"/>
  <c r="J63" i="20"/>
  <c r="J92" i="21"/>
  <c r="J64" i="21" s="1"/>
  <c r="BK91" i="21"/>
  <c r="J91" i="21" s="1"/>
  <c r="J291" i="30"/>
  <c r="J85" i="30" s="1"/>
  <c r="BK242" i="30"/>
  <c r="J242" i="30" s="1"/>
  <c r="J80" i="30" s="1"/>
  <c r="BK94" i="27"/>
  <c r="J94" i="27" s="1"/>
  <c r="J95" i="27"/>
  <c r="J64" i="27" s="1"/>
  <c r="J181" i="11"/>
  <c r="J72" i="11" s="1"/>
  <c r="BK168" i="11"/>
  <c r="J168" i="11" s="1"/>
  <c r="J70" i="11" s="1"/>
  <c r="J191" i="24"/>
  <c r="J72" i="24" s="1"/>
  <c r="BK172" i="24"/>
  <c r="J172" i="24" s="1"/>
  <c r="J70" i="24" s="1"/>
  <c r="BK172" i="3"/>
  <c r="J173" i="3"/>
  <c r="J72" i="3" s="1"/>
  <c r="P112" i="12"/>
  <c r="AU67" i="1"/>
  <c r="R111" i="11"/>
  <c r="P111" i="11"/>
  <c r="AU66" i="1"/>
  <c r="R110" i="2"/>
  <c r="P110" i="23"/>
  <c r="AU80" i="1"/>
  <c r="T111" i="11"/>
  <c r="P111" i="24"/>
  <c r="AU81" i="1"/>
  <c r="R110" i="3"/>
  <c r="T111" i="24"/>
  <c r="P110" i="3"/>
  <c r="AU57" i="1"/>
  <c r="P110" i="4"/>
  <c r="AU58" i="1"/>
  <c r="T110" i="23"/>
  <c r="R112" i="10"/>
  <c r="R110" i="23"/>
  <c r="R111" i="24"/>
  <c r="BK256" i="4"/>
  <c r="J256" i="4"/>
  <c r="J79" i="4"/>
  <c r="BK88" i="35"/>
  <c r="J88" i="35" s="1"/>
  <c r="J63" i="35" s="1"/>
  <c r="J89" i="29"/>
  <c r="J64" i="29"/>
  <c r="AN91" i="1"/>
  <c r="J41" i="34"/>
  <c r="J41" i="33"/>
  <c r="J41" i="32"/>
  <c r="J41" i="31"/>
  <c r="AN85" i="1"/>
  <c r="J41" i="28"/>
  <c r="AN83" i="1"/>
  <c r="J41" i="26"/>
  <c r="J41" i="25"/>
  <c r="BK110" i="23"/>
  <c r="J110" i="23" s="1"/>
  <c r="J32" i="23" s="1"/>
  <c r="AG80" i="1" s="1"/>
  <c r="AN75" i="1"/>
  <c r="AN72" i="1"/>
  <c r="J63" i="17"/>
  <c r="AN71" i="1"/>
  <c r="J41" i="17"/>
  <c r="AN70" i="1"/>
  <c r="J41" i="16"/>
  <c r="J41" i="15"/>
  <c r="AN68" i="1"/>
  <c r="J41" i="14"/>
  <c r="J41" i="13"/>
  <c r="BK112" i="10"/>
  <c r="J112" i="10" s="1"/>
  <c r="J32" i="10" s="1"/>
  <c r="AG65" i="1" s="1"/>
  <c r="AN63" i="1"/>
  <c r="J63" i="9"/>
  <c r="AN62" i="1"/>
  <c r="J41" i="9"/>
  <c r="AN61" i="1"/>
  <c r="J41" i="8"/>
  <c r="J41" i="7"/>
  <c r="J41" i="6"/>
  <c r="J41" i="5"/>
  <c r="AZ64" i="1"/>
  <c r="AV64" i="1"/>
  <c r="AT64" i="1"/>
  <c r="BC54" i="1"/>
  <c r="W32" i="1" s="1"/>
  <c r="BA54" i="1"/>
  <c r="W30" i="1" s="1"/>
  <c r="AZ55" i="1"/>
  <c r="AZ79" i="1"/>
  <c r="AV79" i="1"/>
  <c r="AT79" i="1"/>
  <c r="AU87" i="1"/>
  <c r="AZ87" i="1"/>
  <c r="AV87" i="1" s="1"/>
  <c r="AT87" i="1" s="1"/>
  <c r="J32" i="29"/>
  <c r="AG86" i="1"/>
  <c r="AZ73" i="1"/>
  <c r="AV73" i="1"/>
  <c r="AT73" i="1" s="1"/>
  <c r="AT65" i="1"/>
  <c r="BB54" i="1"/>
  <c r="W31" i="1" s="1"/>
  <c r="BD54" i="1"/>
  <c r="W33" i="1" s="1"/>
  <c r="J63" i="22" l="1"/>
  <c r="J41" i="22"/>
  <c r="J173" i="4"/>
  <c r="J71" i="4" s="1"/>
  <c r="BK172" i="4"/>
  <c r="J172" i="4" s="1"/>
  <c r="J70" i="4" s="1"/>
  <c r="BK110" i="30"/>
  <c r="J110" i="30" s="1"/>
  <c r="J63" i="30" s="1"/>
  <c r="BK110" i="2"/>
  <c r="J110" i="2" s="1"/>
  <c r="J63" i="2" s="1"/>
  <c r="BK184" i="12"/>
  <c r="J184" i="12" s="1"/>
  <c r="J70" i="12" s="1"/>
  <c r="BK111" i="11"/>
  <c r="J111" i="11" s="1"/>
  <c r="J63" i="11" s="1"/>
  <c r="BK110" i="18"/>
  <c r="J110" i="18" s="1"/>
  <c r="J32" i="18" s="1"/>
  <c r="AG74" i="1" s="1"/>
  <c r="AN74" i="1" s="1"/>
  <c r="J41" i="19"/>
  <c r="J63" i="21"/>
  <c r="J32" i="21"/>
  <c r="BK171" i="3"/>
  <c r="J172" i="3"/>
  <c r="J71" i="3" s="1"/>
  <c r="J41" i="20"/>
  <c r="BK111" i="24"/>
  <c r="J111" i="24" s="1"/>
  <c r="J63" i="24" s="1"/>
  <c r="J32" i="27"/>
  <c r="J63" i="27"/>
  <c r="J41" i="29"/>
  <c r="BK110" i="4"/>
  <c r="J110" i="4"/>
  <c r="J32" i="4" s="1"/>
  <c r="AG58" i="1" s="1"/>
  <c r="AN58" i="1" s="1"/>
  <c r="J41" i="23"/>
  <c r="J63" i="23"/>
  <c r="AN80" i="1"/>
  <c r="AN65" i="1"/>
  <c r="J41" i="10"/>
  <c r="J63" i="10"/>
  <c r="AN86" i="1"/>
  <c r="AY54" i="1"/>
  <c r="AV55" i="1"/>
  <c r="AT55" i="1" s="1"/>
  <c r="J32" i="35"/>
  <c r="AG93" i="1" s="1"/>
  <c r="AW54" i="1"/>
  <c r="AK30" i="1" s="1"/>
  <c r="AX54" i="1"/>
  <c r="J32" i="11"/>
  <c r="AG66" i="1"/>
  <c r="AN66" i="1"/>
  <c r="AU79" i="1"/>
  <c r="AU55" i="1"/>
  <c r="AU64" i="1"/>
  <c r="AZ54" i="1"/>
  <c r="W29" i="1" s="1"/>
  <c r="J63" i="18" l="1"/>
  <c r="J32" i="30"/>
  <c r="AG88" i="1" s="1"/>
  <c r="AG87" i="1" s="1"/>
  <c r="AN87" i="1" s="1"/>
  <c r="J32" i="24"/>
  <c r="AG81" i="1" s="1"/>
  <c r="AN81" i="1" s="1"/>
  <c r="J32" i="2"/>
  <c r="AG56" i="1" s="1"/>
  <c r="AN56" i="1" s="1"/>
  <c r="J41" i="18"/>
  <c r="BK112" i="12"/>
  <c r="J112" i="12" s="1"/>
  <c r="J32" i="12"/>
  <c r="J63" i="12"/>
  <c r="AG77" i="1"/>
  <c r="J41" i="21"/>
  <c r="AN88" i="1"/>
  <c r="J41" i="30"/>
  <c r="AG84" i="1"/>
  <c r="AN84" i="1" s="1"/>
  <c r="J41" i="27"/>
  <c r="J171" i="3"/>
  <c r="J70" i="3" s="1"/>
  <c r="BK110" i="3"/>
  <c r="J110" i="3" s="1"/>
  <c r="J41" i="35"/>
  <c r="J41" i="4"/>
  <c r="J63" i="4"/>
  <c r="J41" i="24"/>
  <c r="J41" i="11"/>
  <c r="AN93" i="1"/>
  <c r="AU54" i="1"/>
  <c r="AG79" i="1"/>
  <c r="AN79" i="1" s="1"/>
  <c r="AV54" i="1"/>
  <c r="AK29" i="1" s="1"/>
  <c r="J41" i="2" l="1"/>
  <c r="J32" i="3"/>
  <c r="J63" i="3"/>
  <c r="AN77" i="1"/>
  <c r="AG73" i="1"/>
  <c r="AN73" i="1" s="1"/>
  <c r="AG67" i="1"/>
  <c r="J41" i="12"/>
  <c r="AT54" i="1"/>
  <c r="AN67" i="1" l="1"/>
  <c r="AG64" i="1"/>
  <c r="AN64" i="1" s="1"/>
  <c r="AG57" i="1"/>
  <c r="J41" i="3"/>
  <c r="AN57" i="1" l="1"/>
  <c r="AG55" i="1"/>
  <c r="AN55" i="1" l="1"/>
  <c r="AG54" i="1"/>
  <c r="AK26" i="1" l="1"/>
  <c r="AK35" i="1" s="1"/>
  <c r="AN54" i="1"/>
</calcChain>
</file>

<file path=xl/sharedStrings.xml><?xml version="1.0" encoding="utf-8"?>
<sst xmlns="http://schemas.openxmlformats.org/spreadsheetml/2006/main" count="49352" uniqueCount="3083">
  <si>
    <t>Export Komplet</t>
  </si>
  <si>
    <t>VZ</t>
  </si>
  <si>
    <t>2.0</t>
  </si>
  <si>
    <t/>
  </si>
  <si>
    <t>False</t>
  </si>
  <si>
    <t>{7d11ddc8-d98a-4d9c-b406-16cc62be40d8}</t>
  </si>
  <si>
    <t>&gt;&gt;  skryté sloupce  &lt;&lt;</t>
  </si>
  <si>
    <t>0,01</t>
  </si>
  <si>
    <t>21</t>
  </si>
  <si>
    <t>12</t>
  </si>
  <si>
    <t>REKAPITULACE STAVBY</t>
  </si>
  <si>
    <t>v ---  níže se nacházejí doplnkové a pomocné údaje k sestavám  --- v</t>
  </si>
  <si>
    <t>Návod na vyplnění</t>
  </si>
  <si>
    <t>0,001</t>
  </si>
  <si>
    <t>Kód:</t>
  </si>
  <si>
    <t>roz71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</si>
  <si>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</si>
  <si>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</si>
  <si>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Rekonstrukce sociálního zařízení včetně rozvodů vody a kanalizace</t>
  </si>
  <si>
    <t>KSO:</t>
  </si>
  <si>
    <t>CC-CZ:</t>
  </si>
  <si>
    <t>Místo:</t>
  </si>
  <si>
    <t xml:space="preserve"> </t>
  </si>
  <si>
    <t>Datum:</t>
  </si>
  <si>
    <t>Zadavatel:</t>
  </si>
  <si>
    <t>IČ:</t>
  </si>
  <si>
    <t>DIČ:</t>
  </si>
  <si>
    <t>Účastník:</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</si>
  <si>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</si>
  <si>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</si>
  <si>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</si>
  <si>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</si>
  <si>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</si>
  <si>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</si>
  <si>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</si>
  <si>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</si>
  <si>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</si>
  <si>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</si>
  <si>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</si>
  <si>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</si>
  <si>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</si>
  <si>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</si>
  <si>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</si>
  <si>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</si>
  <si>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</si>
  <si>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</si>
  <si>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</si>
  <si>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</si>
  <si>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</si>
  <si>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</si>
  <si>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</si>
  <si>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</si>
  <si>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</si>
  <si>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</si>
  <si>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</si>
  <si>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</si>
  <si>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</si>
  <si>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</si>
  <si>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</si>
  <si>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</si>
  <si>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</si>
  <si>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</si>
  <si>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</si>
  <si>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</si>
  <si>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</si>
  <si>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</si>
  <si>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</si>
  <si>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</si>
  <si>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</si>
  <si>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</si>
  <si>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</si>
  <si>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</si>
  <si>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A</t>
  </si>
  <si>
    <t>SO01 - Základní škola - dívky</t>
  </si>
  <si>
    <t>STA</t>
  </si>
  <si>
    <t>1</t>
  </si>
  <si>
    <t>{e730813c-cf2a-46ad-86e4-496f8b34449f}</t>
  </si>
  <si>
    <t>2</t>
  </si>
  <si>
    <t>/</t>
  </si>
  <si>
    <t>A1</t>
  </si>
  <si>
    <t>Větev WC dívky 1 PP</t>
  </si>
  <si>
    <t>Soupis</t>
  </si>
  <si>
    <t>{8dcd5ebc-e475-4e0e-ba03-b2fe1330a1db}</t>
  </si>
  <si>
    <t>A2</t>
  </si>
  <si>
    <t>Větev WC dívky 1 NP</t>
  </si>
  <si>
    <t>{f971331d-bdec-49f0-a3c0-d5d503d46d25}</t>
  </si>
  <si>
    <t>A3</t>
  </si>
  <si>
    <t>Větev WC dívky 2 NP</t>
  </si>
  <si>
    <t>{4457b2fb-d467-4b48-8e40-6c44189eb37d}</t>
  </si>
  <si>
    <t>A4</t>
  </si>
  <si>
    <t>Elektroinstalace</t>
  </si>
  <si>
    <t>{ef05b21f-a3c4-43f4-b494-fa4b337590ef}</t>
  </si>
  <si>
    <t>A5</t>
  </si>
  <si>
    <t xml:space="preserve">Vytápění </t>
  </si>
  <si>
    <t>{6da9679d-f8d6-4fae-89a6-dcf72a06eda4}</t>
  </si>
  <si>
    <t>A6</t>
  </si>
  <si>
    <t>VZT</t>
  </si>
  <si>
    <t>{4540f782-0e04-4fc5-b554-6053631843cc}</t>
  </si>
  <si>
    <t>A7</t>
  </si>
  <si>
    <t>ZTI</t>
  </si>
  <si>
    <t>{9e99f5c0-ec79-4a81-862b-0fe55f8cbb76}</t>
  </si>
  <si>
    <t>A8</t>
  </si>
  <si>
    <t>VRN</t>
  </si>
  <si>
    <t>{38f7d148-5ef4-413d-8423-65354678a39d}</t>
  </si>
  <si>
    <t>B</t>
  </si>
  <si>
    <t>SO01 - Základní škola - chlapci</t>
  </si>
  <si>
    <t>{361fbcb1-cba3-4291-b166-e4b7e58be961}</t>
  </si>
  <si>
    <t>B1</t>
  </si>
  <si>
    <t>Větev WC chlapci 1 PP</t>
  </si>
  <si>
    <t>{954b3bd4-9428-4e26-aa00-d6a360bea921}</t>
  </si>
  <si>
    <t>B2</t>
  </si>
  <si>
    <t>Větev WC chlapci 1 NP</t>
  </si>
  <si>
    <t>{d2811224-df28-4f1e-9ca5-3489bab1dbc9}</t>
  </si>
  <si>
    <t>B3</t>
  </si>
  <si>
    <t>Větev WC chlapci 2 NP</t>
  </si>
  <si>
    <t>{c14c2a07-7d9f-41a0-8fb3-ecc7aa50fa51}</t>
  </si>
  <si>
    <t>B4</t>
  </si>
  <si>
    <t>{9a3e8d19-b2e6-4c2f-a87b-4cf0a57ae1ae}</t>
  </si>
  <si>
    <t>B5</t>
  </si>
  <si>
    <t>Vytápění</t>
  </si>
  <si>
    <t>{13eed0d4-f296-42c1-80c2-9472b7aed0f8}</t>
  </si>
  <si>
    <t>B6</t>
  </si>
  <si>
    <t>{7aa99175-24f2-4ced-a4d7-b57391ecb785}</t>
  </si>
  <si>
    <t>B7</t>
  </si>
  <si>
    <t>{665db6c4-09ff-4f7f-8c11-96760420176b}</t>
  </si>
  <si>
    <t>B8</t>
  </si>
  <si>
    <t>{c072ff9b-ca32-4555-9beb-2417325fbc58}</t>
  </si>
  <si>
    <t>C</t>
  </si>
  <si>
    <t>SO01- Základní škola - tělocvična</t>
  </si>
  <si>
    <t>{7f5ac042-f0b2-42d3-8125-0e2e2dff25bc}</t>
  </si>
  <si>
    <t>C1</t>
  </si>
  <si>
    <t>WC, mezipatro</t>
  </si>
  <si>
    <t>{018a2129-0181-4bcf-96c4-a67d29bf494b}</t>
  </si>
  <si>
    <t>C2</t>
  </si>
  <si>
    <t>Elektroinstalace- WC</t>
  </si>
  <si>
    <t>{4b063a4d-db09-4f0d-8ad3-efb6f1cfc21e}</t>
  </si>
  <si>
    <t>C3</t>
  </si>
  <si>
    <t>Vytápění- WC</t>
  </si>
  <si>
    <t>{ba2aade0-4125-430a-ae1a-249cbb54fe41}</t>
  </si>
  <si>
    <t>C4</t>
  </si>
  <si>
    <t>VZT - WC</t>
  </si>
  <si>
    <t>{e1ba3e67-0d8e-41ac-b5b2-255c7e331987}</t>
  </si>
  <si>
    <t>C5</t>
  </si>
  <si>
    <t>{5be627fc-7dfb-423c-b5f3-01d9fbfe2af4}</t>
  </si>
  <si>
    <t>SO02 - SPC</t>
  </si>
  <si>
    <t>{1a28df38-0659-4ea0-920f-4141b66fc0a0}</t>
  </si>
  <si>
    <t>D1</t>
  </si>
  <si>
    <t xml:space="preserve"> WC - personál</t>
  </si>
  <si>
    <t>{9cde3d45-552e-4600-9ef8-86f35d8fc621}</t>
  </si>
  <si>
    <t>D2</t>
  </si>
  <si>
    <t>WC - návštěvníci</t>
  </si>
  <si>
    <t>{e09c38f9-b1e2-4b77-96f1-cdf01ed51c0c}</t>
  </si>
  <si>
    <t>D3</t>
  </si>
  <si>
    <t>{0e384f44-2c31-4e12-8c7e-f82d0a48f56c}</t>
  </si>
  <si>
    <t>D4</t>
  </si>
  <si>
    <t>{b6332a6a-125b-4852-8343-0ba5d2f62f02}</t>
  </si>
  <si>
    <t>D5</t>
  </si>
  <si>
    <t>{a56a0386-cd69-4bde-9d51-b910f208849c}</t>
  </si>
  <si>
    <t>D6</t>
  </si>
  <si>
    <t>{fac7683a-5ecd-4e1c-8c27-878649acf49a}</t>
  </si>
  <si>
    <t>D7</t>
  </si>
  <si>
    <t>{c3a878c3-d77e-4996-bd58-fd9bb86cd8ab}</t>
  </si>
  <si>
    <t>E</t>
  </si>
  <si>
    <t>SO01 - Sprchy tělocvična</t>
  </si>
  <si>
    <t>{3e47352a-0ffa-4ddf-91bd-8682df4f58ad}</t>
  </si>
  <si>
    <t>E1</t>
  </si>
  <si>
    <t>Sprcha</t>
  </si>
  <si>
    <t>{45e5030c-fa0e-43b5-bc08-f8e1e94801ed}</t>
  </si>
  <si>
    <t>E2</t>
  </si>
  <si>
    <t>Elektroinstalace- sprcha</t>
  </si>
  <si>
    <t>{25860eb0-388a-4f5d-9723-053804869ee4}</t>
  </si>
  <si>
    <t>E3</t>
  </si>
  <si>
    <t>Vytápění - sprcha</t>
  </si>
  <si>
    <t>{f57466b3-8806-47ab-b8b8-4cdc768c1d99}</t>
  </si>
  <si>
    <t>E4</t>
  </si>
  <si>
    <t>VZT - sprcha</t>
  </si>
  <si>
    <t>{0cc11dbb-b638-457d-b897-cf5315ae2aa2}</t>
  </si>
  <si>
    <t>E5</t>
  </si>
  <si>
    <t>ZTI - sprcha</t>
  </si>
  <si>
    <t>{0e4b0a15-726f-416c-b3fb-df0cb585ef46}</t>
  </si>
  <si>
    <t>E6</t>
  </si>
  <si>
    <t>{234d2f36-3fe5-4af0-9c7f-269220cacf10}</t>
  </si>
  <si>
    <t>F011</t>
  </si>
  <si>
    <t>Plochy místností 1 PP - 2 NP - dlažba, vč. prostoru mezi dveřmi</t>
  </si>
  <si>
    <t>m2</t>
  </si>
  <si>
    <t>18,638</t>
  </si>
  <si>
    <t>3</t>
  </si>
  <si>
    <t>F01</t>
  </si>
  <si>
    <t xml:space="preserve">Plochy místností 1 PP-2 NP </t>
  </si>
  <si>
    <t>17,52</t>
  </si>
  <si>
    <t>KRYCÍ LIST SOUPISU PRACÍ</t>
  </si>
  <si>
    <t>SDK</t>
  </si>
  <si>
    <t>Plocha podhledu ze sádrokartonu, vč. navazujících vrstev</t>
  </si>
  <si>
    <t>parapet1</t>
  </si>
  <si>
    <t xml:space="preserve">Délka parapetu </t>
  </si>
  <si>
    <t>bm</t>
  </si>
  <si>
    <t>2,11</t>
  </si>
  <si>
    <t>Obklad01</t>
  </si>
  <si>
    <t xml:space="preserve">Keramický obklad 1 PP - 2 NP, obvod místnosti </t>
  </si>
  <si>
    <t>23,58</t>
  </si>
  <si>
    <t>obklad</t>
  </si>
  <si>
    <t>Plocha ker. obkladu 1+2 NP + 1 PP</t>
  </si>
  <si>
    <t>49,026</t>
  </si>
  <si>
    <t>Objekt:</t>
  </si>
  <si>
    <t>omítka</t>
  </si>
  <si>
    <t xml:space="preserve">Plocha omítky nad obklad </t>
  </si>
  <si>
    <t>11,637</t>
  </si>
  <si>
    <t>A - SO01 - Základní škola - dívky</t>
  </si>
  <si>
    <t>okno1</t>
  </si>
  <si>
    <t xml:space="preserve">Otvory v obvodové stěně 1 PP - 2 NP </t>
  </si>
  <si>
    <t>2,21</t>
  </si>
  <si>
    <t>Soupis:</t>
  </si>
  <si>
    <t>obklad_S</t>
  </si>
  <si>
    <t>Plocha stávajícího obkladu 1PP-1 NP</t>
  </si>
  <si>
    <t>54,847</t>
  </si>
  <si>
    <t>A1 - Větev WC dívky 1 PP</t>
  </si>
  <si>
    <t>ostění1</t>
  </si>
  <si>
    <t xml:space="preserve">Ostění otvorů 1 PP -2 NP </t>
  </si>
  <si>
    <t>nadpraží1</t>
  </si>
  <si>
    <t xml:space="preserve">Nadpraží otvorů 1 PP - 2 NP </t>
  </si>
  <si>
    <t>2,25</t>
  </si>
  <si>
    <t>ostění_O</t>
  </si>
  <si>
    <t xml:space="preserve">Délka ostění v ker. obkladu vč. parapetu </t>
  </si>
  <si>
    <t>4,11</t>
  </si>
  <si>
    <t>REKAPITULACE ČLENĚNÍ SOUPISU PRACÍ</t>
  </si>
  <si>
    <t>Kód dílu - Popis</t>
  </si>
  <si>
    <t>Cena celkem [CZK]</t>
  </si>
  <si>
    <t>-1</t>
  </si>
  <si>
    <t>A-HSV - Bourací práce</t>
  </si>
  <si>
    <t xml:space="preserve">    963 - Podlahy</t>
  </si>
  <si>
    <t xml:space="preserve">    964 - Otvorové výplně, ostatní</t>
  </si>
  <si>
    <t xml:space="preserve">    965 - Omítky, podhledy</t>
  </si>
  <si>
    <t xml:space="preserve">    968 - Svislé konstrukce</t>
  </si>
  <si>
    <t xml:space="preserve">    997 - Přesun sutě</t>
  </si>
  <si>
    <t>HSV - Práce a dodávky HSV</t>
  </si>
  <si>
    <t xml:space="preserve">    6 - Úpravy povrchů, podlahy a osazování výplní</t>
  </si>
  <si>
    <t xml:space="preserve">      61 - Úprava povrchů vnitřních</t>
  </si>
  <si>
    <t xml:space="preserve">        61-2 - Sádrová omítka + vápenocementová omítka pod obklad</t>
  </si>
  <si>
    <t xml:space="preserve">      63 - Podlahy a podlahové konstrukce</t>
  </si>
  <si>
    <t xml:space="preserve">      64 - Osazování výplní otvorů</t>
  </si>
  <si>
    <t xml:space="preserve">    9 - Ostatní konstrukce a práce, bourání</t>
  </si>
  <si>
    <t xml:space="preserve">    94 - Lešení a stavební výtahy</t>
  </si>
  <si>
    <t xml:space="preserve">    998 - Přesun hmot</t>
  </si>
  <si>
    <t>PSV - Práce a dodávky PSV</t>
  </si>
  <si>
    <t xml:space="preserve">    725 - Zdravotechnika - zařizovací předměty</t>
  </si>
  <si>
    <t xml:space="preserve">    763 - Konstrukce suché výstavby</t>
  </si>
  <si>
    <t xml:space="preserve">      763-1 - Podhledy</t>
  </si>
  <si>
    <t xml:space="preserve">      763-3 - Sanitární příčky</t>
  </si>
  <si>
    <t xml:space="preserve">    766 - Konstrukce truhlářské</t>
  </si>
  <si>
    <t xml:space="preserve">    771 - Podlahy z dlaždic</t>
  </si>
  <si>
    <t xml:space="preserve">      771-1 - Hydroizolace pod dlažbu a obklad</t>
  </si>
  <si>
    <t xml:space="preserve">    781 - Dokončovací práce - obklady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</si>
  <si>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</si>
  <si>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</si>
  <si>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</si>
  <si>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</si>
  <si>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</si>
  <si>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</si>
  <si>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</si>
  <si>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</si>
  <si>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</si>
  <si>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</si>
  <si>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</si>
  <si>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</si>
  <si>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</si>
  <si>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</si>
  <si>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A-HSV</t>
  </si>
  <si>
    <t>Bourací práce</t>
  </si>
  <si>
    <t>ROZPOCET</t>
  </si>
  <si>
    <t>963</t>
  </si>
  <si>
    <t>Podlahy</t>
  </si>
  <si>
    <t>K</t>
  </si>
  <si>
    <t>965081213</t>
  </si>
  <si>
    <t>Bourání podlah z dlaždic bez podkladního lože nebo mazaniny, s jakoukoliv výplní spár keramických nebo xylolitových tl. do 10 mm, plochy přes 1 m2</t>
  </si>
  <si>
    <t>CS ÚRS 2025 01</t>
  </si>
  <si>
    <t>4</t>
  </si>
  <si>
    <t>-1371626641</t>
  </si>
  <si>
    <t>Online PSC</t>
  </si>
  <si>
    <t>https://podminky.urs.cz/item/CS_URS_2025_01/965081213</t>
  </si>
  <si>
    <t>VV</t>
  </si>
  <si>
    <t>965046111</t>
  </si>
  <si>
    <t>Broušení stávajících betonových podlah úběr do 3 mm</t>
  </si>
  <si>
    <t>-1850954794</t>
  </si>
  <si>
    <t>https://podminky.urs.cz/item/CS_URS_2025_01/965046111</t>
  </si>
  <si>
    <t>965046119</t>
  </si>
  <si>
    <t>Broušení stávajících betonových podlah Příplatek k ceně za každý další 1 mm úběru</t>
  </si>
  <si>
    <t>90287792</t>
  </si>
  <si>
    <t>https://podminky.urs.cz/item/CS_URS_2025_01/965046119</t>
  </si>
  <si>
    <t>964</t>
  </si>
  <si>
    <t>Otvorové výplně, ostatní</t>
  </si>
  <si>
    <t>968072455</t>
  </si>
  <si>
    <t>Vybourání kovových rámů oken s křídly, dveřních zárubní, vrat, stěn, ostění nebo obkladů dveřních zárubní, plochy do 2 m2</t>
  </si>
  <si>
    <t>16</t>
  </si>
  <si>
    <t>504146589</t>
  </si>
  <si>
    <t>https://podminky.urs.cz/item/CS_URS_2025_01/968072455</t>
  </si>
  <si>
    <t>0,895*1,99</t>
  </si>
  <si>
    <t>0,9*1,995</t>
  </si>
  <si>
    <t>0,7*2,02*3</t>
  </si>
  <si>
    <t>Součet</t>
  </si>
  <si>
    <t>5</t>
  </si>
  <si>
    <t>K001</t>
  </si>
  <si>
    <t>Demontáž dávkovače mýdla</t>
  </si>
  <si>
    <t xml:space="preserve">ks </t>
  </si>
  <si>
    <t xml:space="preserve">vlastní </t>
  </si>
  <si>
    <t>978199804</t>
  </si>
  <si>
    <t>6</t>
  </si>
  <si>
    <t>K002</t>
  </si>
  <si>
    <t>Demontáž WC kartáče</t>
  </si>
  <si>
    <t>ks</t>
  </si>
  <si>
    <t>-908939141</t>
  </si>
  <si>
    <t>7</t>
  </si>
  <si>
    <t>K003</t>
  </si>
  <si>
    <t>Demontáž zrcadla nad umyvadlem, lepeného, zavěšeného</t>
  </si>
  <si>
    <t>-191202517</t>
  </si>
  <si>
    <t>8</t>
  </si>
  <si>
    <t>751398821</t>
  </si>
  <si>
    <t>Demontáž ostatních zařízení větrací mřížky stěnové, průřezu do 0,040 m2</t>
  </si>
  <si>
    <t>kus</t>
  </si>
  <si>
    <t>-1373858455</t>
  </si>
  <si>
    <t>https://podminky.urs.cz/item/CS_URS_2025_01/751398821</t>
  </si>
  <si>
    <t>"nad dveřmi"2</t>
  </si>
  <si>
    <t>965</t>
  </si>
  <si>
    <t>Omítky, podhledy</t>
  </si>
  <si>
    <t>9</t>
  </si>
  <si>
    <t>978013191</t>
  </si>
  <si>
    <t>Otlučení vápenných nebo vápenocementových omítek vnitřních ploch stěn s vyškrabáním spar, s očištěním zdiva, v rozsahu přes 50 do 100 %</t>
  </si>
  <si>
    <t>-482954936</t>
  </si>
  <si>
    <t>https://podminky.urs.cz/item/CS_URS_2025_01/978013191</t>
  </si>
  <si>
    <t xml:space="preserve">"nad úroveň obkladu </t>
  </si>
  <si>
    <t>obklad01*(2,7-2,1)</t>
  </si>
  <si>
    <t xml:space="preserve">"odpočet okna </t>
  </si>
  <si>
    <t>-(1,105+1,255-2,1)*1,105*2</t>
  </si>
  <si>
    <t xml:space="preserve">"ostění </t>
  </si>
  <si>
    <t>0,415*(1,105+0,1+1,1+1,105*2)</t>
  </si>
  <si>
    <t>10</t>
  </si>
  <si>
    <t>978059541</t>
  </si>
  <si>
    <t>Odsekání obkladů stěn včetně otlučení podkladní omítky až na zdivo z obkládaček vnitřních, z jakýchkoliv materiálů, plochy přes 1 m2</t>
  </si>
  <si>
    <t>-1425586454</t>
  </si>
  <si>
    <t>https://podminky.urs.cz/item/CS_URS_2025_01/978059541</t>
  </si>
  <si>
    <t>parapet1*0,415</t>
  </si>
  <si>
    <t>968</t>
  </si>
  <si>
    <t>Svislé konstrukce</t>
  </si>
  <si>
    <t>11</t>
  </si>
  <si>
    <t>962031132</t>
  </si>
  <si>
    <t>Bourání příček nebo přizdívek z cihel pálených plných nebo dutých, tl. do 100 mm</t>
  </si>
  <si>
    <t>-1803145286</t>
  </si>
  <si>
    <t>https://podminky.urs.cz/item/CS_URS_2025_01/962031132</t>
  </si>
  <si>
    <t>2,1*(2,705+1,315*2)+0,4*1</t>
  </si>
  <si>
    <t>-0,7*2,02*3</t>
  </si>
  <si>
    <t>997</t>
  </si>
  <si>
    <t>Přesun sutě</t>
  </si>
  <si>
    <t>997013212</t>
  </si>
  <si>
    <t>Vnitrostaveništní doprava suti a vybouraných hmot vodorovně do 50 m s naložením ručně pro budovy a haly výšky přes 6 do 9 m</t>
  </si>
  <si>
    <t>t</t>
  </si>
  <si>
    <t>1731742224</t>
  </si>
  <si>
    <t>https://podminky.urs.cz/item/CS_URS_2025_01/997013212</t>
  </si>
  <si>
    <t>13</t>
  </si>
  <si>
    <t>997013501</t>
  </si>
  <si>
    <t>Odvoz suti a vybouraných hmot na skládku nebo meziskládku se složením, na vzdálenost do 1 km</t>
  </si>
  <si>
    <t>570490829</t>
  </si>
  <si>
    <t>https://podminky.urs.cz/item/CS_URS_2025_01/997013501</t>
  </si>
  <si>
    <t>14</t>
  </si>
  <si>
    <t>997013509</t>
  </si>
  <si>
    <t>Odvoz suti a vybouraných hmot na skládku nebo meziskládku se složením, na vzdálenost Příplatek k ceně za každý další i započatý 1 km přes 1 km</t>
  </si>
  <si>
    <t>-1570327530</t>
  </si>
  <si>
    <t>https://podminky.urs.cz/item/CS_URS_2025_01/997013509</t>
  </si>
  <si>
    <t>7,309*24 'Přepočtené koeficientem množství</t>
  </si>
  <si>
    <t>15</t>
  </si>
  <si>
    <t>997013631</t>
  </si>
  <si>
    <t>Poplatek za uložení stavebního odpadu na skládce (skládkovné) směsného stavebního a demoličního zatříděného do Katalogu odpadů pod kódem 17 09 04</t>
  </si>
  <si>
    <t>1113995516</t>
  </si>
  <si>
    <t>https://podminky.urs.cz/item/CS_URS_2025_01/997013631</t>
  </si>
  <si>
    <t>HSV</t>
  </si>
  <si>
    <t>Práce a dodávky HSV</t>
  </si>
  <si>
    <t>Úpravy povrchů, podlahy a osazování výplní</t>
  </si>
  <si>
    <t>61</t>
  </si>
  <si>
    <t>Úprava povrchů vnitřních</t>
  </si>
  <si>
    <t>622143004</t>
  </si>
  <si>
    <t>Montáž omítkových profilů plastových, pozinkovaných nebo dřevěných upevněných vtlačením do podkladní vrstvy nebo přibitím začišťovacích samolepících pro vytvoření dilatujícího spoje s okenním rámem</t>
  </si>
  <si>
    <t>m</t>
  </si>
  <si>
    <t>-312463405</t>
  </si>
  <si>
    <t>https://podminky.urs.cz/item/CS_URS_2025_01/622143004</t>
  </si>
  <si>
    <t>17</t>
  </si>
  <si>
    <t>M</t>
  </si>
  <si>
    <t>59051516</t>
  </si>
  <si>
    <t>profil začišťovací PVC pro ostění vnitřních omítek</t>
  </si>
  <si>
    <t>-2027728826</t>
  </si>
  <si>
    <t>4,46*1,1 'Přepočtené koeficientem množství</t>
  </si>
  <si>
    <t>18</t>
  </si>
  <si>
    <t>622143005</t>
  </si>
  <si>
    <t>Montáž omítkových profilů plastových, pozinkovaných nebo dřevěných upevněných vtlačením do podkladní vrstvy nebo přibitím omítníků</t>
  </si>
  <si>
    <t>1371795874</t>
  </si>
  <si>
    <t>https://podminky.urs.cz/item/CS_URS_2025_01/622143005</t>
  </si>
  <si>
    <t>19</t>
  </si>
  <si>
    <t>55343022</t>
  </si>
  <si>
    <t>profil rohový Pz s kulatou úzkou hlavou pro vnitřní omítky tl 12mm</t>
  </si>
  <si>
    <t>741713458</t>
  </si>
  <si>
    <t>"rohy"2,42*4+0,9*2</t>
  </si>
  <si>
    <t>15,94*1,1 'Přepočtené koeficientem množství</t>
  </si>
  <si>
    <t>20</t>
  </si>
  <si>
    <t>629991012</t>
  </si>
  <si>
    <t>Zakrytí vnějších ploch před znečištěním včetně pozdějšího odkrytí výplní otvorů a svislých ploch fólií přilepenou na začišťovací lištu</t>
  </si>
  <si>
    <t>-1569429868</t>
  </si>
  <si>
    <t>https://podminky.urs.cz/item/CS_URS_2025_01/629991012</t>
  </si>
  <si>
    <t>61-2</t>
  </si>
  <si>
    <t>Sádrová omítka + vápenocementová omítka pod obklad</t>
  </si>
  <si>
    <t>619995001</t>
  </si>
  <si>
    <t>Začištění omítek (s dodáním hmot) kolem oken, dveří, podlah, obkladů apod.</t>
  </si>
  <si>
    <t>144661296</t>
  </si>
  <si>
    <t>https://podminky.urs.cz/item/CS_URS_2025_01/619995001</t>
  </si>
  <si>
    <t>"nově vsazené zárubně ze strany chodby"0,9+2,2*2</t>
  </si>
  <si>
    <t>22</t>
  </si>
  <si>
    <t>612321111</t>
  </si>
  <si>
    <t>Omítka vápenocementová vnitřních ploch nanášená ručně jednovrstvá, tloušťky do 10 mm hrubá zatřená svislých konstrukcí stěn</t>
  </si>
  <si>
    <t>1300137445</t>
  </si>
  <si>
    <t>https://podminky.urs.cz/item/CS_URS_2025_01/612321111</t>
  </si>
  <si>
    <t>"srovnání pod obklad</t>
  </si>
  <si>
    <t>ostění_O*0,417</t>
  </si>
  <si>
    <t>23</t>
  </si>
  <si>
    <t>612321191</t>
  </si>
  <si>
    <t>Omítka vápenocementová vnitřních ploch nanášená ručně Příplatek k cenám za každých dalších i započatých 5 mm tloušťky omítky přes 10 mm stěn</t>
  </si>
  <si>
    <t>-558336749</t>
  </si>
  <si>
    <t>https://podminky.urs.cz/item/CS_URS_2025_01/612321191</t>
  </si>
  <si>
    <t>24</t>
  </si>
  <si>
    <t>612131121</t>
  </si>
  <si>
    <t>Podkladní a spojovací vrstva vnitřních omítaných ploch penetrace disperzní nanášená ručně stěn</t>
  </si>
  <si>
    <t>-1472900862</t>
  </si>
  <si>
    <t>https://podminky.urs.cz/item/CS_URS_2025_01/612131121</t>
  </si>
  <si>
    <t>omítka+obklad</t>
  </si>
  <si>
    <t>25</t>
  </si>
  <si>
    <t>612341121</t>
  </si>
  <si>
    <t>Omítka sádrová nebo vápenosádrová vnitřních ploch nanášená ručně jednovrstvá, tloušťky do 10 mm hladká svislých konstrukcí stěn</t>
  </si>
  <si>
    <t>924083504</t>
  </si>
  <si>
    <t>https://podminky.urs.cz/item/CS_URS_2025_01/612341121</t>
  </si>
  <si>
    <t>26</t>
  </si>
  <si>
    <t>612341191</t>
  </si>
  <si>
    <t>Omítka sádrová nebo vápenosádrová vnitřních ploch nanášená ručně Příplatek k cenám za každých dalších i započatých 5 mm tloušťky omítky přes 10 mm stěn</t>
  </si>
  <si>
    <t>1945656840</t>
  </si>
  <si>
    <t>https://podminky.urs.cz/item/CS_URS_2025_01/612341191</t>
  </si>
  <si>
    <t>63</t>
  </si>
  <si>
    <t>Podlahy a podlahové konstrukce</t>
  </si>
  <si>
    <t>27</t>
  </si>
  <si>
    <t>632451101</t>
  </si>
  <si>
    <t>Potěr cementový samonivelační ze suchých směsí tloušťky přes 2 do 5 mm</t>
  </si>
  <si>
    <t>1279118824</t>
  </si>
  <si>
    <t>https://podminky.urs.cz/item/CS_URS_2025_01/632451101</t>
  </si>
  <si>
    <t xml:space="preserve">"dle potřeby a skut. stavu podkladu </t>
  </si>
  <si>
    <t>28</t>
  </si>
  <si>
    <t>771121011</t>
  </si>
  <si>
    <t>Příprava podkladu - nátěr penetrační na podlahu</t>
  </si>
  <si>
    <t>-535484226</t>
  </si>
  <si>
    <t>https://podminky.urs.cz/item/CS_URS_2025_01/771121011</t>
  </si>
  <si>
    <t>64</t>
  </si>
  <si>
    <t>Osazování výplní otvorů</t>
  </si>
  <si>
    <t>29</t>
  </si>
  <si>
    <t>642944121</t>
  </si>
  <si>
    <t>Osazení ocelových dveřních zárubní lisovaných nebo z úhelníků dodatečně s vybetonováním prahu, plochy do 2,5 m2</t>
  </si>
  <si>
    <t>1388357399</t>
  </si>
  <si>
    <t>https://podminky.urs.cz/item/CS_URS_2025_01/642944121</t>
  </si>
  <si>
    <t>30</t>
  </si>
  <si>
    <t>55331432</t>
  </si>
  <si>
    <t>zárubeň jednokřídlá ocelová pro dodatečnou montáž tl stěny 75-100mm rozměru 800/1970, 2100mm</t>
  </si>
  <si>
    <t>102442641</t>
  </si>
  <si>
    <t>"D07"1</t>
  </si>
  <si>
    <t>31</t>
  </si>
  <si>
    <t>783301313</t>
  </si>
  <si>
    <t>Příprava podkladu zámečnických konstrukcí před provedením nátěru odmaštění odmašťovačem ředidlovým</t>
  </si>
  <si>
    <t>907763205</t>
  </si>
  <si>
    <t>https://podminky.urs.cz/item/CS_URS_2025_01/783301313</t>
  </si>
  <si>
    <t>(0,05+0,1+0,05)*(0,8+2,02*2)</t>
  </si>
  <si>
    <t>32</t>
  </si>
  <si>
    <t>783314101</t>
  </si>
  <si>
    <t>Základní nátěr zámečnických konstrukcí jednonásobný syntetický</t>
  </si>
  <si>
    <t>746518671</t>
  </si>
  <si>
    <t>https://podminky.urs.cz/item/CS_URS_2025_01/783314101</t>
  </si>
  <si>
    <t>33</t>
  </si>
  <si>
    <t>783315101</t>
  </si>
  <si>
    <t>Mezinátěr zámečnických konstrukcí jednonásobný syntetický standardní</t>
  </si>
  <si>
    <t>1022655521</t>
  </si>
  <si>
    <t>https://podminky.urs.cz/item/CS_URS_2025_01/783315101</t>
  </si>
  <si>
    <t>34</t>
  </si>
  <si>
    <t>783317101</t>
  </si>
  <si>
    <t>Krycí nátěr (email) zámečnických konstrukcí jednonásobný syntetický standardní</t>
  </si>
  <si>
    <t>-1532226559</t>
  </si>
  <si>
    <t>https://podminky.urs.cz/item/CS_URS_2025_01/783317101</t>
  </si>
  <si>
    <t>Ostatní konstrukce a práce, bourání</t>
  </si>
  <si>
    <t>35</t>
  </si>
  <si>
    <t>952901111</t>
  </si>
  <si>
    <t>Vyčištění budov nebo objektů před předáním do užívání budov bytové nebo občanské výstavby, světlé výšky podlaží do 4 m</t>
  </si>
  <si>
    <t>-949544470</t>
  </si>
  <si>
    <t>https://podminky.urs.cz/item/CS_URS_2025_01/952901111</t>
  </si>
  <si>
    <t xml:space="preserve">"plocha prostor + stavební cesta </t>
  </si>
  <si>
    <t>F01+30</t>
  </si>
  <si>
    <t>94</t>
  </si>
  <si>
    <t>Lešení a stavební výtahy</t>
  </si>
  <si>
    <t>36</t>
  </si>
  <si>
    <t>949101111</t>
  </si>
  <si>
    <t>Lešení pomocné pracovní pro objekty pozemních staveb pro zatížení do 150 kg/m2, o výšce lešeňové podlahy do 1,9 m</t>
  </si>
  <si>
    <t>1831964255</t>
  </si>
  <si>
    <t>https://podminky.urs.cz/item/CS_URS_2025_01/949101111</t>
  </si>
  <si>
    <t>998</t>
  </si>
  <si>
    <t>Přesun hmot</t>
  </si>
  <si>
    <t>37</t>
  </si>
  <si>
    <t>998018002</t>
  </si>
  <si>
    <t>Přesun hmot pro budovy občanské výstavby, bydlení, výrobu a služby ruční (bez užití mechanizace) vodorovná dopravní vzdálenost do 100 m pro budovy s jakoukoliv nosnou konstrukcí výšky přes 6 do 12 m</t>
  </si>
  <si>
    <t>-1396169788</t>
  </si>
  <si>
    <t>https://podminky.urs.cz/item/CS_URS_2025_01/998018002</t>
  </si>
  <si>
    <t>PSV</t>
  </si>
  <si>
    <t>Práce a dodávky PSV</t>
  </si>
  <si>
    <t>725</t>
  </si>
  <si>
    <t>Zdravotechnika - zařizovací předměty</t>
  </si>
  <si>
    <t>38</t>
  </si>
  <si>
    <t>998725122</t>
  </si>
  <si>
    <t>Přesun hmot pro zařizovací předměty stanovený z hmotnosti přesunovaného materiálu vodorovná dopravní vzdálenost do 50 m ruční (bez užití mechanizace) v objektech výšky přes 6 do 12 m</t>
  </si>
  <si>
    <t>1009396087</t>
  </si>
  <si>
    <t>https://podminky.urs.cz/item/CS_URS_2025_01/998725122</t>
  </si>
  <si>
    <t>39</t>
  </si>
  <si>
    <t>725291667</t>
  </si>
  <si>
    <t>Montáž doplňků zařízení koupelen a záchodů piktogramu</t>
  </si>
  <si>
    <t>-40465155</t>
  </si>
  <si>
    <t>https://podminky.urs.cz/item/CS_URS_2025_01/725291667</t>
  </si>
  <si>
    <t>40</t>
  </si>
  <si>
    <t>73558009</t>
  </si>
  <si>
    <t>piktogram nalepovací dle specifikace PD</t>
  </si>
  <si>
    <t>74948421</t>
  </si>
  <si>
    <t>41</t>
  </si>
  <si>
    <t>725291652</t>
  </si>
  <si>
    <t>Montáž doplňků zařízení koupelen a záchodů dávkovače tekutého mýdla</t>
  </si>
  <si>
    <t>-396221888</t>
  </si>
  <si>
    <t>https://podminky.urs.cz/item/CS_URS_2025_01/725291652</t>
  </si>
  <si>
    <t>42</t>
  </si>
  <si>
    <t>55431098</t>
  </si>
  <si>
    <t>dávkovač tekutého mýdla bílý dle výpisu inventáře</t>
  </si>
  <si>
    <t>-1011543310</t>
  </si>
  <si>
    <t>43</t>
  </si>
  <si>
    <t>725291653</t>
  </si>
  <si>
    <t>Montáž doplňků zařízení koupelen a záchodů zásobníku toaletních papírů</t>
  </si>
  <si>
    <t>1865006589</t>
  </si>
  <si>
    <t>https://podminky.urs.cz/item/CS_URS_2025_01/725291653</t>
  </si>
  <si>
    <t>44</t>
  </si>
  <si>
    <t>55431092</t>
  </si>
  <si>
    <t>zásobník toaletních papírů komaxit bílý - dle výpisu inventáře</t>
  </si>
  <si>
    <t>-765590765</t>
  </si>
  <si>
    <t>45</t>
  </si>
  <si>
    <t>K004</t>
  </si>
  <si>
    <t>Montáž zásobníků hygienických sáčku</t>
  </si>
  <si>
    <t>27650986</t>
  </si>
  <si>
    <t>46</t>
  </si>
  <si>
    <t>M005</t>
  </si>
  <si>
    <t>dodávka zásobníku na plastové hyg. sáčky dle výpisu inventáře</t>
  </si>
  <si>
    <t>-2086023423</t>
  </si>
  <si>
    <t>47</t>
  </si>
  <si>
    <t>K006</t>
  </si>
  <si>
    <t>D+M WC štětka, nerez, samostatná - dle výpisu inventáře</t>
  </si>
  <si>
    <t>-1580387176</t>
  </si>
  <si>
    <t>48</t>
  </si>
  <si>
    <t>K007</t>
  </si>
  <si>
    <t>D+M odpadkový koš k WC, nerez 3 l, samostatně stojící - dle výpisu inventáře</t>
  </si>
  <si>
    <t>795555672</t>
  </si>
  <si>
    <t>49</t>
  </si>
  <si>
    <t>K008</t>
  </si>
  <si>
    <t>D+M odpadkový koš, nerez 30 l, samostatně stojící dle výpisu inventáře</t>
  </si>
  <si>
    <t>-1929003223</t>
  </si>
  <si>
    <t>50</t>
  </si>
  <si>
    <t>725291680</t>
  </si>
  <si>
    <t>Montáž doplňků zařízení koupelen a záchodů drobného elektrického zařízení osoušeče rukou</t>
  </si>
  <si>
    <t>1419277468</t>
  </si>
  <si>
    <t>https://podminky.urs.cz/item/CS_URS_2025_01/725291680</t>
  </si>
  <si>
    <t>51</t>
  </si>
  <si>
    <t>35889013</t>
  </si>
  <si>
    <t>osoušeč rukou na čidlo - dle výpisu inventáře</t>
  </si>
  <si>
    <t>-1139606927</t>
  </si>
  <si>
    <t>763</t>
  </si>
  <si>
    <t>Konstrukce suché výstavby</t>
  </si>
  <si>
    <t>52</t>
  </si>
  <si>
    <t>998763332</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</si>
  <si>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</si>
  <si>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1777145183</t>
  </si>
  <si>
    <t>https://podminky.urs.cz/item/CS_URS_2025_01/998763332</t>
  </si>
  <si>
    <t>763-1</t>
  </si>
  <si>
    <t>Podhledy</t>
  </si>
  <si>
    <t>53</t>
  </si>
  <si>
    <t>763131451</t>
  </si>
  <si>
    <t>Podhled ze sádrokartonových desek dvouvrstvá zavěšená spodní konstrukce z ocelových profilů CD, UD jednoduše opláštěná deskou impregnovanou H2, tl. 12,5 mm, bez izolace</t>
  </si>
  <si>
    <t>1619592911</t>
  </si>
  <si>
    <t>https://podminky.urs.cz/item/CS_URS_2025_01/763131451</t>
  </si>
  <si>
    <t>54</t>
  </si>
  <si>
    <t>763131714</t>
  </si>
  <si>
    <t>Podhled ze sádrokartonových desek ostatní práce a konstrukce na podhledech ze sádrokartonových desek základní penetrační nátěr</t>
  </si>
  <si>
    <t>-1672891063</t>
  </si>
  <si>
    <t>https://podminky.urs.cz/item/CS_URS_2025_01/763131714</t>
  </si>
  <si>
    <t>55</t>
  </si>
  <si>
    <t>763172355</t>
  </si>
  <si>
    <t>Montáž dvířek pro konstrukce ze sádrokartonových desek revizních jednoplášťových pro podhledy velikost (šxv) 600 x 600 mm</t>
  </si>
  <si>
    <t>-1535799257</t>
  </si>
  <si>
    <t>https://podminky.urs.cz/item/CS_URS_2025_01/763172355</t>
  </si>
  <si>
    <t>"R02"1</t>
  </si>
  <si>
    <t>56</t>
  </si>
  <si>
    <t>59030753</t>
  </si>
  <si>
    <t>dvířka revizní jednokřídlá s automatickým zámkem 400x600mm</t>
  </si>
  <si>
    <t>-41164059</t>
  </si>
  <si>
    <t>57</t>
  </si>
  <si>
    <t>763172353</t>
  </si>
  <si>
    <t>Montáž dvířek pro konstrukce ze sádrokartonových desek revizních jednoplášťových pro podhledy velikost (šxv) 400 x 400 mm</t>
  </si>
  <si>
    <t>-1002162433</t>
  </si>
  <si>
    <t>https://podminky.urs.cz/item/CS_URS_2025_01/763172353</t>
  </si>
  <si>
    <t>"R03"1</t>
  </si>
  <si>
    <t>58</t>
  </si>
  <si>
    <t>59030712</t>
  </si>
  <si>
    <t>dvířka revizní jednokřídlá s automatickým zámkem 400x400mm</t>
  </si>
  <si>
    <t>-2094660143</t>
  </si>
  <si>
    <t>763-3</t>
  </si>
  <si>
    <t>Sanitární příčky</t>
  </si>
  <si>
    <t>59</t>
  </si>
  <si>
    <t>763412114</t>
  </si>
  <si>
    <t>Sanitární příčky vhodné do suchého prostředí dělící z dřevotřískových desek laminovaných tl. 32 mm - dle specifikace PD</t>
  </si>
  <si>
    <t>1390015845</t>
  </si>
  <si>
    <t>https://podminky.urs.cz/item/CS_URS_2025_01/763412114</t>
  </si>
  <si>
    <t>2*(1,5*2+2,705)</t>
  </si>
  <si>
    <t>-0,7*2*3</t>
  </si>
  <si>
    <t>60</t>
  </si>
  <si>
    <t>763412124</t>
  </si>
  <si>
    <t>Sanitární příčky vhodné do suchého prostředí dveře vnitřní do sanitárních příček šířky do 800 mm, výšky do 2 000 mm z dřevotřískových desek laminovaných včetně nerezového kování tl. 32 mm - dle specifikace PD</t>
  </si>
  <si>
    <t>1369340771</t>
  </si>
  <si>
    <t>https://podminky.urs.cz/item/CS_URS_2025_01/763412124</t>
  </si>
  <si>
    <t>766</t>
  </si>
  <si>
    <t>Konstrukce truhlářské</t>
  </si>
  <si>
    <t>998766122</t>
  </si>
  <si>
    <t>Přesun hmot pro konstrukce truhlářské stanovený z hmotnosti přesunovaného materiálu vodorovná dopravní vzdálenost do 50 m ruční (bez užití mechanizace) v objektech výšky přes 6 do 12 m</t>
  </si>
  <si>
    <t>1908289983</t>
  </si>
  <si>
    <t>https://podminky.urs.cz/item/CS_URS_2025_01/998766122</t>
  </si>
  <si>
    <t>62</t>
  </si>
  <si>
    <t>766660001</t>
  </si>
  <si>
    <t>Montáž dveřních křídel dřevěných nebo plastových otevíravých do ocelové zárubně povrchově upravených jednokřídlových, šířky do 800 mm</t>
  </si>
  <si>
    <t>-1346032142</t>
  </si>
  <si>
    <t>https://podminky.urs.cz/item/CS_URS_2025_01/766660001</t>
  </si>
  <si>
    <t>61162086</t>
  </si>
  <si>
    <t>dveře jednokřídlé dřevotřískové povrch laminátový plné 800x1970-2100mm</t>
  </si>
  <si>
    <t>-140451983</t>
  </si>
  <si>
    <t>766660728</t>
  </si>
  <si>
    <t>Montáž dveřních doplňků dveřního kování interiérového zámku</t>
  </si>
  <si>
    <t>-232109846</t>
  </si>
  <si>
    <t>https://podminky.urs.cz/item/CS_URS_2025_01/766660728</t>
  </si>
  <si>
    <t>65</t>
  </si>
  <si>
    <t>54924004</t>
  </si>
  <si>
    <t>zámek zadlabací mezipokojový levý pro cylindrickou vložku rozteč 72x55mm</t>
  </si>
  <si>
    <t>-1819914451</t>
  </si>
  <si>
    <t>66</t>
  </si>
  <si>
    <t>766660729</t>
  </si>
  <si>
    <t>Montáž dveřních doplňků dveřního kování interiérového štítku s klikou</t>
  </si>
  <si>
    <t>-1314567319</t>
  </si>
  <si>
    <t>https://podminky.urs.cz/item/CS_URS_2025_01/766660729</t>
  </si>
  <si>
    <t>67</t>
  </si>
  <si>
    <t>54914123</t>
  </si>
  <si>
    <t>dveřní kování interiérové rozetové klika/klika</t>
  </si>
  <si>
    <t>-537462098</t>
  </si>
  <si>
    <t>771</t>
  </si>
  <si>
    <t>Podlahy z dlaždic</t>
  </si>
  <si>
    <t>68</t>
  </si>
  <si>
    <t>771111011</t>
  </si>
  <si>
    <t>Příprava podkladu před provedením dlažby vysátí podlah</t>
  </si>
  <si>
    <t>1584058483</t>
  </si>
  <si>
    <t>https://podminky.urs.cz/item/CS_URS_2025_01/771111011</t>
  </si>
  <si>
    <t>69</t>
  </si>
  <si>
    <t>-1353937765</t>
  </si>
  <si>
    <t>70</t>
  </si>
  <si>
    <t>771574416</t>
  </si>
  <si>
    <t>Montáž podlah z dlaždic keramických lepených cementovým flexibilním lepidlem hladkých, tloušťky do 10 mm přes 9 do 12 ks/m2</t>
  </si>
  <si>
    <t>-1796276125</t>
  </si>
  <si>
    <t>https://podminky.urs.cz/item/CS_URS_2025_01/771574416</t>
  </si>
  <si>
    <t>71</t>
  </si>
  <si>
    <t>59761127</t>
  </si>
  <si>
    <t>dlažba keramická slinutá mrazuvzdorná R10/B povrch hladký/matný tl do 10mm přes 9 do 12ks/m2</t>
  </si>
  <si>
    <t>1975359947</t>
  </si>
  <si>
    <t>18,638*1,1 'Přepočtené koeficientem množství</t>
  </si>
  <si>
    <t>72</t>
  </si>
  <si>
    <t>998771122</t>
  </si>
  <si>
    <t>Přesun hmot pro podlahy z dlaždic stanovený z hmotnosti přesunovaného materiálu vodorovná dopravní vzdálenost do 50 m ruční (bez užití mechanizace) v objektech výšky přes 6 do 12 m</t>
  </si>
  <si>
    <t>1376723696</t>
  </si>
  <si>
    <t>https://podminky.urs.cz/item/CS_URS_2025_01/998771122</t>
  </si>
  <si>
    <t>771-1</t>
  </si>
  <si>
    <t>Hydroizolace pod dlažbu a obklad</t>
  </si>
  <si>
    <t>73</t>
  </si>
  <si>
    <t>771591207</t>
  </si>
  <si>
    <t>Izolace podlahy pod dlažbu montáž izolace nátěrem nebo stěrkou ve dvou vrstvách</t>
  </si>
  <si>
    <t>2108065849</t>
  </si>
  <si>
    <t>https://podminky.urs.cz/item/CS_URS_2025_01/771591207</t>
  </si>
  <si>
    <t>74</t>
  </si>
  <si>
    <t>781131207</t>
  </si>
  <si>
    <t>Izolace stěny pod obklad montáž izolace nátěrem nebo stěrkou ve dvou vrstvách</t>
  </si>
  <si>
    <t>-1646113819</t>
  </si>
  <si>
    <t>https://podminky.urs.cz/item/CS_URS_2025_01/781131207</t>
  </si>
  <si>
    <t>"soklík k vodorovné HI"0,15*(Obklad01)</t>
  </si>
  <si>
    <t>75</t>
  </si>
  <si>
    <t>58581246</t>
  </si>
  <si>
    <t>stěrka hydroizolační jednosložková do interiéru pod dlažbu</t>
  </si>
  <si>
    <t>kg</t>
  </si>
  <si>
    <t>913481710</t>
  </si>
  <si>
    <t>P</t>
  </si>
  <si>
    <t>Poznámka k položce:_x000D_
Stěrka hydroizolační vnitřní</t>
  </si>
  <si>
    <t>22,175*1,5 'Přepočtené koeficientem množství</t>
  </si>
  <si>
    <t>76</t>
  </si>
  <si>
    <t>781131237</t>
  </si>
  <si>
    <t>Izolace stěny pod obklad montáž těsnícího pásu pro styčné nebo dilatační spáry</t>
  </si>
  <si>
    <t>1608955736</t>
  </si>
  <si>
    <t>https://podminky.urs.cz/item/CS_URS_2025_01/781131237</t>
  </si>
  <si>
    <t xml:space="preserve">"po obvodu </t>
  </si>
  <si>
    <t>77</t>
  </si>
  <si>
    <t>28355022</t>
  </si>
  <si>
    <t>páska pružná těsnící hydroizolační š do 125mm</t>
  </si>
  <si>
    <t>-1593573662</t>
  </si>
  <si>
    <t>Poznámka k položce:_x000D_
Pás pogumovaný</t>
  </si>
  <si>
    <t>23,58*1,1 'Přepočtené koeficientem množství</t>
  </si>
  <si>
    <t>781</t>
  </si>
  <si>
    <t>Dokončovací práce - obklady</t>
  </si>
  <si>
    <t>78</t>
  </si>
  <si>
    <t>781121011</t>
  </si>
  <si>
    <t>Příprava podkladu před provedením obkladu nátěr penetrační na stěnu</t>
  </si>
  <si>
    <t>-1723383559</t>
  </si>
  <si>
    <t>https://podminky.urs.cz/item/CS_URS_2025_01/781121011</t>
  </si>
  <si>
    <t>79</t>
  </si>
  <si>
    <t>781472221</t>
  </si>
  <si>
    <t>Montáž keramických obkladů stěn lepených cementovým flexibilním lepidlem hladkých přes 35 do 45 ks/m2</t>
  </si>
  <si>
    <t>-98439220</t>
  </si>
  <si>
    <t>https://podminky.urs.cz/item/CS_URS_2025_01/781472221</t>
  </si>
  <si>
    <t>80</t>
  </si>
  <si>
    <t>59761716</t>
  </si>
  <si>
    <t>obklad keramický nemrazuvzdorný povrch hladký/matný tl do 10mm přes 35 do 45ks/m2 - dle PD</t>
  </si>
  <si>
    <t>1052413226</t>
  </si>
  <si>
    <t>49,026*1,1 'Přepočtené koeficientem množství</t>
  </si>
  <si>
    <t>81</t>
  </si>
  <si>
    <t>781492211</t>
  </si>
  <si>
    <t>Obklad - dokončující práce montáž profilu lepeného flexibilním cementovým lepidlem rohového</t>
  </si>
  <si>
    <t>-483228980</t>
  </si>
  <si>
    <t>https://podminky.urs.cz/item/CS_URS_2025_01/781492211</t>
  </si>
  <si>
    <t>"ostění oken</t>
  </si>
  <si>
    <t>"rohy v prostoru</t>
  </si>
  <si>
    <t>"u dveřích / průchodů</t>
  </si>
  <si>
    <t>2,25*4</t>
  </si>
  <si>
    <t>82</t>
  </si>
  <si>
    <t>59054132</t>
  </si>
  <si>
    <t>profil ukončovací pro vnější hrany obkladů hliník leskle eloxovaný chromem 8x2500mm</t>
  </si>
  <si>
    <t>1418937278</t>
  </si>
  <si>
    <t>15,36*1,1 'Přepočtené koeficientem množství</t>
  </si>
  <si>
    <t>83</t>
  </si>
  <si>
    <t>781495115</t>
  </si>
  <si>
    <t>Obklad - dokončující práce ostatní práce spárování silikonem</t>
  </si>
  <si>
    <t>-2070488410</t>
  </si>
  <si>
    <t>https://podminky.urs.cz/item/CS_URS_2025_01/781495115</t>
  </si>
  <si>
    <t>"svislé kouty"2,25*9</t>
  </si>
  <si>
    <t>84</t>
  </si>
  <si>
    <t>781495142</t>
  </si>
  <si>
    <t>Obklad - dokončující práce průnik obkladem kruhový, bez izolace přes DN 30 do DN 90</t>
  </si>
  <si>
    <t>1945454131</t>
  </si>
  <si>
    <t>https://podminky.urs.cz/item/CS_URS_2025_01/781495142</t>
  </si>
  <si>
    <t>"umyvadlo"3*2</t>
  </si>
  <si>
    <t>"elektro"5</t>
  </si>
  <si>
    <t>85</t>
  </si>
  <si>
    <t>781495143</t>
  </si>
  <si>
    <t>Obklad - dokončující práce průnik obkladem kruhový, bez izolace přes DN 90</t>
  </si>
  <si>
    <t>-1462374589</t>
  </si>
  <si>
    <t>https://podminky.urs.cz/item/CS_URS_2025_01/781495143</t>
  </si>
  <si>
    <t>"WC"3</t>
  </si>
  <si>
    <t>86</t>
  </si>
  <si>
    <t>781571121</t>
  </si>
  <si>
    <t>Montáž keramických obkladů ostění lepených standardním lepidlem šířky ostění přes 200 do 400 mm</t>
  </si>
  <si>
    <t>509097509</t>
  </si>
  <si>
    <t>https://podminky.urs.cz/item/CS_URS_2025_01/781571121</t>
  </si>
  <si>
    <t>87</t>
  </si>
  <si>
    <t>781493611R</t>
  </si>
  <si>
    <t>Obklad - dokončující práce montáž dvířek revizních k zaobkládání</t>
  </si>
  <si>
    <t>-934032681</t>
  </si>
  <si>
    <t>1+1</t>
  </si>
  <si>
    <t>88</t>
  </si>
  <si>
    <t>RMAT0001</t>
  </si>
  <si>
    <t>revizní dvířka dle specifikace R06</t>
  </si>
  <si>
    <t>-1924147958</t>
  </si>
  <si>
    <t>89</t>
  </si>
  <si>
    <t>RMAT0002</t>
  </si>
  <si>
    <t>revizní dvířka dle specifikace R07</t>
  </si>
  <si>
    <t>-1129000676</t>
  </si>
  <si>
    <t>90</t>
  </si>
  <si>
    <t>-1614005949</t>
  </si>
  <si>
    <t>4,11*0,5 'Přepočtené koeficientem množství</t>
  </si>
  <si>
    <t>91</t>
  </si>
  <si>
    <t>998781122</t>
  </si>
  <si>
    <t>Přesun hmot pro obklady keramické stanovený z hmotnosti přesunovaného materiálu vodorovná dopravní vzdálenost do 50 m ruční (bez užití mechanizace) v objektech výšky přes 6 do 12 m</t>
  </si>
  <si>
    <t>836316203</t>
  </si>
  <si>
    <t>https://podminky.urs.cz/item/CS_URS_2025_01/998781122</t>
  </si>
  <si>
    <t>784</t>
  </si>
  <si>
    <t>Dokončovací práce - malby a tapety</t>
  </si>
  <si>
    <t>92</t>
  </si>
  <si>
    <t>784111001</t>
  </si>
  <si>
    <t>Oprášení (ometení) podkladu v místnostech výšky do 3,80 m</t>
  </si>
  <si>
    <t>-1649459990</t>
  </si>
  <si>
    <t>https://podminky.urs.cz/item/CS_URS_2025_01/784111001</t>
  </si>
  <si>
    <t>Omítka</t>
  </si>
  <si>
    <t>"zapravení zárubně ze strany chodby"20</t>
  </si>
  <si>
    <t>93</t>
  </si>
  <si>
    <t>784171101</t>
  </si>
  <si>
    <t>Zakrytí nemalovaných ploch (materiál ve specifikaci) včetně pozdějšího odkrytí podlah</t>
  </si>
  <si>
    <t>-1957787894</t>
  </si>
  <si>
    <t>https://podminky.urs.cz/item/CS_URS_2025_01/784171101</t>
  </si>
  <si>
    <t>58124842</t>
  </si>
  <si>
    <t>fólie pro malířské potřeby zakrývací tl 7µ 4x5m</t>
  </si>
  <si>
    <t>1535555010</t>
  </si>
  <si>
    <t>95</t>
  </si>
  <si>
    <t>784171121</t>
  </si>
  <si>
    <t>Zakrytí nemalovaných ploch (materiál ve specifikaci) včetně pozdějšího odkrytí konstrukcí nebo samostatných prvků např. schodišť, nábytku, radiátorů, zábradlí v místnostech výšky do 3,80</t>
  </si>
  <si>
    <t>1591186335</t>
  </si>
  <si>
    <t>https://podminky.urs.cz/item/CS_URS_2025_01/784171121</t>
  </si>
  <si>
    <t>"zařizovací předměty, okna, dveře</t>
  </si>
  <si>
    <t>(F01)*1,5</t>
  </si>
  <si>
    <t>96</t>
  </si>
  <si>
    <t>-618424135</t>
  </si>
  <si>
    <t>26,28*1,1 'Přepočtené koeficientem množství</t>
  </si>
  <si>
    <t>97</t>
  </si>
  <si>
    <t>784181101</t>
  </si>
  <si>
    <t>Penetrace podkladu jednonásobná základní akrylátová bezbarvá v místnostech výšky do 3,80 m</t>
  </si>
  <si>
    <t>-274193854</t>
  </si>
  <si>
    <t>https://podminky.urs.cz/item/CS_URS_2025_01/784181101</t>
  </si>
  <si>
    <t>98</t>
  </si>
  <si>
    <t>784211101</t>
  </si>
  <si>
    <t>Malby z malířských směsí oděruvzdorných za mokra dvojnásobné, bílé za mokra oděruvzdorné výborně v místnostech výšky do 3,80 m</t>
  </si>
  <si>
    <t>879683373</t>
  </si>
  <si>
    <t>https://podminky.urs.cz/item/CS_URS_2025_01/784211101</t>
  </si>
  <si>
    <t>26,44</t>
  </si>
  <si>
    <t>24,97</t>
  </si>
  <si>
    <t>4,595</t>
  </si>
  <si>
    <t>39,35</t>
  </si>
  <si>
    <t>88,351</t>
  </si>
  <si>
    <t>49,713</t>
  </si>
  <si>
    <t>5,222</t>
  </si>
  <si>
    <t>87,189</t>
  </si>
  <si>
    <t>A2 - Větev WC dívky 1 NP</t>
  </si>
  <si>
    <t>6,8</t>
  </si>
  <si>
    <t>5,495</t>
  </si>
  <si>
    <t>0,9*2,02</t>
  </si>
  <si>
    <t>1*2,02</t>
  </si>
  <si>
    <t>0,7*2*3+</t>
  </si>
  <si>
    <t>obklad01*(3,4-2,1)</t>
  </si>
  <si>
    <t>-okno1</t>
  </si>
  <si>
    <t>(ostění1+nadpraží1)*0,425</t>
  </si>
  <si>
    <t>2,1*(2,705+1,315*2)</t>
  </si>
  <si>
    <t>962081131</t>
  </si>
  <si>
    <t>Bourání příček nebo přizdívek ze skleněných tvárnic, tl. do 100 mm</t>
  </si>
  <si>
    <t>-1956940456</t>
  </si>
  <si>
    <t>https://podminky.urs.cz/item/CS_URS_2025_01/962081131</t>
  </si>
  <si>
    <t>"nad dveře" 0,8*0,5</t>
  </si>
  <si>
    <t>962032253</t>
  </si>
  <si>
    <t>Bourání zdiva nadzákladového z tvárnic betonových objemu do 1 m3</t>
  </si>
  <si>
    <t>m3</t>
  </si>
  <si>
    <t>1890641871</t>
  </si>
  <si>
    <t>https://podminky.urs.cz/item/CS_URS_2025_01/962032253</t>
  </si>
  <si>
    <t>"podezdívka WC"0,8*0,4*0,2</t>
  </si>
  <si>
    <t>11,423*24 'Přepočtené koeficientem množství</t>
  </si>
  <si>
    <t>11,395*1,1 'Přepočtené koeficientem množství</t>
  </si>
  <si>
    <t>"rohy"2,61*4+0,9*2+0,9+2,01*2+(3,215-2,25)</t>
  </si>
  <si>
    <t>29,52*1,1 'Přepočtené koeficientem množství</t>
  </si>
  <si>
    <t>"nově vsazené zárubně ze strany chodby"0,9+2,2*2+0,9*2,2*2</t>
  </si>
  <si>
    <t>ostění_O*0,425</t>
  </si>
  <si>
    <t>55331442</t>
  </si>
  <si>
    <t>zárubeň jednokřídlá ocelová pro dodatečnou montáž tl stěny 160-200mm rozměru 800/1970, 2100mm</t>
  </si>
  <si>
    <t>55331438</t>
  </si>
  <si>
    <t>zárubeň jednokřídlá ocelová pro dodatečnou montáž tl stěny 110-150mm rozměru 900/1970, 2100mm</t>
  </si>
  <si>
    <t>-233583864</t>
  </si>
  <si>
    <t>"D02,03"2</t>
  </si>
  <si>
    <t>(0,05+0,15+0,05)*(0,9+2,02*2)*2</t>
  </si>
  <si>
    <t>"28/104a"5,1</t>
  </si>
  <si>
    <t>"28/104b"4,59</t>
  </si>
  <si>
    <t>"28/103a"6,76</t>
  </si>
  <si>
    <t>"28/103b"8,52</t>
  </si>
  <si>
    <t>725291669</t>
  </si>
  <si>
    <t>Montáž doplňků zařízení koupelen a záchodů madla invalidního krakorcového</t>
  </si>
  <si>
    <t>1988426660</t>
  </si>
  <si>
    <t>https://podminky.urs.cz/item/CS_URS_2025_01/725291669</t>
  </si>
  <si>
    <t>55147101</t>
  </si>
  <si>
    <t>madlo invalidní krakorcové nerez lesk 900mm</t>
  </si>
  <si>
    <t>2061171167</t>
  </si>
  <si>
    <t>725291670</t>
  </si>
  <si>
    <t>Montáž doplňků zařízení koupelen a záchodů madla invalidního krakorcového sklopného</t>
  </si>
  <si>
    <t>CS ÚRS 2024 02</t>
  </si>
  <si>
    <t>-1287169471</t>
  </si>
  <si>
    <t>https://podminky.urs.cz/item/CS_URS_2024_02/725291670</t>
  </si>
  <si>
    <t>55147115</t>
  </si>
  <si>
    <t>madlo invalidní krakorcové sklopné nerez lesk 813mm</t>
  </si>
  <si>
    <t>1705859873</t>
  </si>
  <si>
    <t>781491011</t>
  </si>
  <si>
    <t>Montáž zrcadel lepených silikonovým tmelem na podkladní omítku, plochy do 1 m2</t>
  </si>
  <si>
    <t>1072131435</t>
  </si>
  <si>
    <t>https://podminky.urs.cz/item/CS_URS_2025_01/781491011</t>
  </si>
  <si>
    <t>0,6*0,9</t>
  </si>
  <si>
    <t>63465126</t>
  </si>
  <si>
    <t>zrcadlo nemontované čiré tl 5mm max rozměr 3210x2250mm</t>
  </si>
  <si>
    <t>-1030964937</t>
  </si>
  <si>
    <t>0,54*1,1 'Přepočtené koeficientem množství</t>
  </si>
  <si>
    <t>1666513473</t>
  </si>
  <si>
    <t>-1732624156</t>
  </si>
  <si>
    <t>2*(1,5*2+2,755)</t>
  </si>
  <si>
    <t>766660002</t>
  </si>
  <si>
    <t>Montáž dveřních křídel dřevěných nebo plastových otevíravých do ocelové zárubně povrchově upravených jednokřídlových, šířky přes 800 mm</t>
  </si>
  <si>
    <t>182795047</t>
  </si>
  <si>
    <t>https://podminky.urs.cz/item/CS_URS_2025_01/766660002</t>
  </si>
  <si>
    <t>61162087</t>
  </si>
  <si>
    <t>dveře jednokřídlé dřevotřískové povrch laminátový plné 900x1970-2100mm</t>
  </si>
  <si>
    <t>2132540940</t>
  </si>
  <si>
    <t>54924005</t>
  </si>
  <si>
    <t>zámek zadlabací mezipokojový levý pro WC kování rozteč 72x55mm</t>
  </si>
  <si>
    <t>2036322137</t>
  </si>
  <si>
    <t>54914128</t>
  </si>
  <si>
    <t>dveřní kování interiérové rozetové  pro WC</t>
  </si>
  <si>
    <t>549923387</t>
  </si>
  <si>
    <t>26,44*1,1 'Přepočtené koeficientem množství</t>
  </si>
  <si>
    <t>32,343*1,5 'Přepočtené koeficientem množství</t>
  </si>
  <si>
    <t>39,35*1,1 'Přepočtené koeficientem množství</t>
  </si>
  <si>
    <t>88,351*1,1 'Přepočtené koeficientem množství</t>
  </si>
  <si>
    <t>2,61*4+0,8*2+2,1*2+0,9</t>
  </si>
  <si>
    <t>24,885*1,1 'Přepočtené koeficientem množství</t>
  </si>
  <si>
    <t>"svislé kouty"2,25*17</t>
  </si>
  <si>
    <t>"umyvadlo"3*2+3</t>
  </si>
  <si>
    <t>"WC"3+1</t>
  </si>
  <si>
    <t>99</t>
  </si>
  <si>
    <t>100</t>
  </si>
  <si>
    <t>5,495*0,5 'Přepočtené koeficientem množství</t>
  </si>
  <si>
    <t>101</t>
  </si>
  <si>
    <t>102</t>
  </si>
  <si>
    <t>103</t>
  </si>
  <si>
    <t>104</t>
  </si>
  <si>
    <t>105</t>
  </si>
  <si>
    <t>106</t>
  </si>
  <si>
    <t>37,455*1,1 'Přepočtené koeficientem množství</t>
  </si>
  <si>
    <t>107</t>
  </si>
  <si>
    <t>108</t>
  </si>
  <si>
    <t>26,02</t>
  </si>
  <si>
    <t>24,55</t>
  </si>
  <si>
    <t>87,489</t>
  </si>
  <si>
    <t>A3 - Větev WC dívky 2 NP</t>
  </si>
  <si>
    <t>0,415*(ostění1+nadpraží1)</t>
  </si>
  <si>
    <t>158161400</t>
  </si>
  <si>
    <t>-2107496598</t>
  </si>
  <si>
    <t>-536692888</t>
  </si>
  <si>
    <t>"R02"2</t>
  </si>
  <si>
    <t>1541292428</t>
  </si>
  <si>
    <t>26,02*1,1 'Přepočtené koeficientem množství</t>
  </si>
  <si>
    <t>31,923*1,5 'Přepočtené koeficientem množství</t>
  </si>
  <si>
    <t>-1996467707</t>
  </si>
  <si>
    <t>1+1+1</t>
  </si>
  <si>
    <t>1518671666</t>
  </si>
  <si>
    <t>"elektro"5+2</t>
  </si>
  <si>
    <t>36,825*1,1 'Přepočtené koeficientem množství</t>
  </si>
  <si>
    <t>A4 - Elektroinstalace</t>
  </si>
  <si>
    <t>M21.1 - Silnoproud</t>
  </si>
  <si>
    <t>M21.1</t>
  </si>
  <si>
    <t>Silnoproud</t>
  </si>
  <si>
    <t>210800315RT2</t>
  </si>
  <si>
    <t>Montáž kabelu bezhalogenového CXKH 1 kV, 5 x 1,5 mm2, pevně uloženého, včetně dodávky CXKH-R</t>
  </si>
  <si>
    <t>RTS 25/ I</t>
  </si>
  <si>
    <t>210800286RT2</t>
  </si>
  <si>
    <t>Montáž kabelu bezhalogenového CXKH 1 kV, 3 x 2,5 mm2, pevně uloženého, včetně dodávky CXKH-R</t>
  </si>
  <si>
    <t>210800285RT2</t>
  </si>
  <si>
    <t>Montáž kabelu bezhalogenového CXKH 1 kV, 3 x 1,5 mm2, pevně uloženého, včetně dodávky CXKH-R</t>
  </si>
  <si>
    <t>210800645RZ1</t>
  </si>
  <si>
    <t>Vodič H07Z-K 4 mm2 uložený pevně, včetně dodávky vodiče</t>
  </si>
  <si>
    <t>Vlastní</t>
  </si>
  <si>
    <t>210800646RZ1</t>
  </si>
  <si>
    <t>Vodič H07Z-K 6 mm2 uložený pevně, včetně dodávky vodiče</t>
  </si>
  <si>
    <t>210800647RZ1</t>
  </si>
  <si>
    <t>Vodič H07Z-K 10 mm2 uložený pevně, včetně dodávky vodiče</t>
  </si>
  <si>
    <t>210010311R00</t>
  </si>
  <si>
    <t>Montáž krabice plastové univerzální, kruhové, , , , do zdiva, bez zapojení,</t>
  </si>
  <si>
    <t>345715344R</t>
  </si>
  <si>
    <t>krabice elektroinstalační pod omítku; univerzální; materiál: PVC; průměr= 71 mm; hl = 45 mm; jmenovité napětí do 400 V; jmenovitý proud do 16 A</t>
  </si>
  <si>
    <t>210010301R00</t>
  </si>
  <si>
    <t>Montáž krabice plastové přístrojové, kruhové, , , , do zdiva, bez zapojení,</t>
  </si>
  <si>
    <t>7+4</t>
  </si>
  <si>
    <t>345715165R</t>
  </si>
  <si>
    <t>krabice elektroinstalační pod omítku; přístrojová; mat. PVC samozhášivé; teplot.rozsah -5 až 60 °C; určeno pro rozvody s napětím 400 V a proudem max. 16 A; rozměry-průměr,hloubka 73, 66 mm</t>
  </si>
  <si>
    <t>345715165V</t>
  </si>
  <si>
    <t>krabice elektroinstalační pod omítku; přístrojová; mat. PVC samozhášivé; teplot.rozsah -5 až 60 °C, určeno pro rozvody s napětím 400 V a proudem max. 16 A; rozměry-průměr,hloubka 73, 66 mm, s víčkem</t>
  </si>
  <si>
    <t>222260040T00</t>
  </si>
  <si>
    <t>Krabice rozbočovací na povrch, bez zapojení</t>
  </si>
  <si>
    <t>10+10</t>
  </si>
  <si>
    <t>345714205R</t>
  </si>
  <si>
    <t>Krabice elektroinstalační rozbočovací; s víčkem; materiál: plast; montáž: na povrch; rozměr: 85 x 85 x 40 mm; IP 55</t>
  </si>
  <si>
    <t>345714203R</t>
  </si>
  <si>
    <t>Krabice elektroinstalační rozbočovací; s víčkem; materiál: plast; montáž: na povrch; rozměr: 75 x 75 x 37 mm; IP 55</t>
  </si>
  <si>
    <t>973031616R00</t>
  </si>
  <si>
    <t>Vysekání v cihelném zdivu výklenků a kapes kapes pro špalíky a krabice na jakoukoliv maltu vápennou nebo vápenocementovou, velilkosti do 100x100x50 mm</t>
  </si>
  <si>
    <t>Poznámka k položce:_x000D_
Včetně pomocného lešení o výšce podlahy do 1900 mm a pro zatížení do 1,5 kPa  (150 kg/m2).</t>
  </si>
  <si>
    <t>973031619R00</t>
  </si>
  <si>
    <t>Vysekání v cihelném zdivu výklenků a kapes kapes pro špalíky a krabice na jakoukoliv maltu vápennou nebo vápenocementovou, velilkosti do 150x150x100 mm</t>
  </si>
  <si>
    <t>974031143R00</t>
  </si>
  <si>
    <t>Vysekání rýh v jakémkoliv zdivu cihelném v ploše do hloubky 70 mm, šířky do 100 mm</t>
  </si>
  <si>
    <t>974031121R00</t>
  </si>
  <si>
    <t>Vysekání rýh v jakémkoliv zdivu cihelném v ploše do hloubky 30 mm, šířky do 30 mm</t>
  </si>
  <si>
    <t>612403399RT2</t>
  </si>
  <si>
    <t>Hrubá výplň rýh ve stěnách, jakoukoliv maltou maltou ze suchých směsí jakékoliv šířky</t>
  </si>
  <si>
    <t>Poznámka k položce:_x000D_
jakékoliv šířky rýhy,</t>
  </si>
  <si>
    <t xml:space="preserve">zapravení rýh + 10% : </t>
  </si>
  <si>
    <t>0,10*10,0*1,1</t>
  </si>
  <si>
    <t>0,03*60,0*1,1</t>
  </si>
  <si>
    <t>971033241R00</t>
  </si>
  <si>
    <t>Vybourání otvorů ve zdivu cihelném z jakýchkoliv cihel pálených na jakoukoliv maltu vápenou nebo vápenocementovou, plochy do 0,0225 m2, tloušťky do 300 mm</t>
  </si>
  <si>
    <t>Poznámka k položce:_x000D_
základovém nebo nadzákladovém,</t>
  </si>
  <si>
    <t>210111011RT6</t>
  </si>
  <si>
    <t>Montáž zásuvky domovní zapuštěné včetně zapojení včetně dodávky zásuvky kompletní jednonásobné s ochr.kolíkem 16A/250VAC a rámečkem, , provedení 2P+PE,</t>
  </si>
  <si>
    <t>210111014RT6</t>
  </si>
  <si>
    <t>Montáž zásuvky domovní zapuštěné včetně zapojení, včetně dodávky zásuvky dvojnásobné s ochrannými kolíky 16A/250VAC a rámečku, , provedení 2x (2P+PE),</t>
  </si>
  <si>
    <t>650072611RT6</t>
  </si>
  <si>
    <t>Čidlo pohybové pro LED svítidla, dosah min. 6 m, detekční úhel -360°, včetně dodávky</t>
  </si>
  <si>
    <t>210INV</t>
  </si>
  <si>
    <t>Sada pro nouzovou signalizaci na WC pro imobilní vč. kontrolního modulu s alarmem, transformátoru tlačítka signálního tahového, tlačítka resetovacího, vč. rámečků, včetně dodávky</t>
  </si>
  <si>
    <t>650101521MTZ</t>
  </si>
  <si>
    <t>Montáž svítidla</t>
  </si>
  <si>
    <t>5+5+6+2+2+8</t>
  </si>
  <si>
    <t>348-A1</t>
  </si>
  <si>
    <t>A1 - LED STROPNÍ SVÍTIDLO LINEÁRNÍ</t>
  </si>
  <si>
    <t>348-A2</t>
  </si>
  <si>
    <t>A2 - LED STROPNÍ SVÍTIDLO LINEÁRNÍ</t>
  </si>
  <si>
    <t>348-B1</t>
  </si>
  <si>
    <t>B1 - LED SVÍTIDLO NÁSTĚNNÉ KRUHOVÉ</t>
  </si>
  <si>
    <t>348-D1</t>
  </si>
  <si>
    <t>D1 - LED SVÍTIDLO NÁSTĚNNÉ LINEÁRNÍ</t>
  </si>
  <si>
    <t>348-N1</t>
  </si>
  <si>
    <t>N1 - NOUZOVÉ SVÍTIDLO ANTIPANIKA 3W, záloha 180 minut</t>
  </si>
  <si>
    <t>348-NP1</t>
  </si>
  <si>
    <t>NP1 NOUZOVÉ SVÍTIDLO S PIKTOGRAMEM, záloha 60 minut</t>
  </si>
  <si>
    <t>210010003RU3</t>
  </si>
  <si>
    <t>Montáž trubky ohebné, z PVC, uložené pod omítku, vnější průměr 25 mm, mech. pevnost 750 N/5 cm, včetně dodávky materiálu</t>
  </si>
  <si>
    <t>210010002RU3</t>
  </si>
  <si>
    <t>Montáž trubky ohebné, z PVC, uložené pod omítku, vnější průměr 20 mm, mech. pevnost 750 N/5 cm, včetně dodávky materiálu</t>
  </si>
  <si>
    <t>34572K</t>
  </si>
  <si>
    <t>Příchytka stahovacího pásku včetně stahovacích pásků a upevňovacího materiálu</t>
  </si>
  <si>
    <t>100 kus</t>
  </si>
  <si>
    <t>21001K</t>
  </si>
  <si>
    <t>Kabelová lišta, plastová bezhalogenová 65x110 vč. spojovacího a upevňovacího materiálu, pro hlavní kabelovou trasu silnoproudu, včetně dodávky</t>
  </si>
  <si>
    <t>22089K</t>
  </si>
  <si>
    <t>Revize elektroinstalace</t>
  </si>
  <si>
    <t>21DMT</t>
  </si>
  <si>
    <t>Demontáž stávající elektroinstalace na WC chlapci a učitelé včetně všech zařízení</t>
  </si>
  <si>
    <t>34195K</t>
  </si>
  <si>
    <t>Podružný elektroinstalační materiál</t>
  </si>
  <si>
    <t>97908K</t>
  </si>
  <si>
    <t>Odvoz stavebního materiálu, úklid, uložení suti na skládce</t>
  </si>
  <si>
    <t xml:space="preserve">A5 - Vytápění </t>
  </si>
  <si>
    <t>1 - Vytápění</t>
  </si>
  <si>
    <t>K035</t>
  </si>
  <si>
    <t>těleso otopné panelové 2 deskové bez přídavné přestupní plochy v 554mm dl 900mm, hladká čelní deska, připojovací rozteč 500 mm</t>
  </si>
  <si>
    <t>1357980154</t>
  </si>
  <si>
    <t>K028</t>
  </si>
  <si>
    <t>těleso otopné panelové 2 deskové 2 přídavné přestupní plochy v 554mm dl 600mm, hladká čelní deska, připojovací rozteč 500 mm</t>
  </si>
  <si>
    <t>-1705460927</t>
  </si>
  <si>
    <t>K013</t>
  </si>
  <si>
    <t>Navrtávací konzole pro otopná tělesa, 120 mm, d15</t>
  </si>
  <si>
    <t>-1512607690</t>
  </si>
  <si>
    <t>55121222</t>
  </si>
  <si>
    <t>ventil termostatický přímý s víčkem 1/2" jednoregulační</t>
  </si>
  <si>
    <t>-1969160290</t>
  </si>
  <si>
    <t>55128125</t>
  </si>
  <si>
    <t>hlavice termostatická kapalinová pro veřejné prostory se zajištěním proti sejmutí M30 a aretací teploty</t>
  </si>
  <si>
    <t>-412545551</t>
  </si>
  <si>
    <t>55128308</t>
  </si>
  <si>
    <t>šroubení regulační radiátorové přímé chrom pro Cu trubku 1/2"x15</t>
  </si>
  <si>
    <t>1541158253</t>
  </si>
  <si>
    <t>K025</t>
  </si>
  <si>
    <t>mosazné tvarovky</t>
  </si>
  <si>
    <t>921027052</t>
  </si>
  <si>
    <t>735159210</t>
  </si>
  <si>
    <t>Montáž otopných těles panelových dvouřadých dl do 1140 mm</t>
  </si>
  <si>
    <t>-847574851</t>
  </si>
  <si>
    <t>734200821</t>
  </si>
  <si>
    <t>Demontáž armatury závitové se dvěma závity přes G 1/2 do G 1/2</t>
  </si>
  <si>
    <t>547325593</t>
  </si>
  <si>
    <t>735111810</t>
  </si>
  <si>
    <t>Demontáž otopného tělesa litinového článkového</t>
  </si>
  <si>
    <t>1136235721</t>
  </si>
  <si>
    <t>735494811</t>
  </si>
  <si>
    <t>Vypuštění vody z otopných těles</t>
  </si>
  <si>
    <t>1327311062</t>
  </si>
  <si>
    <t>998735115</t>
  </si>
  <si>
    <t>Přesun hmot tonážní pro otopná tělesa s omezením mechanizace v objektech v přes 36 do 48 m</t>
  </si>
  <si>
    <t>265175144</t>
  </si>
  <si>
    <t>735191905</t>
  </si>
  <si>
    <t>Odvzdušnění otopných těles</t>
  </si>
  <si>
    <t>90080612</t>
  </si>
  <si>
    <t>K018</t>
  </si>
  <si>
    <t>Zaregulování tělesa</t>
  </si>
  <si>
    <t>-1014502687</t>
  </si>
  <si>
    <t>K019</t>
  </si>
  <si>
    <t>Napuštění systému upravenou vodou, dle ČSN EN 14 868</t>
  </si>
  <si>
    <t>l</t>
  </si>
  <si>
    <t>-1992010765</t>
  </si>
  <si>
    <t>K020</t>
  </si>
  <si>
    <t>Zednické přípomoci vč. začištění</t>
  </si>
  <si>
    <t>kpl</t>
  </si>
  <si>
    <t>512</t>
  </si>
  <si>
    <t>1958997591</t>
  </si>
  <si>
    <t>K021</t>
  </si>
  <si>
    <t>Odvoz suti</t>
  </si>
  <si>
    <t>1955006019</t>
  </si>
  <si>
    <t>K022</t>
  </si>
  <si>
    <t>Poplatek za uložení suti</t>
  </si>
  <si>
    <t>1343476147</t>
  </si>
  <si>
    <t>K023</t>
  </si>
  <si>
    <t>Výkup kovů - radiátory, potrubí</t>
  </si>
  <si>
    <t xml:space="preserve">t </t>
  </si>
  <si>
    <t>1915073979</t>
  </si>
  <si>
    <t>A6 - VZT</t>
  </si>
  <si>
    <t>1 - VZT</t>
  </si>
  <si>
    <t>2 - Přívodní potrubí:</t>
  </si>
  <si>
    <t>3 - Odvodní potrubí:</t>
  </si>
  <si>
    <t>4 - Izolace potrubí:</t>
  </si>
  <si>
    <t>5 - Ostatní:</t>
  </si>
  <si>
    <t>1.1.01</t>
  </si>
  <si>
    <t>Radiální ventilátor do kruhového potrubí DN 160, vč. 2ks  rychloupínacích spon DN 160</t>
  </si>
  <si>
    <t>1323260416</t>
  </si>
  <si>
    <t>1.1.02</t>
  </si>
  <si>
    <t>Elektrický ohřívač do kruhového potrubí  200/3,0 230V/1</t>
  </si>
  <si>
    <t>-161629348</t>
  </si>
  <si>
    <t>K037</t>
  </si>
  <si>
    <t>Regulátor pro elektrický ohřívač 230V</t>
  </si>
  <si>
    <t>1314359323</t>
  </si>
  <si>
    <t>1.1.03</t>
  </si>
  <si>
    <t>Radiální ventilátor do kruhového potrubí DN 200, vč. 2ks  rychloupínacích spon DN 200</t>
  </si>
  <si>
    <t>-1898774921</t>
  </si>
  <si>
    <t>1.2.01</t>
  </si>
  <si>
    <t>-472169572</t>
  </si>
  <si>
    <t>1.2.02</t>
  </si>
  <si>
    <t>299035098</t>
  </si>
  <si>
    <t>579658248</t>
  </si>
  <si>
    <t>1.2.03</t>
  </si>
  <si>
    <t>855803588</t>
  </si>
  <si>
    <t>1.3.01</t>
  </si>
  <si>
    <t>292895691</t>
  </si>
  <si>
    <t>1.3.02</t>
  </si>
  <si>
    <t>1295821256</t>
  </si>
  <si>
    <t>-926641832</t>
  </si>
  <si>
    <t>1.3.03</t>
  </si>
  <si>
    <t>-1418647809</t>
  </si>
  <si>
    <t>1.04</t>
  </si>
  <si>
    <t>Regulační klapka s ručním ovládaním ø160</t>
  </si>
  <si>
    <t>-149566452</t>
  </si>
  <si>
    <t>1.05</t>
  </si>
  <si>
    <t>Regulační klapka s ručním ovládaním ø200</t>
  </si>
  <si>
    <t>710114555</t>
  </si>
  <si>
    <t>1.05.02</t>
  </si>
  <si>
    <t>Zpětná klapka  ø160</t>
  </si>
  <si>
    <t>1452965156</t>
  </si>
  <si>
    <t>1.05.02.1</t>
  </si>
  <si>
    <t>Zpětná klapka  ø200</t>
  </si>
  <si>
    <t>-923171065</t>
  </si>
  <si>
    <t>1.06</t>
  </si>
  <si>
    <t>Tlumič kruhový ø160, vč. hlukové izolace z minerální vaty (součinitel útlumu 0,81), dl. 600mm</t>
  </si>
  <si>
    <t>-1867298189</t>
  </si>
  <si>
    <t>1.07</t>
  </si>
  <si>
    <t>Tlumič kruhový ø200, vč. hlukové izolace z minerální vaty (součinitel útlumu 0,81), dl. 600mm</t>
  </si>
  <si>
    <t>45845364</t>
  </si>
  <si>
    <t>1.08</t>
  </si>
  <si>
    <t>Talířový ventil DN100, vč. montážního rámečku</t>
  </si>
  <si>
    <t>1318105888</t>
  </si>
  <si>
    <t>1.09</t>
  </si>
  <si>
    <t>Talířový ventil DN125, vč. montážního rámečku</t>
  </si>
  <si>
    <t>871898982</t>
  </si>
  <si>
    <t>1.10</t>
  </si>
  <si>
    <t>Protidešťová žaluzie hliníková 250x250, vč. boxu s připojením Ø158</t>
  </si>
  <si>
    <t>1858425645</t>
  </si>
  <si>
    <t>1.11</t>
  </si>
  <si>
    <t>Protidešťová žaluzie hliníková 250x250, vč. boxu s připojením Ø198</t>
  </si>
  <si>
    <t>-4777991</t>
  </si>
  <si>
    <t>1.12</t>
  </si>
  <si>
    <t>Akustická mřížka 600x100</t>
  </si>
  <si>
    <t>62785209</t>
  </si>
  <si>
    <t>Přívodní potrubí:</t>
  </si>
  <si>
    <t>K038</t>
  </si>
  <si>
    <t>Čtyřhranné ocelové potrubí z pozinkovaného plechu SK I: Čtyřhranné potrubí do obv. 650 vč. 10% tvarovek</t>
  </si>
  <si>
    <t>-1840312752</t>
  </si>
  <si>
    <t>K039</t>
  </si>
  <si>
    <t>Kruhové potrubí SPIRO oboustranně pozinkovaného plechu: Kruhové potrubí Ø100  vč. 30% tvarovek</t>
  </si>
  <si>
    <t>-2032174891</t>
  </si>
  <si>
    <t>K040</t>
  </si>
  <si>
    <t>Kruhové potrubí SPIRO oboustranně pozinkovaného plechu: Kruhové potrubí Ø125  vč. 30% tvarovek</t>
  </si>
  <si>
    <t>701499133</t>
  </si>
  <si>
    <t>K041</t>
  </si>
  <si>
    <t>Kruhové potrubí SPIRO oboustranně pozinkovaného plechu: Kruhové potrubí Ø160  vč. 30% tvarovek</t>
  </si>
  <si>
    <t>1445765914</t>
  </si>
  <si>
    <t>K042</t>
  </si>
  <si>
    <t>Kruhové potrubí SPIRO oboustranně pozinkovaného plechu:Kruhové potrubí Ø200  vč. 30% tvarovek</t>
  </si>
  <si>
    <t>375392984</t>
  </si>
  <si>
    <t>Odvodní potrubí:</t>
  </si>
  <si>
    <t>K043</t>
  </si>
  <si>
    <t>-197714061</t>
  </si>
  <si>
    <t>915351700</t>
  </si>
  <si>
    <t>K044</t>
  </si>
  <si>
    <t>-82801311</t>
  </si>
  <si>
    <t>K045</t>
  </si>
  <si>
    <t>Kruhové potrubí SPIRO oboustranně pozinkovaného plechu: Kruhové potrubí Ø200  vč. 30% tvarovek</t>
  </si>
  <si>
    <t>40994487</t>
  </si>
  <si>
    <t>Izolace potrubí:</t>
  </si>
  <si>
    <t>K046</t>
  </si>
  <si>
    <t>Hluková izolace (součinitel útlumu 0,81), tl. 60mm</t>
  </si>
  <si>
    <t>-27330904</t>
  </si>
  <si>
    <t>K047</t>
  </si>
  <si>
    <t>Tepelná izolace tl. 20mm</t>
  </si>
  <si>
    <t>-893820781</t>
  </si>
  <si>
    <t>K048</t>
  </si>
  <si>
    <t>Tepelná izolace tl. 40mm</t>
  </si>
  <si>
    <t>-1135710682</t>
  </si>
  <si>
    <t>Ostatní:</t>
  </si>
  <si>
    <t>K049</t>
  </si>
  <si>
    <t>Spojovací, těsnící, montážní, závěsný a pomocný materiál</t>
  </si>
  <si>
    <t>-1136864854</t>
  </si>
  <si>
    <t>K050</t>
  </si>
  <si>
    <t>Kompletní montáž vč. lešení, sprovoznění, vyregulování soustavy, vč. protokolu o zaregulování, zaškolení obsluhy a předání</t>
  </si>
  <si>
    <t>999784309</t>
  </si>
  <si>
    <t>K051</t>
  </si>
  <si>
    <t>Další náklady spojené s instalací</t>
  </si>
  <si>
    <t>1491821387</t>
  </si>
  <si>
    <t>K052</t>
  </si>
  <si>
    <t>zednické přípomoci vč. zapravení a likvidace suti</t>
  </si>
  <si>
    <t>701787396</t>
  </si>
  <si>
    <t>K053</t>
  </si>
  <si>
    <t>Demontáž ventilátoru vč. mřížky</t>
  </si>
  <si>
    <t>2006171040</t>
  </si>
  <si>
    <t>A7 - ZTI</t>
  </si>
  <si>
    <t>1 - Hlavní budova - část 1</t>
  </si>
  <si>
    <t>Hlavní budova - část 1</t>
  </si>
  <si>
    <t>-</t>
  </si>
  <si>
    <t>WC kombi zadní odpad vodorovný - hluboké splachování</t>
  </si>
  <si>
    <t>427150031</t>
  </si>
  <si>
    <t>-.1</t>
  </si>
  <si>
    <t>WC sedátko duroplastové antibakteriální pro WC kombi SLOWCLOSE</t>
  </si>
  <si>
    <t>-562416750</t>
  </si>
  <si>
    <t>-.2</t>
  </si>
  <si>
    <t>WC kombi zvýšené 50 cm pro invalidy, seniory</t>
  </si>
  <si>
    <t>-1714201715</t>
  </si>
  <si>
    <t>-.3</t>
  </si>
  <si>
    <t>WC nádržka s armaturou pro splachování 4/9 l</t>
  </si>
  <si>
    <t>918516807</t>
  </si>
  <si>
    <t>-.4</t>
  </si>
  <si>
    <t>WC sedátkosedátko, pomalé zavírání, rychloupínací úchyty,</t>
  </si>
  <si>
    <t>-1767568575</t>
  </si>
  <si>
    <t>-.5</t>
  </si>
  <si>
    <t>Umyvadlo zdravotní 64 cm s otvorem</t>
  </si>
  <si>
    <t>-1413537835</t>
  </si>
  <si>
    <t>K057</t>
  </si>
  <si>
    <t>Umyvadlová stojánková páková baterie bez výpusti pro ivalidy</t>
  </si>
  <si>
    <t>386004086</t>
  </si>
  <si>
    <t>-.6</t>
  </si>
  <si>
    <t>Sifon pro umyvadlo prostorově úsporný s převlečnou maticí 5/4˝</t>
  </si>
  <si>
    <t>-221867176</t>
  </si>
  <si>
    <t>-.7</t>
  </si>
  <si>
    <t>Umyvadlová výpusť 5/4˝ s nerezovou mřížkou pr. 63 mm</t>
  </si>
  <si>
    <t>1566161818</t>
  </si>
  <si>
    <t>725211603</t>
  </si>
  <si>
    <t>Umyvadlo 600×420 mm, keramické umyvadlo s otvorem pro baterii a přepadem, instalace nástěnná, barva bílá</t>
  </si>
  <si>
    <t>1872484368</t>
  </si>
  <si>
    <t>https://podminky.urs.cz/item/CS_URS_2025_01/725211603</t>
  </si>
  <si>
    <t>725822611</t>
  </si>
  <si>
    <t>Umyvadlová stojánková baterie bez výpusti</t>
  </si>
  <si>
    <t>1750981420</t>
  </si>
  <si>
    <t>https://podminky.urs.cz/item/CS_URS_2025_01/725822611</t>
  </si>
  <si>
    <t>-.8</t>
  </si>
  <si>
    <t>Sifon umyvadlový celokovový pohledový DN 32 s převlečnou maticí chrom</t>
  </si>
  <si>
    <t>1219702090</t>
  </si>
  <si>
    <t>-.9</t>
  </si>
  <si>
    <t>Umyvadlová výpust 5/4" celokovová</t>
  </si>
  <si>
    <t>-1032777175</t>
  </si>
  <si>
    <t>-.10</t>
  </si>
  <si>
    <t>Nástěnka krátká s vnitřním závitem 16 - Rp 1/2</t>
  </si>
  <si>
    <t>-1309270100</t>
  </si>
  <si>
    <t>725819401</t>
  </si>
  <si>
    <t>Rohový ventil s matkou s gumovým těsněním 1/2×3/8, chrom</t>
  </si>
  <si>
    <t>-1023819816</t>
  </si>
  <si>
    <t>https://podminky.urs.cz/item/CS_URS_2025_01/725819401</t>
  </si>
  <si>
    <t>-.11</t>
  </si>
  <si>
    <t>zásobníkový ohřívač pro horní instalaci objem 5l</t>
  </si>
  <si>
    <t>-1647321540</t>
  </si>
  <si>
    <t>725532101</t>
  </si>
  <si>
    <t>zásobníkový ohřívač pro horní instalaci objem 10l</t>
  </si>
  <si>
    <t>1892602447</t>
  </si>
  <si>
    <t>https://podminky.urs.cz/item/CS_URS_2025_01/725532101</t>
  </si>
  <si>
    <t>722232043.GCM</t>
  </si>
  <si>
    <t>Kulový kohout chromovaný, DN15, s vnitřním závitem</t>
  </si>
  <si>
    <t>1561557710</t>
  </si>
  <si>
    <t>-.12</t>
  </si>
  <si>
    <t>Mosazná zpětná klapka DN15 - 1/2" PN16 - mosazný plovák s pružinou</t>
  </si>
  <si>
    <t>1205043951</t>
  </si>
  <si>
    <t>-.13</t>
  </si>
  <si>
    <t>Termostatický směšovací ventil s ochranou proti opaření a dezinfekční ohřev, s vnějším závitem G1/2"</t>
  </si>
  <si>
    <t>-1274954415</t>
  </si>
  <si>
    <t>722231221</t>
  </si>
  <si>
    <t>Bojlerový pojistný ventil DN 15 6 bar</t>
  </si>
  <si>
    <t>-109243956</t>
  </si>
  <si>
    <t>https://podminky.urs.cz/item/CS_URS_2025_01/722231221</t>
  </si>
  <si>
    <t>725530823</t>
  </si>
  <si>
    <t>demontáž stávajících ohřívačů</t>
  </si>
  <si>
    <t>1064991255</t>
  </si>
  <si>
    <t>https://podminky.urs.cz/item/CS_URS_2025_01/725530823</t>
  </si>
  <si>
    <t>725210821.1</t>
  </si>
  <si>
    <t>Demontáž umyvadel</t>
  </si>
  <si>
    <t>-1661496713</t>
  </si>
  <si>
    <t>725110814</t>
  </si>
  <si>
    <t>Demontáž klozetu Kombi</t>
  </si>
  <si>
    <t>-1483603656</t>
  </si>
  <si>
    <t>https://podminky.urs.cz/item/CS_URS_2025_01/725110814</t>
  </si>
  <si>
    <t>722170804</t>
  </si>
  <si>
    <t>demontáž stávajícího vodovodního potrubí včetně armatur</t>
  </si>
  <si>
    <t>-1771748720</t>
  </si>
  <si>
    <t>https://podminky.urs.cz/item/CS_URS_2025_01/722170804</t>
  </si>
  <si>
    <t>722174001</t>
  </si>
  <si>
    <t>výcevrstvá vodovodní trubka PN 16, kotouč 16,2×2,2 mm, včetně 30% na tvarovky</t>
  </si>
  <si>
    <t>-711498811</t>
  </si>
  <si>
    <t>https://podminky.urs.cz/item/CS_URS_2025_01/722174001</t>
  </si>
  <si>
    <t>722174002</t>
  </si>
  <si>
    <t>výcevrstvá vodovodní trubka PN 16, kotouč 20×2,8 mm, včetně 30% na tvarovky</t>
  </si>
  <si>
    <t>-1466492900</t>
  </si>
  <si>
    <t>https://podminky.urs.cz/item/CS_URS_2025_01/722174002</t>
  </si>
  <si>
    <t>-.14</t>
  </si>
  <si>
    <t>Páska na izolaci, délka 10 bm</t>
  </si>
  <si>
    <t>1471950185</t>
  </si>
  <si>
    <t>722181221</t>
  </si>
  <si>
    <t>Polyethylenová izolace se strukturou uzavřených buněk určená pro topenářské a sanitární rozvody 18/9. Tloušťka izolace 9 mm.</t>
  </si>
  <si>
    <t>242250491</t>
  </si>
  <si>
    <t>https://podminky.urs.cz/item/CS_URS_2025_01/722181221</t>
  </si>
  <si>
    <t>722181231</t>
  </si>
  <si>
    <t>Polyethylenová izolace se strukturou uzavřených buněk určená pro topenářské a sanitární rozvody 18/13. Tloušťka izolace 13 mm.</t>
  </si>
  <si>
    <t>-1227641011</t>
  </si>
  <si>
    <t>https://podminky.urs.cz/item/CS_URS_2025_01/722181231</t>
  </si>
  <si>
    <t>722181231.1</t>
  </si>
  <si>
    <t>Polyethylenová izolace se strukturou uzavřených buněk určená pro topenářské a sanitární rozvody 20/13. Tloušťka izolace 13 mm.</t>
  </si>
  <si>
    <t>962528006</t>
  </si>
  <si>
    <t>722181241</t>
  </si>
  <si>
    <t>Polyethylenová izolace se strukturou uzavřených buněk určená pro topenářské a sanitární rozvody 20/20. Tloušťka izolace 20 mm.</t>
  </si>
  <si>
    <t>-904037773</t>
  </si>
  <si>
    <t>https://podminky.urs.cz/item/CS_URS_2025_01/722181241</t>
  </si>
  <si>
    <t>721140802</t>
  </si>
  <si>
    <t>demontáž stávajícího kanalizačního potrubí včetně armatur</t>
  </si>
  <si>
    <t>-1060403447</t>
  </si>
  <si>
    <t>https://podminky.urs.cz/item/CS_URS_2025_01/721140802</t>
  </si>
  <si>
    <t>721174043</t>
  </si>
  <si>
    <t>PP HT, DN 50, odpadní systém z PP, s hrdlem a gumovým těsněním, včetně 30% na tvarovky</t>
  </si>
  <si>
    <t>281894666</t>
  </si>
  <si>
    <t>https://podminky.urs.cz/item/CS_URS_2025_01/721174043</t>
  </si>
  <si>
    <t>721174045</t>
  </si>
  <si>
    <t>PP HT, DN 110, odpadní systém z PP, s hrdlem a gumovým těsněním,, včetně 30% na tvarovky</t>
  </si>
  <si>
    <t>105991665</t>
  </si>
  <si>
    <t>https://podminky.urs.cz/item/CS_URS_2025_01/721174045</t>
  </si>
  <si>
    <t>-.15</t>
  </si>
  <si>
    <t>zednické práce a odvoz suti</t>
  </si>
  <si>
    <t>-639106323</t>
  </si>
  <si>
    <t>-.16</t>
  </si>
  <si>
    <t>Závěsový, spojovací a těsnící materiál</t>
  </si>
  <si>
    <t>-922971758</t>
  </si>
  <si>
    <t>-.17</t>
  </si>
  <si>
    <t>Montáž ZTI rozvodů, izolatérské práce, osazení zařizovacích předmětů</t>
  </si>
  <si>
    <t>-465660512</t>
  </si>
  <si>
    <t>A8 - VRN</t>
  </si>
  <si>
    <t>VRN - Vedlejší rozpočtové náklady</t>
  </si>
  <si>
    <t xml:space="preserve">    VRN3 - Zařízení staveniště</t>
  </si>
  <si>
    <t xml:space="preserve">    VRN7 - Provozní vlivy</t>
  </si>
  <si>
    <t>Vedlejší rozpočtové náklady</t>
  </si>
  <si>
    <t>VRN3</t>
  </si>
  <si>
    <t>Zařízení staveniště</t>
  </si>
  <si>
    <t>030001000</t>
  </si>
  <si>
    <t>1024</t>
  </si>
  <si>
    <t>1172588742</t>
  </si>
  <si>
    <t>https://podminky.urs.cz/item/CS_URS_2025_01/030001000</t>
  </si>
  <si>
    <t>K036</t>
  </si>
  <si>
    <t>Zajištěn náhradní toalety v průběhu výstavby - dle dohody s investorem</t>
  </si>
  <si>
    <t>1045536672</t>
  </si>
  <si>
    <t>VRN7</t>
  </si>
  <si>
    <t>Provozní vlivy</t>
  </si>
  <si>
    <t>070001000</t>
  </si>
  <si>
    <t xml:space="preserve">Provozní vlivy - ochrana stavební cesty, úklid chodeb, ochrana neřešených částí stavby </t>
  </si>
  <si>
    <t>1375557884</t>
  </si>
  <si>
    <t>https://podminky.urs.cz/item/CS_URS_2025_01/070001000</t>
  </si>
  <si>
    <t>18,755</t>
  </si>
  <si>
    <t>18,45</t>
  </si>
  <si>
    <t>2,2</t>
  </si>
  <si>
    <t>28,17</t>
  </si>
  <si>
    <t>49,289</t>
  </si>
  <si>
    <t>17,331</t>
  </si>
  <si>
    <t>B - SO01 - Základní škola - chlapci</t>
  </si>
  <si>
    <t>44,82</t>
  </si>
  <si>
    <t>B1 - Větev WC chlapci 1 PP</t>
  </si>
  <si>
    <t>4,24</t>
  </si>
  <si>
    <t>5,1</t>
  </si>
  <si>
    <t xml:space="preserve">    3 - Svislé a kompletní konstrukce</t>
  </si>
  <si>
    <t xml:space="preserve">      763-21 - Předstěny</t>
  </si>
  <si>
    <t>965081611</t>
  </si>
  <si>
    <t>Odsekání soklíků včetně otlučení podkladní omítky až na zdivo rovných</t>
  </si>
  <si>
    <t>801104653</t>
  </si>
  <si>
    <t>https://podminky.urs.cz/item/CS_URS_2025_01/965081611</t>
  </si>
  <si>
    <t>obklad01-0,9*2-0,8*2-0,65*2</t>
  </si>
  <si>
    <t>0,8*2,02*2</t>
  </si>
  <si>
    <t>0,65*1,9</t>
  </si>
  <si>
    <t>766691812</t>
  </si>
  <si>
    <t>Demontáž parapetních desek šířky přes 300 mm</t>
  </si>
  <si>
    <t>1206737183</t>
  </si>
  <si>
    <t>https://podminky.urs.cz/item/CS_URS_2025_01/766691812</t>
  </si>
  <si>
    <t>767132812</t>
  </si>
  <si>
    <t>Demontáž stěn a příček z plechů svařovaných do suti</t>
  </si>
  <si>
    <t>-1327884149</t>
  </si>
  <si>
    <t>https://podminky.urs.cz/item/CS_URS_2025_01/767132812</t>
  </si>
  <si>
    <t>"kabiny"</t>
  </si>
  <si>
    <t>2*(2,595+1,18*2)</t>
  </si>
  <si>
    <t>obklad01*(2,8-2)</t>
  </si>
  <si>
    <t>(1,06+1,55-2)*nadpraží1</t>
  </si>
  <si>
    <t>(ostění1+nadpraží1+parapet1-ostění_O)*0,59</t>
  </si>
  <si>
    <t>"přizdívka</t>
  </si>
  <si>
    <t>1,25*(0,36+2,34+0,525)</t>
  </si>
  <si>
    <t>971033521</t>
  </si>
  <si>
    <t>Vybourání otvorů ve zdivu základovém nebo nadzákladovém z cihel, tvárnic, příčkovek z cihel pálených na maltu vápennou nebo vápenocementovou plochy do 1 m2, tl. do 100 mm</t>
  </si>
  <si>
    <t>1770111678</t>
  </si>
  <si>
    <t>https://podminky.urs.cz/item/CS_URS_2025_01/971033521</t>
  </si>
  <si>
    <t>"úprava otvoru"0,35*2</t>
  </si>
  <si>
    <t>974032664</t>
  </si>
  <si>
    <t>Vysekání rýh ve stěnách nebo příčkách z dutých cihel, tvárnic, desek pro vtahování nosníků do zdí před vybouráním otvoru do hl. 150 mm, při výšce nosníku do 150 mm</t>
  </si>
  <si>
    <t>-1960101621</t>
  </si>
  <si>
    <t>https://podminky.urs.cz/item/CS_URS_2025_01/974032664</t>
  </si>
  <si>
    <t>6,024*24 'Přepočtené koeficientem množství</t>
  </si>
  <si>
    <t>Svislé a kompletní konstrukce</t>
  </si>
  <si>
    <t>340271021</t>
  </si>
  <si>
    <t>Zazdívka otvorů v příčkách nebo stěnách pórobetonovými tvárnicemi plochy přes 0,25 m2 do 1 m2, objemová hmotnost 500 kg/m3, tloušťka příčky 100 mm</t>
  </si>
  <si>
    <t>1750931329</t>
  </si>
  <si>
    <t>https://podminky.urs.cz/item/CS_URS_2025_01/340271021</t>
  </si>
  <si>
    <t>"dveře"0,3*2</t>
  </si>
  <si>
    <t xml:space="preserve">"průhled do sousední místnosti </t>
  </si>
  <si>
    <t>0,95*2,455</t>
  </si>
  <si>
    <t>"drobná zazdívka nad překlad</t>
  </si>
  <si>
    <t>0,5</t>
  </si>
  <si>
    <t>317121151</t>
  </si>
  <si>
    <t>Montáž překladů ze železobetonových prefabrikátů dodatečně do připravených rýh, světlosti otvoru do 1050 mm</t>
  </si>
  <si>
    <t>-562832461</t>
  </si>
  <si>
    <t>https://podminky.urs.cz/item/CS_URS_2025_01/317121151</t>
  </si>
  <si>
    <t>59321002</t>
  </si>
  <si>
    <t>překlad pórobetonový nenosný š 100mm dl 1000-1250mm</t>
  </si>
  <si>
    <t>2052799333</t>
  </si>
  <si>
    <t>6,44*1,1 'Přepočtené koeficientem množství</t>
  </si>
  <si>
    <t>"nově vsazené zárubně ze strany chodby"0,9+2,2*2+0,9+2,2*2</t>
  </si>
  <si>
    <t>ostění_O*0,59</t>
  </si>
  <si>
    <t>"D12,13"1+1</t>
  </si>
  <si>
    <t>55331436</t>
  </si>
  <si>
    <t>zárubeň jednokřídlá ocelová pro dodatečnou montáž tl stěny 110-150mm rozměru 700/1970, 2100mm</t>
  </si>
  <si>
    <t>-1007875275</t>
  </si>
  <si>
    <t>"D06"1</t>
  </si>
  <si>
    <t>(0,05+0,1+0,05)*(0,8+2,02*2)*2</t>
  </si>
  <si>
    <t>(0,05+0,1+0,05)*(0,7+2,02*2)</t>
  </si>
  <si>
    <t>1765241199</t>
  </si>
  <si>
    <t>668021841</t>
  </si>
  <si>
    <t>763131761</t>
  </si>
  <si>
    <t>Podhled ze sádrokartonových desek Příplatek k cenám za plochu do 3 m2 jednotlivě</t>
  </si>
  <si>
    <t>849974701</t>
  </si>
  <si>
    <t>https://podminky.urs.cz/item/CS_URS_2025_01/763131761</t>
  </si>
  <si>
    <t>"52/015a"2,95</t>
  </si>
  <si>
    <t>"52/015b"1,22</t>
  </si>
  <si>
    <t>-1200679687</t>
  </si>
  <si>
    <t>-223239266</t>
  </si>
  <si>
    <t>878557443</t>
  </si>
  <si>
    <t>-1189387121</t>
  </si>
  <si>
    <t>763-21</t>
  </si>
  <si>
    <t>Předstěny</t>
  </si>
  <si>
    <t>763121590</t>
  </si>
  <si>
    <t>Stěna předsazená ze sádrokartonových desek pro osazení závěsného WC s nosnou konstrukcí z ocelových profilů CW, UW dvojitě opláštěná deskami impregnovanými H2 tl. 2x12,5 mm bez izolace, stěna tl. 150 - 250 mm, profil 50</t>
  </si>
  <si>
    <t>-332931847</t>
  </si>
  <si>
    <t>https://podminky.urs.cz/item/CS_URS_2025_01/763121590</t>
  </si>
  <si>
    <t xml:space="preserve">"za pisoar" </t>
  </si>
  <si>
    <t>1,55*(2,595+0,84)</t>
  </si>
  <si>
    <t>763173112</t>
  </si>
  <si>
    <t>Montáž nosičů zařizovacích předmětů pro konstrukce ze sádrokartonových desek úchytu pro pisoár</t>
  </si>
  <si>
    <t>112829424</t>
  </si>
  <si>
    <t>https://podminky.urs.cz/item/CS_URS_2025_01/763173112</t>
  </si>
  <si>
    <t>59030728</t>
  </si>
  <si>
    <t>konstrukce pro uchycení pisoáru osová rozteč CW profilů 450-625mm</t>
  </si>
  <si>
    <t>1217174963</t>
  </si>
  <si>
    <t>763173111</t>
  </si>
  <si>
    <t>Montáž nosičů zařizovacích předmětů pro konstrukce ze sádrokartonových desek úchytu pro umyvadlo</t>
  </si>
  <si>
    <t>-129960354</t>
  </si>
  <si>
    <t>https://podminky.urs.cz/item/CS_URS_2025_01/763173111</t>
  </si>
  <si>
    <t>59030729</t>
  </si>
  <si>
    <t>konstrukce pro uchycení umyvadla s nástěnnými bateriemi osová rozteč CW profilů 450-625mm</t>
  </si>
  <si>
    <t>418708713</t>
  </si>
  <si>
    <t>2*(2,595+1,2*2)</t>
  </si>
  <si>
    <t>"D12,13"2</t>
  </si>
  <si>
    <t>61162085</t>
  </si>
  <si>
    <t>dveře jednokřídlé dřevotřískové povrch laminátový plné 700x1970-2100mm</t>
  </si>
  <si>
    <t>-1900841891</t>
  </si>
  <si>
    <t>264398256</t>
  </si>
  <si>
    <t>-410585155</t>
  </si>
  <si>
    <t>771121015</t>
  </si>
  <si>
    <t>Příprava podkladu před provedením dlažby nátěr kontaktní pro nesavé podklady na podlahu</t>
  </si>
  <si>
    <t>https://podminky.urs.cz/item/CS_URS_2025_01/771121015</t>
  </si>
  <si>
    <t>18,755*1,1 'Přepočtené koeficientem množství</t>
  </si>
  <si>
    <t>22,981*1,5 'Přepočtené koeficientem množství</t>
  </si>
  <si>
    <t>28,17*1,1 'Přepočtené koeficientem množství</t>
  </si>
  <si>
    <t>49,289*1,1 'Přepočtené koeficientem množství</t>
  </si>
  <si>
    <t xml:space="preserve">"přizdívky </t>
  </si>
  <si>
    <t>2,595+0,84+1,55</t>
  </si>
  <si>
    <t>10,085*1,1 'Přepočtené koeficientem množství</t>
  </si>
  <si>
    <t>813671313</t>
  </si>
  <si>
    <t>349991024</t>
  </si>
  <si>
    <t>"pisoar"3*2</t>
  </si>
  <si>
    <t>10,085*0,5 'Přepočtené koeficientem množství</t>
  </si>
  <si>
    <t>109</t>
  </si>
  <si>
    <t>110</t>
  </si>
  <si>
    <t>111</t>
  </si>
  <si>
    <t>112</t>
  </si>
  <si>
    <t>113</t>
  </si>
  <si>
    <t>114</t>
  </si>
  <si>
    <t>27,675*1,1 'Přepočtené koeficientem množství</t>
  </si>
  <si>
    <t>115</t>
  </si>
  <si>
    <t>116</t>
  </si>
  <si>
    <t>15,55</t>
  </si>
  <si>
    <t>15,31</t>
  </si>
  <si>
    <t>2,19</t>
  </si>
  <si>
    <t>22,98</t>
  </si>
  <si>
    <t>43,966</t>
  </si>
  <si>
    <t>13,776</t>
  </si>
  <si>
    <t>39,36</t>
  </si>
  <si>
    <t>3,46</t>
  </si>
  <si>
    <t>B2 - Větev WC chlapci 1 NP</t>
  </si>
  <si>
    <t>5,65</t>
  </si>
  <si>
    <t>hrana</t>
  </si>
  <si>
    <t xml:space="preserve">Délka schodišťové hrany </t>
  </si>
  <si>
    <t>3,77</t>
  </si>
  <si>
    <t>obklad01-0,8*3</t>
  </si>
  <si>
    <t>0,8*2,02</t>
  </si>
  <si>
    <t>2*(2,73+1,18*2)</t>
  </si>
  <si>
    <t>978035117</t>
  </si>
  <si>
    <t>Odstranění tenkovrstvých omítek nebo štuku tloušťky do 2 mm obroušením, rozsahu přes 50 do 100%</t>
  </si>
  <si>
    <t>-2093317835</t>
  </si>
  <si>
    <t>https://podminky.urs.cz/item/CS_URS_2025_01/978035117</t>
  </si>
  <si>
    <t>1,25*(0,36+2,505+0,525)</t>
  </si>
  <si>
    <t>4,288*24 'Přepočtené koeficientem množství</t>
  </si>
  <si>
    <t>0,34*2,455</t>
  </si>
  <si>
    <t>5,65*1,1 'Přepočtené koeficientem množství</t>
  </si>
  <si>
    <t>ostění_O*0,415</t>
  </si>
  <si>
    <t>611131121</t>
  </si>
  <si>
    <t>Podkladní a spojovací vrstva vnitřních omítaných ploch penetrace disperzní nanášená ručně stropů</t>
  </si>
  <si>
    <t>-178621498</t>
  </si>
  <si>
    <t>https://podminky.urs.cz/item/CS_URS_2025_01/611131121</t>
  </si>
  <si>
    <t>611311131</t>
  </si>
  <si>
    <t>Vápenný štuk vnitřních ploch tloušťky do 3 mm vodorovných konstrukcí stropů rovných</t>
  </si>
  <si>
    <t>-1720719547</t>
  </si>
  <si>
    <t>https://podminky.urs.cz/item/CS_URS_2025_01/611311131</t>
  </si>
  <si>
    <t>"D09"1</t>
  </si>
  <si>
    <t>1,55*(+2,73+0,95)</t>
  </si>
  <si>
    <t>2*(2,73+1,2*2)</t>
  </si>
  <si>
    <t>771274113</t>
  </si>
  <si>
    <t>Montáž obkladů schodišť z dlaždic keramických lepených cementovým flexibilním lepidlem stupnic hladkých, šířky přes 250 do 300 mm</t>
  </si>
  <si>
    <t>1851038411</t>
  </si>
  <si>
    <t>https://podminky.urs.cz/item/CS_URS_2025_01/771274113</t>
  </si>
  <si>
    <t>771274231</t>
  </si>
  <si>
    <t>Montáž obkladů schodišť z dlaždic keramických lepených cementovým flexibilním lepidlem podstupnic hladkých, výšky do 150 mm</t>
  </si>
  <si>
    <t>-1145622011</t>
  </si>
  <si>
    <t>https://podminky.urs.cz/item/CS_URS_2025_01/771274231</t>
  </si>
  <si>
    <t>771161022</t>
  </si>
  <si>
    <t>Příprava podkladu před provedením dlažby montáž profilu ukončujícího profilu pro schodové hrany a ukončení dlažby</t>
  </si>
  <si>
    <t>-2003035805</t>
  </si>
  <si>
    <t>https://podminky.urs.cz/item/CS_URS_2025_01/771161022</t>
  </si>
  <si>
    <t>59054144</t>
  </si>
  <si>
    <t>profil schodový protiskluzový ušlechtilá ocel V2A R10 V6 11x1000mm</t>
  </si>
  <si>
    <t>-1562637944</t>
  </si>
  <si>
    <t>3,77*1,1 'Přepočtené koeficientem množství</t>
  </si>
  <si>
    <t>hrana*(0,3+0,3)</t>
  </si>
  <si>
    <t>17,812*1,1 'Přepočtené koeficientem množství</t>
  </si>
  <si>
    <t>18,997*1,5 'Přepočtené koeficientem množství</t>
  </si>
  <si>
    <t>22,98*1,1 'Přepočtené koeficientem množství</t>
  </si>
  <si>
    <t>43,966*1,1 'Přepočtené koeficientem množství</t>
  </si>
  <si>
    <t>2,73+0,95+1,55</t>
  </si>
  <si>
    <t>10,88*1,1 'Přepočtené koeficientem množství</t>
  </si>
  <si>
    <t>Obklad01+2,73+0,95+1,55</t>
  </si>
  <si>
    <t>"svislé kouty"2,25*8</t>
  </si>
  <si>
    <t>"umyvadlo"1*2</t>
  </si>
  <si>
    <t>"pisoar"3</t>
  </si>
  <si>
    <t>2,73+0,84+1,55</t>
  </si>
  <si>
    <t>10,77*0,65 'Přepočtené koeficientem množství</t>
  </si>
  <si>
    <t>15,55*1,1 'Přepočtené koeficientem množství</t>
  </si>
  <si>
    <t>22,965*1,1 'Přepočtené koeficientem množství</t>
  </si>
  <si>
    <t>20,31</t>
  </si>
  <si>
    <t>19,88</t>
  </si>
  <si>
    <t>29,15</t>
  </si>
  <si>
    <t>52,673</t>
  </si>
  <si>
    <t>23,314</t>
  </si>
  <si>
    <t>45,101</t>
  </si>
  <si>
    <t>B3 - Větev WC chlapci 2 NP</t>
  </si>
  <si>
    <t>776201811</t>
  </si>
  <si>
    <t>Demontáž povlakových podlahovin lepených ručně bez podložky</t>
  </si>
  <si>
    <t>301029581</t>
  </si>
  <si>
    <t>https://podminky.urs.cz/item/CS_URS_2025_01/776201811</t>
  </si>
  <si>
    <t>"8/207a"3,36</t>
  </si>
  <si>
    <t>"8/207b"1,16</t>
  </si>
  <si>
    <t>0,8*2,02*3</t>
  </si>
  <si>
    <t>2*(2,735+1,18*2)</t>
  </si>
  <si>
    <t>767996701</t>
  </si>
  <si>
    <t>Demontáž ostatních zámečnických konstrukcí řezáním o hmotnosti jednotlivých dílů do 50 kg</t>
  </si>
  <si>
    <t>1739362483</t>
  </si>
  <si>
    <t>https://podminky.urs.cz/item/CS_URS_2025_01/767996701</t>
  </si>
  <si>
    <t>"výlez na střechu"10</t>
  </si>
  <si>
    <t>obklad01*(3-2)</t>
  </si>
  <si>
    <t>(ostění1+nadpraží1+parapet1-ostění_O)*0,41</t>
  </si>
  <si>
    <t>1,25*(0,36+2,73+0,525)</t>
  </si>
  <si>
    <t>6,577*24 'Přepočtené koeficientem množství</t>
  </si>
  <si>
    <t>1,08*2,455</t>
  </si>
  <si>
    <t>ostění_O*0,41</t>
  </si>
  <si>
    <t>"D04"1+1</t>
  </si>
  <si>
    <t>-717899316</t>
  </si>
  <si>
    <t>"8/207a"3,34</t>
  </si>
  <si>
    <t>"8/207b"1,18</t>
  </si>
  <si>
    <t>1954691491</t>
  </si>
  <si>
    <t>"R03"2</t>
  </si>
  <si>
    <t>1580414943</t>
  </si>
  <si>
    <t>2135578804</t>
  </si>
  <si>
    <t>"R02"4</t>
  </si>
  <si>
    <t>1925995618</t>
  </si>
  <si>
    <t>1,55*(2,732+0,95)</t>
  </si>
  <si>
    <t>1772254280</t>
  </si>
  <si>
    <t>849191986</t>
  </si>
  <si>
    <t>771890890</t>
  </si>
  <si>
    <t>-2065452649</t>
  </si>
  <si>
    <t>-1043787706</t>
  </si>
  <si>
    <t>-234690971</t>
  </si>
  <si>
    <t>22,572*1,1 'Přepočtené koeficientem množství</t>
  </si>
  <si>
    <t>24,683*1,5 'Přepočtené koeficientem množství</t>
  </si>
  <si>
    <t>29,15*1,1 'Přepočtené koeficientem množství</t>
  </si>
  <si>
    <t>52,673*1,1 'Přepočtené koeficientem množství</t>
  </si>
  <si>
    <t>(2,732+0,95)+1,55</t>
  </si>
  <si>
    <t>10,332*1,1 'Přepočtené koeficientem množství</t>
  </si>
  <si>
    <t>-216855417</t>
  </si>
  <si>
    <t>-783801813</t>
  </si>
  <si>
    <t>10,332*0,5 'Přepočtené koeficientem množství</t>
  </si>
  <si>
    <t>117</t>
  </si>
  <si>
    <t>20,31*1,1 'Přepočtené koeficientem množství</t>
  </si>
  <si>
    <t>118</t>
  </si>
  <si>
    <t>119</t>
  </si>
  <si>
    <t>29,82*1,1 'Přepočtené koeficientem množství</t>
  </si>
  <si>
    <t>120</t>
  </si>
  <si>
    <t>121</t>
  </si>
  <si>
    <t>B4 - Elektroinstalace</t>
  </si>
  <si>
    <t>210-101</t>
  </si>
  <si>
    <t>Úprava rozvaděče RS0.1 pro 1.PP pro WC chlapci a učitelé včetně dodávky</t>
  </si>
  <si>
    <t>210-102</t>
  </si>
  <si>
    <t>Úprava rozvaděče RM1 pro 1.NP pro WC chlapci a učitelé včetně dodávky</t>
  </si>
  <si>
    <t>210-103</t>
  </si>
  <si>
    <t>Úprava rozvaděče RS2 pro 1.NP pro WC chlapci a učitelé včetně dodávky</t>
  </si>
  <si>
    <t>0,10*5,0*1,1</t>
  </si>
  <si>
    <t>0,03*50,0*1,1</t>
  </si>
  <si>
    <t>6+3+2+4+8</t>
  </si>
  <si>
    <t>348-E1</t>
  </si>
  <si>
    <t>E1 - LED SVÍTIDLO STROPNÍ ČTVERVOVÉ</t>
  </si>
  <si>
    <t>Odvoz stavebního materiálu, úklid , uložení suti na skládce</t>
  </si>
  <si>
    <t>B5 - Vytápění</t>
  </si>
  <si>
    <t>K027</t>
  </si>
  <si>
    <t>těleso otopné panelové 2 deskové 2 přídavné přestupní plochy v 900mm dl 700mm, hladká čelní deska</t>
  </si>
  <si>
    <t>-591754245</t>
  </si>
  <si>
    <t>1362325965</t>
  </si>
  <si>
    <t>-90990591</t>
  </si>
  <si>
    <t>1399258348</t>
  </si>
  <si>
    <t>-1402976450</t>
  </si>
  <si>
    <t>704039943</t>
  </si>
  <si>
    <t>K014</t>
  </si>
  <si>
    <t>Ostatní měděné a mosazné tvarovky</t>
  </si>
  <si>
    <t>-684105415</t>
  </si>
  <si>
    <t>733222302</t>
  </si>
  <si>
    <t>Potrubí měděné polotvrdé spojované lisováním D 15x1 mm</t>
  </si>
  <si>
    <t>-452302983</t>
  </si>
  <si>
    <t>733291101</t>
  </si>
  <si>
    <t>Zkouška těsnosti potrubí měděné D do 35x1,5</t>
  </si>
  <si>
    <t>-174871496</t>
  </si>
  <si>
    <t>1793520478</t>
  </si>
  <si>
    <t>-1984001300</t>
  </si>
  <si>
    <t>-1728496304</t>
  </si>
  <si>
    <t>-1390012367</t>
  </si>
  <si>
    <t>1764126467</t>
  </si>
  <si>
    <t>1182471843</t>
  </si>
  <si>
    <t>180187124</t>
  </si>
  <si>
    <t>1727474460</t>
  </si>
  <si>
    <t>-1627715927</t>
  </si>
  <si>
    <t>-954735693</t>
  </si>
  <si>
    <t>668018107</t>
  </si>
  <si>
    <t>-2003340012</t>
  </si>
  <si>
    <t>B6 - VZT</t>
  </si>
  <si>
    <t>2.1.01</t>
  </si>
  <si>
    <t>-954639788</t>
  </si>
  <si>
    <t>2.1.02</t>
  </si>
  <si>
    <t>-393367959</t>
  </si>
  <si>
    <t>M003</t>
  </si>
  <si>
    <t>489214069</t>
  </si>
  <si>
    <t>2.1.03</t>
  </si>
  <si>
    <t>-242130829</t>
  </si>
  <si>
    <t>2.2.01</t>
  </si>
  <si>
    <t>644581178</t>
  </si>
  <si>
    <t>2.2.02</t>
  </si>
  <si>
    <t>667975856</t>
  </si>
  <si>
    <t>-1236088594</t>
  </si>
  <si>
    <t>2.2.03</t>
  </si>
  <si>
    <t>363720545</t>
  </si>
  <si>
    <t>2.3.01</t>
  </si>
  <si>
    <t>392948119</t>
  </si>
  <si>
    <t>2.3.02</t>
  </si>
  <si>
    <t>-1268775057</t>
  </si>
  <si>
    <t>61565793</t>
  </si>
  <si>
    <t>2.3.03</t>
  </si>
  <si>
    <t>217494971</t>
  </si>
  <si>
    <t>2.04</t>
  </si>
  <si>
    <t>730580146</t>
  </si>
  <si>
    <t>2.05</t>
  </si>
  <si>
    <t>389747363</t>
  </si>
  <si>
    <t>2.05.02</t>
  </si>
  <si>
    <t>-47433006</t>
  </si>
  <si>
    <t>2.05.02.1</t>
  </si>
  <si>
    <t>-105598495</t>
  </si>
  <si>
    <t>2.06</t>
  </si>
  <si>
    <t>-1370665654</t>
  </si>
  <si>
    <t>2.07</t>
  </si>
  <si>
    <t>-1907349937</t>
  </si>
  <si>
    <t>2.08</t>
  </si>
  <si>
    <t>Tlumič kruhový ø160, vč. hlukové izolace z minerální vaty (součinitel útlumu 0,81), dl. 300mm</t>
  </si>
  <si>
    <t>-239248630</t>
  </si>
  <si>
    <t>2.09</t>
  </si>
  <si>
    <t>Tlumič kruhový ø200, vč. hlukové izolace z minerální vaty (součinitel útlumu 0,81), dl. 300mm</t>
  </si>
  <si>
    <t>-686836577</t>
  </si>
  <si>
    <t>2.10</t>
  </si>
  <si>
    <t>-558818554</t>
  </si>
  <si>
    <t>2.11</t>
  </si>
  <si>
    <t>-217855618</t>
  </si>
  <si>
    <t>2.12</t>
  </si>
  <si>
    <t>Výustka do čtyřhranného potrubí 600x100, jednořadá s regulací, vč. uvínacího rámečku, RAL 9003, včetně připojovacího boxu</t>
  </si>
  <si>
    <t>-1873285816</t>
  </si>
  <si>
    <t>2.13</t>
  </si>
  <si>
    <t>-1955183839</t>
  </si>
  <si>
    <t>2.14</t>
  </si>
  <si>
    <t>288053872</t>
  </si>
  <si>
    <t>2.15</t>
  </si>
  <si>
    <t>Protidešťová žaluzie hliníková 400x400, vč. boxu s připojením Ø250</t>
  </si>
  <si>
    <t>-1464885986</t>
  </si>
  <si>
    <t>2.16</t>
  </si>
  <si>
    <t>-1590802897</t>
  </si>
  <si>
    <t>M004</t>
  </si>
  <si>
    <t>-1012061595</t>
  </si>
  <si>
    <t>M006</t>
  </si>
  <si>
    <t>-748571721</t>
  </si>
  <si>
    <t>M007</t>
  </si>
  <si>
    <t>-1255809730</t>
  </si>
  <si>
    <t>M008</t>
  </si>
  <si>
    <t>1852555988</t>
  </si>
  <si>
    <t>M009</t>
  </si>
  <si>
    <t>-826442797</t>
  </si>
  <si>
    <t>1362394977</t>
  </si>
  <si>
    <t>M010</t>
  </si>
  <si>
    <t>532985292</t>
  </si>
  <si>
    <t>M011</t>
  </si>
  <si>
    <t>444897828</t>
  </si>
  <si>
    <t>M012</t>
  </si>
  <si>
    <t>1671583747</t>
  </si>
  <si>
    <t>788395828</t>
  </si>
  <si>
    <t>-49994539</t>
  </si>
  <si>
    <t>1330099134</t>
  </si>
  <si>
    <t>Zednické přípomoci vč. zapravení a likvidace suti</t>
  </si>
  <si>
    <t>-444330229</t>
  </si>
  <si>
    <t>B7 - ZTI</t>
  </si>
  <si>
    <t>1 - Hlavní budova - část 2</t>
  </si>
  <si>
    <t>Hlavní budova - část 2</t>
  </si>
  <si>
    <t>-.32</t>
  </si>
  <si>
    <t>WC kombi odpad spodní - hluboké splachování</t>
  </si>
  <si>
    <t>vlastní</t>
  </si>
  <si>
    <t>-1478764386</t>
  </si>
  <si>
    <t>-711508393</t>
  </si>
  <si>
    <t>725121502.1</t>
  </si>
  <si>
    <t>Urinál antivandal, napájení 24V,</t>
  </si>
  <si>
    <t>-557423545</t>
  </si>
  <si>
    <t>https://podminky.urs.cz/item/CS_URS_2025_01/725121502.1</t>
  </si>
  <si>
    <t>-.33</t>
  </si>
  <si>
    <t>Napájecí zdroj 24 V, DC, pro max 5 urinálů</t>
  </si>
  <si>
    <t>68340539</t>
  </si>
  <si>
    <t>-1417081143</t>
  </si>
  <si>
    <t>725822611.2</t>
  </si>
  <si>
    <t>Umyvadlová stojánková páková baterie bez výpusti</t>
  </si>
  <si>
    <t>896455701</t>
  </si>
  <si>
    <t>https://podminky.urs.cz/item/CS_URS_2025_01/725822611.2</t>
  </si>
  <si>
    <t>-.34</t>
  </si>
  <si>
    <t>Umyvadlová nástěnná baterie, raménko 150 mm</t>
  </si>
  <si>
    <t>1410004327</t>
  </si>
  <si>
    <t>-530995179</t>
  </si>
  <si>
    <t>-.35</t>
  </si>
  <si>
    <t>-787727831</t>
  </si>
  <si>
    <t>-1690236140</t>
  </si>
  <si>
    <t>-424835384</t>
  </si>
  <si>
    <t>-963283772</t>
  </si>
  <si>
    <t>-168028646</t>
  </si>
  <si>
    <t>https://podminky.urs.cz/item/CS_URS_2025_01/722232043.GCM</t>
  </si>
  <si>
    <t>613386023</t>
  </si>
  <si>
    <t>1387178061</t>
  </si>
  <si>
    <t>457275886</t>
  </si>
  <si>
    <t>-1104646609</t>
  </si>
  <si>
    <t>-1245709906</t>
  </si>
  <si>
    <t>https://podminky.urs.cz/item/CS_URS_2025_01/725210821.1</t>
  </si>
  <si>
    <t>1996987731</t>
  </si>
  <si>
    <t>725130811.1</t>
  </si>
  <si>
    <t>Demontáž pisoárových stání s nádrží jednodílných</t>
  </si>
  <si>
    <t>574181098</t>
  </si>
  <si>
    <t>https://podminky.urs.cz/item/CS_URS_2025_01/725130811.1</t>
  </si>
  <si>
    <t>447434670</t>
  </si>
  <si>
    <t>1667712601</t>
  </si>
  <si>
    <t>1865277963</t>
  </si>
  <si>
    <t>722174003.1</t>
  </si>
  <si>
    <t>výcevrstvá vodovodní trubka PN 16, kotouč 25×3,5 mm, včetně 30% na tvarovky</t>
  </si>
  <si>
    <t>-1477203236</t>
  </si>
  <si>
    <t>https://podminky.urs.cz/item/CS_URS_2025_01/722174003.1</t>
  </si>
  <si>
    <t>643215274</t>
  </si>
  <si>
    <t>1722358715</t>
  </si>
  <si>
    <t>599737547</t>
  </si>
  <si>
    <t>776649468</t>
  </si>
  <si>
    <t>https://podminky.urs.cz/item/CS_URS_2025_01/722181231.1</t>
  </si>
  <si>
    <t>722181232.1</t>
  </si>
  <si>
    <t>Polyethylenová izolace se strukturou uzavřených buněk určená pro topenářské a sanitární rozvody 25/13. Tloušťka izolace 13 mm.</t>
  </si>
  <si>
    <t>-438327579</t>
  </si>
  <si>
    <t>https://podminky.urs.cz/item/CS_URS_2025_01/722181232.1</t>
  </si>
  <si>
    <t>-1000632331</t>
  </si>
  <si>
    <t>-1996168115</t>
  </si>
  <si>
    <t>721174044.1</t>
  </si>
  <si>
    <t>PP HT, DN 75, odpadní systém z PP, s hrdlem a gumovým těsněním, včetně 30% na tvarovky</t>
  </si>
  <si>
    <t>982448868</t>
  </si>
  <si>
    <t>https://podminky.urs.cz/item/CS_URS_2025_01/721174044.1</t>
  </si>
  <si>
    <t>1428970350</t>
  </si>
  <si>
    <t>-.36</t>
  </si>
  <si>
    <t>-671192606</t>
  </si>
  <si>
    <t>479349988</t>
  </si>
  <si>
    <t>-.37</t>
  </si>
  <si>
    <t>145509658</t>
  </si>
  <si>
    <t>B8 - VRN</t>
  </si>
  <si>
    <t>1030522848</t>
  </si>
  <si>
    <t>1,625</t>
  </si>
  <si>
    <t>2,52</t>
  </si>
  <si>
    <t>obvod11</t>
  </si>
  <si>
    <t xml:space="preserve">Obvod místnosti se soklem </t>
  </si>
  <si>
    <t>4,884</t>
  </si>
  <si>
    <t>2,727</t>
  </si>
  <si>
    <t>3,25</t>
  </si>
  <si>
    <t>3,09</t>
  </si>
  <si>
    <t>C - SO01- Základní škola - tělocvična</t>
  </si>
  <si>
    <t>5,06</t>
  </si>
  <si>
    <t>9,072</t>
  </si>
  <si>
    <t>C1 - WC, mezipatro</t>
  </si>
  <si>
    <t>10,642</t>
  </si>
  <si>
    <t>1,373</t>
  </si>
  <si>
    <t>3,39</t>
  </si>
  <si>
    <t>776201812</t>
  </si>
  <si>
    <t>Demontáž povlakových podlahovin lepených ručně s podložkou</t>
  </si>
  <si>
    <t>1889426935</t>
  </si>
  <si>
    <t>https://podminky.urs.cz/item/CS_URS_2025_01/776201812</t>
  </si>
  <si>
    <t>978035127</t>
  </si>
  <si>
    <t>Odstranění tenkovrstvých omítek nebo štuku tloušťky přes 2 mm odsekáním, rozsahu přes 50 do 100%</t>
  </si>
  <si>
    <t>-800274821</t>
  </si>
  <si>
    <t>https://podminky.urs.cz/item/CS_URS_2025_01/978035127</t>
  </si>
  <si>
    <t>"strop"F01-SDK</t>
  </si>
  <si>
    <t>978013141</t>
  </si>
  <si>
    <t>Otlučení vápenných nebo vápenocementových omítek vnitřních ploch stěn s vyškrabáním spar, s očištěním zdiva, v rozsahu přes 10 do 30 %</t>
  </si>
  <si>
    <t>https://podminky.urs.cz/item/CS_URS_2025_01/978013141</t>
  </si>
  <si>
    <t>(obvod11+obklad01)*2,35</t>
  </si>
  <si>
    <t>-0,8*2,02*1</t>
  </si>
  <si>
    <t>-0,7*2,02*2</t>
  </si>
  <si>
    <t>0,655*24 'Přepočtené koeficientem množství</t>
  </si>
  <si>
    <t>5,015*1,1 'Přepočtené koeficientem množství</t>
  </si>
  <si>
    <t>505182142</t>
  </si>
  <si>
    <t>-1373069332</t>
  </si>
  <si>
    <t>ostění_O*0,575</t>
  </si>
  <si>
    <t>obklad+omítka</t>
  </si>
  <si>
    <t>-1364370231</t>
  </si>
  <si>
    <t>F01-sdk</t>
  </si>
  <si>
    <t>126243551</t>
  </si>
  <si>
    <t>-1624292616</t>
  </si>
  <si>
    <t>55331431</t>
  </si>
  <si>
    <t>zárubeň jednokřídlá ocelová pro dodatečnou montáž tl stěny 75-100mm rozměru 700/1970, 2100mm</t>
  </si>
  <si>
    <t>683160656</t>
  </si>
  <si>
    <t>-870556952</t>
  </si>
  <si>
    <t>-199127337</t>
  </si>
  <si>
    <t>-1598242572</t>
  </si>
  <si>
    <t>786864109</t>
  </si>
  <si>
    <t>-736457198</t>
  </si>
  <si>
    <t>763131721</t>
  </si>
  <si>
    <t>Podhled ze sádrokartonových desek ostatní práce a konstrukce na podhledech ze sádrokartonových desek skokové změny výšky podhledu do 0,5 m</t>
  </si>
  <si>
    <t>2143459931</t>
  </si>
  <si>
    <t>https://podminky.urs.cz/item/CS_URS_2025_01/763131721</t>
  </si>
  <si>
    <t>"kapotáž"1,21</t>
  </si>
  <si>
    <t>763172322</t>
  </si>
  <si>
    <t>Montáž dvířek pro konstrukce ze sádrokartonových desek revizních jednoplášťových pro příčky a předsazené stěny velikost (šxv) 300 x 300 mm</t>
  </si>
  <si>
    <t>-734644029</t>
  </si>
  <si>
    <t>https://podminky.urs.cz/item/CS_URS_2025_01/763172322</t>
  </si>
  <si>
    <t>"R04"1</t>
  </si>
  <si>
    <t>59030750</t>
  </si>
  <si>
    <t>dvířka revizní jednokřídlá s automatickým zámkem 200x300mm</t>
  </si>
  <si>
    <t>-440246562</t>
  </si>
  <si>
    <t>763172352</t>
  </si>
  <si>
    <t>Montáž dvířek pro konstrukce ze sádrokartonových desek revizních jednoplášťových pro podhledy velikost (šxv) 300 x 300 mm</t>
  </si>
  <si>
    <t>2128673516</t>
  </si>
  <si>
    <t>https://podminky.urs.cz/item/CS_URS_2025_01/763172352</t>
  </si>
  <si>
    <t>"R01</t>
  </si>
  <si>
    <t>59030711</t>
  </si>
  <si>
    <t>dvířka revizní jednokřídlá s automatickým zámkem 300x300mm</t>
  </si>
  <si>
    <t>1428075432</t>
  </si>
  <si>
    <t>81210062</t>
  </si>
  <si>
    <t>"R05"1</t>
  </si>
  <si>
    <t>59030751</t>
  </si>
  <si>
    <t>dvířka revizní jednokřídlá s automatickým zámkem 300x400mm</t>
  </si>
  <si>
    <t>627057402</t>
  </si>
  <si>
    <t>1365571525</t>
  </si>
  <si>
    <t>-219715134</t>
  </si>
  <si>
    <t>3,25*1,1 'Přepočtené koeficientem množství</t>
  </si>
  <si>
    <t>771474112</t>
  </si>
  <si>
    <t>Montáž soklů z dlaždic keramických lepených cementovým flexibilním lepidlem rovných, výšky přes 65 do 90 mm</t>
  </si>
  <si>
    <t>688775315</t>
  </si>
  <si>
    <t>https://podminky.urs.cz/item/CS_URS_2024_02/771474112</t>
  </si>
  <si>
    <t>obvod11-0,7-0,8</t>
  </si>
  <si>
    <t>771591115</t>
  </si>
  <si>
    <t>Podlahy - dokončovací práce spárování silikonem</t>
  </si>
  <si>
    <t>2034830481</t>
  </si>
  <si>
    <t>https://podminky.urs.cz/item/CS_URS_2024_02/771591115</t>
  </si>
  <si>
    <t>771591117</t>
  </si>
  <si>
    <t>Podlahy - dokončovací práce spárování akrylem</t>
  </si>
  <si>
    <t>1392284827</t>
  </si>
  <si>
    <t>https://podminky.urs.cz/item/CS_URS_2024_02/771591117</t>
  </si>
  <si>
    <t>59761184</t>
  </si>
  <si>
    <t>sokl keramický mrazuvzdorný povrch hladký/matný tl do 10mm výšky přes 65 do 90mm</t>
  </si>
  <si>
    <t>1432729290</t>
  </si>
  <si>
    <t>3,384*1,1 'Přepočtené koeficientem množství</t>
  </si>
  <si>
    <t>"soklík k vodorovné HI"0,15*(Obklad01+obvod11)</t>
  </si>
  <si>
    <t>4,742*1,5 'Přepočtené koeficientem množství</t>
  </si>
  <si>
    <t>Obklad01+obvod11</t>
  </si>
  <si>
    <t>9,944*1,1 'Přepočtené koeficientem množství</t>
  </si>
  <si>
    <t>9,072*1,1 'Přepočtené koeficientem množství</t>
  </si>
  <si>
    <t>2,52*1,1 'Přepočtené koeficientem množství</t>
  </si>
  <si>
    <t>"svislé kouty"2,25*4</t>
  </si>
  <si>
    <t>"umyvadlo"1*3</t>
  </si>
  <si>
    <t>"WC"1</t>
  </si>
  <si>
    <t>2,52*0,65 'Přepočtené koeficientem množství</t>
  </si>
  <si>
    <t>4,635*1,1 'Přepočtené koeficientem množství</t>
  </si>
  <si>
    <t>C2 - Elektroinstalace- WC</t>
  </si>
  <si>
    <t>210-104</t>
  </si>
  <si>
    <t>Úprava rozvaděče RS2 pro tělocvičnu včetně dodávky</t>
  </si>
  <si>
    <t>210810055RT1</t>
  </si>
  <si>
    <t>Montáž kabelu CYKY 750 V, 5 x 1,5 mm2, pevně uloženého, včetně dodávky kabelu</t>
  </si>
  <si>
    <t>210810046RT3</t>
  </si>
  <si>
    <t>Montáž kabelu CYKY 750 V, 3 x 2,5 mm2, pevně uloženého, včetně dodávky kabelu</t>
  </si>
  <si>
    <t>210810045RT1</t>
  </si>
  <si>
    <t>Montáž kabelu CYKY 750 V, 3 x 1,5 mm2, pevně uloženého, včetně dodávky kabelu</t>
  </si>
  <si>
    <t>210800645RT1</t>
  </si>
  <si>
    <t>Montáž vodiče H07V-K (CYA), 4 mm2, uloženého pevně, včetně dodávky vodiče</t>
  </si>
  <si>
    <t>210800646RT1</t>
  </si>
  <si>
    <t>Montáž vodiče H07V-K (CYA), 6 mm2, uloženého pevně, včetně dodávky vodiče</t>
  </si>
  <si>
    <t>210800647RT1</t>
  </si>
  <si>
    <t>Montáž vodiče H07V-K (CYA), 10 mm2, uloženého pevně, včetně dodávky vodiče</t>
  </si>
  <si>
    <t>2+2</t>
  </si>
  <si>
    <t>0,03*10,0*1,1</t>
  </si>
  <si>
    <t>210111099RT6</t>
  </si>
  <si>
    <t>Kabelová vývodka IP44, vč. dodávky a rámečku, včetně dodávky</t>
  </si>
  <si>
    <t>2+1</t>
  </si>
  <si>
    <t>21001T</t>
  </si>
  <si>
    <t>Kabelová lišta, plastová 65x110 vč. spojovacího a upevňovacího materiálu, pro hlavní kabelovou trasu silnoproudu, včetně dodávky</t>
  </si>
  <si>
    <t>Odvoz stavebního materiálu, úklid, , uložení suti na skládce</t>
  </si>
  <si>
    <t>C3 - Vytápění- WC</t>
  </si>
  <si>
    <t>K026</t>
  </si>
  <si>
    <t>těleso otopné panelové 2 deskové 2 přídavné přestupní plochy v 554mm dl 500mm, hladká čelní deska, připojovací rozteč 500 mm</t>
  </si>
  <si>
    <t>-1514611613</t>
  </si>
  <si>
    <t>243018234</t>
  </si>
  <si>
    <t>-1409343301</t>
  </si>
  <si>
    <t>427317229</t>
  </si>
  <si>
    <t>-1368146337</t>
  </si>
  <si>
    <t>-42670292</t>
  </si>
  <si>
    <t>-1323887735</t>
  </si>
  <si>
    <t>1179733359</t>
  </si>
  <si>
    <t>-2051722159</t>
  </si>
  <si>
    <t>-1248635335</t>
  </si>
  <si>
    <t>1511329111</t>
  </si>
  <si>
    <t>963316489</t>
  </si>
  <si>
    <t>-2085675102</t>
  </si>
  <si>
    <t>790156065</t>
  </si>
  <si>
    <t>-1902897449</t>
  </si>
  <si>
    <t>490000176</t>
  </si>
  <si>
    <t>-1090359085</t>
  </si>
  <si>
    <t>-1270810395</t>
  </si>
  <si>
    <t>C4 - VZT - WC</t>
  </si>
  <si>
    <t>1 - VZT - WC mezipatro</t>
  </si>
  <si>
    <t xml:space="preserve">    11 - VZT</t>
  </si>
  <si>
    <t xml:space="preserve">      12 - Přívodní potrubí:</t>
  </si>
  <si>
    <t xml:space="preserve">      13 - Odvodní potrubí:</t>
  </si>
  <si>
    <t xml:space="preserve">      14 - Izolace potrubí:</t>
  </si>
  <si>
    <t xml:space="preserve">      15 - Ostatní:</t>
  </si>
  <si>
    <t>VZT - WC mezipatro</t>
  </si>
  <si>
    <t>5.01</t>
  </si>
  <si>
    <t>-670426919</t>
  </si>
  <si>
    <t>5.02</t>
  </si>
  <si>
    <t>662862457</t>
  </si>
  <si>
    <t>-545475224</t>
  </si>
  <si>
    <t>5.03</t>
  </si>
  <si>
    <t>577888936</t>
  </si>
  <si>
    <t>5.04</t>
  </si>
  <si>
    <t>573155599</t>
  </si>
  <si>
    <t>5.05</t>
  </si>
  <si>
    <t>-664026278</t>
  </si>
  <si>
    <t>5.05.02</t>
  </si>
  <si>
    <t>2096348257</t>
  </si>
  <si>
    <t>5.05.03</t>
  </si>
  <si>
    <t>-1250369461</t>
  </si>
  <si>
    <t>5.06</t>
  </si>
  <si>
    <t>Tlumič kruhový ø160, vč. hlukové izolace z minerální vaty (součinitel útlumu 0,81), dl.300mm</t>
  </si>
  <si>
    <t>-1151532726</t>
  </si>
  <si>
    <t>5.07</t>
  </si>
  <si>
    <t>2046087276</t>
  </si>
  <si>
    <t>5.08</t>
  </si>
  <si>
    <t>Talířový ventil DN160, vč. montážního rámečku</t>
  </si>
  <si>
    <t>-1384753059</t>
  </si>
  <si>
    <t>5.09</t>
  </si>
  <si>
    <t>Výfuková hlavice kruhová Ø200</t>
  </si>
  <si>
    <t>1743050044</t>
  </si>
  <si>
    <t>5.10</t>
  </si>
  <si>
    <t>-1980983654</t>
  </si>
  <si>
    <t>M016</t>
  </si>
  <si>
    <t>-1321456150</t>
  </si>
  <si>
    <t>791360399</t>
  </si>
  <si>
    <t>M024</t>
  </si>
  <si>
    <t>Kruhové potrubí SPIRO oboustranně pozinkovaného plechu:Kruhové potrubí Ø160  vč. 30% tvarovek</t>
  </si>
  <si>
    <t>770982304</t>
  </si>
  <si>
    <t>855932405</t>
  </si>
  <si>
    <t>246647828</t>
  </si>
  <si>
    <t>M017</t>
  </si>
  <si>
    <t>371217447</t>
  </si>
  <si>
    <t>-119160056</t>
  </si>
  <si>
    <t>M025</t>
  </si>
  <si>
    <t>Tepelná izolace tl. 100mm s oplechováním</t>
  </si>
  <si>
    <t>1508737306</t>
  </si>
  <si>
    <t>M023</t>
  </si>
  <si>
    <t>1413208036</t>
  </si>
  <si>
    <t>K055</t>
  </si>
  <si>
    <t>-1833110809</t>
  </si>
  <si>
    <t>704866689</t>
  </si>
  <si>
    <t>-60986095</t>
  </si>
  <si>
    <t>C5 - VRN</t>
  </si>
  <si>
    <t>-356085815</t>
  </si>
  <si>
    <t>5,2</t>
  </si>
  <si>
    <t>4,99</t>
  </si>
  <si>
    <t>15,48</t>
  </si>
  <si>
    <t>31,496</t>
  </si>
  <si>
    <t>40,061</t>
  </si>
  <si>
    <t>D - SO02 - SPC</t>
  </si>
  <si>
    <t>D1 -  WC - personál</t>
  </si>
  <si>
    <t>3*0,7*2,02</t>
  </si>
  <si>
    <t xml:space="preserve">"nad obklad </t>
  </si>
  <si>
    <t>obklad01*(3,5-1,5)</t>
  </si>
  <si>
    <t>"odpočet dveří"-0,5*0,7*4</t>
  </si>
  <si>
    <t>obklad01*1,5</t>
  </si>
  <si>
    <t>"odpočet dveří"-1,5*0,7*4</t>
  </si>
  <si>
    <t>4,09*(1,1+1,46+1,53+1,35+1,1+1,38)</t>
  </si>
  <si>
    <t>9,028*24 'Přepočtené koeficientem množství</t>
  </si>
  <si>
    <t>317142422</t>
  </si>
  <si>
    <t>Překlady nenosné z pórobetonu osazené do tenkého maltového lože, výšky do 250 mm, šířky překladu 100 mm, délky překladu přes 1000 do 1250 mm</t>
  </si>
  <si>
    <t>154790124</t>
  </si>
  <si>
    <t>https://podminky.urs.cz/item/CS_URS_2025_01/317142422</t>
  </si>
  <si>
    <t>"P1"4</t>
  </si>
  <si>
    <t>342272225</t>
  </si>
  <si>
    <t>Příčky z pórobetonových tvárnic hladkých na tenké maltové lože objemová hmotnost do 500 kg/m3, tloušťka příčky 100 mm</t>
  </si>
  <si>
    <t>-956153968</t>
  </si>
  <si>
    <t>https://podminky.urs.cz/item/CS_URS_2025_01/342272225</t>
  </si>
  <si>
    <t>4,09*(1,1+1,53+1,46+1,395+1,01)</t>
  </si>
  <si>
    <t>(4,06-2,4)*(-1,395)</t>
  </si>
  <si>
    <t xml:space="preserve">"odpočet dveří </t>
  </si>
  <si>
    <t>342291111</t>
  </si>
  <si>
    <t>Ukotvení příček polyuretanovou pěnou, tl. příčky do 100 mm</t>
  </si>
  <si>
    <t>-1431446052</t>
  </si>
  <si>
    <t>https://podminky.urs.cz/item/CS_URS_2025_01/342291111</t>
  </si>
  <si>
    <t>(1,1+1,53+1,46+1,395+1,01-1,395)</t>
  </si>
  <si>
    <t>342291121</t>
  </si>
  <si>
    <t>Ukotvení příček plochými kotvami, do konstrukce cihelné</t>
  </si>
  <si>
    <t>-92168754</t>
  </si>
  <si>
    <t>https://podminky.urs.cz/item/CS_URS_2025_01/342291121</t>
  </si>
  <si>
    <t>4,09*3+2,4</t>
  </si>
  <si>
    <t>"roh"4,09</t>
  </si>
  <si>
    <t>4,09*1,1 'Přepočtené koeficientem množství</t>
  </si>
  <si>
    <t>642942111</t>
  </si>
  <si>
    <t>Osazování zárubní nebo rámů kovových dveřních lisovaných nebo z úhelníků bez dveřních křídel na cementovou maltu, plochy otvoru do 2,5 m2</t>
  </si>
  <si>
    <t>-1037715888</t>
  </si>
  <si>
    <t>https://podminky.urs.cz/item/CS_URS_2025_01/642942111</t>
  </si>
  <si>
    <t>55331481</t>
  </si>
  <si>
    <t>zárubeň jednokřídlá ocelová pro zdění tl stěny 75-100mm rozměru 700/1970, 2100mm</t>
  </si>
  <si>
    <t>-1426290480</t>
  </si>
  <si>
    <t>(0,05+0,1+0,05)*(0,7+2,02*2)*3</t>
  </si>
  <si>
    <t>0,6*0,9*2</t>
  </si>
  <si>
    <t>1,08*1,1 'Přepočtené koeficientem množství</t>
  </si>
  <si>
    <t>1031865305</t>
  </si>
  <si>
    <t>1886614908</t>
  </si>
  <si>
    <t>1725079764</t>
  </si>
  <si>
    <t>"D07-9"1+1+1</t>
  </si>
  <si>
    <t>5,2*1,1 'Přepočtené koeficientem množství</t>
  </si>
  <si>
    <t>7,522*1,5 'Přepočtené koeficientem množství</t>
  </si>
  <si>
    <t>15,48*1,1 'Přepočtené koeficientem množství</t>
  </si>
  <si>
    <t>31,496*1,1 'Přepočtené koeficientem množství</t>
  </si>
  <si>
    <t>"svislé kouty"2,4*12</t>
  </si>
  <si>
    <t>"WC"2</t>
  </si>
  <si>
    <t>781571111</t>
  </si>
  <si>
    <t>Montáž keramických obkladů ostění lepených standardním lepidlem šířky ostění do 200 mm</t>
  </si>
  <si>
    <t>https://podminky.urs.cz/item/CS_URS_2025_01/781571111</t>
  </si>
  <si>
    <t xml:space="preserve">"příčka shora </t>
  </si>
  <si>
    <t>1,395</t>
  </si>
  <si>
    <t>1,395*0,15 'Přepočtené koeficientem množství</t>
  </si>
  <si>
    <t>7,485*1,1 'Přepočtené koeficientem množství</t>
  </si>
  <si>
    <t>24,085</t>
  </si>
  <si>
    <t>22,59</t>
  </si>
  <si>
    <t>3,41</t>
  </si>
  <si>
    <t>Keramický obklad 1 PP - 2 NP, obvod místnosti výška obkladu 2,4 m</t>
  </si>
  <si>
    <t>26,38</t>
  </si>
  <si>
    <t>69,311</t>
  </si>
  <si>
    <t>105,642</t>
  </si>
  <si>
    <t>8,32</t>
  </si>
  <si>
    <t>21,322</t>
  </si>
  <si>
    <t>D2 - WC - návštěvníci</t>
  </si>
  <si>
    <t>14,11</t>
  </si>
  <si>
    <t>7,01</t>
  </si>
  <si>
    <t>soklík</t>
  </si>
  <si>
    <t>Délka ker. soklu</t>
  </si>
  <si>
    <t>10,88</t>
  </si>
  <si>
    <t>14138107</t>
  </si>
  <si>
    <t>2*(1,285+0,895+0,85+1,295+1,29+0,81+1,326+0,81+1,87+1,28)*2</t>
  </si>
  <si>
    <t>-0,6*5</t>
  </si>
  <si>
    <t>0,6*1,915*2</t>
  </si>
  <si>
    <t>0,8*1,94</t>
  </si>
  <si>
    <t>0,59*1,915*2</t>
  </si>
  <si>
    <t>0,595*1,925</t>
  </si>
  <si>
    <t xml:space="preserve">"nad úroveň obkladu, pouze obvodové stěny </t>
  </si>
  <si>
    <t>3,6*(3,795+1,95+0,1+1,05+0,1+1,383+1,225)*2</t>
  </si>
  <si>
    <t>-1,21*(1,96+3,795+1,96+3,795-0,6-0,8)</t>
  </si>
  <si>
    <t>-1,15*(4,02+1+0,8+0,3)</t>
  </si>
  <si>
    <t>parapet1*0,3</t>
  </si>
  <si>
    <t>4,2*(3,795+4,02+1,87*2+2,825+0,9*2+1,95)</t>
  </si>
  <si>
    <t>-0,6*2</t>
  </si>
  <si>
    <t>-0,8*2</t>
  </si>
  <si>
    <t>-0,6*1,915*4</t>
  </si>
  <si>
    <t>19,904*24 'Přepočtené koeficientem množství</t>
  </si>
  <si>
    <t>1952621909</t>
  </si>
  <si>
    <t>1244272732</t>
  </si>
  <si>
    <t>4,2*(1,865+4,045+0,1+1,83)</t>
  </si>
  <si>
    <t>2,4*(1,865+0,905+0,805+4,045)</t>
  </si>
  <si>
    <t>"odpočet dveří"</t>
  </si>
  <si>
    <t>-0,8*2,02*4</t>
  </si>
  <si>
    <t>-184439306</t>
  </si>
  <si>
    <t>(1,865+4,045+0,1+1,83)</t>
  </si>
  <si>
    <t>1167353884</t>
  </si>
  <si>
    <t>4,2*3+2,4</t>
  </si>
  <si>
    <t>17,52*1,1 'Přepočtené koeficientem množství</t>
  </si>
  <si>
    <t>"rohy"2,4</t>
  </si>
  <si>
    <t>19,92*1,1 'Přepočtené koeficientem množství</t>
  </si>
  <si>
    <t>ostění_O*0,3</t>
  </si>
  <si>
    <t>-1322517620</t>
  </si>
  <si>
    <t>"D03-06</t>
  </si>
  <si>
    <t>1419278971</t>
  </si>
  <si>
    <t>(0,05+0,1+0,05)*(0,7+2,02*2)*4</t>
  </si>
  <si>
    <t>1570105662</t>
  </si>
  <si>
    <t>"106c"2,45</t>
  </si>
  <si>
    <t>"kabiny 106a"1,35*0,81*2</t>
  </si>
  <si>
    <t>2050158598</t>
  </si>
  <si>
    <t>"R01"5</t>
  </si>
  <si>
    <t>-351475197</t>
  </si>
  <si>
    <t>-1449163576</t>
  </si>
  <si>
    <t>-767669513</t>
  </si>
  <si>
    <t>2*(1,865+1,383)</t>
  </si>
  <si>
    <t>-0,7*2*2</t>
  </si>
  <si>
    <t>"D03-06"4</t>
  </si>
  <si>
    <t>K009</t>
  </si>
  <si>
    <t>D+M repase stáv. dveřních křídel a zrubní, kontrola kování, alt. výměna, povrchová úprava, odstranění stáv, nátěru, broušení, tmelení, nátěr</t>
  </si>
  <si>
    <t>892494050</t>
  </si>
  <si>
    <t>24,085*1,1 'Přepočtené koeficientem množství</t>
  </si>
  <si>
    <t>328088465</t>
  </si>
  <si>
    <t>"106a</t>
  </si>
  <si>
    <t>1,83+4,045+0,96+4,045</t>
  </si>
  <si>
    <t>0,89-0,7*3</t>
  </si>
  <si>
    <t>-1288571794</t>
  </si>
  <si>
    <t>-1903153743</t>
  </si>
  <si>
    <t>1586396334</t>
  </si>
  <si>
    <t>9,67*1,1 'Přepočtené koeficientem množství</t>
  </si>
  <si>
    <t>"soklík k vodorovné HI"0,15*(Obklad01+soklík)</t>
  </si>
  <si>
    <t>29,674*1,5 'Přepočtené koeficientem množství</t>
  </si>
  <si>
    <t>Obklad01+soklík</t>
  </si>
  <si>
    <t>37,26*1,1 'Přepočtené koeficientem množství</t>
  </si>
  <si>
    <t>69,311*1,1 'Přepočtené koeficientem množství</t>
  </si>
  <si>
    <t>9,26*1,1 'Přepočtené koeficientem množství</t>
  </si>
  <si>
    <t>"svislé kouty"2,25*16</t>
  </si>
  <si>
    <t>1,5*5</t>
  </si>
  <si>
    <t>"umyvadlo"3*3</t>
  </si>
  <si>
    <t>"elektro"5*3</t>
  </si>
  <si>
    <t>"WC"5</t>
  </si>
  <si>
    <t>375546355</t>
  </si>
  <si>
    <t>"příčky shora"</t>
  </si>
  <si>
    <t>1,865+0,905*2+4,045</t>
  </si>
  <si>
    <t>7,72*0,15</t>
  </si>
  <si>
    <t>3,261*1,1 'Přepočtené koeficientem množství</t>
  </si>
  <si>
    <t>33,885*1,1 'Přepočtené koeficientem množství</t>
  </si>
  <si>
    <t>D3 - Elektroinstalace</t>
  </si>
  <si>
    <t>Úprava rozvaděče RJ48 pros SPC včetně dodávky</t>
  </si>
  <si>
    <t>210-105</t>
  </si>
  <si>
    <t>Výměna dveří elektroměrového rozvaděče v zádveří v 1.NP, za dveře s požární odolností EI 30 DP1-S200 kouřotěsné</t>
  </si>
  <si>
    <t>210-106</t>
  </si>
  <si>
    <t>Výměna dveří rozvaděče s hlavním jističem v zádveří v 1.NP, za dveře s požární odolností EI 30 DP1-S200 kouřotěsné</t>
  </si>
  <si>
    <t>0,03*30,0*1,1</t>
  </si>
  <si>
    <t>3+4+1+1+3+4</t>
  </si>
  <si>
    <t>348-C2</t>
  </si>
  <si>
    <t>C2 - LED SVÍTIDLO STROPNÍ ČTVERVOVÉ</t>
  </si>
  <si>
    <t>D4 - Vytápění</t>
  </si>
  <si>
    <t>K010</t>
  </si>
  <si>
    <t>Elektrické přímotopné těleso s programovatelným termostatem 3 91 x 461 x 114 mm, 750 W</t>
  </si>
  <si>
    <t>1840959536</t>
  </si>
  <si>
    <t>K011</t>
  </si>
  <si>
    <t>těleso otopné panelové 2 deskové 1 přídavná přestupní plocha v 500mm dl 400mm, hladká čelní deska</t>
  </si>
  <si>
    <t>1418402586</t>
  </si>
  <si>
    <t>K012</t>
  </si>
  <si>
    <t>těleso otopné panelové 3 deskové 3 přídavné přestupní plochy v 500mm dl 1000mm, hladká čelní deska</t>
  </si>
  <si>
    <t>-338404511</t>
  </si>
  <si>
    <t>1808107652</t>
  </si>
  <si>
    <t>-221943398</t>
  </si>
  <si>
    <t>556905446</t>
  </si>
  <si>
    <t>-97239848</t>
  </si>
  <si>
    <t>55261571</t>
  </si>
  <si>
    <t>koleno 90° se vsuvným koncem Cu rozvod vody d 15</t>
  </si>
  <si>
    <t>1546412056</t>
  </si>
  <si>
    <t>55261582</t>
  </si>
  <si>
    <t>tvarovka T Cu lisovací spoj pro rozvod vody d 15</t>
  </si>
  <si>
    <t>-1140657034</t>
  </si>
  <si>
    <t>-1389838578</t>
  </si>
  <si>
    <t>-1922611428</t>
  </si>
  <si>
    <t>28377094</t>
  </si>
  <si>
    <t>pouzdro izolační potrubní z pěnového polyetylenu 15/9mm</t>
  </si>
  <si>
    <t>841214226</t>
  </si>
  <si>
    <t>-983916634</t>
  </si>
  <si>
    <t>86521776</t>
  </si>
  <si>
    <t>735159310</t>
  </si>
  <si>
    <t>Montáž otopných těles panelových třířadých dl do 1140 mm</t>
  </si>
  <si>
    <t>2016211528</t>
  </si>
  <si>
    <t>K017</t>
  </si>
  <si>
    <t>Montáž přímotopného tělesa</t>
  </si>
  <si>
    <t>-1087668388</t>
  </si>
  <si>
    <t>1870148984</t>
  </si>
  <si>
    <t>735151821</t>
  </si>
  <si>
    <t>Demontáž otopného tělesa panelového dvouřadého dl do 1500 mm</t>
  </si>
  <si>
    <t>849994860</t>
  </si>
  <si>
    <t>735151831</t>
  </si>
  <si>
    <t>Demontáž otopného tělesa panelového třířadého dl do 1500 mm</t>
  </si>
  <si>
    <t>2120129511</t>
  </si>
  <si>
    <t>804960342</t>
  </si>
  <si>
    <t>-335281383</t>
  </si>
  <si>
    <t>-1789076967</t>
  </si>
  <si>
    <t>888312361</t>
  </si>
  <si>
    <t>-1502087618</t>
  </si>
  <si>
    <t>1797898539</t>
  </si>
  <si>
    <t>-1191668494</t>
  </si>
  <si>
    <t>511811017</t>
  </si>
  <si>
    <t>1999078691</t>
  </si>
  <si>
    <t>D5 - VZT</t>
  </si>
  <si>
    <t>2 - VZT vpravo</t>
  </si>
  <si>
    <t xml:space="preserve">    21 - Přívodní potrubí:</t>
  </si>
  <si>
    <t xml:space="preserve">    22 - Odvodní potrubí:</t>
  </si>
  <si>
    <t xml:space="preserve">    23 - Izolace potrubí:</t>
  </si>
  <si>
    <t xml:space="preserve">    24 - Ostatní:</t>
  </si>
  <si>
    <t>1 - VZT vlevo</t>
  </si>
  <si>
    <t xml:space="preserve">    10 - potrubí</t>
  </si>
  <si>
    <t xml:space="preserve">    11 - Izolace potrubí:</t>
  </si>
  <si>
    <t xml:space="preserve">    12 - Ostatní:</t>
  </si>
  <si>
    <t>VZT vpravo</t>
  </si>
  <si>
    <t>4.01</t>
  </si>
  <si>
    <t>Radiální ventilátor do kruhového potrubí DN 125, vč. 2ks rychloupínacích spon DN 125</t>
  </si>
  <si>
    <t>-58064848</t>
  </si>
  <si>
    <t>4.02</t>
  </si>
  <si>
    <t>Elektrický ohřívač do kruhového potrubí  125/1,8 230V/1</t>
  </si>
  <si>
    <t>422588324</t>
  </si>
  <si>
    <t>-1454962259</t>
  </si>
  <si>
    <t>4.03</t>
  </si>
  <si>
    <t>337607288</t>
  </si>
  <si>
    <t>4.04</t>
  </si>
  <si>
    <t>Regulační klapka s ručním ovládaním ø125</t>
  </si>
  <si>
    <t>1774383257</t>
  </si>
  <si>
    <t>4.05</t>
  </si>
  <si>
    <t>-63204843</t>
  </si>
  <si>
    <t>4.05.02</t>
  </si>
  <si>
    <t>Zpětná klapka  ø125</t>
  </si>
  <si>
    <t>818561205</t>
  </si>
  <si>
    <t>4.05.03</t>
  </si>
  <si>
    <t>-314034308</t>
  </si>
  <si>
    <t>4.06</t>
  </si>
  <si>
    <t>Tlumič kruhový ø125, vč. hlukové izolace z minerální vaty (součinitel útlumu 0,81), dl.300mm</t>
  </si>
  <si>
    <t>-111063667</t>
  </si>
  <si>
    <t>4.07</t>
  </si>
  <si>
    <t>Tlumič kruhový ø125, vč. hlukové izolace z minerální vaty (součinitel útlumu 0,81), dl.600mm</t>
  </si>
  <si>
    <t>-283960766</t>
  </si>
  <si>
    <t>4.08</t>
  </si>
  <si>
    <t>Tlumič kruhový ø160, vč. hlukové izolace z minerální vaty (součinitel útlumu 0,81), dl.600mm</t>
  </si>
  <si>
    <t>-313679237</t>
  </si>
  <si>
    <t>4.09</t>
  </si>
  <si>
    <t>-1529279661</t>
  </si>
  <si>
    <t>4.10</t>
  </si>
  <si>
    <t>979560300</t>
  </si>
  <si>
    <t>4.11</t>
  </si>
  <si>
    <t>Výfuková hlavice kruhová Ø160</t>
  </si>
  <si>
    <t>508340177</t>
  </si>
  <si>
    <t>4.12</t>
  </si>
  <si>
    <t>Hlavice pro sání kruhová Ø160</t>
  </si>
  <si>
    <t>-1046334347</t>
  </si>
  <si>
    <t>M018</t>
  </si>
  <si>
    <t>Kruhové potrubí SPIRO oboustranně pozinkovaného plechu: Kruhové potrubí SPIRO oboustranně pozinkovaného plechu: Kruhové potrubí Ø100  vč. 30% tvarovek</t>
  </si>
  <si>
    <t>1119879543</t>
  </si>
  <si>
    <t>M019</t>
  </si>
  <si>
    <t>Kruhové potrubí Ø125  vč. 30% tvarovek</t>
  </si>
  <si>
    <t>1973880987</t>
  </si>
  <si>
    <t>M020</t>
  </si>
  <si>
    <t>180540560</t>
  </si>
  <si>
    <t>M021</t>
  </si>
  <si>
    <t>1934032632</t>
  </si>
  <si>
    <t>574790895</t>
  </si>
  <si>
    <t>429393052</t>
  </si>
  <si>
    <t>420905596</t>
  </si>
  <si>
    <t>-9190409</t>
  </si>
  <si>
    <t>M022</t>
  </si>
  <si>
    <t>-476848036</t>
  </si>
  <si>
    <t>265601815</t>
  </si>
  <si>
    <t>-1690362410</t>
  </si>
  <si>
    <t>465989521</t>
  </si>
  <si>
    <t>-90673297</t>
  </si>
  <si>
    <t>158677764</t>
  </si>
  <si>
    <t>VZT vlevo</t>
  </si>
  <si>
    <t>3.01</t>
  </si>
  <si>
    <t>-1960929861</t>
  </si>
  <si>
    <t>3.02</t>
  </si>
  <si>
    <t>516052263</t>
  </si>
  <si>
    <t>237410105</t>
  </si>
  <si>
    <t>3.03</t>
  </si>
  <si>
    <t>-1979883482</t>
  </si>
  <si>
    <t>3.04</t>
  </si>
  <si>
    <t>-1710245014</t>
  </si>
  <si>
    <t>3.04.02</t>
  </si>
  <si>
    <t>360441156</t>
  </si>
  <si>
    <t>3.05</t>
  </si>
  <si>
    <t>Tlumič kruhový ø200, vč. hlukové izolace z minerální vaty (součinitel útlumu 0,81), dl.300mm</t>
  </si>
  <si>
    <t>1817069445</t>
  </si>
  <si>
    <t>3.06</t>
  </si>
  <si>
    <t>-52295871</t>
  </si>
  <si>
    <t>3.07</t>
  </si>
  <si>
    <t>1366902776</t>
  </si>
  <si>
    <t>3.08</t>
  </si>
  <si>
    <t>2098819562</t>
  </si>
  <si>
    <t>3.09</t>
  </si>
  <si>
    <t>-632408314</t>
  </si>
  <si>
    <t>3.10</t>
  </si>
  <si>
    <t>Akustická mřížka 800x100</t>
  </si>
  <si>
    <t>1043623689</t>
  </si>
  <si>
    <t>potrubí</t>
  </si>
  <si>
    <t>M013</t>
  </si>
  <si>
    <t>1608999845</t>
  </si>
  <si>
    <t>-1768093729</t>
  </si>
  <si>
    <t>M014</t>
  </si>
  <si>
    <t>Kruhové potrubí SPIRO oboustranně pozinkovaného plechu: Kruhové potrubí Ø100 vč. 30% tvarovek</t>
  </si>
  <si>
    <t>-39878436</t>
  </si>
  <si>
    <t>M015</t>
  </si>
  <si>
    <t>-324628387</t>
  </si>
  <si>
    <t>-1963676375</t>
  </si>
  <si>
    <t>2001689746</t>
  </si>
  <si>
    <t>-1683245859</t>
  </si>
  <si>
    <t>2080606688</t>
  </si>
  <si>
    <t>616151533</t>
  </si>
  <si>
    <t>K054</t>
  </si>
  <si>
    <t>-356583659</t>
  </si>
  <si>
    <t>-413840430</t>
  </si>
  <si>
    <t>-2000380033</t>
  </si>
  <si>
    <t>-239526664</t>
  </si>
  <si>
    <t>D6 - ZTI</t>
  </si>
  <si>
    <t>1 - Speciální pedagogické centrum</t>
  </si>
  <si>
    <t>Speciální pedagogické centrum</t>
  </si>
  <si>
    <t>-.38</t>
  </si>
  <si>
    <t>WC kombi spodní - hluboké splachování</t>
  </si>
  <si>
    <t>-1060524117</t>
  </si>
  <si>
    <t>298511188</t>
  </si>
  <si>
    <t>263251165</t>
  </si>
  <si>
    <t>-1488063333</t>
  </si>
  <si>
    <t>725211701</t>
  </si>
  <si>
    <t>Umývátko rohové 450×460 mm</t>
  </si>
  <si>
    <t>343098467</t>
  </si>
  <si>
    <t>https://podminky.urs.cz/item/CS_URS_2025_01/725211701</t>
  </si>
  <si>
    <t>725211701.1</t>
  </si>
  <si>
    <t>Umývátko 400×300 mm baterie vpravo</t>
  </si>
  <si>
    <t>965411812</t>
  </si>
  <si>
    <t>https://podminky.urs.cz/item/CS_URS_2025_01/725211701.1</t>
  </si>
  <si>
    <t>-968085717</t>
  </si>
  <si>
    <t>2108510092</t>
  </si>
  <si>
    <t>-.39</t>
  </si>
  <si>
    <t>Umyvadlový sifon bez výpusti mosaz/chrom. Odpad průměr 32 mm</t>
  </si>
  <si>
    <t>-474621008</t>
  </si>
  <si>
    <t>250495207</t>
  </si>
  <si>
    <t>725841322</t>
  </si>
  <si>
    <t>sprchová nástěnná baterie se sprchovým příslušenstvím</t>
  </si>
  <si>
    <t>-894966947</t>
  </si>
  <si>
    <t>https://podminky.urs.cz/item/CS_URS_2025_01/725841322</t>
  </si>
  <si>
    <t>-.40</t>
  </si>
  <si>
    <t>Sprchová vanička čtvercová 70x70 cm smaltovaná ocel</t>
  </si>
  <si>
    <t>1328653998</t>
  </si>
  <si>
    <t>724645334</t>
  </si>
  <si>
    <t>-1897289697</t>
  </si>
  <si>
    <t>-1811081525</t>
  </si>
  <si>
    <t>725532114</t>
  </si>
  <si>
    <t>zásobníkový nástěný ohřívač o objemu 80l</t>
  </si>
  <si>
    <t>-1715806879</t>
  </si>
  <si>
    <t>https://podminky.urs.cz/item/CS_URS_2025_01/725532114</t>
  </si>
  <si>
    <t>-846305662</t>
  </si>
  <si>
    <t>-.41</t>
  </si>
  <si>
    <t>-570077600</t>
  </si>
  <si>
    <t>-1087022824</t>
  </si>
  <si>
    <t>-1944808165</t>
  </si>
  <si>
    <t>-814254711</t>
  </si>
  <si>
    <t>437876813</t>
  </si>
  <si>
    <t>-349157753</t>
  </si>
  <si>
    <t>-854400289</t>
  </si>
  <si>
    <t>-874986302</t>
  </si>
  <si>
    <t>914080863</t>
  </si>
  <si>
    <t>-402680303</t>
  </si>
  <si>
    <t>816857240</t>
  </si>
  <si>
    <t>-742972416</t>
  </si>
  <si>
    <t>722181241.1</t>
  </si>
  <si>
    <t>665284850</t>
  </si>
  <si>
    <t>https://podminky.urs.cz/item/CS_URS_2025_01/722181241.1</t>
  </si>
  <si>
    <t>-583823350</t>
  </si>
  <si>
    <t>-1591467427</t>
  </si>
  <si>
    <t>111298055</t>
  </si>
  <si>
    <t>-907215574</t>
  </si>
  <si>
    <t>-.42</t>
  </si>
  <si>
    <t>1321092656</t>
  </si>
  <si>
    <t>-.43</t>
  </si>
  <si>
    <t>-2064789460</t>
  </si>
  <si>
    <t>-.44</t>
  </si>
  <si>
    <t>-975615658</t>
  </si>
  <si>
    <t>D7 - VRN</t>
  </si>
  <si>
    <t>-1613812279</t>
  </si>
  <si>
    <t>1,6</t>
  </si>
  <si>
    <t>2,715</t>
  </si>
  <si>
    <t>8,045</t>
  </si>
  <si>
    <t>15,96</t>
  </si>
  <si>
    <t>15,88</t>
  </si>
  <si>
    <t>28,175</t>
  </si>
  <si>
    <t>E - SO01 - Sprchy tělocvična</t>
  </si>
  <si>
    <t>57,911</t>
  </si>
  <si>
    <t>19,952</t>
  </si>
  <si>
    <t>E1 - Sprcha</t>
  </si>
  <si>
    <t>0,872</t>
  </si>
  <si>
    <t>49,636</t>
  </si>
  <si>
    <t>1,09</t>
  </si>
  <si>
    <t>-729526344</t>
  </si>
  <si>
    <t>(obklad01)*(2,77-1,86)</t>
  </si>
  <si>
    <t>"korekce za kabiny"10,195*(2,77-1,86)</t>
  </si>
  <si>
    <t>-0,6*2,02*2,25</t>
  </si>
  <si>
    <t>962031021</t>
  </si>
  <si>
    <t>Bourání příček nebo přizdívek z cihel děrovaných broušených, tl. do 100 mm</t>
  </si>
  <si>
    <t>https://podminky.urs.cz/item/CS_URS_2025_01/962031021</t>
  </si>
  <si>
    <t>(0,915+0,115+0,115*2+0,915+1,09+0,915+0,31+0,115+0,4+0,115+0,915+1,19+0,915+0,405+0,115+0,505+0,115+0,915-0,6*2)*2,03</t>
  </si>
  <si>
    <t>4,079*24 'Přepočtené koeficientem množství</t>
  </si>
  <si>
    <t xml:space="preserve">"kabiny </t>
  </si>
  <si>
    <t>2,25*(0,915+0,115+0,115*2+0,915+1,09+0,915+0,31+0,115+0,4+0,115+0,915+1,19+0,915+0,405+0,115+0,505+0,115+0,915)</t>
  </si>
  <si>
    <t>-0,69*2,1</t>
  </si>
  <si>
    <t>2,69*1,1 'Přepočtené koeficientem množství</t>
  </si>
  <si>
    <t>2,25*7</t>
  </si>
  <si>
    <t>18,44*1,1 'Přepočtené koeficientem množství</t>
  </si>
  <si>
    <t>"kapotáž"2,53*3</t>
  </si>
  <si>
    <t>1272550401</t>
  </si>
  <si>
    <t>886629980</t>
  </si>
  <si>
    <t>-1020383245</t>
  </si>
  <si>
    <t>-331305922</t>
  </si>
  <si>
    <t>F011+0</t>
  </si>
  <si>
    <t>15,96*1,1 'Přepočtené koeficientem množství</t>
  </si>
  <si>
    <t>K005</t>
  </si>
  <si>
    <t>Podrovnání dlažby lepidlem - vytvoření spádu</t>
  </si>
  <si>
    <t>56012752</t>
  </si>
  <si>
    <t>1,19*0,915+1,03*0,915</t>
  </si>
  <si>
    <t>(0,915+1,09+0,915+1,19)*2*2,25</t>
  </si>
  <si>
    <t>-2,1*0,69*2</t>
  </si>
  <si>
    <t>35,783*1,5 'Přepočtené koeficientem množství</t>
  </si>
  <si>
    <t>+6*2,25</t>
  </si>
  <si>
    <t>46,559*1,1 'Přepočtené koeficientem množství</t>
  </si>
  <si>
    <t>57,911*1,1 'Přepočtené koeficientem množství</t>
  </si>
  <si>
    <t>ostění_O+nadpraží1</t>
  </si>
  <si>
    <t>2,25*8</t>
  </si>
  <si>
    <t>0,7*2*2</t>
  </si>
  <si>
    <t>25,115*1,1 'Přepočtené koeficientem množství</t>
  </si>
  <si>
    <t>"svislé kouty"2,25*4+2,25*6</t>
  </si>
  <si>
    <t>"sprcha"4</t>
  </si>
  <si>
    <t>-1429016504</t>
  </si>
  <si>
    <t xml:space="preserve">"sprcha </t>
  </si>
  <si>
    <t>2,1*4+0,7*2</t>
  </si>
  <si>
    <t>"shora</t>
  </si>
  <si>
    <t>0,915+0,115+0,69+0,4+0,115+0,685+0,505+0,115+0,915+0,915</t>
  </si>
  <si>
    <t>2,715*0,5</t>
  </si>
  <si>
    <t>15,17*0,15</t>
  </si>
  <si>
    <t>3,634*1,1 'Přepočtené koeficientem množství</t>
  </si>
  <si>
    <t>23,82*1,1 'Přepočtené koeficientem množství</t>
  </si>
  <si>
    <t>E2 - Elektroinstalace- sprcha</t>
  </si>
  <si>
    <t>0,10*1,0*1,1</t>
  </si>
  <si>
    <t>210110041RT6</t>
  </si>
  <si>
    <t>Montáž spínače zapuštěného a polozapuštěného včetně zapojení, dodávky spínače, krytu a rámečku, jednopólového, , řazení 1</t>
  </si>
  <si>
    <t>4+4+1</t>
  </si>
  <si>
    <t>21000T</t>
  </si>
  <si>
    <t>Kabelová lišta, plastová 40x100 vč. spojovacího a upevňovacího materiálu, pro hlavní kabelovou trasu silnoproudu, včetně dodávky</t>
  </si>
  <si>
    <t>E3 - Vytápění - sprcha</t>
  </si>
  <si>
    <t>K024</t>
  </si>
  <si>
    <t>těleso otopné panelové 3 deskové 3 přídavné přestupní plochy v 554mm dl 900mm, hladká čelní deska, připojovací rozteč 500 mm</t>
  </si>
  <si>
    <t>-687671463</t>
  </si>
  <si>
    <t>996441216</t>
  </si>
  <si>
    <t>-1654221737</t>
  </si>
  <si>
    <t>142154383</t>
  </si>
  <si>
    <t>-1706573969</t>
  </si>
  <si>
    <t>377024347</t>
  </si>
  <si>
    <t>-1650912030</t>
  </si>
  <si>
    <t>1670635652</t>
  </si>
  <si>
    <t>1607762592</t>
  </si>
  <si>
    <t>1880092775</t>
  </si>
  <si>
    <t>-95244126</t>
  </si>
  <si>
    <t>1165078143</t>
  </si>
  <si>
    <t>1503566824</t>
  </si>
  <si>
    <t>-1920511484</t>
  </si>
  <si>
    <t>-1081064034</t>
  </si>
  <si>
    <t>-1588953742</t>
  </si>
  <si>
    <t>-1971460674</t>
  </si>
  <si>
    <t>-1479705934</t>
  </si>
  <si>
    <t>E4 - VZT - sprcha</t>
  </si>
  <si>
    <t>2 - VZT - sprchy</t>
  </si>
  <si>
    <t xml:space="preserve">    21 - vzt</t>
  </si>
  <si>
    <t>VZT - sprchy</t>
  </si>
  <si>
    <t>vzt</t>
  </si>
  <si>
    <t>6.03</t>
  </si>
  <si>
    <t>Radiální ventilátor do kruhového potrubí DN 125, vč. 2ks  rychloupínacích spon DN 125</t>
  </si>
  <si>
    <t>-1186714532</t>
  </si>
  <si>
    <t>6.04</t>
  </si>
  <si>
    <t>764256654</t>
  </si>
  <si>
    <t>6.04.02</t>
  </si>
  <si>
    <t>1162801229</t>
  </si>
  <si>
    <t>6.05</t>
  </si>
  <si>
    <t>1748933730</t>
  </si>
  <si>
    <t>6.06</t>
  </si>
  <si>
    <t>-1790611671</t>
  </si>
  <si>
    <t>6.07</t>
  </si>
  <si>
    <t>-86290668</t>
  </si>
  <si>
    <t>M026</t>
  </si>
  <si>
    <t>130590252</t>
  </si>
  <si>
    <t>M027</t>
  </si>
  <si>
    <t>285680788</t>
  </si>
  <si>
    <t>2109964848</t>
  </si>
  <si>
    <t>2095242451</t>
  </si>
  <si>
    <t>469428455</t>
  </si>
  <si>
    <t>1449782489</t>
  </si>
  <si>
    <t>K056</t>
  </si>
  <si>
    <t>-1322317387</t>
  </si>
  <si>
    <t>-1806868179</t>
  </si>
  <si>
    <t>-313155613</t>
  </si>
  <si>
    <t>E5 - ZTI - sprcha</t>
  </si>
  <si>
    <t>1 - Tělocvična - sprchy</t>
  </si>
  <si>
    <t>Tělocvična - sprchy</t>
  </si>
  <si>
    <t>721211401</t>
  </si>
  <si>
    <t>Podlahová vpust boční, 11x11 cm, průměr 5/8 cm, nerez/plast, včetně příslušenství</t>
  </si>
  <si>
    <t>471997806</t>
  </si>
  <si>
    <t>https://podminky.urs.cz/item/CS_URS_2025_01/721211401</t>
  </si>
  <si>
    <t>725841322.1</t>
  </si>
  <si>
    <t>309076116</t>
  </si>
  <si>
    <t>https://podminky.urs.cz/item/CS_URS_2025_01/725841322.1</t>
  </si>
  <si>
    <t>183252634</t>
  </si>
  <si>
    <t>-995144484</t>
  </si>
  <si>
    <t>710018311</t>
  </si>
  <si>
    <t>-684720915</t>
  </si>
  <si>
    <t>661541252</t>
  </si>
  <si>
    <t>582518064</t>
  </si>
  <si>
    <t>725532120</t>
  </si>
  <si>
    <t>zásobníkový ohřívač nástěný s objemem 125 l</t>
  </si>
  <si>
    <t>1241405818</t>
  </si>
  <si>
    <t>https://podminky.urs.cz/item/CS_URS_2025_01/725532120</t>
  </si>
  <si>
    <t>-1552121164</t>
  </si>
  <si>
    <t>1075659703</t>
  </si>
  <si>
    <t>-.45</t>
  </si>
  <si>
    <t>Termostatický směšovací ventil, s vnějším závitem G1/2"</t>
  </si>
  <si>
    <t>-1081780314</t>
  </si>
  <si>
    <t>841837739</t>
  </si>
  <si>
    <t>725514802</t>
  </si>
  <si>
    <t>2099351526</t>
  </si>
  <si>
    <t>https://podminky.urs.cz/item/CS_URS_2025_01/725514802</t>
  </si>
  <si>
    <t>1294067213</t>
  </si>
  <si>
    <t>725110814.2</t>
  </si>
  <si>
    <t>Demontáž sprch</t>
  </si>
  <si>
    <t>125596867</t>
  </si>
  <si>
    <t>https://podminky.urs.cz/item/CS_URS_2025_01/725110814.2</t>
  </si>
  <si>
    <t>-1263527296</t>
  </si>
  <si>
    <t>1047901909</t>
  </si>
  <si>
    <t>1483362564</t>
  </si>
  <si>
    <t>-1349519439</t>
  </si>
  <si>
    <t>-1607043367</t>
  </si>
  <si>
    <t>936819169</t>
  </si>
  <si>
    <t>1433993080</t>
  </si>
  <si>
    <t>898553726</t>
  </si>
  <si>
    <t>2118983279</t>
  </si>
  <si>
    <t>-1124306485</t>
  </si>
  <si>
    <t>1705495498</t>
  </si>
  <si>
    <t>-.46</t>
  </si>
  <si>
    <t>-1427421947</t>
  </si>
  <si>
    <t>-.47</t>
  </si>
  <si>
    <t>-817783186</t>
  </si>
  <si>
    <t>-.48</t>
  </si>
  <si>
    <t>1823845668</t>
  </si>
  <si>
    <t>E6 - VRN</t>
  </si>
  <si>
    <t>SEZNAM FIGUR</t>
  </si>
  <si>
    <t>Výměra</t>
  </si>
  <si>
    <t>A/ A1</t>
  </si>
  <si>
    <t>"43/0005a"9,23</t>
  </si>
  <si>
    <t>"43/0005b"8,29</t>
  </si>
  <si>
    <t>Použití figury:</t>
  </si>
  <si>
    <t>Zakrytí vnitřních ploch konstrukcí nebo prvků v místnostech v do 3,80 m</t>
  </si>
  <si>
    <t>Lešení pomocné pro objekty pozemních staveb s lešeňovou podlahou v do 1,9 m zatížení do 150 kg/m2</t>
  </si>
  <si>
    <t>Vyčištění budov bytové a občanské výstavby při výšce podlaží do 4 m</t>
  </si>
  <si>
    <t>"43/005a"9,23</t>
  </si>
  <si>
    <t>"43/005b"8,29</t>
  </si>
  <si>
    <t xml:space="preserve">"prostor průchodu </t>
  </si>
  <si>
    <t>1,05*0,95</t>
  </si>
  <si>
    <t>0,15*0,8</t>
  </si>
  <si>
    <t>Cementový samonivelační potěr ze suchých směsí tl přes 2 do 5 mm</t>
  </si>
  <si>
    <t>Vysátí podkladu před pokládkou dlažby</t>
  </si>
  <si>
    <t>Nátěr penetrační na podlahu</t>
  </si>
  <si>
    <t>Montáž podlah keramických hladkých lepených cementovým flexibilním lepidlem přes 9 do 12 ks/m2</t>
  </si>
  <si>
    <t>Montáž izolace pod dlažbu nátěrem nebo stěrkou ve dvou vrstvách</t>
  </si>
  <si>
    <t>Zakrytí vnitřních podlah včetně pozdějšího odkrytí</t>
  </si>
  <si>
    <t>Bourání podlah z dlaždic keramických nebo xylolitových tl do 10 mm plochy přes 1 m2</t>
  </si>
  <si>
    <t>1,05+0,1+1,1</t>
  </si>
  <si>
    <t>Montáž omítkových samolepících začišťovacích profilů pro spojení s okenním rámem</t>
  </si>
  <si>
    <t>Obklad01*2,25</t>
  </si>
  <si>
    <t>"odpočet otvorů"</t>
  </si>
  <si>
    <t>-0,9*1,995*2</t>
  </si>
  <si>
    <t>-0,9*1,999</t>
  </si>
  <si>
    <t>-(2,25-1,25)*(1,1043*2+0,1)</t>
  </si>
  <si>
    <t xml:space="preserve">"ostění průchodu </t>
  </si>
  <si>
    <t>1,05*2+0,785*2</t>
  </si>
  <si>
    <t>Penetrační disperzní nátěr vnitřních stěn nanášený ručně</t>
  </si>
  <si>
    <t>Vápenocementová omítka hrubá jednovrstvá zatřená vnitřních stěn nanášená ručně</t>
  </si>
  <si>
    <t>Nátěr penetrační na stěnu</t>
  </si>
  <si>
    <t>"43/005a"</t>
  </si>
  <si>
    <t>2,1*(3,295+2,835)*2</t>
  </si>
  <si>
    <t>"43/005b"</t>
  </si>
  <si>
    <t>2,1*(1,315+0,84+1,315+0,64+1,315+0,84)*2</t>
  </si>
  <si>
    <t>2,1*(1,54+2,705)*2</t>
  </si>
  <si>
    <t>1,995*0,315*2</t>
  </si>
  <si>
    <t>-0,7*2,02*2*3</t>
  </si>
  <si>
    <t>-0,895*1,99</t>
  </si>
  <si>
    <t>-1,105*1,105*2</t>
  </si>
  <si>
    <t>Odsekání a odebrání obkladů stěn z vnitřních obkládaček plochy přes 1 m2</t>
  </si>
  <si>
    <t>"43/005a"(2,835+3,295)*2</t>
  </si>
  <si>
    <t>"43/005b"(2,705+2,955)*2</t>
  </si>
  <si>
    <t>Montáž izolace nátěrem nebo stěrkou ve dvou vrstvách</t>
  </si>
  <si>
    <t>Montáž izolace pod obklad těsnícími pásy pro styčné nebo dilatační spáry</t>
  </si>
  <si>
    <t>Spárování vnitřních obkladů silikonem</t>
  </si>
  <si>
    <t>Otlučení (osekání) vnitřní vápenné nebo vápenocementové omítky stěn v rozsahu přes 50 do 100 %</t>
  </si>
  <si>
    <t>Obvod01</t>
  </si>
  <si>
    <t xml:space="preserve">SOUČTOVÁ Obvody místností 1 NP </t>
  </si>
  <si>
    <t>Obvod012</t>
  </si>
  <si>
    <t>Obvod013</t>
  </si>
  <si>
    <t>Obvod014</t>
  </si>
  <si>
    <t>obvodS</t>
  </si>
  <si>
    <t>1,105*2</t>
  </si>
  <si>
    <t>Zakrytí výplní otvorů fólií přilepenou na začišťovací lišty</t>
  </si>
  <si>
    <t xml:space="preserve">"1 NP </t>
  </si>
  <si>
    <t>obklad01*(2,7-2,25)</t>
  </si>
  <si>
    <t>0,417*(nadpraží1+parapet1+ostění1-ostění_O)</t>
  </si>
  <si>
    <t>Sádrová nebo vápenosádrová omítka hladká jednovrstvá vnitřních stěn nanášená ručně</t>
  </si>
  <si>
    <t>Oprášení (ometení ) podkladu v místnostech v do 3,80 m</t>
  </si>
  <si>
    <t>(2,25-1,255)*2</t>
  </si>
  <si>
    <t>1,01*2+0,1</t>
  </si>
  <si>
    <t>Montáž profilů rohových lepených flexibilním cementovým lepidlem</t>
  </si>
  <si>
    <t>Montáž keramických obkladů ostění šířky přes 200 do 400 mm lepených standartním lepidlem</t>
  </si>
  <si>
    <t>1,01+0,1+1,0</t>
  </si>
  <si>
    <t>SDK podhled deska 1xH2 12,5 bez izolace dvouvrstvá spodní kce profil CD+UD</t>
  </si>
  <si>
    <t>SDK podhled základní penetrační nátěr</t>
  </si>
  <si>
    <t>A/ A2</t>
  </si>
  <si>
    <t xml:space="preserve">"prostor průchodu a mezi dveřmi </t>
  </si>
  <si>
    <t>0,9*0,95</t>
  </si>
  <si>
    <t>0,4*0,9</t>
  </si>
  <si>
    <t>0,15*0,9</t>
  </si>
  <si>
    <t>2,38+0,865+1,35</t>
  </si>
  <si>
    <t>-0,9*2,02</t>
  </si>
  <si>
    <t>-1*2,02*3</t>
  </si>
  <si>
    <t>(2,25-2,1)*parapet1</t>
  </si>
  <si>
    <t>"ostění průchodu  a  dveří</t>
  </si>
  <si>
    <t>0,9*(2,61+0,9+2,61)</t>
  </si>
  <si>
    <t>0,3*(0,96+2,01*2)</t>
  </si>
  <si>
    <t>"29/103a"2,09*(2,238+2,08+0,665)*2</t>
  </si>
  <si>
    <t>"29/103b"2,1*(2,73+1,568+0,825+0,845+0,825+1,3)*2</t>
  </si>
  <si>
    <t>"28/104a"2,09*(1,73+2,755)*2</t>
  </si>
  <si>
    <t>"28/104b"(2,09)*(1,676+2,755)*2</t>
  </si>
  <si>
    <t>-0,7*2*3*2</t>
  </si>
  <si>
    <t>-0,8*2*2</t>
  </si>
  <si>
    <t>0,9*2</t>
  </si>
  <si>
    <t>0,9*2*3</t>
  </si>
  <si>
    <t>-0,5</t>
  </si>
  <si>
    <t>"29/103a"(2,38+2,08+0,655)*2</t>
  </si>
  <si>
    <t>"29/103b"(3,015+2,73)*2</t>
  </si>
  <si>
    <t>"28/104a"(1,73+2,755)*2</t>
  </si>
  <si>
    <t>"28/104b"(1,575+2,755)*2</t>
  </si>
  <si>
    <t>2,38*1,150</t>
  </si>
  <si>
    <t>0,865*1,125</t>
  </si>
  <si>
    <t>1,35*1,120</t>
  </si>
  <si>
    <t>obklad01*(3,4-2,25)</t>
  </si>
  <si>
    <t>0,425*(nadpraží1+parapet1+ostění1-ostění_O)</t>
  </si>
  <si>
    <t>0,15*6</t>
  </si>
  <si>
    <t>1,15*2+1,125*4</t>
  </si>
  <si>
    <t>A/ A3</t>
  </si>
  <si>
    <t>"13/204a"5,05</t>
  </si>
  <si>
    <t>"13/204b"4,52</t>
  </si>
  <si>
    <t>"14/203a"6,41</t>
  </si>
  <si>
    <t>"14/203b"8,57</t>
  </si>
  <si>
    <t>"14/203b"2,09*(2,238+2,08+0,665)*2</t>
  </si>
  <si>
    <t>"14/203b"2,1*(2,73+1,568+0,825+0,845+0,825+1,3)*2</t>
  </si>
  <si>
    <t>"13/204a"2,09*(1,73+2,755)*2</t>
  </si>
  <si>
    <t>"13/204b"(2,09)*(1,676+2,755)*2</t>
  </si>
  <si>
    <t>0,95*2*3</t>
  </si>
  <si>
    <t>"14/203a"(2,38+2,08+0,655)*2</t>
  </si>
  <si>
    <t>"14/203b"(3,015+2,73)*2</t>
  </si>
  <si>
    <t>"13/204a"(1,73+2,755)*2</t>
  </si>
  <si>
    <t>"13/204b"(1,575+2,755)*2</t>
  </si>
  <si>
    <t>B/ B1</t>
  </si>
  <si>
    <t>"51/014a"6,56</t>
  </si>
  <si>
    <t>"51/014b"7,72</t>
  </si>
  <si>
    <t>"prostor mezi dveřmi"</t>
  </si>
  <si>
    <t>0,8*0,15*2</t>
  </si>
  <si>
    <t>0,65*0,1</t>
  </si>
  <si>
    <t>Nátěr kontaktní pro nesavé podklady na podlahu</t>
  </si>
  <si>
    <t>0,65+1,55</t>
  </si>
  <si>
    <t>-(1,06+1,55-0,25)*(parapet1)</t>
  </si>
  <si>
    <t xml:space="preserve">"dveře </t>
  </si>
  <si>
    <t>-0,8*2,02*2</t>
  </si>
  <si>
    <t>-0,65*1,9*2</t>
  </si>
  <si>
    <t xml:space="preserve">"průměrná výška 2 m </t>
  </si>
  <si>
    <t>obklad01*2</t>
  </si>
  <si>
    <t>-(2,25-1,06)*(parapet1)</t>
  </si>
  <si>
    <t>"51/014a"(3,575+1,835)*1</t>
  </si>
  <si>
    <t>"51/014b"(2,38+3,125)*2</t>
  </si>
  <si>
    <t>"52/015a"(1,2+2,455)*2</t>
  </si>
  <si>
    <t>"52/015b"(1,02+1,2)*2</t>
  </si>
  <si>
    <t>Odsekání soklíků rovných</t>
  </si>
  <si>
    <t>obklad01*(2,8-2,25)</t>
  </si>
  <si>
    <t>0,519*(nadpraží1+parapet1+ostění1-ostění_O)</t>
  </si>
  <si>
    <t>(2,25-1,55)*4</t>
  </si>
  <si>
    <t>2,3</t>
  </si>
  <si>
    <t>1,06*4</t>
  </si>
  <si>
    <t>Demontáž parapetních desek dřevěných nebo plastových šířky přes 300 mm</t>
  </si>
  <si>
    <t>předstěny_SDK</t>
  </si>
  <si>
    <t xml:space="preserve">Plocha SDK předstěn </t>
  </si>
  <si>
    <t>B/ B2</t>
  </si>
  <si>
    <t>"23/106a"6,79</t>
  </si>
  <si>
    <t>"23/106b"8,52</t>
  </si>
  <si>
    <t>Penetrační disperzní nátěr vnitřních stropů nanášený ručně</t>
  </si>
  <si>
    <t>Vápenný štuk vnitřních rovných stropů tloušťky do 3 mm</t>
  </si>
  <si>
    <t>Odstranění tenkovrstvé omítky tl do 2 mm obroušením v rozsahu přes 50 do 100 %</t>
  </si>
  <si>
    <t>1,885*2</t>
  </si>
  <si>
    <t>Montáž profilu pro schodové hrany nebo ukončení dlažby</t>
  </si>
  <si>
    <t>Montáž obkladů stupnic z dlaždic keramických hladkých lepených cementovým flexibilním lepidlem š přes 250 do 300 mm</t>
  </si>
  <si>
    <t>Montáž obkladů podstupnic z dlaždic keramických hladkých lepených cementovým flexibilním lepidlem v do 150 mm</t>
  </si>
  <si>
    <t>0,65+1,54</t>
  </si>
  <si>
    <t>-1,065*0,64-1,454*0,665</t>
  </si>
  <si>
    <t>"korekce za výškový schod"-0,3*(1,18+1,885+1,18)</t>
  </si>
  <si>
    <t>-0,8*2,02</t>
  </si>
  <si>
    <t>-(2,25-1,45)*(parapet1)</t>
  </si>
  <si>
    <t>-0,8*2,02*3</t>
  </si>
  <si>
    <t>"23/106a"(3,27+2,73)*2</t>
  </si>
  <si>
    <t>"23/106b"(3,605+1,885)*2</t>
  </si>
  <si>
    <t>1,065*2</t>
  </si>
  <si>
    <t>0,665*2</t>
  </si>
  <si>
    <t>B/ B3</t>
  </si>
  <si>
    <t>"9/206a"6,8</t>
  </si>
  <si>
    <t>"9/206b"8,56</t>
  </si>
  <si>
    <t>0,8*0,15*3</t>
  </si>
  <si>
    <t>0,7*0,1</t>
  </si>
  <si>
    <t>F011_1</t>
  </si>
  <si>
    <t>"korekce o schody"+0,32*(0,9+1,885+0,9)</t>
  </si>
  <si>
    <t xml:space="preserve">"průměrná výška 1,9 m </t>
  </si>
  <si>
    <t>obklad01*1,95</t>
  </si>
  <si>
    <t>-0,8*2,02*2*2</t>
  </si>
  <si>
    <t>-0,7*1,9*2</t>
  </si>
  <si>
    <t>"8/207a"(2,59+1,29)*2</t>
  </si>
  <si>
    <t>"8/207b"(0,95+1,29)*2</t>
  </si>
  <si>
    <t>"9/206a"(3,605+1,885)*2</t>
  </si>
  <si>
    <t>"9/206b"(3,2+2,73)*1</t>
  </si>
  <si>
    <t>obklad01*(3-2,25)</t>
  </si>
  <si>
    <t>0,41*(nadpraží1+parapet1+ostění1-ostění_O)</t>
  </si>
  <si>
    <t>SDK_1</t>
  </si>
  <si>
    <t>"59/112a"1,49-0,3*1,21</t>
  </si>
  <si>
    <t>"59/112b"1,6</t>
  </si>
  <si>
    <t>C/ C1</t>
  </si>
  <si>
    <t>"59/112a"1,49</t>
  </si>
  <si>
    <t>Odstranění tenkovrstvé omítky tl přes 2 mm odsekáním v rozsahu přes 50 do 100 %</t>
  </si>
  <si>
    <t>0,8*0,1*2</t>
  </si>
  <si>
    <t>Demontáž lepených povlakových podlah s podložkou ručně</t>
  </si>
  <si>
    <t>0,805+0,820</t>
  </si>
  <si>
    <t>-0,82*0,85</t>
  </si>
  <si>
    <t>"59/112b"</t>
  </si>
  <si>
    <t>(1,21+1,32)*2</t>
  </si>
  <si>
    <t>Otlučení (osekání) vnitřní vápenné nebo vápenocementové omítky stěn v rozsahu přes 10 do 30 %</t>
  </si>
  <si>
    <t>"59/112a"</t>
  </si>
  <si>
    <t>(1,21+1,232)*2</t>
  </si>
  <si>
    <t>Montáž soklů z dlaždic keramických rovných lepených cementovým flexibilním lepidlem v přes 65 do 90 mm</t>
  </si>
  <si>
    <t>0,82*0,85</t>
  </si>
  <si>
    <t>0,805*0,84</t>
  </si>
  <si>
    <t>obklad01*(2,35-2,25)</t>
  </si>
  <si>
    <t>0,575*(nadpraží1+parapet1+ostění1-ostění_O)</t>
  </si>
  <si>
    <t>obvod11*(2,35)</t>
  </si>
  <si>
    <t xml:space="preserve">"odpočet okna a dveří </t>
  </si>
  <si>
    <t>-0,7*2,02</t>
  </si>
  <si>
    <t>-0,805*0,845</t>
  </si>
  <si>
    <t>0,82+0,85*2</t>
  </si>
  <si>
    <t>0,85*2</t>
  </si>
  <si>
    <t>0,845*2</t>
  </si>
  <si>
    <t>0,82+0,805</t>
  </si>
  <si>
    <t>Příplatek k SDK podhledu za plochu do 3 m2 jednotlivě</t>
  </si>
  <si>
    <t>D/ D1</t>
  </si>
  <si>
    <t>"109"1,35</t>
  </si>
  <si>
    <t>"110"3,64</t>
  </si>
  <si>
    <t xml:space="preserve">"mezi dvřemi </t>
  </si>
  <si>
    <t>0,1*(0,7+0,7+0,7)</t>
  </si>
  <si>
    <t>Obklad01*2,4</t>
  </si>
  <si>
    <t>-0,7*2,02*4</t>
  </si>
  <si>
    <t>"109"(1,345+1,05)*2</t>
  </si>
  <si>
    <t>"110"(1,535+1,38+1,05+1,38)*2</t>
  </si>
  <si>
    <t>obklad01*4,09</t>
  </si>
  <si>
    <t>(1,1+1,46+1,53)*4,09</t>
  </si>
  <si>
    <t>-0,7*2,02*6</t>
  </si>
  <si>
    <t xml:space="preserve">-OBKLAD </t>
  </si>
  <si>
    <t>Součet0</t>
  </si>
  <si>
    <t>D/ D2</t>
  </si>
  <si>
    <t>"105"5,27</t>
  </si>
  <si>
    <t>"106a"7,43</t>
  </si>
  <si>
    <t>"106b"7,44</t>
  </si>
  <si>
    <t xml:space="preserve">"mezi dveřmi </t>
  </si>
  <si>
    <t>0,7*0,1*4</t>
  </si>
  <si>
    <t>0,7*0,795</t>
  </si>
  <si>
    <t>0,7*0,94</t>
  </si>
  <si>
    <t>0,88+1,27+1,26</t>
  </si>
  <si>
    <t>Obklad02*1,5</t>
  </si>
  <si>
    <t>-0,8*2,02*5</t>
  </si>
  <si>
    <t>-(2,4-0,75)*1,26</t>
  </si>
  <si>
    <t>-0,8*1,5</t>
  </si>
  <si>
    <t xml:space="preserve">"dle výšek </t>
  </si>
  <si>
    <t>1,21*(3,795+4,02+1)</t>
  </si>
  <si>
    <t>1,33*1,21</t>
  </si>
  <si>
    <t>1,18*(1,22+2,2+1,22+1,195+1+3,795)</t>
  </si>
  <si>
    <t>-0,6*1,18*2</t>
  </si>
  <si>
    <t>-0,8*1,3*2</t>
  </si>
  <si>
    <t>"106a"(0,805+1,305+0,805+1,35)*2</t>
  </si>
  <si>
    <t>"106b"(3,795+1,96)*2</t>
  </si>
  <si>
    <t>"106c"(1,865+1,305)*2</t>
  </si>
  <si>
    <t>obklad02</t>
  </si>
  <si>
    <t xml:space="preserve">Obvod místnosti s obkladem, výška 1,5 m </t>
  </si>
  <si>
    <t>"106a"1,191+0,905</t>
  </si>
  <si>
    <t>"105"(2,13+1,383+1,225)*2</t>
  </si>
  <si>
    <t>Obvod011</t>
  </si>
  <si>
    <t>Obvod místností 1 NP - soklík dlažby</t>
  </si>
  <si>
    <t>- prostor schodiště do figury obvodS</t>
  </si>
  <si>
    <t>Obvod021</t>
  </si>
  <si>
    <t>Obvod místností 2 NP - soklík dlažby</t>
  </si>
  <si>
    <t>0,88*1,57</t>
  </si>
  <si>
    <t>1,27*2,735</t>
  </si>
  <si>
    <t>1,26*2,75</t>
  </si>
  <si>
    <t xml:space="preserve">"plocha příček </t>
  </si>
  <si>
    <t>4,2*(1,865+4,045+0,1+1,83)*2</t>
  </si>
  <si>
    <t>2,4*(1,865+0,905+0,805+4,045)*2</t>
  </si>
  <si>
    <t>-0,8*2,02*4*2</t>
  </si>
  <si>
    <t>"obvodové stěny</t>
  </si>
  <si>
    <t>4,2*(1,96+0,1+4,045+3,795)*2</t>
  </si>
  <si>
    <t>0,3*(nadpraží1+parapet1+ostění1-ostění_O)</t>
  </si>
  <si>
    <t>"odpočet dveří "</t>
  </si>
  <si>
    <t>-0,795*2,24</t>
  </si>
  <si>
    <t>-0,94*2,24</t>
  </si>
  <si>
    <t>-obklad</t>
  </si>
  <si>
    <t xml:space="preserve">"zapravení po umyvadlu </t>
  </si>
  <si>
    <t>(2,4-0,75)*2</t>
  </si>
  <si>
    <t>0,15*2</t>
  </si>
  <si>
    <t>obklad keramický nemrazuvzdorný povrch hladký/matný tl do 10mm přes 35 do 45ks/m2</t>
  </si>
  <si>
    <t>1,57*2</t>
  </si>
  <si>
    <t>2,735*2</t>
  </si>
  <si>
    <t>2,75*2</t>
  </si>
  <si>
    <t>E/ E1</t>
  </si>
  <si>
    <t>"64/134"15,88</t>
  </si>
  <si>
    <t>0,8*0,1</t>
  </si>
  <si>
    <t>-0,69*2*2,25+0,69*0,08*2</t>
  </si>
  <si>
    <t xml:space="preserve">"průměrná výška 1,85 m </t>
  </si>
  <si>
    <t>obklad01*1,85</t>
  </si>
  <si>
    <t>"64/134</t>
  </si>
  <si>
    <t>(6,46+2,53)*2</t>
  </si>
  <si>
    <t>(0,915+0,115+0,115*2+0,915+1,09+0,915+0,31+0,115+0,4+0,115+0,915+1,19+0,915+0,405+0,115+0,505+0,115+0,915)</t>
  </si>
  <si>
    <t>1,6*0,545</t>
  </si>
  <si>
    <t>obklad01*(2,77-2,25)</t>
  </si>
  <si>
    <t xml:space="preserve">"korekce za kabiny </t>
  </si>
  <si>
    <t>(0,915+0,115+0,115*2+0,915+1,09+0,915+0,31+0,115+0,4+0,115+0,915+1,19+0,915+0,405+0,115+0,505+0,115+0,915)*(2,77-2,25)</t>
  </si>
  <si>
    <t>ostění1+parapet1</t>
  </si>
  <si>
    <t>0,545*2</t>
  </si>
  <si>
    <t>2,53*1,935+1,245*2,53</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</si>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</sst>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i/>
      <sz val="8"/>
      <color rgb="FF003366"/>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4" fillId="0" borderId="0" applyNumberFormat="0" applyFill="0" applyBorder="0" applyAlignment="0" applyProtection="0"/>
  </cellStyleXfs>
  <cellXfs count="346">
    <xf numFmtId="0" fontId="0" fillId="0" borderId="0" xfId="0"/>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5" fillId="0" borderId="0" xfId="0" applyFont="1" applyAlignment="1">
      <alignment horizontal="left" vertical="center"/>
    </xf>
    <xf numFmtId="0" fontId="1"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0" fillId="0" borderId="4"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165" fontId="2" fillId="0" borderId="0" xfId="0" applyNumberFormat="1" applyFont="1" applyAlignment="1">
      <alignment horizontal="left" vertical="center"/>
    </xf>
    <xf numFmtId="0" fontId="0" fillId="0" borderId="4" xfId="0"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4" fontId="22" fillId="3" borderId="23" xfId="0" applyNumberFormat="1" applyFont="1" applyFill="1" applyBorder="1" applyAlignment="1" applyProtection="1">
      <alignment vertical="center"/>
      <protection locked="0"/>
    </xf>
    <xf numFmtId="0" fontId="0" fillId="0" borderId="0" xfId="0" applyAlignment="1" applyProtection="1">
      <alignment vertical="center"/>
      <protection locked="0"/>
    </xf>
    <xf numFmtId="4" fontId="39" fillId="3" borderId="23" xfId="0" applyNumberFormat="1" applyFont="1" applyFill="1" applyBorder="1" applyAlignment="1" applyProtection="1">
      <alignment vertical="center"/>
      <protection locked="0"/>
    </xf>
    <xf numFmtId="0" fontId="4" fillId="0" borderId="0" xfId="0" applyFont="1" applyAlignment="1">
      <alignment horizontal="left" vertical="center" wrapText="1"/>
    </xf>
    <xf numFmtId="0" fontId="42" fillId="0" borderId="17" xfId="0" applyFont="1" applyBorder="1" applyAlignment="1">
      <alignment horizontal="left" vertical="center" wrapText="1"/>
    </xf>
    <xf numFmtId="0" fontId="42" fillId="0" borderId="23" xfId="0" applyFont="1" applyBorder="1" applyAlignment="1">
      <alignment horizontal="left" vertical="center" wrapText="1"/>
    </xf>
    <xf numFmtId="0" fontId="42" fillId="0" borderId="23" xfId="0" applyFont="1" applyBorder="1" applyAlignment="1">
      <alignment horizontal="left" vertical="center"/>
    </xf>
    <xf numFmtId="167" fontId="42" fillId="0" borderId="19"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5" fillId="0" borderId="0" xfId="0" applyFont="1" applyAlignment="1">
      <alignment horizontal="left" vertical="center"/>
    </xf>
    <xf numFmtId="0" fontId="0" fillId="0" borderId="0" xfId="0" applyAlignment="1">
      <alignment vertical="top"/>
    </xf>
    <xf numFmtId="0" fontId="43" fillId="0" borderId="24" xfId="0" applyFont="1" applyBorder="1" applyAlignment="1">
      <alignment vertical="center" wrapText="1"/>
    </xf>
    <xf numFmtId="0" fontId="43" fillId="0" borderId="25" xfId="0" applyFont="1" applyBorder="1" applyAlignment="1">
      <alignment vertical="center" wrapText="1"/>
    </xf>
    <xf numFmtId="0" fontId="43" fillId="0" borderId="26" xfId="0" applyFont="1" applyBorder="1" applyAlignment="1">
      <alignment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7" xfId="0" applyFont="1" applyBorder="1" applyAlignment="1">
      <alignment vertical="center" wrapText="1"/>
    </xf>
    <xf numFmtId="0" fontId="43" fillId="0" borderId="28" xfId="0" applyFont="1" applyBorder="1" applyAlignment="1">
      <alignment vertical="center" wrapText="1"/>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27" xfId="0" applyFont="1" applyBorder="1" applyAlignment="1">
      <alignment vertical="center" wrapText="1"/>
    </xf>
    <xf numFmtId="0" fontId="46" fillId="0" borderId="1" xfId="0" applyFont="1" applyBorder="1" applyAlignment="1">
      <alignment vertical="center" wrapText="1"/>
    </xf>
    <xf numFmtId="0" fontId="46" fillId="0" borderId="1" xfId="0" applyFont="1" applyBorder="1" applyAlignment="1">
      <alignment horizontal="left" vertical="center"/>
    </xf>
    <xf numFmtId="0" fontId="46" fillId="0" borderId="1" xfId="0" applyFont="1" applyBorder="1" applyAlignment="1">
      <alignment vertical="center"/>
    </xf>
    <xf numFmtId="49" fontId="46" fillId="0" borderId="1" xfId="0" applyNumberFormat="1" applyFont="1" applyBorder="1" applyAlignment="1">
      <alignment vertical="center" wrapText="1"/>
    </xf>
    <xf numFmtId="0" fontId="43" fillId="0" borderId="30" xfId="0" applyFont="1" applyBorder="1" applyAlignment="1">
      <alignment vertical="center" wrapText="1"/>
    </xf>
    <xf numFmtId="0" fontId="48" fillId="0" borderId="29" xfId="0" applyFont="1" applyBorder="1" applyAlignment="1">
      <alignment vertical="center" wrapText="1"/>
    </xf>
    <xf numFmtId="0" fontId="43" fillId="0" borderId="31" xfId="0" applyFont="1" applyBorder="1" applyAlignment="1">
      <alignment vertical="center" wrapText="1"/>
    </xf>
    <xf numFmtId="0" fontId="43" fillId="0" borderId="1" xfId="0" applyFont="1" applyBorder="1" applyAlignment="1">
      <alignment vertical="top"/>
    </xf>
    <xf numFmtId="0" fontId="43" fillId="0" borderId="0" xfId="0" applyFont="1" applyAlignment="1">
      <alignment vertical="top"/>
    </xf>
    <xf numFmtId="0" fontId="43" fillId="0" borderId="24" xfId="0" applyFont="1" applyBorder="1" applyAlignment="1">
      <alignment horizontal="left" vertical="center"/>
    </xf>
    <xf numFmtId="0" fontId="43" fillId="0" borderId="25" xfId="0" applyFont="1" applyBorder="1" applyAlignment="1">
      <alignment horizontal="left" vertical="center"/>
    </xf>
    <xf numFmtId="0" fontId="43" fillId="0" borderId="26" xfId="0" applyFont="1" applyBorder="1" applyAlignment="1">
      <alignment horizontal="left" vertical="center"/>
    </xf>
    <xf numFmtId="0" fontId="43" fillId="0" borderId="27" xfId="0" applyFont="1" applyBorder="1" applyAlignment="1">
      <alignment horizontal="left" vertical="center"/>
    </xf>
    <xf numFmtId="0" fontId="43" fillId="0" borderId="28" xfId="0" applyFont="1" applyBorder="1" applyAlignment="1">
      <alignment horizontal="left" vertical="center"/>
    </xf>
    <xf numFmtId="0" fontId="45" fillId="0" borderId="1" xfId="0" applyFont="1" applyBorder="1" applyAlignment="1">
      <alignment horizontal="left" vertical="center"/>
    </xf>
    <xf numFmtId="0" fontId="49" fillId="0" borderId="0" xfId="0" applyFont="1" applyAlignment="1">
      <alignment horizontal="left" vertical="center"/>
    </xf>
    <xf numFmtId="0" fontId="45" fillId="0" borderId="29" xfId="0" applyFont="1" applyBorder="1" applyAlignment="1">
      <alignment horizontal="left" vertical="center"/>
    </xf>
    <xf numFmtId="0" fontId="45" fillId="0" borderId="29" xfId="0" applyFont="1" applyBorder="1" applyAlignment="1">
      <alignment horizontal="center" vertical="center"/>
    </xf>
    <xf numFmtId="0" fontId="49" fillId="0" borderId="29" xfId="0" applyFont="1" applyBorder="1" applyAlignment="1">
      <alignment horizontal="left" vertical="center"/>
    </xf>
    <xf numFmtId="0" fontId="50" fillId="0" borderId="1" xfId="0" applyFont="1" applyBorder="1" applyAlignment="1">
      <alignment horizontal="left" vertical="center"/>
    </xf>
    <xf numFmtId="0" fontId="47" fillId="0" borderId="0" xfId="0" applyFont="1" applyAlignment="1">
      <alignment horizontal="left" vertical="center"/>
    </xf>
    <xf numFmtId="0" fontId="51" fillId="0" borderId="1" xfId="0" applyFont="1" applyBorder="1" applyAlignment="1">
      <alignment horizontal="left" vertical="center"/>
    </xf>
    <xf numFmtId="0" fontId="46" fillId="0" borderId="1" xfId="0" applyFont="1" applyBorder="1" applyAlignment="1">
      <alignment horizontal="center" vertical="center"/>
    </xf>
    <xf numFmtId="0" fontId="46" fillId="0" borderId="0" xfId="0" applyFont="1" applyAlignment="1">
      <alignment horizontal="left" vertical="center"/>
    </xf>
    <xf numFmtId="0" fontId="47" fillId="0" borderId="27" xfId="0" applyFont="1" applyBorder="1" applyAlignment="1">
      <alignment horizontal="left" vertical="center"/>
    </xf>
    <xf numFmtId="0" fontId="43" fillId="0" borderId="30" xfId="0" applyFont="1" applyBorder="1" applyAlignment="1">
      <alignment horizontal="left" vertical="center"/>
    </xf>
    <xf numFmtId="0" fontId="48" fillId="0" borderId="29"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left" vertical="center"/>
    </xf>
    <xf numFmtId="0" fontId="48" fillId="0" borderId="1" xfId="0" applyFont="1" applyBorder="1" applyAlignment="1">
      <alignment horizontal="left" vertical="center"/>
    </xf>
    <xf numFmtId="0" fontId="49" fillId="0" borderId="1" xfId="0" applyFont="1" applyBorder="1" applyAlignment="1">
      <alignment horizontal="left" vertical="center"/>
    </xf>
    <xf numFmtId="0" fontId="47" fillId="0" borderId="29" xfId="0" applyFont="1" applyBorder="1" applyAlignment="1">
      <alignment horizontal="left" vertical="center"/>
    </xf>
    <xf numFmtId="0" fontId="43" fillId="0" borderId="1" xfId="0" applyFont="1" applyBorder="1" applyAlignment="1">
      <alignment horizontal="left" vertical="center" wrapText="1"/>
    </xf>
    <xf numFmtId="0" fontId="47" fillId="0" borderId="1" xfId="0" applyFont="1" applyBorder="1" applyAlignment="1">
      <alignment horizontal="left" vertical="center" wrapText="1"/>
    </xf>
    <xf numFmtId="0" fontId="47" fillId="0" borderId="1" xfId="0" applyFont="1" applyBorder="1" applyAlignment="1">
      <alignment horizontal="center" vertical="center" wrapText="1"/>
    </xf>
    <xf numFmtId="0" fontId="43" fillId="0" borderId="24" xfId="0" applyFont="1" applyBorder="1" applyAlignment="1">
      <alignment horizontal="left" vertical="center" wrapText="1"/>
    </xf>
    <xf numFmtId="0" fontId="43" fillId="0" borderId="25" xfId="0" applyFont="1" applyBorder="1" applyAlignment="1">
      <alignment horizontal="left" vertical="center" wrapText="1"/>
    </xf>
    <xf numFmtId="0" fontId="43" fillId="0" borderId="26" xfId="0" applyFont="1" applyBorder="1" applyAlignment="1">
      <alignment horizontal="left" vertical="center" wrapText="1"/>
    </xf>
    <xf numFmtId="0" fontId="43" fillId="0" borderId="27" xfId="0" applyFont="1" applyBorder="1" applyAlignment="1">
      <alignment horizontal="left" vertical="center" wrapText="1"/>
    </xf>
    <xf numFmtId="0" fontId="43" fillId="0" borderId="28" xfId="0" applyFont="1" applyBorder="1" applyAlignment="1">
      <alignment horizontal="left" vertical="center" wrapText="1"/>
    </xf>
    <xf numFmtId="0" fontId="49" fillId="0" borderId="27" xfId="0" applyFont="1" applyBorder="1" applyAlignment="1">
      <alignment horizontal="left" vertical="center" wrapText="1"/>
    </xf>
    <xf numFmtId="0" fontId="49"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1" xfId="0" applyFont="1" applyBorder="1" applyAlignment="1">
      <alignment horizontal="left" vertical="center"/>
    </xf>
    <xf numFmtId="0" fontId="47" fillId="0" borderId="28" xfId="0" applyFont="1" applyBorder="1" applyAlignment="1">
      <alignment horizontal="left" vertical="center" wrapText="1"/>
    </xf>
    <xf numFmtId="0" fontId="47" fillId="0" borderId="28" xfId="0" applyFont="1" applyBorder="1" applyAlignment="1">
      <alignment horizontal="left" vertical="center"/>
    </xf>
    <xf numFmtId="0" fontId="47" fillId="0" borderId="30" xfId="0" applyFont="1" applyBorder="1" applyAlignment="1">
      <alignment horizontal="left" vertical="center" wrapText="1"/>
    </xf>
    <xf numFmtId="0" fontId="47" fillId="0" borderId="29" xfId="0" applyFont="1" applyBorder="1" applyAlignment="1">
      <alignment horizontal="left" vertical="center" wrapText="1"/>
    </xf>
    <xf numFmtId="0" fontId="47" fillId="0" borderId="31" xfId="0" applyFont="1" applyBorder="1" applyAlignment="1">
      <alignment horizontal="left" vertical="center" wrapText="1"/>
    </xf>
    <xf numFmtId="0" fontId="46" fillId="0" borderId="1" xfId="0" applyFont="1" applyBorder="1" applyAlignment="1">
      <alignment horizontal="left" vertical="top"/>
    </xf>
    <xf numFmtId="0" fontId="46" fillId="0" borderId="1" xfId="0" applyFont="1" applyBorder="1" applyAlignment="1">
      <alignment horizontal="center" vertical="top"/>
    </xf>
    <xf numFmtId="0" fontId="47" fillId="0" borderId="30" xfId="0" applyFont="1" applyBorder="1" applyAlignment="1">
      <alignment horizontal="left" vertical="center"/>
    </xf>
    <xf numFmtId="0" fontId="47" fillId="0" borderId="31" xfId="0" applyFont="1" applyBorder="1" applyAlignment="1">
      <alignment horizontal="left" vertical="center"/>
    </xf>
    <xf numFmtId="0" fontId="47" fillId="0" borderId="1" xfId="0" applyFont="1" applyBorder="1" applyAlignment="1">
      <alignment horizontal="center" vertical="center"/>
    </xf>
    <xf numFmtId="0" fontId="49" fillId="0" borderId="0" xfId="0" applyFont="1" applyAlignment="1">
      <alignment vertical="center"/>
    </xf>
    <xf numFmtId="0" fontId="45" fillId="0" borderId="1" xfId="0" applyFont="1" applyBorder="1" applyAlignment="1">
      <alignment vertical="center"/>
    </xf>
    <xf numFmtId="0" fontId="49" fillId="0" borderId="29" xfId="0" applyFont="1" applyBorder="1" applyAlignment="1">
      <alignment vertical="center"/>
    </xf>
    <xf numFmtId="0" fontId="45" fillId="0" borderId="29" xfId="0" applyFont="1" applyBorder="1" applyAlignment="1">
      <alignment vertical="center"/>
    </xf>
    <xf numFmtId="0" fontId="46" fillId="0" borderId="1" xfId="0" applyFont="1" applyBorder="1" applyAlignment="1">
      <alignment vertical="top"/>
    </xf>
    <xf numFmtId="49" fontId="46" fillId="0" borderId="1" xfId="0" applyNumberFormat="1" applyFont="1" applyBorder="1" applyAlignment="1">
      <alignment horizontal="left" vertical="center"/>
    </xf>
    <xf numFmtId="0" fontId="52" fillId="0" borderId="27" xfId="0" applyFont="1" applyBorder="1" applyAlignment="1">
      <alignment horizontal="left" vertical="center"/>
    </xf>
    <xf numFmtId="0" fontId="53" fillId="0" borderId="1" xfId="0" applyFont="1" applyBorder="1" applyAlignment="1">
      <alignment vertical="top"/>
    </xf>
    <xf numFmtId="0" fontId="53" fillId="0" borderId="1" xfId="0" applyFont="1" applyBorder="1" applyAlignment="1">
      <alignment horizontal="left" vertical="center"/>
    </xf>
    <xf numFmtId="0" fontId="53" fillId="0" borderId="1" xfId="0" applyFont="1" applyBorder="1" applyAlignment="1">
      <alignment horizontal="center" vertical="center"/>
    </xf>
    <xf numFmtId="49" fontId="53" fillId="0" borderId="1" xfId="0" applyNumberFormat="1" applyFont="1" applyBorder="1" applyAlignment="1">
      <alignment horizontal="left" vertical="center"/>
    </xf>
    <xf numFmtId="0" fontId="52" fillId="0" borderId="28" xfId="0" applyFont="1" applyBorder="1" applyAlignment="1">
      <alignment horizontal="left" vertical="center"/>
    </xf>
    <xf numFmtId="0" fontId="0" fillId="0" borderId="29" xfId="0" applyBorder="1" applyAlignment="1">
      <alignment vertical="top"/>
    </xf>
    <xf numFmtId="0" fontId="45" fillId="0" borderId="29" xfId="0" applyFont="1" applyBorder="1" applyAlignment="1">
      <alignment horizontal="left"/>
    </xf>
    <xf numFmtId="0" fontId="49" fillId="0" borderId="29" xfId="0" applyFont="1" applyBorder="1"/>
    <xf numFmtId="0" fontId="43" fillId="0" borderId="27" xfId="0" applyFont="1" applyBorder="1" applyAlignment="1">
      <alignment vertical="top"/>
    </xf>
    <xf numFmtId="0" fontId="43" fillId="0" borderId="28" xfId="0" applyFont="1" applyBorder="1" applyAlignment="1">
      <alignment vertical="top"/>
    </xf>
    <xf numFmtId="0" fontId="43" fillId="0" borderId="30" xfId="0" applyFont="1" applyBorder="1" applyAlignment="1">
      <alignment vertical="top"/>
    </xf>
    <xf numFmtId="0" fontId="43" fillId="0" borderId="29" xfId="0" applyFont="1" applyBorder="1" applyAlignment="1">
      <alignment vertical="top"/>
    </xf>
    <xf numFmtId="0" fontId="43" fillId="0" borderId="31" xfId="0" applyFont="1" applyBorder="1" applyAlignment="1">
      <alignment vertical="top"/>
    </xf>
    <xf numFmtId="0" fontId="13"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center"/>
    </xf>
    <xf numFmtId="0" fontId="2" fillId="3" borderId="0" xfId="0" applyFont="1" applyFill="1" applyAlignment="1">
      <alignment horizontal="left" vertical="center"/>
    </xf>
    <xf numFmtId="0" fontId="0" fillId="0" borderId="5" xfId="0" applyBorder="1"/>
    <xf numFmtId="0" fontId="18" fillId="0" borderId="6" xfId="0" applyFont="1" applyBorder="1" applyAlignment="1">
      <alignment horizontal="left" vertical="center"/>
    </xf>
    <xf numFmtId="0" fontId="0" fillId="0" borderId="6" xfId="0" applyBorder="1" applyAlignment="1">
      <alignment vertical="center"/>
    </xf>
    <xf numFmtId="0" fontId="1" fillId="0" borderId="4" xfId="0" applyFont="1" applyBorder="1" applyAlignment="1">
      <alignment vertical="center"/>
    </xf>
    <xf numFmtId="0" fontId="1" fillId="0" borderId="0" xfId="0" applyFont="1" applyAlignment="1">
      <alignment vertical="center"/>
    </xf>
    <xf numFmtId="0" fontId="0" fillId="4" borderId="0" xfId="0" applyFill="1" applyAlignment="1">
      <alignment vertical="center"/>
    </xf>
    <xf numFmtId="0" fontId="4" fillId="4" borderId="7" xfId="0" applyFont="1" applyFill="1" applyBorder="1" applyAlignment="1">
      <alignment horizontal="left" vertical="center"/>
    </xf>
    <xf numFmtId="0" fontId="0" fillId="4" borderId="8" xfId="0" applyFill="1" applyBorder="1" applyAlignment="1">
      <alignment vertical="center"/>
    </xf>
    <xf numFmtId="0" fontId="4" fillId="4" borderId="8"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18" fillId="0" borderId="0" xfId="0" applyFont="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0" fillId="5" borderId="8" xfId="0" applyFill="1" applyBorder="1" applyAlignment="1">
      <alignment vertical="center"/>
    </xf>
    <xf numFmtId="0" fontId="22" fillId="5"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0" xfId="0" applyFont="1" applyAlignment="1">
      <alignment vertical="center"/>
    </xf>
    <xf numFmtId="0" fontId="5" fillId="0" borderId="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5"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6" xfId="0" applyNumberFormat="1" applyFont="1" applyBorder="1" applyAlignment="1">
      <alignment vertical="center"/>
    </xf>
    <xf numFmtId="0" fontId="5" fillId="0" borderId="0" xfId="0" applyFont="1" applyAlignment="1">
      <alignment horizontal="left" vertical="center"/>
    </xf>
    <xf numFmtId="0" fontId="29" fillId="0" borderId="0" xfId="1" applyFont="1" applyAlignment="1" applyProtection="1">
      <alignment horizontal="center" vertical="center"/>
    </xf>
    <xf numFmtId="0" fontId="7" fillId="0" borderId="0" xfId="0" applyFont="1" applyAlignment="1">
      <alignment vertical="center"/>
    </xf>
    <xf numFmtId="0" fontId="2" fillId="0" borderId="0" xfId="0" applyFont="1" applyAlignment="1">
      <alignment horizontal="center" vertical="center"/>
    </xf>
    <xf numFmtId="4" fontId="1" fillId="0" borderId="15"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6" xfId="0" applyNumberFormat="1" applyFont="1" applyBorder="1" applyAlignment="1">
      <alignment vertical="center"/>
    </xf>
    <xf numFmtId="4" fontId="1" fillId="0" borderId="20" xfId="0" applyNumberFormat="1" applyFont="1" applyBorder="1" applyAlignment="1">
      <alignment vertical="center"/>
    </xf>
    <xf numFmtId="4" fontId="1" fillId="0" borderId="21" xfId="0" applyNumberFormat="1" applyFont="1" applyBorder="1" applyAlignment="1">
      <alignment vertical="center"/>
    </xf>
    <xf numFmtId="166" fontId="1" fillId="0" borderId="21" xfId="0" applyNumberFormat="1" applyFont="1" applyBorder="1" applyAlignment="1">
      <alignment vertical="center"/>
    </xf>
    <xf numFmtId="4" fontId="1" fillId="0" borderId="22" xfId="0" applyNumberFormat="1" applyFont="1" applyBorder="1" applyAlignment="1">
      <alignment vertical="center"/>
    </xf>
    <xf numFmtId="0" fontId="31" fillId="0" borderId="0" xfId="0" applyFont="1" applyAlignment="1">
      <alignment horizontal="left" vertical="center"/>
    </xf>
    <xf numFmtId="0" fontId="32" fillId="0" borderId="0" xfId="0" applyFont="1" applyAlignment="1">
      <alignment horizontal="left" vertical="center"/>
    </xf>
    <xf numFmtId="0" fontId="0" fillId="0" borderId="4" xfId="0" applyBorder="1" applyAlignment="1">
      <alignment vertical="center" wrapText="1"/>
    </xf>
    <xf numFmtId="0" fontId="0" fillId="0" borderId="0" xfId="0" applyAlignment="1">
      <alignment vertical="center" wrapText="1"/>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164" fontId="1" fillId="0" borderId="0" xfId="0" applyNumberFormat="1" applyFont="1" applyAlignment="1">
      <alignment horizontal="right" vertical="center"/>
    </xf>
    <xf numFmtId="0" fontId="0" fillId="5" borderId="0" xfId="0" applyFill="1" applyAlignment="1">
      <alignment vertical="center"/>
    </xf>
    <xf numFmtId="0" fontId="4" fillId="5" borderId="7" xfId="0" applyFont="1" applyFill="1" applyBorder="1" applyAlignment="1">
      <alignment horizontal="left" vertical="center"/>
    </xf>
    <xf numFmtId="0" fontId="4" fillId="5" borderId="8" xfId="0" applyFont="1" applyFill="1" applyBorder="1" applyAlignment="1">
      <alignment horizontal="right" vertical="center"/>
    </xf>
    <xf numFmtId="0" fontId="4" fillId="5" borderId="8" xfId="0" applyFont="1" applyFill="1" applyBorder="1" applyAlignment="1">
      <alignment horizontal="center" vertical="center"/>
    </xf>
    <xf numFmtId="4" fontId="4" fillId="5" borderId="8" xfId="0" applyNumberFormat="1" applyFont="1" applyFill="1" applyBorder="1" applyAlignment="1">
      <alignment vertical="center"/>
    </xf>
    <xf numFmtId="0" fontId="0" fillId="5" borderId="9" xfId="0" applyFill="1" applyBorder="1" applyAlignment="1">
      <alignment vertical="center"/>
    </xf>
    <xf numFmtId="0" fontId="2" fillId="0" borderId="0" xfId="0" applyFont="1" applyAlignment="1">
      <alignment horizontal="left" vertical="center" wrapText="1"/>
    </xf>
    <xf numFmtId="0" fontId="22" fillId="5" borderId="0" xfId="0" applyFont="1" applyFill="1" applyAlignment="1">
      <alignment horizontal="left" vertical="center"/>
    </xf>
    <xf numFmtId="0" fontId="22" fillId="5" borderId="0" xfId="0" applyFont="1" applyFill="1" applyAlignment="1">
      <alignment horizontal="right" vertical="center"/>
    </xf>
    <xf numFmtId="0" fontId="33" fillId="0" borderId="0" xfId="0" applyFont="1" applyAlignment="1">
      <alignment horizontal="left" vertical="center"/>
    </xf>
    <xf numFmtId="0" fontId="6" fillId="0" borderId="4" xfId="0" applyFont="1" applyBorder="1" applyAlignment="1">
      <alignment vertical="center"/>
    </xf>
    <xf numFmtId="0" fontId="6" fillId="0" borderId="0" xfId="0" applyFont="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4" fontId="24" fillId="0" borderId="0" xfId="0" applyNumberFormat="1" applyFont="1"/>
    <xf numFmtId="166" fontId="34" fillId="0" borderId="13" xfId="0" applyNumberFormat="1" applyFont="1" applyBorder="1"/>
    <xf numFmtId="166" fontId="34" fillId="0" borderId="14" xfId="0" applyNumberFormat="1" applyFont="1" applyBorder="1"/>
    <xf numFmtId="4" fontId="35" fillId="0" borderId="0" xfId="0" applyNumberFormat="1" applyFont="1" applyAlignment="1">
      <alignment vertical="center"/>
    </xf>
    <xf numFmtId="0" fontId="8" fillId="0" borderId="4" xfId="0" applyFont="1" applyBorder="1"/>
    <xf numFmtId="0" fontId="8" fillId="0" borderId="0" xfId="0" applyFont="1"/>
    <xf numFmtId="0" fontId="8" fillId="0" borderId="0" xfId="0" applyFont="1" applyAlignment="1">
      <alignment horizontal="left"/>
    </xf>
    <xf numFmtId="0" fontId="6" fillId="0" borderId="0" xfId="0" applyFont="1" applyAlignment="1">
      <alignment horizontal="left"/>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167" fontId="22" fillId="0" borderId="23" xfId="0" applyNumberFormat="1" applyFont="1" applyBorder="1" applyAlignment="1">
      <alignment vertical="center"/>
    </xf>
    <xf numFmtId="4" fontId="22" fillId="3" borderId="23" xfId="0" applyNumberFormat="1" applyFont="1" applyFill="1" applyBorder="1" applyAlignment="1">
      <alignment vertical="center"/>
    </xf>
    <xf numFmtId="4" fontId="22" fillId="0" borderId="23" xfId="0" applyNumberFormat="1" applyFont="1" applyBorder="1" applyAlignment="1">
      <alignment vertical="center"/>
    </xf>
    <xf numFmtId="0" fontId="23" fillId="3" borderId="15" xfId="0" applyFont="1" applyFill="1" applyBorder="1" applyAlignment="1">
      <alignment horizontal="left" vertical="center"/>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6" fillId="0" borderId="0" xfId="0" applyFont="1" applyAlignment="1">
      <alignment horizontal="left" vertical="center"/>
    </xf>
    <xf numFmtId="0" fontId="37" fillId="0" borderId="0" xfId="1" applyFont="1" applyAlignment="1" applyProtection="1">
      <alignment vertical="center" wrapText="1"/>
    </xf>
    <xf numFmtId="0" fontId="0" fillId="0" borderId="15" xfId="0" applyBorder="1" applyAlignment="1">
      <alignment vertical="center"/>
    </xf>
    <xf numFmtId="0" fontId="9" fillId="0" borderId="4" xfId="0" applyFont="1" applyBorder="1" applyAlignment="1">
      <alignment vertical="center"/>
    </xf>
    <xf numFmtId="0" fontId="9" fillId="0" borderId="0" xfId="0" applyFont="1" applyAlignment="1">
      <alignment vertical="center"/>
    </xf>
    <xf numFmtId="0" fontId="3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5" xfId="0" applyFont="1" applyBorder="1" applyAlignment="1">
      <alignment vertical="center"/>
    </xf>
    <xf numFmtId="0" fontId="11" fillId="0" borderId="16" xfId="0" applyFont="1" applyBorder="1" applyAlignment="1">
      <alignment vertical="center"/>
    </xf>
    <xf numFmtId="0" fontId="39" fillId="0" borderId="23" xfId="0" applyFont="1" applyBorder="1" applyAlignment="1">
      <alignment horizontal="center" vertical="center"/>
    </xf>
    <xf numFmtId="49" fontId="39" fillId="0" borderId="23" xfId="0" applyNumberFormat="1" applyFont="1" applyBorder="1" applyAlignment="1">
      <alignment horizontal="left" vertical="center" wrapText="1"/>
    </xf>
    <xf numFmtId="0" fontId="39" fillId="0" borderId="23" xfId="0" applyFont="1" applyBorder="1" applyAlignment="1">
      <alignment horizontal="left" vertical="center" wrapText="1"/>
    </xf>
    <xf numFmtId="0" fontId="39" fillId="0" borderId="23" xfId="0" applyFont="1" applyBorder="1" applyAlignment="1">
      <alignment horizontal="center" vertical="center" wrapText="1"/>
    </xf>
    <xf numFmtId="167" fontId="39" fillId="0" borderId="23" xfId="0" applyNumberFormat="1" applyFont="1" applyBorder="1" applyAlignment="1">
      <alignment vertical="center"/>
    </xf>
    <xf numFmtId="4" fontId="39" fillId="3" borderId="23" xfId="0" applyNumberFormat="1" applyFont="1" applyFill="1" applyBorder="1" applyAlignment="1">
      <alignment vertical="center"/>
    </xf>
    <xf numFmtId="4" fontId="39" fillId="0" borderId="23" xfId="0" applyNumberFormat="1" applyFont="1" applyBorder="1" applyAlignment="1">
      <alignment vertical="center"/>
    </xf>
    <xf numFmtId="0" fontId="40" fillId="0" borderId="4" xfId="0" applyFont="1" applyBorder="1" applyAlignment="1">
      <alignment vertical="center"/>
    </xf>
    <xf numFmtId="0" fontId="39" fillId="3" borderId="15" xfId="0" applyFont="1" applyFill="1" applyBorder="1" applyAlignment="1">
      <alignment horizontal="left" vertical="center"/>
    </xf>
    <xf numFmtId="0" fontId="39" fillId="0" borderId="0" xfId="0" applyFont="1" applyAlignment="1">
      <alignment horizontal="center" vertical="center"/>
    </xf>
    <xf numFmtId="0" fontId="12" fillId="0" borderId="4" xfId="0" applyFont="1" applyBorder="1"/>
    <xf numFmtId="0" fontId="12" fillId="0" borderId="0" xfId="0" applyFont="1"/>
    <xf numFmtId="0" fontId="12" fillId="0" borderId="0" xfId="0" applyFont="1" applyAlignment="1">
      <alignment horizontal="left"/>
    </xf>
    <xf numFmtId="4" fontId="12" fillId="0" borderId="0" xfId="0" applyNumberFormat="1" applyFont="1"/>
    <xf numFmtId="0" fontId="12" fillId="0" borderId="15" xfId="0" applyFont="1" applyBorder="1"/>
    <xf numFmtId="166" fontId="12" fillId="0" borderId="0" xfId="0" applyNumberFormat="1" applyFont="1"/>
    <xf numFmtId="166" fontId="12" fillId="0" borderId="16" xfId="0" applyNumberFormat="1" applyFont="1" applyBorder="1"/>
    <xf numFmtId="0" fontId="12" fillId="0" borderId="0" xfId="0" applyFont="1" applyAlignment="1">
      <alignment horizontal="center"/>
    </xf>
    <xf numFmtId="4" fontId="12" fillId="0" borderId="0" xfId="0" applyNumberFormat="1" applyFont="1" applyAlignment="1">
      <alignment vertical="center"/>
    </xf>
    <xf numFmtId="0" fontId="41" fillId="0" borderId="0" xfId="0" applyFont="1" applyAlignment="1">
      <alignment vertical="center" wrapText="1"/>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3" fillId="3" borderId="20" xfId="0" applyFont="1" applyFill="1" applyBorder="1" applyAlignment="1">
      <alignment horizontal="left" vertical="center"/>
    </xf>
    <xf numFmtId="0" fontId="23" fillId="0" borderId="21" xfId="0" applyFont="1" applyBorder="1" applyAlignment="1">
      <alignment horizontal="center" vertical="center"/>
    </xf>
    <xf numFmtId="166" fontId="23" fillId="0" borderId="21" xfId="0" applyNumberFormat="1" applyFont="1" applyBorder="1" applyAlignment="1">
      <alignment vertical="center"/>
    </xf>
    <xf numFmtId="166" fontId="23" fillId="0" borderId="22" xfId="0" applyNumberFormat="1" applyFont="1" applyBorder="1" applyAlignment="1">
      <alignment vertical="center"/>
    </xf>
    <xf numFmtId="0" fontId="7" fillId="0" borderId="0" xfId="0" applyFont="1" applyAlignment="1" applyProtection="1">
      <alignment vertical="center"/>
      <protection locked="0"/>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protection locked="0"/>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4" borderId="8" xfId="0" applyNumberFormat="1" applyFont="1"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4" fillId="4" borderId="8" xfId="0" applyFont="1" applyFill="1" applyBorder="1" applyAlignment="1">
      <alignment horizontal="left" vertical="center"/>
    </xf>
    <xf numFmtId="0" fontId="14" fillId="2" borderId="0" xfId="0" applyFont="1" applyFill="1" applyAlignment="1">
      <alignment horizontal="center" vertical="center"/>
    </xf>
    <xf numFmtId="4" fontId="7" fillId="0" borderId="0" xfId="0" applyNumberFormat="1" applyFont="1" applyAlignment="1">
      <alignment vertical="center"/>
    </xf>
    <xf numFmtId="0" fontId="7"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22" fillId="5" borderId="8" xfId="0" applyFont="1" applyFill="1" applyBorder="1" applyAlignment="1">
      <alignment horizontal="center" vertical="center"/>
    </xf>
    <xf numFmtId="0" fontId="22" fillId="5" borderId="8" xfId="0" applyFont="1" applyFill="1" applyBorder="1" applyAlignment="1">
      <alignment horizontal="left" vertical="center"/>
    </xf>
    <xf numFmtId="0" fontId="22" fillId="5" borderId="8" xfId="0" applyFont="1" applyFill="1" applyBorder="1" applyAlignment="1">
      <alignment horizontal="right" vertical="center"/>
    </xf>
    <xf numFmtId="4" fontId="27" fillId="0" borderId="0" xfId="0" applyNumberFormat="1" applyFont="1" applyAlignment="1">
      <alignment horizontal="right" vertical="center"/>
    </xf>
    <xf numFmtId="0" fontId="27" fillId="0" borderId="0" xfId="0" applyFont="1" applyAlignment="1">
      <alignment vertical="center"/>
    </xf>
    <xf numFmtId="4" fontId="27"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0" fontId="22" fillId="5" borderId="7" xfId="0" applyFont="1" applyFill="1" applyBorder="1" applyAlignment="1">
      <alignment horizontal="center" vertical="center"/>
    </xf>
    <xf numFmtId="0" fontId="26" fillId="0" borderId="0" xfId="0" applyFont="1" applyAlignment="1">
      <alignment horizontal="left" vertical="center" wrapText="1"/>
    </xf>
    <xf numFmtId="0" fontId="30" fillId="0" borderId="0" xfId="0" applyFont="1" applyAlignment="1">
      <alignment horizontal="left" vertical="center" wrapText="1"/>
    </xf>
    <xf numFmtId="165" fontId="2" fillId="0" borderId="0" xfId="0" applyNumberFormat="1" applyFont="1" applyAlignment="1">
      <alignment horizontal="lef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3" borderId="0" xfId="0" applyFont="1" applyFill="1" applyAlignment="1">
      <alignment horizontal="left" vertical="center"/>
    </xf>
    <xf numFmtId="0" fontId="46" fillId="0" borderId="1" xfId="0" applyFont="1" applyBorder="1" applyAlignment="1">
      <alignment horizontal="left" vertical="center" wrapText="1"/>
    </xf>
    <xf numFmtId="0" fontId="45" fillId="0" borderId="29" xfId="0" applyFont="1" applyBorder="1" applyAlignment="1">
      <alignment horizontal="left" wrapText="1"/>
    </xf>
    <xf numFmtId="0" fontId="44" fillId="0" borderId="1" xfId="0" applyFont="1" applyBorder="1" applyAlignment="1">
      <alignment horizontal="center" vertical="center" wrapText="1"/>
    </xf>
    <xf numFmtId="49" fontId="46" fillId="0" borderId="1" xfId="0" applyNumberFormat="1" applyFont="1" applyBorder="1" applyAlignment="1">
      <alignment horizontal="left" vertical="center" wrapText="1"/>
    </xf>
    <xf numFmtId="0" fontId="44" fillId="0" borderId="1" xfId="0" applyFont="1" applyBorder="1" applyAlignment="1">
      <alignment horizontal="center" vertical="center"/>
    </xf>
    <xf numFmtId="0" fontId="45" fillId="0" borderId="29" xfId="0" applyFont="1" applyBorder="1" applyAlignment="1">
      <alignment horizontal="left"/>
    </xf>
    <xf numFmtId="0" fontId="46" fillId="0" borderId="1" xfId="0" applyFont="1" applyBorder="1" applyAlignment="1">
      <alignment horizontal="left" vertical="center"/>
    </xf>
    <xf numFmtId="0" fontId="46"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6.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6" Type="http://schemas.openxmlformats.org/officeDocument/2006/relationships/hyperlink" Target="https://podminky.urs.cz/item/CS_URS_2025_01/612341121" TargetMode="External"/><Relationship Id="rId21" Type="http://schemas.openxmlformats.org/officeDocument/2006/relationships/hyperlink" Target="https://podminky.urs.cz/item/CS_URS_2025_01/629991012" TargetMode="External"/><Relationship Id="rId42" Type="http://schemas.openxmlformats.org/officeDocument/2006/relationships/hyperlink" Target="https://podminky.urs.cz/item/CS_URS_2025_01/725291680" TargetMode="External"/><Relationship Id="rId47" Type="http://schemas.openxmlformats.org/officeDocument/2006/relationships/hyperlink" Target="https://podminky.urs.cz/item/CS_URS_2025_01/763131761" TargetMode="External"/><Relationship Id="rId63" Type="http://schemas.openxmlformats.org/officeDocument/2006/relationships/hyperlink" Target="https://podminky.urs.cz/item/CS_URS_2025_01/771591207" TargetMode="External"/><Relationship Id="rId68" Type="http://schemas.openxmlformats.org/officeDocument/2006/relationships/hyperlink" Target="https://podminky.urs.cz/item/CS_URS_2025_01/781492211" TargetMode="External"/><Relationship Id="rId16" Type="http://schemas.openxmlformats.org/officeDocument/2006/relationships/hyperlink" Target="https://podminky.urs.cz/item/CS_URS_2025_01/997013631" TargetMode="External"/><Relationship Id="rId11" Type="http://schemas.openxmlformats.org/officeDocument/2006/relationships/hyperlink" Target="https://podminky.urs.cz/item/CS_URS_2025_01/971033521" TargetMode="External"/><Relationship Id="rId24" Type="http://schemas.openxmlformats.org/officeDocument/2006/relationships/hyperlink" Target="https://podminky.urs.cz/item/CS_URS_2025_01/612321191" TargetMode="External"/><Relationship Id="rId32" Type="http://schemas.openxmlformats.org/officeDocument/2006/relationships/hyperlink" Target="https://podminky.urs.cz/item/CS_URS_2025_01/783314101" TargetMode="External"/><Relationship Id="rId37" Type="http://schemas.openxmlformats.org/officeDocument/2006/relationships/hyperlink" Target="https://podminky.urs.cz/item/CS_URS_2025_01/998018002" TargetMode="External"/><Relationship Id="rId40" Type="http://schemas.openxmlformats.org/officeDocument/2006/relationships/hyperlink" Target="https://podminky.urs.cz/item/CS_URS_2025_01/725291652" TargetMode="External"/><Relationship Id="rId45" Type="http://schemas.openxmlformats.org/officeDocument/2006/relationships/hyperlink" Target="https://podminky.urs.cz/item/CS_URS_2025_01/763131451" TargetMode="External"/><Relationship Id="rId53" Type="http://schemas.openxmlformats.org/officeDocument/2006/relationships/hyperlink" Target="https://podminky.urs.cz/item/CS_URS_2025_01/763412114" TargetMode="External"/><Relationship Id="rId58" Type="http://schemas.openxmlformats.org/officeDocument/2006/relationships/hyperlink" Target="https://podminky.urs.cz/item/CS_URS_2025_01/766660729" TargetMode="External"/><Relationship Id="rId66" Type="http://schemas.openxmlformats.org/officeDocument/2006/relationships/hyperlink" Target="https://podminky.urs.cz/item/CS_URS_2025_01/781121011" TargetMode="External"/><Relationship Id="rId74" Type="http://schemas.openxmlformats.org/officeDocument/2006/relationships/hyperlink" Target="https://podminky.urs.cz/item/CS_URS_2025_01/784111001" TargetMode="External"/><Relationship Id="rId79" Type="http://schemas.openxmlformats.org/officeDocument/2006/relationships/drawing" Target="../drawings/drawing10.xml"/><Relationship Id="rId5" Type="http://schemas.openxmlformats.org/officeDocument/2006/relationships/hyperlink" Target="https://podminky.urs.cz/item/CS_URS_2025_01/751398821" TargetMode="External"/><Relationship Id="rId61" Type="http://schemas.openxmlformats.org/officeDocument/2006/relationships/hyperlink" Target="https://podminky.urs.cz/item/CS_URS_2025_01/771574416" TargetMode="External"/><Relationship Id="rId19" Type="http://schemas.openxmlformats.org/officeDocument/2006/relationships/hyperlink" Target="https://podminky.urs.cz/item/CS_URS_2025_01/622143004" TargetMode="External"/><Relationship Id="rId14" Type="http://schemas.openxmlformats.org/officeDocument/2006/relationships/hyperlink" Target="https://podminky.urs.cz/item/CS_URS_2025_01/997013501" TargetMode="External"/><Relationship Id="rId22" Type="http://schemas.openxmlformats.org/officeDocument/2006/relationships/hyperlink" Target="https://podminky.urs.cz/item/CS_URS_2025_01/619995001" TargetMode="External"/><Relationship Id="rId27" Type="http://schemas.openxmlformats.org/officeDocument/2006/relationships/hyperlink" Target="https://podminky.urs.cz/item/CS_URS_2025_01/612341191" TargetMode="External"/><Relationship Id="rId30" Type="http://schemas.openxmlformats.org/officeDocument/2006/relationships/hyperlink" Target="https://podminky.urs.cz/item/CS_URS_2025_01/642944121" TargetMode="External"/><Relationship Id="rId35" Type="http://schemas.openxmlformats.org/officeDocument/2006/relationships/hyperlink" Target="https://podminky.urs.cz/item/CS_URS_2025_01/952901111" TargetMode="External"/><Relationship Id="rId43" Type="http://schemas.openxmlformats.org/officeDocument/2006/relationships/hyperlink" Target="https://podminky.urs.cz/item/CS_URS_2025_01/781491011" TargetMode="External"/><Relationship Id="rId48" Type="http://schemas.openxmlformats.org/officeDocument/2006/relationships/hyperlink" Target="https://podminky.urs.cz/item/CS_URS_2025_01/763172353" TargetMode="External"/><Relationship Id="rId56" Type="http://schemas.openxmlformats.org/officeDocument/2006/relationships/hyperlink" Target="https://podminky.urs.cz/item/CS_URS_2025_01/766660001" TargetMode="External"/><Relationship Id="rId64" Type="http://schemas.openxmlformats.org/officeDocument/2006/relationships/hyperlink" Target="https://podminky.urs.cz/item/CS_URS_2025_01/781131207" TargetMode="External"/><Relationship Id="rId69" Type="http://schemas.openxmlformats.org/officeDocument/2006/relationships/hyperlink" Target="https://podminky.urs.cz/item/CS_URS_2025_01/781495115" TargetMode="External"/><Relationship Id="rId77" Type="http://schemas.openxmlformats.org/officeDocument/2006/relationships/hyperlink" Target="https://podminky.urs.cz/item/CS_URS_2025_01/784181101" TargetMode="External"/><Relationship Id="rId8" Type="http://schemas.openxmlformats.org/officeDocument/2006/relationships/hyperlink" Target="https://podminky.urs.cz/item/CS_URS_2025_01/978013191" TargetMode="External"/><Relationship Id="rId51" Type="http://schemas.openxmlformats.org/officeDocument/2006/relationships/hyperlink" Target="https://podminky.urs.cz/item/CS_URS_2025_01/763173112" TargetMode="External"/><Relationship Id="rId72" Type="http://schemas.openxmlformats.org/officeDocument/2006/relationships/hyperlink" Target="https://podminky.urs.cz/item/CS_URS_2025_01/781571121" TargetMode="External"/><Relationship Id="rId3" Type="http://schemas.openxmlformats.org/officeDocument/2006/relationships/hyperlink" Target="https://podminky.urs.cz/item/CS_URS_2025_01/965081611" TargetMode="External"/><Relationship Id="rId12" Type="http://schemas.openxmlformats.org/officeDocument/2006/relationships/hyperlink" Target="https://podminky.urs.cz/item/CS_URS_2025_01/974032664" TargetMode="External"/><Relationship Id="rId17" Type="http://schemas.openxmlformats.org/officeDocument/2006/relationships/hyperlink" Target="https://podminky.urs.cz/item/CS_URS_2025_01/340271021" TargetMode="External"/><Relationship Id="rId25" Type="http://schemas.openxmlformats.org/officeDocument/2006/relationships/hyperlink" Target="https://podminky.urs.cz/item/CS_URS_2025_01/612131121" TargetMode="External"/><Relationship Id="rId33" Type="http://schemas.openxmlformats.org/officeDocument/2006/relationships/hyperlink" Target="https://podminky.urs.cz/item/CS_URS_2025_01/783315101" TargetMode="External"/><Relationship Id="rId38" Type="http://schemas.openxmlformats.org/officeDocument/2006/relationships/hyperlink" Target="https://podminky.urs.cz/item/CS_URS_2025_01/998725122" TargetMode="External"/><Relationship Id="rId46" Type="http://schemas.openxmlformats.org/officeDocument/2006/relationships/hyperlink" Target="https://podminky.urs.cz/item/CS_URS_2025_01/763131714" TargetMode="External"/><Relationship Id="rId59" Type="http://schemas.openxmlformats.org/officeDocument/2006/relationships/hyperlink" Target="https://podminky.urs.cz/item/CS_URS_2025_01/771111011" TargetMode="External"/><Relationship Id="rId67" Type="http://schemas.openxmlformats.org/officeDocument/2006/relationships/hyperlink" Target="https://podminky.urs.cz/item/CS_URS_2025_01/781472221" TargetMode="External"/><Relationship Id="rId20" Type="http://schemas.openxmlformats.org/officeDocument/2006/relationships/hyperlink" Target="https://podminky.urs.cz/item/CS_URS_2025_01/622143005" TargetMode="External"/><Relationship Id="rId41" Type="http://schemas.openxmlformats.org/officeDocument/2006/relationships/hyperlink" Target="https://podminky.urs.cz/item/CS_URS_2025_01/725291653" TargetMode="External"/><Relationship Id="rId54" Type="http://schemas.openxmlformats.org/officeDocument/2006/relationships/hyperlink" Target="https://podminky.urs.cz/item/CS_URS_2025_01/763412124" TargetMode="External"/><Relationship Id="rId62" Type="http://schemas.openxmlformats.org/officeDocument/2006/relationships/hyperlink" Target="https://podminky.urs.cz/item/CS_URS_2025_01/998771122" TargetMode="External"/><Relationship Id="rId70" Type="http://schemas.openxmlformats.org/officeDocument/2006/relationships/hyperlink" Target="https://podminky.urs.cz/item/CS_URS_2025_01/781495142" TargetMode="External"/><Relationship Id="rId75" Type="http://schemas.openxmlformats.org/officeDocument/2006/relationships/hyperlink" Target="https://podminky.urs.cz/item/CS_URS_2025_01/784171101" TargetMode="External"/><Relationship Id="rId1" Type="http://schemas.openxmlformats.org/officeDocument/2006/relationships/hyperlink" Target="https://podminky.urs.cz/item/CS_URS_2025_01/965046111" TargetMode="External"/><Relationship Id="rId6" Type="http://schemas.openxmlformats.org/officeDocument/2006/relationships/hyperlink" Target="https://podminky.urs.cz/item/CS_URS_2025_01/766691812" TargetMode="External"/><Relationship Id="rId15" Type="http://schemas.openxmlformats.org/officeDocument/2006/relationships/hyperlink" Target="https://podminky.urs.cz/item/CS_URS_2025_01/997013509" TargetMode="External"/><Relationship Id="rId23" Type="http://schemas.openxmlformats.org/officeDocument/2006/relationships/hyperlink" Target="https://podminky.urs.cz/item/CS_URS_2025_01/612321111" TargetMode="External"/><Relationship Id="rId28" Type="http://schemas.openxmlformats.org/officeDocument/2006/relationships/hyperlink" Target="https://podminky.urs.cz/item/CS_URS_2025_01/632451101" TargetMode="External"/><Relationship Id="rId36" Type="http://schemas.openxmlformats.org/officeDocument/2006/relationships/hyperlink" Target="https://podminky.urs.cz/item/CS_URS_2025_01/949101111" TargetMode="External"/><Relationship Id="rId49" Type="http://schemas.openxmlformats.org/officeDocument/2006/relationships/hyperlink" Target="https://podminky.urs.cz/item/CS_URS_2025_01/763172355" TargetMode="External"/><Relationship Id="rId57" Type="http://schemas.openxmlformats.org/officeDocument/2006/relationships/hyperlink" Target="https://podminky.urs.cz/item/CS_URS_2025_01/766660728" TargetMode="External"/><Relationship Id="rId10" Type="http://schemas.openxmlformats.org/officeDocument/2006/relationships/hyperlink" Target="https://podminky.urs.cz/item/CS_URS_2025_01/962031132" TargetMode="External"/><Relationship Id="rId31" Type="http://schemas.openxmlformats.org/officeDocument/2006/relationships/hyperlink" Target="https://podminky.urs.cz/item/CS_URS_2025_01/783301313" TargetMode="External"/><Relationship Id="rId44" Type="http://schemas.openxmlformats.org/officeDocument/2006/relationships/hyperlink" Target="https://podminky.urs.cz/item/CS_URS_2025_01/998763332" TargetMode="External"/><Relationship Id="rId52" Type="http://schemas.openxmlformats.org/officeDocument/2006/relationships/hyperlink" Target="https://podminky.urs.cz/item/CS_URS_2025_01/763173111" TargetMode="External"/><Relationship Id="rId60" Type="http://schemas.openxmlformats.org/officeDocument/2006/relationships/hyperlink" Target="https://podminky.urs.cz/item/CS_URS_2025_01/771121015" TargetMode="External"/><Relationship Id="rId65" Type="http://schemas.openxmlformats.org/officeDocument/2006/relationships/hyperlink" Target="https://podminky.urs.cz/item/CS_URS_2025_01/781131237" TargetMode="External"/><Relationship Id="rId73" Type="http://schemas.openxmlformats.org/officeDocument/2006/relationships/hyperlink" Target="https://podminky.urs.cz/item/CS_URS_2025_01/998781122" TargetMode="External"/><Relationship Id="rId78" Type="http://schemas.openxmlformats.org/officeDocument/2006/relationships/hyperlink" Target="https://podminky.urs.cz/item/CS_URS_2025_01/784211101" TargetMode="External"/><Relationship Id="rId4" Type="http://schemas.openxmlformats.org/officeDocument/2006/relationships/hyperlink" Target="https://podminky.urs.cz/item/CS_URS_2025_01/968072455" TargetMode="External"/><Relationship Id="rId9" Type="http://schemas.openxmlformats.org/officeDocument/2006/relationships/hyperlink" Target="https://podminky.urs.cz/item/CS_URS_2025_01/978059541" TargetMode="External"/><Relationship Id="rId13" Type="http://schemas.openxmlformats.org/officeDocument/2006/relationships/hyperlink" Target="https://podminky.urs.cz/item/CS_URS_2025_01/997013212" TargetMode="External"/><Relationship Id="rId18" Type="http://schemas.openxmlformats.org/officeDocument/2006/relationships/hyperlink" Target="https://podminky.urs.cz/item/CS_URS_2025_01/317121151" TargetMode="External"/><Relationship Id="rId39" Type="http://schemas.openxmlformats.org/officeDocument/2006/relationships/hyperlink" Target="https://podminky.urs.cz/item/CS_URS_2025_01/725291667" TargetMode="External"/><Relationship Id="rId34" Type="http://schemas.openxmlformats.org/officeDocument/2006/relationships/hyperlink" Target="https://podminky.urs.cz/item/CS_URS_2025_01/783317101" TargetMode="External"/><Relationship Id="rId50" Type="http://schemas.openxmlformats.org/officeDocument/2006/relationships/hyperlink" Target="https://podminky.urs.cz/item/CS_URS_2025_01/763121590" TargetMode="External"/><Relationship Id="rId55" Type="http://schemas.openxmlformats.org/officeDocument/2006/relationships/hyperlink" Target="https://podminky.urs.cz/item/CS_URS_2025_01/998766122" TargetMode="External"/><Relationship Id="rId76" Type="http://schemas.openxmlformats.org/officeDocument/2006/relationships/hyperlink" Target="https://podminky.urs.cz/item/CS_URS_2025_01/784171121" TargetMode="External"/><Relationship Id="rId7" Type="http://schemas.openxmlformats.org/officeDocument/2006/relationships/hyperlink" Target="https://podminky.urs.cz/item/CS_URS_2025_01/767132812" TargetMode="External"/><Relationship Id="rId71" Type="http://schemas.openxmlformats.org/officeDocument/2006/relationships/hyperlink" Target="https://podminky.urs.cz/item/CS_URS_2025_01/781495143" TargetMode="External"/><Relationship Id="rId2" Type="http://schemas.openxmlformats.org/officeDocument/2006/relationships/hyperlink" Target="https://podminky.urs.cz/item/CS_URS_2025_01/965046119" TargetMode="External"/><Relationship Id="rId29" Type="http://schemas.openxmlformats.org/officeDocument/2006/relationships/hyperlink" Target="https://podminky.urs.cz/item/CS_URS_2025_01/771121011"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podminky.urs.cz/item/CS_URS_2025_01/611131121" TargetMode="External"/><Relationship Id="rId21" Type="http://schemas.openxmlformats.org/officeDocument/2006/relationships/hyperlink" Target="https://podminky.urs.cz/item/CS_URS_2025_01/629991012" TargetMode="External"/><Relationship Id="rId42" Type="http://schemas.openxmlformats.org/officeDocument/2006/relationships/hyperlink" Target="https://podminky.urs.cz/item/CS_URS_2025_01/725291680" TargetMode="External"/><Relationship Id="rId47" Type="http://schemas.openxmlformats.org/officeDocument/2006/relationships/hyperlink" Target="https://podminky.urs.cz/item/CS_URS_2025_01/763412114" TargetMode="External"/><Relationship Id="rId63" Type="http://schemas.openxmlformats.org/officeDocument/2006/relationships/hyperlink" Target="https://podminky.urs.cz/item/CS_URS_2025_01/781121011" TargetMode="External"/><Relationship Id="rId68" Type="http://schemas.openxmlformats.org/officeDocument/2006/relationships/hyperlink" Target="https://podminky.urs.cz/item/CS_URS_2025_01/781495143" TargetMode="External"/><Relationship Id="rId2" Type="http://schemas.openxmlformats.org/officeDocument/2006/relationships/hyperlink" Target="https://podminky.urs.cz/item/CS_URS_2025_01/965046119" TargetMode="External"/><Relationship Id="rId16" Type="http://schemas.openxmlformats.org/officeDocument/2006/relationships/hyperlink" Target="https://podminky.urs.cz/item/CS_URS_2025_01/997013631" TargetMode="External"/><Relationship Id="rId29" Type="http://schemas.openxmlformats.org/officeDocument/2006/relationships/hyperlink" Target="https://podminky.urs.cz/item/CS_URS_2025_01/771121015" TargetMode="External"/><Relationship Id="rId11" Type="http://schemas.openxmlformats.org/officeDocument/2006/relationships/hyperlink" Target="https://podminky.urs.cz/item/CS_URS_2025_01/971033521" TargetMode="External"/><Relationship Id="rId24" Type="http://schemas.openxmlformats.org/officeDocument/2006/relationships/hyperlink" Target="https://podminky.urs.cz/item/CS_URS_2025_01/612321191" TargetMode="External"/><Relationship Id="rId32" Type="http://schemas.openxmlformats.org/officeDocument/2006/relationships/hyperlink" Target="https://podminky.urs.cz/item/CS_URS_2025_01/783314101" TargetMode="External"/><Relationship Id="rId37" Type="http://schemas.openxmlformats.org/officeDocument/2006/relationships/hyperlink" Target="https://podminky.urs.cz/item/CS_URS_2025_01/998018002" TargetMode="External"/><Relationship Id="rId40" Type="http://schemas.openxmlformats.org/officeDocument/2006/relationships/hyperlink" Target="https://podminky.urs.cz/item/CS_URS_2025_01/725291652" TargetMode="External"/><Relationship Id="rId45" Type="http://schemas.openxmlformats.org/officeDocument/2006/relationships/hyperlink" Target="https://podminky.urs.cz/item/CS_URS_2025_01/763173112" TargetMode="External"/><Relationship Id="rId53" Type="http://schemas.openxmlformats.org/officeDocument/2006/relationships/hyperlink" Target="https://podminky.urs.cz/item/CS_URS_2025_01/771111011" TargetMode="External"/><Relationship Id="rId58" Type="http://schemas.openxmlformats.org/officeDocument/2006/relationships/hyperlink" Target="https://podminky.urs.cz/item/CS_URS_2025_01/771161022" TargetMode="External"/><Relationship Id="rId66" Type="http://schemas.openxmlformats.org/officeDocument/2006/relationships/hyperlink" Target="https://podminky.urs.cz/item/CS_URS_2025_01/781495115" TargetMode="External"/><Relationship Id="rId74" Type="http://schemas.openxmlformats.org/officeDocument/2006/relationships/hyperlink" Target="https://podminky.urs.cz/item/CS_URS_2025_01/784181101" TargetMode="External"/><Relationship Id="rId5" Type="http://schemas.openxmlformats.org/officeDocument/2006/relationships/hyperlink" Target="https://podminky.urs.cz/item/CS_URS_2025_01/751398821" TargetMode="External"/><Relationship Id="rId61" Type="http://schemas.openxmlformats.org/officeDocument/2006/relationships/hyperlink" Target="https://podminky.urs.cz/item/CS_URS_2025_01/781131207" TargetMode="External"/><Relationship Id="rId19" Type="http://schemas.openxmlformats.org/officeDocument/2006/relationships/hyperlink" Target="https://podminky.urs.cz/item/CS_URS_2025_01/622143004" TargetMode="External"/><Relationship Id="rId14" Type="http://schemas.openxmlformats.org/officeDocument/2006/relationships/hyperlink" Target="https://podminky.urs.cz/item/CS_URS_2025_01/997013501" TargetMode="External"/><Relationship Id="rId22" Type="http://schemas.openxmlformats.org/officeDocument/2006/relationships/hyperlink" Target="https://podminky.urs.cz/item/CS_URS_2025_01/619995001" TargetMode="External"/><Relationship Id="rId27" Type="http://schemas.openxmlformats.org/officeDocument/2006/relationships/hyperlink" Target="https://podminky.urs.cz/item/CS_URS_2025_01/611311131" TargetMode="External"/><Relationship Id="rId30" Type="http://schemas.openxmlformats.org/officeDocument/2006/relationships/hyperlink" Target="https://podminky.urs.cz/item/CS_URS_2025_01/642944121" TargetMode="External"/><Relationship Id="rId35" Type="http://schemas.openxmlformats.org/officeDocument/2006/relationships/hyperlink" Target="https://podminky.urs.cz/item/CS_URS_2025_01/952901111" TargetMode="External"/><Relationship Id="rId43" Type="http://schemas.openxmlformats.org/officeDocument/2006/relationships/hyperlink" Target="https://podminky.urs.cz/item/CS_URS_2025_01/998763332" TargetMode="External"/><Relationship Id="rId48" Type="http://schemas.openxmlformats.org/officeDocument/2006/relationships/hyperlink" Target="https://podminky.urs.cz/item/CS_URS_2025_01/763412124" TargetMode="External"/><Relationship Id="rId56" Type="http://schemas.openxmlformats.org/officeDocument/2006/relationships/hyperlink" Target="https://podminky.urs.cz/item/CS_URS_2025_01/771274113" TargetMode="External"/><Relationship Id="rId64" Type="http://schemas.openxmlformats.org/officeDocument/2006/relationships/hyperlink" Target="https://podminky.urs.cz/item/CS_URS_2025_01/781472221" TargetMode="External"/><Relationship Id="rId69" Type="http://schemas.openxmlformats.org/officeDocument/2006/relationships/hyperlink" Target="https://podminky.urs.cz/item/CS_URS_2025_01/781571121" TargetMode="External"/><Relationship Id="rId8" Type="http://schemas.openxmlformats.org/officeDocument/2006/relationships/hyperlink" Target="https://podminky.urs.cz/item/CS_URS_2025_01/978059541" TargetMode="External"/><Relationship Id="rId51" Type="http://schemas.openxmlformats.org/officeDocument/2006/relationships/hyperlink" Target="https://podminky.urs.cz/item/CS_URS_2025_01/766660728" TargetMode="External"/><Relationship Id="rId72" Type="http://schemas.openxmlformats.org/officeDocument/2006/relationships/hyperlink" Target="https://podminky.urs.cz/item/CS_URS_2025_01/784171101" TargetMode="External"/><Relationship Id="rId3" Type="http://schemas.openxmlformats.org/officeDocument/2006/relationships/hyperlink" Target="https://podminky.urs.cz/item/CS_URS_2025_01/965081611" TargetMode="External"/><Relationship Id="rId12" Type="http://schemas.openxmlformats.org/officeDocument/2006/relationships/hyperlink" Target="https://podminky.urs.cz/item/CS_URS_2025_01/974032664" TargetMode="External"/><Relationship Id="rId17" Type="http://schemas.openxmlformats.org/officeDocument/2006/relationships/hyperlink" Target="https://podminky.urs.cz/item/CS_URS_2025_01/340271021" TargetMode="External"/><Relationship Id="rId25" Type="http://schemas.openxmlformats.org/officeDocument/2006/relationships/hyperlink" Target="https://podminky.urs.cz/item/CS_URS_2025_01/612131121" TargetMode="External"/><Relationship Id="rId33" Type="http://schemas.openxmlformats.org/officeDocument/2006/relationships/hyperlink" Target="https://podminky.urs.cz/item/CS_URS_2025_01/783315101" TargetMode="External"/><Relationship Id="rId38" Type="http://schemas.openxmlformats.org/officeDocument/2006/relationships/hyperlink" Target="https://podminky.urs.cz/item/CS_URS_2025_01/998725122" TargetMode="External"/><Relationship Id="rId46" Type="http://schemas.openxmlformats.org/officeDocument/2006/relationships/hyperlink" Target="https://podminky.urs.cz/item/CS_URS_2025_01/763173111" TargetMode="External"/><Relationship Id="rId59" Type="http://schemas.openxmlformats.org/officeDocument/2006/relationships/hyperlink" Target="https://podminky.urs.cz/item/CS_URS_2025_01/998771122" TargetMode="External"/><Relationship Id="rId67" Type="http://schemas.openxmlformats.org/officeDocument/2006/relationships/hyperlink" Target="https://podminky.urs.cz/item/CS_URS_2025_01/781495142" TargetMode="External"/><Relationship Id="rId20" Type="http://schemas.openxmlformats.org/officeDocument/2006/relationships/hyperlink" Target="https://podminky.urs.cz/item/CS_URS_2025_01/622143005" TargetMode="External"/><Relationship Id="rId41" Type="http://schemas.openxmlformats.org/officeDocument/2006/relationships/hyperlink" Target="https://podminky.urs.cz/item/CS_URS_2025_01/725291653" TargetMode="External"/><Relationship Id="rId54" Type="http://schemas.openxmlformats.org/officeDocument/2006/relationships/hyperlink" Target="https://podminky.urs.cz/item/CS_URS_2025_01/771121015" TargetMode="External"/><Relationship Id="rId62" Type="http://schemas.openxmlformats.org/officeDocument/2006/relationships/hyperlink" Target="https://podminky.urs.cz/item/CS_URS_2025_01/781131237" TargetMode="External"/><Relationship Id="rId70" Type="http://schemas.openxmlformats.org/officeDocument/2006/relationships/hyperlink" Target="https://podminky.urs.cz/item/CS_URS_2025_01/998781122" TargetMode="External"/><Relationship Id="rId75" Type="http://schemas.openxmlformats.org/officeDocument/2006/relationships/hyperlink" Target="https://podminky.urs.cz/item/CS_URS_2025_01/784211101" TargetMode="External"/><Relationship Id="rId1" Type="http://schemas.openxmlformats.org/officeDocument/2006/relationships/hyperlink" Target="https://podminky.urs.cz/item/CS_URS_2025_01/965046111" TargetMode="External"/><Relationship Id="rId6" Type="http://schemas.openxmlformats.org/officeDocument/2006/relationships/hyperlink" Target="https://podminky.urs.cz/item/CS_URS_2025_01/766691812" TargetMode="External"/><Relationship Id="rId15" Type="http://schemas.openxmlformats.org/officeDocument/2006/relationships/hyperlink" Target="https://podminky.urs.cz/item/CS_URS_2025_01/997013509" TargetMode="External"/><Relationship Id="rId23" Type="http://schemas.openxmlformats.org/officeDocument/2006/relationships/hyperlink" Target="https://podminky.urs.cz/item/CS_URS_2025_01/612321111" TargetMode="External"/><Relationship Id="rId28" Type="http://schemas.openxmlformats.org/officeDocument/2006/relationships/hyperlink" Target="https://podminky.urs.cz/item/CS_URS_2025_01/632451101" TargetMode="External"/><Relationship Id="rId36" Type="http://schemas.openxmlformats.org/officeDocument/2006/relationships/hyperlink" Target="https://podminky.urs.cz/item/CS_URS_2025_01/949101111" TargetMode="External"/><Relationship Id="rId49" Type="http://schemas.openxmlformats.org/officeDocument/2006/relationships/hyperlink" Target="https://podminky.urs.cz/item/CS_URS_2025_01/998766122" TargetMode="External"/><Relationship Id="rId57" Type="http://schemas.openxmlformats.org/officeDocument/2006/relationships/hyperlink" Target="https://podminky.urs.cz/item/CS_URS_2025_01/771274231" TargetMode="External"/><Relationship Id="rId10" Type="http://schemas.openxmlformats.org/officeDocument/2006/relationships/hyperlink" Target="https://podminky.urs.cz/item/CS_URS_2025_01/962031132" TargetMode="External"/><Relationship Id="rId31" Type="http://schemas.openxmlformats.org/officeDocument/2006/relationships/hyperlink" Target="https://podminky.urs.cz/item/CS_URS_2025_01/783301313" TargetMode="External"/><Relationship Id="rId44" Type="http://schemas.openxmlformats.org/officeDocument/2006/relationships/hyperlink" Target="https://podminky.urs.cz/item/CS_URS_2025_01/763121590" TargetMode="External"/><Relationship Id="rId52" Type="http://schemas.openxmlformats.org/officeDocument/2006/relationships/hyperlink" Target="https://podminky.urs.cz/item/CS_URS_2025_01/766660729" TargetMode="External"/><Relationship Id="rId60" Type="http://schemas.openxmlformats.org/officeDocument/2006/relationships/hyperlink" Target="https://podminky.urs.cz/item/CS_URS_2025_01/771591207" TargetMode="External"/><Relationship Id="rId65" Type="http://schemas.openxmlformats.org/officeDocument/2006/relationships/hyperlink" Target="https://podminky.urs.cz/item/CS_URS_2025_01/781492211" TargetMode="External"/><Relationship Id="rId73" Type="http://schemas.openxmlformats.org/officeDocument/2006/relationships/hyperlink" Target="https://podminky.urs.cz/item/CS_URS_2025_01/784171121" TargetMode="External"/><Relationship Id="rId4" Type="http://schemas.openxmlformats.org/officeDocument/2006/relationships/hyperlink" Target="https://podminky.urs.cz/item/CS_URS_2025_01/968072455" TargetMode="External"/><Relationship Id="rId9" Type="http://schemas.openxmlformats.org/officeDocument/2006/relationships/hyperlink" Target="https://podminky.urs.cz/item/CS_URS_2025_01/978035117" TargetMode="External"/><Relationship Id="rId13" Type="http://schemas.openxmlformats.org/officeDocument/2006/relationships/hyperlink" Target="https://podminky.urs.cz/item/CS_URS_2025_01/997013212" TargetMode="External"/><Relationship Id="rId18" Type="http://schemas.openxmlformats.org/officeDocument/2006/relationships/hyperlink" Target="https://podminky.urs.cz/item/CS_URS_2025_01/317121151" TargetMode="External"/><Relationship Id="rId39" Type="http://schemas.openxmlformats.org/officeDocument/2006/relationships/hyperlink" Target="https://podminky.urs.cz/item/CS_URS_2025_01/725291667" TargetMode="External"/><Relationship Id="rId34" Type="http://schemas.openxmlformats.org/officeDocument/2006/relationships/hyperlink" Target="https://podminky.urs.cz/item/CS_URS_2025_01/783317101" TargetMode="External"/><Relationship Id="rId50" Type="http://schemas.openxmlformats.org/officeDocument/2006/relationships/hyperlink" Target="https://podminky.urs.cz/item/CS_URS_2025_01/766660001" TargetMode="External"/><Relationship Id="rId55" Type="http://schemas.openxmlformats.org/officeDocument/2006/relationships/hyperlink" Target="https://podminky.urs.cz/item/CS_URS_2025_01/771574416" TargetMode="External"/><Relationship Id="rId76" Type="http://schemas.openxmlformats.org/officeDocument/2006/relationships/drawing" Target="../drawings/drawing11.xml"/><Relationship Id="rId7" Type="http://schemas.openxmlformats.org/officeDocument/2006/relationships/hyperlink" Target="https://podminky.urs.cz/item/CS_URS_2025_01/767132812" TargetMode="External"/><Relationship Id="rId71" Type="http://schemas.openxmlformats.org/officeDocument/2006/relationships/hyperlink" Target="https://podminky.urs.cz/item/CS_URS_2025_01/784111001"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https://podminky.urs.cz/item/CS_URS_2025_01/612321191" TargetMode="External"/><Relationship Id="rId21" Type="http://schemas.openxmlformats.org/officeDocument/2006/relationships/hyperlink" Target="https://podminky.urs.cz/item/CS_URS_2025_01/622143004" TargetMode="External"/><Relationship Id="rId42" Type="http://schemas.openxmlformats.org/officeDocument/2006/relationships/hyperlink" Target="https://podminky.urs.cz/item/CS_URS_2025_01/725291652" TargetMode="External"/><Relationship Id="rId47" Type="http://schemas.openxmlformats.org/officeDocument/2006/relationships/hyperlink" Target="https://podminky.urs.cz/item/CS_URS_2025_01/763131451" TargetMode="External"/><Relationship Id="rId63" Type="http://schemas.openxmlformats.org/officeDocument/2006/relationships/hyperlink" Target="https://podminky.urs.cz/item/CS_URS_2025_01/771274113" TargetMode="External"/><Relationship Id="rId68" Type="http://schemas.openxmlformats.org/officeDocument/2006/relationships/hyperlink" Target="https://podminky.urs.cz/item/CS_URS_2025_01/781131207" TargetMode="External"/><Relationship Id="rId16" Type="http://schemas.openxmlformats.org/officeDocument/2006/relationships/hyperlink" Target="https://podminky.urs.cz/item/CS_URS_2025_01/997013501" TargetMode="External"/><Relationship Id="rId11" Type="http://schemas.openxmlformats.org/officeDocument/2006/relationships/hyperlink" Target="https://podminky.urs.cz/item/CS_URS_2025_01/978059541" TargetMode="External"/><Relationship Id="rId32" Type="http://schemas.openxmlformats.org/officeDocument/2006/relationships/hyperlink" Target="https://podminky.urs.cz/item/CS_URS_2025_01/642944121" TargetMode="External"/><Relationship Id="rId37" Type="http://schemas.openxmlformats.org/officeDocument/2006/relationships/hyperlink" Target="https://podminky.urs.cz/item/CS_URS_2025_01/952901111" TargetMode="External"/><Relationship Id="rId53" Type="http://schemas.openxmlformats.org/officeDocument/2006/relationships/hyperlink" Target="https://podminky.urs.cz/item/CS_URS_2025_01/763173112" TargetMode="External"/><Relationship Id="rId58" Type="http://schemas.openxmlformats.org/officeDocument/2006/relationships/hyperlink" Target="https://podminky.urs.cz/item/CS_URS_2025_01/766660001" TargetMode="External"/><Relationship Id="rId74" Type="http://schemas.openxmlformats.org/officeDocument/2006/relationships/hyperlink" Target="https://podminky.urs.cz/item/CS_URS_2025_01/781495142" TargetMode="External"/><Relationship Id="rId79" Type="http://schemas.openxmlformats.org/officeDocument/2006/relationships/hyperlink" Target="https://podminky.urs.cz/item/CS_URS_2025_01/784171101" TargetMode="External"/><Relationship Id="rId5" Type="http://schemas.openxmlformats.org/officeDocument/2006/relationships/hyperlink" Target="https://podminky.urs.cz/item/CS_URS_2025_01/968072455" TargetMode="External"/><Relationship Id="rId61" Type="http://schemas.openxmlformats.org/officeDocument/2006/relationships/hyperlink" Target="https://podminky.urs.cz/item/CS_URS_2025_01/771121015" TargetMode="External"/><Relationship Id="rId82" Type="http://schemas.openxmlformats.org/officeDocument/2006/relationships/hyperlink" Target="https://podminky.urs.cz/item/CS_URS_2025_01/784211101" TargetMode="External"/><Relationship Id="rId19" Type="http://schemas.openxmlformats.org/officeDocument/2006/relationships/hyperlink" Target="https://podminky.urs.cz/item/CS_URS_2025_01/340271021" TargetMode="External"/><Relationship Id="rId14" Type="http://schemas.openxmlformats.org/officeDocument/2006/relationships/hyperlink" Target="https://podminky.urs.cz/item/CS_URS_2025_01/974032664" TargetMode="External"/><Relationship Id="rId22" Type="http://schemas.openxmlformats.org/officeDocument/2006/relationships/hyperlink" Target="https://podminky.urs.cz/item/CS_URS_2025_01/622143005" TargetMode="External"/><Relationship Id="rId27" Type="http://schemas.openxmlformats.org/officeDocument/2006/relationships/hyperlink" Target="https://podminky.urs.cz/item/CS_URS_2025_01/612131121" TargetMode="External"/><Relationship Id="rId30" Type="http://schemas.openxmlformats.org/officeDocument/2006/relationships/hyperlink" Target="https://podminky.urs.cz/item/CS_URS_2025_01/632451101" TargetMode="External"/><Relationship Id="rId35" Type="http://schemas.openxmlformats.org/officeDocument/2006/relationships/hyperlink" Target="https://podminky.urs.cz/item/CS_URS_2025_01/783315101" TargetMode="External"/><Relationship Id="rId43" Type="http://schemas.openxmlformats.org/officeDocument/2006/relationships/hyperlink" Target="https://podminky.urs.cz/item/CS_URS_2025_01/725291653" TargetMode="External"/><Relationship Id="rId48" Type="http://schemas.openxmlformats.org/officeDocument/2006/relationships/hyperlink" Target="https://podminky.urs.cz/item/CS_URS_2025_01/763131714" TargetMode="External"/><Relationship Id="rId56" Type="http://schemas.openxmlformats.org/officeDocument/2006/relationships/hyperlink" Target="https://podminky.urs.cz/item/CS_URS_2025_01/763412124" TargetMode="External"/><Relationship Id="rId64" Type="http://schemas.openxmlformats.org/officeDocument/2006/relationships/hyperlink" Target="https://podminky.urs.cz/item/CS_URS_2025_01/771274231" TargetMode="External"/><Relationship Id="rId69" Type="http://schemas.openxmlformats.org/officeDocument/2006/relationships/hyperlink" Target="https://podminky.urs.cz/item/CS_URS_2025_01/781131237" TargetMode="External"/><Relationship Id="rId77" Type="http://schemas.openxmlformats.org/officeDocument/2006/relationships/hyperlink" Target="https://podminky.urs.cz/item/CS_URS_2025_01/998781122" TargetMode="External"/><Relationship Id="rId8" Type="http://schemas.openxmlformats.org/officeDocument/2006/relationships/hyperlink" Target="https://podminky.urs.cz/item/CS_URS_2025_01/767132812" TargetMode="External"/><Relationship Id="rId51" Type="http://schemas.openxmlformats.org/officeDocument/2006/relationships/hyperlink" Target="https://podminky.urs.cz/item/CS_URS_2025_01/763172355" TargetMode="External"/><Relationship Id="rId72" Type="http://schemas.openxmlformats.org/officeDocument/2006/relationships/hyperlink" Target="https://podminky.urs.cz/item/CS_URS_2025_01/781492211" TargetMode="External"/><Relationship Id="rId80" Type="http://schemas.openxmlformats.org/officeDocument/2006/relationships/hyperlink" Target="https://podminky.urs.cz/item/CS_URS_2025_01/784171121" TargetMode="External"/><Relationship Id="rId3" Type="http://schemas.openxmlformats.org/officeDocument/2006/relationships/hyperlink" Target="https://podminky.urs.cz/item/CS_URS_2025_01/776201811" TargetMode="External"/><Relationship Id="rId12" Type="http://schemas.openxmlformats.org/officeDocument/2006/relationships/hyperlink" Target="https://podminky.urs.cz/item/CS_URS_2025_01/962031132" TargetMode="External"/><Relationship Id="rId17" Type="http://schemas.openxmlformats.org/officeDocument/2006/relationships/hyperlink" Target="https://podminky.urs.cz/item/CS_URS_2025_01/997013509" TargetMode="External"/><Relationship Id="rId25" Type="http://schemas.openxmlformats.org/officeDocument/2006/relationships/hyperlink" Target="https://podminky.urs.cz/item/CS_URS_2025_01/612321111" TargetMode="External"/><Relationship Id="rId33" Type="http://schemas.openxmlformats.org/officeDocument/2006/relationships/hyperlink" Target="https://podminky.urs.cz/item/CS_URS_2025_01/783301313" TargetMode="External"/><Relationship Id="rId38" Type="http://schemas.openxmlformats.org/officeDocument/2006/relationships/hyperlink" Target="https://podminky.urs.cz/item/CS_URS_2025_01/949101111" TargetMode="External"/><Relationship Id="rId46" Type="http://schemas.openxmlformats.org/officeDocument/2006/relationships/hyperlink" Target="https://podminky.urs.cz/item/CS_URS_2025_01/998763332" TargetMode="External"/><Relationship Id="rId59" Type="http://schemas.openxmlformats.org/officeDocument/2006/relationships/hyperlink" Target="https://podminky.urs.cz/item/CS_URS_2025_01/766660728" TargetMode="External"/><Relationship Id="rId67" Type="http://schemas.openxmlformats.org/officeDocument/2006/relationships/hyperlink" Target="https://podminky.urs.cz/item/CS_URS_2025_01/771591207" TargetMode="External"/><Relationship Id="rId20" Type="http://schemas.openxmlformats.org/officeDocument/2006/relationships/hyperlink" Target="https://podminky.urs.cz/item/CS_URS_2025_01/317121151" TargetMode="External"/><Relationship Id="rId41" Type="http://schemas.openxmlformats.org/officeDocument/2006/relationships/hyperlink" Target="https://podminky.urs.cz/item/CS_URS_2025_01/725291667" TargetMode="External"/><Relationship Id="rId54" Type="http://schemas.openxmlformats.org/officeDocument/2006/relationships/hyperlink" Target="https://podminky.urs.cz/item/CS_URS_2025_01/763173111" TargetMode="External"/><Relationship Id="rId62" Type="http://schemas.openxmlformats.org/officeDocument/2006/relationships/hyperlink" Target="https://podminky.urs.cz/item/CS_URS_2025_01/771574416" TargetMode="External"/><Relationship Id="rId70" Type="http://schemas.openxmlformats.org/officeDocument/2006/relationships/hyperlink" Target="https://podminky.urs.cz/item/CS_URS_2025_01/781121011" TargetMode="External"/><Relationship Id="rId75" Type="http://schemas.openxmlformats.org/officeDocument/2006/relationships/hyperlink" Target="https://podminky.urs.cz/item/CS_URS_2025_01/781495143" TargetMode="External"/><Relationship Id="rId83" Type="http://schemas.openxmlformats.org/officeDocument/2006/relationships/drawing" Target="../drawings/drawing12.xml"/><Relationship Id="rId1" Type="http://schemas.openxmlformats.org/officeDocument/2006/relationships/hyperlink" Target="https://podminky.urs.cz/item/CS_URS_2025_01/965046111" TargetMode="External"/><Relationship Id="rId6" Type="http://schemas.openxmlformats.org/officeDocument/2006/relationships/hyperlink" Target="https://podminky.urs.cz/item/CS_URS_2025_01/751398821" TargetMode="External"/><Relationship Id="rId15" Type="http://schemas.openxmlformats.org/officeDocument/2006/relationships/hyperlink" Target="https://podminky.urs.cz/item/CS_URS_2025_01/997013212" TargetMode="External"/><Relationship Id="rId23" Type="http://schemas.openxmlformats.org/officeDocument/2006/relationships/hyperlink" Target="https://podminky.urs.cz/item/CS_URS_2025_01/629991012" TargetMode="External"/><Relationship Id="rId28" Type="http://schemas.openxmlformats.org/officeDocument/2006/relationships/hyperlink" Target="https://podminky.urs.cz/item/CS_URS_2025_01/612341121" TargetMode="External"/><Relationship Id="rId36" Type="http://schemas.openxmlformats.org/officeDocument/2006/relationships/hyperlink" Target="https://podminky.urs.cz/item/CS_URS_2025_01/783317101" TargetMode="External"/><Relationship Id="rId49" Type="http://schemas.openxmlformats.org/officeDocument/2006/relationships/hyperlink" Target="https://podminky.urs.cz/item/CS_URS_2025_01/763131761" TargetMode="External"/><Relationship Id="rId57" Type="http://schemas.openxmlformats.org/officeDocument/2006/relationships/hyperlink" Target="https://podminky.urs.cz/item/CS_URS_2025_01/998766122" TargetMode="External"/><Relationship Id="rId10" Type="http://schemas.openxmlformats.org/officeDocument/2006/relationships/hyperlink" Target="https://podminky.urs.cz/item/CS_URS_2025_01/978013191" TargetMode="External"/><Relationship Id="rId31" Type="http://schemas.openxmlformats.org/officeDocument/2006/relationships/hyperlink" Target="https://podminky.urs.cz/item/CS_URS_2025_01/771121015" TargetMode="External"/><Relationship Id="rId44" Type="http://schemas.openxmlformats.org/officeDocument/2006/relationships/hyperlink" Target="https://podminky.urs.cz/item/CS_URS_2025_01/725291680" TargetMode="External"/><Relationship Id="rId52" Type="http://schemas.openxmlformats.org/officeDocument/2006/relationships/hyperlink" Target="https://podminky.urs.cz/item/CS_URS_2025_01/763121590" TargetMode="External"/><Relationship Id="rId60" Type="http://schemas.openxmlformats.org/officeDocument/2006/relationships/hyperlink" Target="https://podminky.urs.cz/item/CS_URS_2025_01/766660729" TargetMode="External"/><Relationship Id="rId65" Type="http://schemas.openxmlformats.org/officeDocument/2006/relationships/hyperlink" Target="https://podminky.urs.cz/item/CS_URS_2025_01/771161022" TargetMode="External"/><Relationship Id="rId73" Type="http://schemas.openxmlformats.org/officeDocument/2006/relationships/hyperlink" Target="https://podminky.urs.cz/item/CS_URS_2025_01/781495115" TargetMode="External"/><Relationship Id="rId78" Type="http://schemas.openxmlformats.org/officeDocument/2006/relationships/hyperlink" Target="https://podminky.urs.cz/item/CS_URS_2025_01/784111001" TargetMode="External"/><Relationship Id="rId81" Type="http://schemas.openxmlformats.org/officeDocument/2006/relationships/hyperlink" Target="https://podminky.urs.cz/item/CS_URS_2025_01/784181101" TargetMode="External"/><Relationship Id="rId4" Type="http://schemas.openxmlformats.org/officeDocument/2006/relationships/hyperlink" Target="https://podminky.urs.cz/item/CS_URS_2025_01/965081611" TargetMode="External"/><Relationship Id="rId9" Type="http://schemas.openxmlformats.org/officeDocument/2006/relationships/hyperlink" Target="https://podminky.urs.cz/item/CS_URS_2025_01/767996701" TargetMode="External"/><Relationship Id="rId13" Type="http://schemas.openxmlformats.org/officeDocument/2006/relationships/hyperlink" Target="https://podminky.urs.cz/item/CS_URS_2025_01/971033521" TargetMode="External"/><Relationship Id="rId18" Type="http://schemas.openxmlformats.org/officeDocument/2006/relationships/hyperlink" Target="https://podminky.urs.cz/item/CS_URS_2025_01/997013631" TargetMode="External"/><Relationship Id="rId39" Type="http://schemas.openxmlformats.org/officeDocument/2006/relationships/hyperlink" Target="https://podminky.urs.cz/item/CS_URS_2025_01/998018002" TargetMode="External"/><Relationship Id="rId34" Type="http://schemas.openxmlformats.org/officeDocument/2006/relationships/hyperlink" Target="https://podminky.urs.cz/item/CS_URS_2025_01/783314101" TargetMode="External"/><Relationship Id="rId50" Type="http://schemas.openxmlformats.org/officeDocument/2006/relationships/hyperlink" Target="https://podminky.urs.cz/item/CS_URS_2025_01/763172353" TargetMode="External"/><Relationship Id="rId55" Type="http://schemas.openxmlformats.org/officeDocument/2006/relationships/hyperlink" Target="https://podminky.urs.cz/item/CS_URS_2025_01/763412114" TargetMode="External"/><Relationship Id="rId76" Type="http://schemas.openxmlformats.org/officeDocument/2006/relationships/hyperlink" Target="https://podminky.urs.cz/item/CS_URS_2025_01/781571121" TargetMode="External"/><Relationship Id="rId7" Type="http://schemas.openxmlformats.org/officeDocument/2006/relationships/hyperlink" Target="https://podminky.urs.cz/item/CS_URS_2025_01/766691812" TargetMode="External"/><Relationship Id="rId71" Type="http://schemas.openxmlformats.org/officeDocument/2006/relationships/hyperlink" Target="https://podminky.urs.cz/item/CS_URS_2025_01/781472221" TargetMode="External"/><Relationship Id="rId2" Type="http://schemas.openxmlformats.org/officeDocument/2006/relationships/hyperlink" Target="https://podminky.urs.cz/item/CS_URS_2025_01/965046119" TargetMode="External"/><Relationship Id="rId29" Type="http://schemas.openxmlformats.org/officeDocument/2006/relationships/hyperlink" Target="https://podminky.urs.cz/item/CS_URS_2025_01/612341191" TargetMode="External"/><Relationship Id="rId24" Type="http://schemas.openxmlformats.org/officeDocument/2006/relationships/hyperlink" Target="https://podminky.urs.cz/item/CS_URS_2025_01/619995001" TargetMode="External"/><Relationship Id="rId40" Type="http://schemas.openxmlformats.org/officeDocument/2006/relationships/hyperlink" Target="https://podminky.urs.cz/item/CS_URS_2025_01/998725122" TargetMode="External"/><Relationship Id="rId45" Type="http://schemas.openxmlformats.org/officeDocument/2006/relationships/hyperlink" Target="https://podminky.urs.cz/item/CS_URS_2025_01/781491011" TargetMode="External"/><Relationship Id="rId66" Type="http://schemas.openxmlformats.org/officeDocument/2006/relationships/hyperlink" Target="https://podminky.urs.cz/item/CS_URS_2025_01/998771122"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hyperlink" Target="https://podminky.urs.cz/item/CS_URS_2025_01/725210821.1" TargetMode="External"/><Relationship Id="rId13" Type="http://schemas.openxmlformats.org/officeDocument/2006/relationships/hyperlink" Target="https://podminky.urs.cz/item/CS_URS_2025_01/722174002" TargetMode="External"/><Relationship Id="rId18" Type="http://schemas.openxmlformats.org/officeDocument/2006/relationships/hyperlink" Target="https://podminky.urs.cz/item/CS_URS_2025_01/722181232.1" TargetMode="External"/><Relationship Id="rId3" Type="http://schemas.openxmlformats.org/officeDocument/2006/relationships/hyperlink" Target="https://podminky.urs.cz/item/CS_URS_2025_01/725822611.2" TargetMode="External"/><Relationship Id="rId21" Type="http://schemas.openxmlformats.org/officeDocument/2006/relationships/hyperlink" Target="https://podminky.urs.cz/item/CS_URS_2025_01/721174044.1" TargetMode="External"/><Relationship Id="rId7" Type="http://schemas.openxmlformats.org/officeDocument/2006/relationships/hyperlink" Target="https://podminky.urs.cz/item/CS_URS_2025_01/725530823" TargetMode="External"/><Relationship Id="rId12" Type="http://schemas.openxmlformats.org/officeDocument/2006/relationships/hyperlink" Target="https://podminky.urs.cz/item/CS_URS_2025_01/722174001" TargetMode="External"/><Relationship Id="rId17" Type="http://schemas.openxmlformats.org/officeDocument/2006/relationships/hyperlink" Target="https://podminky.urs.cz/item/CS_URS_2025_01/722181231.1" TargetMode="External"/><Relationship Id="rId2" Type="http://schemas.openxmlformats.org/officeDocument/2006/relationships/hyperlink" Target="https://podminky.urs.cz/item/CS_URS_2025_01/725211603" TargetMode="External"/><Relationship Id="rId16" Type="http://schemas.openxmlformats.org/officeDocument/2006/relationships/hyperlink" Target="https://podminky.urs.cz/item/CS_URS_2025_01/722181231" TargetMode="External"/><Relationship Id="rId20" Type="http://schemas.openxmlformats.org/officeDocument/2006/relationships/hyperlink" Target="https://podminky.urs.cz/item/CS_URS_2025_01/721174043" TargetMode="External"/><Relationship Id="rId1" Type="http://schemas.openxmlformats.org/officeDocument/2006/relationships/hyperlink" Target="https://podminky.urs.cz/item/CS_URS_2025_01/725121502.1" TargetMode="External"/><Relationship Id="rId6" Type="http://schemas.openxmlformats.org/officeDocument/2006/relationships/hyperlink" Target="https://podminky.urs.cz/item/CS_URS_2025_01/722231221" TargetMode="External"/><Relationship Id="rId11" Type="http://schemas.openxmlformats.org/officeDocument/2006/relationships/hyperlink" Target="https://podminky.urs.cz/item/CS_URS_2025_01/722170804" TargetMode="External"/><Relationship Id="rId5" Type="http://schemas.openxmlformats.org/officeDocument/2006/relationships/hyperlink" Target="https://podminky.urs.cz/item/CS_URS_2025_01/722232043.GCM" TargetMode="External"/><Relationship Id="rId15" Type="http://schemas.openxmlformats.org/officeDocument/2006/relationships/hyperlink" Target="https://podminky.urs.cz/item/CS_URS_2025_01/722181221" TargetMode="External"/><Relationship Id="rId23" Type="http://schemas.openxmlformats.org/officeDocument/2006/relationships/drawing" Target="../drawings/drawing16.xml"/><Relationship Id="rId10" Type="http://schemas.openxmlformats.org/officeDocument/2006/relationships/hyperlink" Target="https://podminky.urs.cz/item/CS_URS_2025_01/725130811.1" TargetMode="External"/><Relationship Id="rId19" Type="http://schemas.openxmlformats.org/officeDocument/2006/relationships/hyperlink" Target="https://podminky.urs.cz/item/CS_URS_2025_01/721140802" TargetMode="External"/><Relationship Id="rId4" Type="http://schemas.openxmlformats.org/officeDocument/2006/relationships/hyperlink" Target="https://podminky.urs.cz/item/CS_URS_2025_01/725819401" TargetMode="External"/><Relationship Id="rId9" Type="http://schemas.openxmlformats.org/officeDocument/2006/relationships/hyperlink" Target="https://podminky.urs.cz/item/CS_URS_2025_01/725110814" TargetMode="External"/><Relationship Id="rId14" Type="http://schemas.openxmlformats.org/officeDocument/2006/relationships/hyperlink" Target="https://podminky.urs.cz/item/CS_URS_2025_01/722174003.1" TargetMode="External"/><Relationship Id="rId22" Type="http://schemas.openxmlformats.org/officeDocument/2006/relationships/hyperlink" Target="https://podminky.urs.cz/item/CS_URS_2025_01/721174045"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s://podminky.urs.cz/item/CS_URS_2025_01/070001000" TargetMode="External"/><Relationship Id="rId1" Type="http://schemas.openxmlformats.org/officeDocument/2006/relationships/hyperlink" Target="https://podminky.urs.cz/item/CS_URS_2025_01/030001000"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https://podminky.urs.cz/item/CS_URS_2025_01/632451101" TargetMode="External"/><Relationship Id="rId21" Type="http://schemas.openxmlformats.org/officeDocument/2006/relationships/hyperlink" Target="https://podminky.urs.cz/item/CS_URS_2025_01/612321111" TargetMode="External"/><Relationship Id="rId42" Type="http://schemas.openxmlformats.org/officeDocument/2006/relationships/hyperlink" Target="https://podminky.urs.cz/item/CS_URS_2025_01/763131451" TargetMode="External"/><Relationship Id="rId47" Type="http://schemas.openxmlformats.org/officeDocument/2006/relationships/hyperlink" Target="https://podminky.urs.cz/item/CS_URS_2025_01/763172352" TargetMode="External"/><Relationship Id="rId63" Type="http://schemas.openxmlformats.org/officeDocument/2006/relationships/hyperlink" Target="https://podminky.urs.cz/item/CS_URS_2025_01/781121011" TargetMode="External"/><Relationship Id="rId68" Type="http://schemas.openxmlformats.org/officeDocument/2006/relationships/hyperlink" Target="https://podminky.urs.cz/item/CS_URS_2025_01/781495143" TargetMode="External"/><Relationship Id="rId2" Type="http://schemas.openxmlformats.org/officeDocument/2006/relationships/hyperlink" Target="https://podminky.urs.cz/item/CS_URS_2025_01/965046119" TargetMode="External"/><Relationship Id="rId16" Type="http://schemas.openxmlformats.org/officeDocument/2006/relationships/hyperlink" Target="https://podminky.urs.cz/item/CS_URS_2025_01/622143005" TargetMode="External"/><Relationship Id="rId29" Type="http://schemas.openxmlformats.org/officeDocument/2006/relationships/hyperlink" Target="https://podminky.urs.cz/item/CS_URS_2025_01/783301313" TargetMode="External"/><Relationship Id="rId11" Type="http://schemas.openxmlformats.org/officeDocument/2006/relationships/hyperlink" Target="https://podminky.urs.cz/item/CS_URS_2025_01/997013501" TargetMode="External"/><Relationship Id="rId24" Type="http://schemas.openxmlformats.org/officeDocument/2006/relationships/hyperlink" Target="https://podminky.urs.cz/item/CS_URS_2025_01/611131121" TargetMode="External"/><Relationship Id="rId32" Type="http://schemas.openxmlformats.org/officeDocument/2006/relationships/hyperlink" Target="https://podminky.urs.cz/item/CS_URS_2025_01/783317101" TargetMode="External"/><Relationship Id="rId37" Type="http://schemas.openxmlformats.org/officeDocument/2006/relationships/hyperlink" Target="https://podminky.urs.cz/item/CS_URS_2025_01/725291667" TargetMode="External"/><Relationship Id="rId40" Type="http://schemas.openxmlformats.org/officeDocument/2006/relationships/hyperlink" Target="https://podminky.urs.cz/item/CS_URS_2025_01/725291680" TargetMode="External"/><Relationship Id="rId45" Type="http://schemas.openxmlformats.org/officeDocument/2006/relationships/hyperlink" Target="https://podminky.urs.cz/item/CS_URS_2025_01/763131721" TargetMode="External"/><Relationship Id="rId53" Type="http://schemas.openxmlformats.org/officeDocument/2006/relationships/hyperlink" Target="https://podminky.urs.cz/item/CS_URS_2025_01/771111011" TargetMode="External"/><Relationship Id="rId58" Type="http://schemas.openxmlformats.org/officeDocument/2006/relationships/hyperlink" Target="https://podminky.urs.cz/item/CS_URS_2024_02/771591117" TargetMode="External"/><Relationship Id="rId66" Type="http://schemas.openxmlformats.org/officeDocument/2006/relationships/hyperlink" Target="https://podminky.urs.cz/item/CS_URS_2025_01/781495115" TargetMode="External"/><Relationship Id="rId74" Type="http://schemas.openxmlformats.org/officeDocument/2006/relationships/hyperlink" Target="https://podminky.urs.cz/item/CS_URS_2025_01/784181101" TargetMode="External"/><Relationship Id="rId5" Type="http://schemas.openxmlformats.org/officeDocument/2006/relationships/hyperlink" Target="https://podminky.urs.cz/item/CS_URS_2025_01/968072455" TargetMode="External"/><Relationship Id="rId61" Type="http://schemas.openxmlformats.org/officeDocument/2006/relationships/hyperlink" Target="https://podminky.urs.cz/item/CS_URS_2025_01/781131207" TargetMode="External"/><Relationship Id="rId19" Type="http://schemas.openxmlformats.org/officeDocument/2006/relationships/hyperlink" Target="https://podminky.urs.cz/item/CS_URS_2025_01/612341191" TargetMode="External"/><Relationship Id="rId14" Type="http://schemas.openxmlformats.org/officeDocument/2006/relationships/hyperlink" Target="https://podminky.urs.cz/item/CS_URS_2025_01/340271021" TargetMode="External"/><Relationship Id="rId22" Type="http://schemas.openxmlformats.org/officeDocument/2006/relationships/hyperlink" Target="https://podminky.urs.cz/item/CS_URS_2025_01/612321191" TargetMode="External"/><Relationship Id="rId27" Type="http://schemas.openxmlformats.org/officeDocument/2006/relationships/hyperlink" Target="https://podminky.urs.cz/item/CS_URS_2025_01/771121015" TargetMode="External"/><Relationship Id="rId30" Type="http://schemas.openxmlformats.org/officeDocument/2006/relationships/hyperlink" Target="https://podminky.urs.cz/item/CS_URS_2025_01/783314101" TargetMode="External"/><Relationship Id="rId35" Type="http://schemas.openxmlformats.org/officeDocument/2006/relationships/hyperlink" Target="https://podminky.urs.cz/item/CS_URS_2025_01/998018002" TargetMode="External"/><Relationship Id="rId43" Type="http://schemas.openxmlformats.org/officeDocument/2006/relationships/hyperlink" Target="https://podminky.urs.cz/item/CS_URS_2025_01/763131714" TargetMode="External"/><Relationship Id="rId48" Type="http://schemas.openxmlformats.org/officeDocument/2006/relationships/hyperlink" Target="https://podminky.urs.cz/item/CS_URS_2025_01/763172353" TargetMode="External"/><Relationship Id="rId56" Type="http://schemas.openxmlformats.org/officeDocument/2006/relationships/hyperlink" Target="https://podminky.urs.cz/item/CS_URS_2024_02/771474112" TargetMode="External"/><Relationship Id="rId64" Type="http://schemas.openxmlformats.org/officeDocument/2006/relationships/hyperlink" Target="https://podminky.urs.cz/item/CS_URS_2025_01/781472221" TargetMode="External"/><Relationship Id="rId69" Type="http://schemas.openxmlformats.org/officeDocument/2006/relationships/hyperlink" Target="https://podminky.urs.cz/item/CS_URS_2025_01/781571121" TargetMode="External"/><Relationship Id="rId8" Type="http://schemas.openxmlformats.org/officeDocument/2006/relationships/hyperlink" Target="https://podminky.urs.cz/item/CS_URS_2025_01/978013141" TargetMode="External"/><Relationship Id="rId51" Type="http://schemas.openxmlformats.org/officeDocument/2006/relationships/hyperlink" Target="https://podminky.urs.cz/item/CS_URS_2025_01/766660728" TargetMode="External"/><Relationship Id="rId72" Type="http://schemas.openxmlformats.org/officeDocument/2006/relationships/hyperlink" Target="https://podminky.urs.cz/item/CS_URS_2025_01/784171101" TargetMode="External"/><Relationship Id="rId3" Type="http://schemas.openxmlformats.org/officeDocument/2006/relationships/hyperlink" Target="https://podminky.urs.cz/item/CS_URS_2025_01/965081611" TargetMode="External"/><Relationship Id="rId12" Type="http://schemas.openxmlformats.org/officeDocument/2006/relationships/hyperlink" Target="https://podminky.urs.cz/item/CS_URS_2025_01/997013509" TargetMode="External"/><Relationship Id="rId17" Type="http://schemas.openxmlformats.org/officeDocument/2006/relationships/hyperlink" Target="https://podminky.urs.cz/item/CS_URS_2025_01/629991012" TargetMode="External"/><Relationship Id="rId25" Type="http://schemas.openxmlformats.org/officeDocument/2006/relationships/hyperlink" Target="https://podminky.urs.cz/item/CS_URS_2025_01/611311131" TargetMode="External"/><Relationship Id="rId33" Type="http://schemas.openxmlformats.org/officeDocument/2006/relationships/hyperlink" Target="https://podminky.urs.cz/item/CS_URS_2025_01/952901111" TargetMode="External"/><Relationship Id="rId38" Type="http://schemas.openxmlformats.org/officeDocument/2006/relationships/hyperlink" Target="https://podminky.urs.cz/item/CS_URS_2025_01/725291652" TargetMode="External"/><Relationship Id="rId46" Type="http://schemas.openxmlformats.org/officeDocument/2006/relationships/hyperlink" Target="https://podminky.urs.cz/item/CS_URS_2025_01/763172322" TargetMode="External"/><Relationship Id="rId59" Type="http://schemas.openxmlformats.org/officeDocument/2006/relationships/hyperlink" Target="https://podminky.urs.cz/item/CS_URS_2025_01/998771122" TargetMode="External"/><Relationship Id="rId67" Type="http://schemas.openxmlformats.org/officeDocument/2006/relationships/hyperlink" Target="https://podminky.urs.cz/item/CS_URS_2025_01/781495142" TargetMode="External"/><Relationship Id="rId20" Type="http://schemas.openxmlformats.org/officeDocument/2006/relationships/hyperlink" Target="https://podminky.urs.cz/item/CS_URS_2025_01/619995001" TargetMode="External"/><Relationship Id="rId41" Type="http://schemas.openxmlformats.org/officeDocument/2006/relationships/hyperlink" Target="https://podminky.urs.cz/item/CS_URS_2025_01/998763332" TargetMode="External"/><Relationship Id="rId54" Type="http://schemas.openxmlformats.org/officeDocument/2006/relationships/hyperlink" Target="https://podminky.urs.cz/item/CS_URS_2025_01/771121015" TargetMode="External"/><Relationship Id="rId62" Type="http://schemas.openxmlformats.org/officeDocument/2006/relationships/hyperlink" Target="https://podminky.urs.cz/item/CS_URS_2025_01/781131237" TargetMode="External"/><Relationship Id="rId70" Type="http://schemas.openxmlformats.org/officeDocument/2006/relationships/hyperlink" Target="https://podminky.urs.cz/item/CS_URS_2025_01/998781122" TargetMode="External"/><Relationship Id="rId75" Type="http://schemas.openxmlformats.org/officeDocument/2006/relationships/hyperlink" Target="https://podminky.urs.cz/item/CS_URS_2025_01/784211101" TargetMode="External"/><Relationship Id="rId1" Type="http://schemas.openxmlformats.org/officeDocument/2006/relationships/hyperlink" Target="https://podminky.urs.cz/item/CS_URS_2025_01/965046111" TargetMode="External"/><Relationship Id="rId6" Type="http://schemas.openxmlformats.org/officeDocument/2006/relationships/hyperlink" Target="https://podminky.urs.cz/item/CS_URS_2025_01/766691812" TargetMode="External"/><Relationship Id="rId15" Type="http://schemas.openxmlformats.org/officeDocument/2006/relationships/hyperlink" Target="https://podminky.urs.cz/item/CS_URS_2025_01/622143004" TargetMode="External"/><Relationship Id="rId23" Type="http://schemas.openxmlformats.org/officeDocument/2006/relationships/hyperlink" Target="https://podminky.urs.cz/item/CS_URS_2025_01/612131121" TargetMode="External"/><Relationship Id="rId28" Type="http://schemas.openxmlformats.org/officeDocument/2006/relationships/hyperlink" Target="https://podminky.urs.cz/item/CS_URS_2025_01/642944121" TargetMode="External"/><Relationship Id="rId36" Type="http://schemas.openxmlformats.org/officeDocument/2006/relationships/hyperlink" Target="https://podminky.urs.cz/item/CS_URS_2025_01/998725122" TargetMode="External"/><Relationship Id="rId49" Type="http://schemas.openxmlformats.org/officeDocument/2006/relationships/hyperlink" Target="https://podminky.urs.cz/item/CS_URS_2025_01/998766122" TargetMode="External"/><Relationship Id="rId57" Type="http://schemas.openxmlformats.org/officeDocument/2006/relationships/hyperlink" Target="https://podminky.urs.cz/item/CS_URS_2024_02/771591115" TargetMode="External"/><Relationship Id="rId10" Type="http://schemas.openxmlformats.org/officeDocument/2006/relationships/hyperlink" Target="https://podminky.urs.cz/item/CS_URS_2025_01/997013212" TargetMode="External"/><Relationship Id="rId31" Type="http://schemas.openxmlformats.org/officeDocument/2006/relationships/hyperlink" Target="https://podminky.urs.cz/item/CS_URS_2025_01/783315101" TargetMode="External"/><Relationship Id="rId44" Type="http://schemas.openxmlformats.org/officeDocument/2006/relationships/hyperlink" Target="https://podminky.urs.cz/item/CS_URS_2025_01/763131761" TargetMode="External"/><Relationship Id="rId52" Type="http://schemas.openxmlformats.org/officeDocument/2006/relationships/hyperlink" Target="https://podminky.urs.cz/item/CS_URS_2025_01/766660729" TargetMode="External"/><Relationship Id="rId60" Type="http://schemas.openxmlformats.org/officeDocument/2006/relationships/hyperlink" Target="https://podminky.urs.cz/item/CS_URS_2025_01/771591207" TargetMode="External"/><Relationship Id="rId65" Type="http://schemas.openxmlformats.org/officeDocument/2006/relationships/hyperlink" Target="https://podminky.urs.cz/item/CS_URS_2025_01/781492211" TargetMode="External"/><Relationship Id="rId73" Type="http://schemas.openxmlformats.org/officeDocument/2006/relationships/hyperlink" Target="https://podminky.urs.cz/item/CS_URS_2025_01/784171121" TargetMode="External"/><Relationship Id="rId4" Type="http://schemas.openxmlformats.org/officeDocument/2006/relationships/hyperlink" Target="https://podminky.urs.cz/item/CS_URS_2025_01/776201812" TargetMode="External"/><Relationship Id="rId9" Type="http://schemas.openxmlformats.org/officeDocument/2006/relationships/hyperlink" Target="https://podminky.urs.cz/item/CS_URS_2025_01/971033521" TargetMode="External"/><Relationship Id="rId13" Type="http://schemas.openxmlformats.org/officeDocument/2006/relationships/hyperlink" Target="https://podminky.urs.cz/item/CS_URS_2025_01/997013631" TargetMode="External"/><Relationship Id="rId18" Type="http://schemas.openxmlformats.org/officeDocument/2006/relationships/hyperlink" Target="https://podminky.urs.cz/item/CS_URS_2025_01/612341121" TargetMode="External"/><Relationship Id="rId39" Type="http://schemas.openxmlformats.org/officeDocument/2006/relationships/hyperlink" Target="https://podminky.urs.cz/item/CS_URS_2025_01/725291653" TargetMode="External"/><Relationship Id="rId34" Type="http://schemas.openxmlformats.org/officeDocument/2006/relationships/hyperlink" Target="https://podminky.urs.cz/item/CS_URS_2025_01/949101111" TargetMode="External"/><Relationship Id="rId50" Type="http://schemas.openxmlformats.org/officeDocument/2006/relationships/hyperlink" Target="https://podminky.urs.cz/item/CS_URS_2025_01/766660001" TargetMode="External"/><Relationship Id="rId55" Type="http://schemas.openxmlformats.org/officeDocument/2006/relationships/hyperlink" Target="https://podminky.urs.cz/item/CS_URS_2025_01/771574416" TargetMode="External"/><Relationship Id="rId76" Type="http://schemas.openxmlformats.org/officeDocument/2006/relationships/drawing" Target="../drawings/drawing18.xml"/><Relationship Id="rId7" Type="http://schemas.openxmlformats.org/officeDocument/2006/relationships/hyperlink" Target="https://podminky.urs.cz/item/CS_URS_2025_01/978035127" TargetMode="External"/><Relationship Id="rId71" Type="http://schemas.openxmlformats.org/officeDocument/2006/relationships/hyperlink" Target="https://podminky.urs.cz/item/CS_URS_2025_01/784111001"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5_01/783314101" TargetMode="External"/><Relationship Id="rId21" Type="http://schemas.openxmlformats.org/officeDocument/2006/relationships/hyperlink" Target="https://podminky.urs.cz/item/CS_URS_2025_01/612341191" TargetMode="External"/><Relationship Id="rId34" Type="http://schemas.openxmlformats.org/officeDocument/2006/relationships/hyperlink" Target="https://podminky.urs.cz/item/CS_URS_2025_01/725291652" TargetMode="External"/><Relationship Id="rId42" Type="http://schemas.openxmlformats.org/officeDocument/2006/relationships/hyperlink" Target="https://podminky.urs.cz/item/CS_URS_2025_01/763412114" TargetMode="External"/><Relationship Id="rId47" Type="http://schemas.openxmlformats.org/officeDocument/2006/relationships/hyperlink" Target="https://podminky.urs.cz/item/CS_URS_2025_01/766660729" TargetMode="External"/><Relationship Id="rId50" Type="http://schemas.openxmlformats.org/officeDocument/2006/relationships/hyperlink" Target="https://podminky.urs.cz/item/CS_URS_2025_01/771574416" TargetMode="External"/><Relationship Id="rId55" Type="http://schemas.openxmlformats.org/officeDocument/2006/relationships/hyperlink" Target="https://podminky.urs.cz/item/CS_URS_2025_01/781121011" TargetMode="External"/><Relationship Id="rId63" Type="http://schemas.openxmlformats.org/officeDocument/2006/relationships/hyperlink" Target="https://podminky.urs.cz/item/CS_URS_2025_01/784111001" TargetMode="External"/><Relationship Id="rId68" Type="http://schemas.openxmlformats.org/officeDocument/2006/relationships/drawing" Target="../drawings/drawing2.xml"/><Relationship Id="rId7" Type="http://schemas.openxmlformats.org/officeDocument/2006/relationships/hyperlink" Target="https://podminky.urs.cz/item/CS_URS_2025_01/978059541" TargetMode="External"/><Relationship Id="rId2" Type="http://schemas.openxmlformats.org/officeDocument/2006/relationships/hyperlink" Target="https://podminky.urs.cz/item/CS_URS_2025_01/965046111" TargetMode="External"/><Relationship Id="rId16" Type="http://schemas.openxmlformats.org/officeDocument/2006/relationships/hyperlink" Target="https://podminky.urs.cz/item/CS_URS_2025_01/619995001" TargetMode="External"/><Relationship Id="rId29" Type="http://schemas.openxmlformats.org/officeDocument/2006/relationships/hyperlink" Target="https://podminky.urs.cz/item/CS_URS_2025_01/952901111" TargetMode="External"/><Relationship Id="rId11" Type="http://schemas.openxmlformats.org/officeDocument/2006/relationships/hyperlink" Target="https://podminky.urs.cz/item/CS_URS_2025_01/997013509" TargetMode="External"/><Relationship Id="rId24" Type="http://schemas.openxmlformats.org/officeDocument/2006/relationships/hyperlink" Target="https://podminky.urs.cz/item/CS_URS_2025_01/642944121" TargetMode="External"/><Relationship Id="rId32" Type="http://schemas.openxmlformats.org/officeDocument/2006/relationships/hyperlink" Target="https://podminky.urs.cz/item/CS_URS_2025_01/998725122" TargetMode="External"/><Relationship Id="rId37" Type="http://schemas.openxmlformats.org/officeDocument/2006/relationships/hyperlink" Target="https://podminky.urs.cz/item/CS_URS_2025_01/998763332" TargetMode="External"/><Relationship Id="rId40" Type="http://schemas.openxmlformats.org/officeDocument/2006/relationships/hyperlink" Target="https://podminky.urs.cz/item/CS_URS_2025_01/763172355" TargetMode="External"/><Relationship Id="rId45" Type="http://schemas.openxmlformats.org/officeDocument/2006/relationships/hyperlink" Target="https://podminky.urs.cz/item/CS_URS_2025_01/766660001" TargetMode="External"/><Relationship Id="rId53" Type="http://schemas.openxmlformats.org/officeDocument/2006/relationships/hyperlink" Target="https://podminky.urs.cz/item/CS_URS_2025_01/781131207" TargetMode="External"/><Relationship Id="rId58" Type="http://schemas.openxmlformats.org/officeDocument/2006/relationships/hyperlink" Target="https://podminky.urs.cz/item/CS_URS_2025_01/781495115" TargetMode="External"/><Relationship Id="rId66" Type="http://schemas.openxmlformats.org/officeDocument/2006/relationships/hyperlink" Target="https://podminky.urs.cz/item/CS_URS_2025_01/784181101" TargetMode="External"/><Relationship Id="rId5" Type="http://schemas.openxmlformats.org/officeDocument/2006/relationships/hyperlink" Target="https://podminky.urs.cz/item/CS_URS_2025_01/751398821" TargetMode="External"/><Relationship Id="rId61" Type="http://schemas.openxmlformats.org/officeDocument/2006/relationships/hyperlink" Target="https://podminky.urs.cz/item/CS_URS_2025_01/781571121" TargetMode="External"/><Relationship Id="rId19" Type="http://schemas.openxmlformats.org/officeDocument/2006/relationships/hyperlink" Target="https://podminky.urs.cz/item/CS_URS_2025_01/612131121" TargetMode="External"/><Relationship Id="rId14" Type="http://schemas.openxmlformats.org/officeDocument/2006/relationships/hyperlink" Target="https://podminky.urs.cz/item/CS_URS_2025_01/622143005" TargetMode="External"/><Relationship Id="rId22" Type="http://schemas.openxmlformats.org/officeDocument/2006/relationships/hyperlink" Target="https://podminky.urs.cz/item/CS_URS_2025_01/632451101" TargetMode="External"/><Relationship Id="rId27" Type="http://schemas.openxmlformats.org/officeDocument/2006/relationships/hyperlink" Target="https://podminky.urs.cz/item/CS_URS_2025_01/783315101" TargetMode="External"/><Relationship Id="rId30" Type="http://schemas.openxmlformats.org/officeDocument/2006/relationships/hyperlink" Target="https://podminky.urs.cz/item/CS_URS_2025_01/949101111" TargetMode="External"/><Relationship Id="rId35" Type="http://schemas.openxmlformats.org/officeDocument/2006/relationships/hyperlink" Target="https://podminky.urs.cz/item/CS_URS_2025_01/725291653" TargetMode="External"/><Relationship Id="rId43" Type="http://schemas.openxmlformats.org/officeDocument/2006/relationships/hyperlink" Target="https://podminky.urs.cz/item/CS_URS_2025_01/763412124" TargetMode="External"/><Relationship Id="rId48" Type="http://schemas.openxmlformats.org/officeDocument/2006/relationships/hyperlink" Target="https://podminky.urs.cz/item/CS_URS_2025_01/771111011" TargetMode="External"/><Relationship Id="rId56" Type="http://schemas.openxmlformats.org/officeDocument/2006/relationships/hyperlink" Target="https://podminky.urs.cz/item/CS_URS_2025_01/781472221" TargetMode="External"/><Relationship Id="rId64" Type="http://schemas.openxmlformats.org/officeDocument/2006/relationships/hyperlink" Target="https://podminky.urs.cz/item/CS_URS_2025_01/784171101" TargetMode="External"/><Relationship Id="rId8" Type="http://schemas.openxmlformats.org/officeDocument/2006/relationships/hyperlink" Target="https://podminky.urs.cz/item/CS_URS_2025_01/962031132" TargetMode="External"/><Relationship Id="rId51" Type="http://schemas.openxmlformats.org/officeDocument/2006/relationships/hyperlink" Target="https://podminky.urs.cz/item/CS_URS_2025_01/998771122" TargetMode="External"/><Relationship Id="rId3" Type="http://schemas.openxmlformats.org/officeDocument/2006/relationships/hyperlink" Target="https://podminky.urs.cz/item/CS_URS_2025_01/965046119" TargetMode="External"/><Relationship Id="rId12" Type="http://schemas.openxmlformats.org/officeDocument/2006/relationships/hyperlink" Target="https://podminky.urs.cz/item/CS_URS_2025_01/997013631" TargetMode="External"/><Relationship Id="rId17" Type="http://schemas.openxmlformats.org/officeDocument/2006/relationships/hyperlink" Target="https://podminky.urs.cz/item/CS_URS_2025_01/612321111" TargetMode="External"/><Relationship Id="rId25" Type="http://schemas.openxmlformats.org/officeDocument/2006/relationships/hyperlink" Target="https://podminky.urs.cz/item/CS_URS_2025_01/783301313" TargetMode="External"/><Relationship Id="rId33" Type="http://schemas.openxmlformats.org/officeDocument/2006/relationships/hyperlink" Target="https://podminky.urs.cz/item/CS_URS_2025_01/725291667" TargetMode="External"/><Relationship Id="rId38" Type="http://schemas.openxmlformats.org/officeDocument/2006/relationships/hyperlink" Target="https://podminky.urs.cz/item/CS_URS_2025_01/763131451" TargetMode="External"/><Relationship Id="rId46" Type="http://schemas.openxmlformats.org/officeDocument/2006/relationships/hyperlink" Target="https://podminky.urs.cz/item/CS_URS_2025_01/766660728" TargetMode="External"/><Relationship Id="rId59" Type="http://schemas.openxmlformats.org/officeDocument/2006/relationships/hyperlink" Target="https://podminky.urs.cz/item/CS_URS_2025_01/781495142" TargetMode="External"/><Relationship Id="rId67" Type="http://schemas.openxmlformats.org/officeDocument/2006/relationships/hyperlink" Target="https://podminky.urs.cz/item/CS_URS_2025_01/784211101" TargetMode="External"/><Relationship Id="rId20" Type="http://schemas.openxmlformats.org/officeDocument/2006/relationships/hyperlink" Target="https://podminky.urs.cz/item/CS_URS_2025_01/612341121" TargetMode="External"/><Relationship Id="rId41" Type="http://schemas.openxmlformats.org/officeDocument/2006/relationships/hyperlink" Target="https://podminky.urs.cz/item/CS_URS_2025_01/763172353" TargetMode="External"/><Relationship Id="rId54" Type="http://schemas.openxmlformats.org/officeDocument/2006/relationships/hyperlink" Target="https://podminky.urs.cz/item/CS_URS_2025_01/781131237" TargetMode="External"/><Relationship Id="rId62" Type="http://schemas.openxmlformats.org/officeDocument/2006/relationships/hyperlink" Target="https://podminky.urs.cz/item/CS_URS_2025_01/998781122" TargetMode="External"/><Relationship Id="rId1" Type="http://schemas.openxmlformats.org/officeDocument/2006/relationships/hyperlink" Target="https://podminky.urs.cz/item/CS_URS_2025_01/965081213" TargetMode="External"/><Relationship Id="rId6" Type="http://schemas.openxmlformats.org/officeDocument/2006/relationships/hyperlink" Target="https://podminky.urs.cz/item/CS_URS_2025_01/978013191" TargetMode="External"/><Relationship Id="rId15" Type="http://schemas.openxmlformats.org/officeDocument/2006/relationships/hyperlink" Target="https://podminky.urs.cz/item/CS_URS_2025_01/629991012" TargetMode="External"/><Relationship Id="rId23" Type="http://schemas.openxmlformats.org/officeDocument/2006/relationships/hyperlink" Target="https://podminky.urs.cz/item/CS_URS_2025_01/771121011" TargetMode="External"/><Relationship Id="rId28" Type="http://schemas.openxmlformats.org/officeDocument/2006/relationships/hyperlink" Target="https://podminky.urs.cz/item/CS_URS_2025_01/783317101" TargetMode="External"/><Relationship Id="rId36" Type="http://schemas.openxmlformats.org/officeDocument/2006/relationships/hyperlink" Target="https://podminky.urs.cz/item/CS_URS_2025_01/725291680" TargetMode="External"/><Relationship Id="rId49" Type="http://schemas.openxmlformats.org/officeDocument/2006/relationships/hyperlink" Target="https://podminky.urs.cz/item/CS_URS_2025_01/771121011" TargetMode="External"/><Relationship Id="rId57" Type="http://schemas.openxmlformats.org/officeDocument/2006/relationships/hyperlink" Target="https://podminky.urs.cz/item/CS_URS_2025_01/781492211" TargetMode="External"/><Relationship Id="rId10" Type="http://schemas.openxmlformats.org/officeDocument/2006/relationships/hyperlink" Target="https://podminky.urs.cz/item/CS_URS_2025_01/997013501" TargetMode="External"/><Relationship Id="rId31" Type="http://schemas.openxmlformats.org/officeDocument/2006/relationships/hyperlink" Target="https://podminky.urs.cz/item/CS_URS_2025_01/998018002" TargetMode="External"/><Relationship Id="rId44" Type="http://schemas.openxmlformats.org/officeDocument/2006/relationships/hyperlink" Target="https://podminky.urs.cz/item/CS_URS_2025_01/998766122" TargetMode="External"/><Relationship Id="rId52" Type="http://schemas.openxmlformats.org/officeDocument/2006/relationships/hyperlink" Target="https://podminky.urs.cz/item/CS_URS_2025_01/771591207" TargetMode="External"/><Relationship Id="rId60" Type="http://schemas.openxmlformats.org/officeDocument/2006/relationships/hyperlink" Target="https://podminky.urs.cz/item/CS_URS_2025_01/781495143" TargetMode="External"/><Relationship Id="rId65" Type="http://schemas.openxmlformats.org/officeDocument/2006/relationships/hyperlink" Target="https://podminky.urs.cz/item/CS_URS_2025_01/784171121" TargetMode="External"/><Relationship Id="rId4" Type="http://schemas.openxmlformats.org/officeDocument/2006/relationships/hyperlink" Target="https://podminky.urs.cz/item/CS_URS_2025_01/968072455" TargetMode="External"/><Relationship Id="rId9" Type="http://schemas.openxmlformats.org/officeDocument/2006/relationships/hyperlink" Target="https://podminky.urs.cz/item/CS_URS_2025_01/997013212" TargetMode="External"/><Relationship Id="rId13" Type="http://schemas.openxmlformats.org/officeDocument/2006/relationships/hyperlink" Target="https://podminky.urs.cz/item/CS_URS_2025_01/622143004" TargetMode="External"/><Relationship Id="rId18" Type="http://schemas.openxmlformats.org/officeDocument/2006/relationships/hyperlink" Target="https://podminky.urs.cz/item/CS_URS_2025_01/612321191" TargetMode="External"/><Relationship Id="rId39" Type="http://schemas.openxmlformats.org/officeDocument/2006/relationships/hyperlink" Target="https://podminky.urs.cz/item/CS_URS_2025_01/763131714"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hyperlink" Target="https://podminky.urs.cz/item/CS_URS_2025_01/070001000" TargetMode="External"/><Relationship Id="rId1" Type="http://schemas.openxmlformats.org/officeDocument/2006/relationships/hyperlink" Target="https://podminky.urs.cz/item/CS_URS_2025_01/030001000" TargetMode="External"/></Relationships>
</file>

<file path=xl/worksheets/_rels/sheet23.xml.rels><?xml version="1.0" encoding="UTF-8" standalone="yes"?>
<Relationships xmlns="http://schemas.openxmlformats.org/package/2006/relationships"><Relationship Id="rId26" Type="http://schemas.openxmlformats.org/officeDocument/2006/relationships/hyperlink" Target="https://podminky.urs.cz/item/CS_URS_2025_01/783301313" TargetMode="External"/><Relationship Id="rId21" Type="http://schemas.openxmlformats.org/officeDocument/2006/relationships/hyperlink" Target="https://podminky.urs.cz/item/CS_URS_2025_01/612341121" TargetMode="External"/><Relationship Id="rId34" Type="http://schemas.openxmlformats.org/officeDocument/2006/relationships/hyperlink" Target="https://podminky.urs.cz/item/CS_URS_2025_01/725291667" TargetMode="External"/><Relationship Id="rId42" Type="http://schemas.openxmlformats.org/officeDocument/2006/relationships/hyperlink" Target="https://podminky.urs.cz/item/CS_URS_2025_01/763131761" TargetMode="External"/><Relationship Id="rId47" Type="http://schemas.openxmlformats.org/officeDocument/2006/relationships/hyperlink" Target="https://podminky.urs.cz/item/CS_URS_2025_01/766660728" TargetMode="External"/><Relationship Id="rId50" Type="http://schemas.openxmlformats.org/officeDocument/2006/relationships/hyperlink" Target="https://podminky.urs.cz/item/CS_URS_2025_01/771121011" TargetMode="External"/><Relationship Id="rId55" Type="http://schemas.openxmlformats.org/officeDocument/2006/relationships/hyperlink" Target="https://podminky.urs.cz/item/CS_URS_2025_01/781131237" TargetMode="External"/><Relationship Id="rId63" Type="http://schemas.openxmlformats.org/officeDocument/2006/relationships/hyperlink" Target="https://podminky.urs.cz/item/CS_URS_2025_01/784111001" TargetMode="External"/><Relationship Id="rId68" Type="http://schemas.openxmlformats.org/officeDocument/2006/relationships/drawing" Target="../drawings/drawing23.xml"/><Relationship Id="rId7" Type="http://schemas.openxmlformats.org/officeDocument/2006/relationships/hyperlink" Target="https://podminky.urs.cz/item/CS_URS_2025_01/978059541" TargetMode="External"/><Relationship Id="rId2" Type="http://schemas.openxmlformats.org/officeDocument/2006/relationships/hyperlink" Target="https://podminky.urs.cz/item/CS_URS_2025_01/965046111" TargetMode="External"/><Relationship Id="rId16" Type="http://schemas.openxmlformats.org/officeDocument/2006/relationships/hyperlink" Target="https://podminky.urs.cz/item/CS_URS_2025_01/342291121" TargetMode="External"/><Relationship Id="rId29" Type="http://schemas.openxmlformats.org/officeDocument/2006/relationships/hyperlink" Target="https://podminky.urs.cz/item/CS_URS_2025_01/783317101" TargetMode="External"/><Relationship Id="rId11" Type="http://schemas.openxmlformats.org/officeDocument/2006/relationships/hyperlink" Target="https://podminky.urs.cz/item/CS_URS_2025_01/997013509" TargetMode="External"/><Relationship Id="rId24" Type="http://schemas.openxmlformats.org/officeDocument/2006/relationships/hyperlink" Target="https://podminky.urs.cz/item/CS_URS_2025_01/771121011" TargetMode="External"/><Relationship Id="rId32" Type="http://schemas.openxmlformats.org/officeDocument/2006/relationships/hyperlink" Target="https://podminky.urs.cz/item/CS_URS_2025_01/998018002" TargetMode="External"/><Relationship Id="rId37" Type="http://schemas.openxmlformats.org/officeDocument/2006/relationships/hyperlink" Target="https://podminky.urs.cz/item/CS_URS_2025_01/725291680" TargetMode="External"/><Relationship Id="rId40" Type="http://schemas.openxmlformats.org/officeDocument/2006/relationships/hyperlink" Target="https://podminky.urs.cz/item/CS_URS_2025_01/763131451" TargetMode="External"/><Relationship Id="rId45" Type="http://schemas.openxmlformats.org/officeDocument/2006/relationships/hyperlink" Target="https://podminky.urs.cz/item/CS_URS_2025_01/998766122" TargetMode="External"/><Relationship Id="rId53" Type="http://schemas.openxmlformats.org/officeDocument/2006/relationships/hyperlink" Target="https://podminky.urs.cz/item/CS_URS_2025_01/771591207" TargetMode="External"/><Relationship Id="rId58" Type="http://schemas.openxmlformats.org/officeDocument/2006/relationships/hyperlink" Target="https://podminky.urs.cz/item/CS_URS_2025_01/781495115" TargetMode="External"/><Relationship Id="rId66" Type="http://schemas.openxmlformats.org/officeDocument/2006/relationships/hyperlink" Target="https://podminky.urs.cz/item/CS_URS_2025_01/784181101" TargetMode="External"/><Relationship Id="rId5" Type="http://schemas.openxmlformats.org/officeDocument/2006/relationships/hyperlink" Target="https://podminky.urs.cz/item/CS_URS_2025_01/751398821" TargetMode="External"/><Relationship Id="rId61" Type="http://schemas.openxmlformats.org/officeDocument/2006/relationships/hyperlink" Target="https://podminky.urs.cz/item/CS_URS_2025_01/781571111" TargetMode="External"/><Relationship Id="rId19" Type="http://schemas.openxmlformats.org/officeDocument/2006/relationships/hyperlink" Target="https://podminky.urs.cz/item/CS_URS_2025_01/612321191" TargetMode="External"/><Relationship Id="rId14" Type="http://schemas.openxmlformats.org/officeDocument/2006/relationships/hyperlink" Target="https://podminky.urs.cz/item/CS_URS_2025_01/342272225" TargetMode="External"/><Relationship Id="rId22" Type="http://schemas.openxmlformats.org/officeDocument/2006/relationships/hyperlink" Target="https://podminky.urs.cz/item/CS_URS_2025_01/612341191" TargetMode="External"/><Relationship Id="rId27" Type="http://schemas.openxmlformats.org/officeDocument/2006/relationships/hyperlink" Target="https://podminky.urs.cz/item/CS_URS_2025_01/783314101" TargetMode="External"/><Relationship Id="rId30" Type="http://schemas.openxmlformats.org/officeDocument/2006/relationships/hyperlink" Target="https://podminky.urs.cz/item/CS_URS_2025_01/952901111" TargetMode="External"/><Relationship Id="rId35" Type="http://schemas.openxmlformats.org/officeDocument/2006/relationships/hyperlink" Target="https://podminky.urs.cz/item/CS_URS_2025_01/725291652" TargetMode="External"/><Relationship Id="rId43" Type="http://schemas.openxmlformats.org/officeDocument/2006/relationships/hyperlink" Target="https://podminky.urs.cz/item/CS_URS_2025_01/763172353" TargetMode="External"/><Relationship Id="rId48" Type="http://schemas.openxmlformats.org/officeDocument/2006/relationships/hyperlink" Target="https://podminky.urs.cz/item/CS_URS_2025_01/766660729" TargetMode="External"/><Relationship Id="rId56" Type="http://schemas.openxmlformats.org/officeDocument/2006/relationships/hyperlink" Target="https://podminky.urs.cz/item/CS_URS_2025_01/781121011" TargetMode="External"/><Relationship Id="rId64" Type="http://schemas.openxmlformats.org/officeDocument/2006/relationships/hyperlink" Target="https://podminky.urs.cz/item/CS_URS_2025_01/784171101" TargetMode="External"/><Relationship Id="rId8" Type="http://schemas.openxmlformats.org/officeDocument/2006/relationships/hyperlink" Target="https://podminky.urs.cz/item/CS_URS_2025_01/962031132" TargetMode="External"/><Relationship Id="rId51" Type="http://schemas.openxmlformats.org/officeDocument/2006/relationships/hyperlink" Target="https://podminky.urs.cz/item/CS_URS_2025_01/771574416" TargetMode="External"/><Relationship Id="rId3" Type="http://schemas.openxmlformats.org/officeDocument/2006/relationships/hyperlink" Target="https://podminky.urs.cz/item/CS_URS_2025_01/965046119" TargetMode="External"/><Relationship Id="rId12" Type="http://schemas.openxmlformats.org/officeDocument/2006/relationships/hyperlink" Target="https://podminky.urs.cz/item/CS_URS_2025_01/997013631" TargetMode="External"/><Relationship Id="rId17" Type="http://schemas.openxmlformats.org/officeDocument/2006/relationships/hyperlink" Target="https://podminky.urs.cz/item/CS_URS_2025_01/622143005" TargetMode="External"/><Relationship Id="rId25" Type="http://schemas.openxmlformats.org/officeDocument/2006/relationships/hyperlink" Target="https://podminky.urs.cz/item/CS_URS_2025_01/642942111" TargetMode="External"/><Relationship Id="rId33" Type="http://schemas.openxmlformats.org/officeDocument/2006/relationships/hyperlink" Target="https://podminky.urs.cz/item/CS_URS_2025_01/998725122" TargetMode="External"/><Relationship Id="rId38" Type="http://schemas.openxmlformats.org/officeDocument/2006/relationships/hyperlink" Target="https://podminky.urs.cz/item/CS_URS_2025_01/781491011" TargetMode="External"/><Relationship Id="rId46" Type="http://schemas.openxmlformats.org/officeDocument/2006/relationships/hyperlink" Target="https://podminky.urs.cz/item/CS_URS_2025_01/766660001" TargetMode="External"/><Relationship Id="rId59" Type="http://schemas.openxmlformats.org/officeDocument/2006/relationships/hyperlink" Target="https://podminky.urs.cz/item/CS_URS_2025_01/781495142" TargetMode="External"/><Relationship Id="rId67" Type="http://schemas.openxmlformats.org/officeDocument/2006/relationships/hyperlink" Target="https://podminky.urs.cz/item/CS_URS_2025_01/784211101" TargetMode="External"/><Relationship Id="rId20" Type="http://schemas.openxmlformats.org/officeDocument/2006/relationships/hyperlink" Target="https://podminky.urs.cz/item/CS_URS_2025_01/612131121" TargetMode="External"/><Relationship Id="rId41" Type="http://schemas.openxmlformats.org/officeDocument/2006/relationships/hyperlink" Target="https://podminky.urs.cz/item/CS_URS_2025_01/763131714" TargetMode="External"/><Relationship Id="rId54" Type="http://schemas.openxmlformats.org/officeDocument/2006/relationships/hyperlink" Target="https://podminky.urs.cz/item/CS_URS_2025_01/781131207" TargetMode="External"/><Relationship Id="rId62" Type="http://schemas.openxmlformats.org/officeDocument/2006/relationships/hyperlink" Target="https://podminky.urs.cz/item/CS_URS_2025_01/998781122" TargetMode="External"/><Relationship Id="rId1" Type="http://schemas.openxmlformats.org/officeDocument/2006/relationships/hyperlink" Target="https://podminky.urs.cz/item/CS_URS_2025_01/965081213" TargetMode="External"/><Relationship Id="rId6" Type="http://schemas.openxmlformats.org/officeDocument/2006/relationships/hyperlink" Target="https://podminky.urs.cz/item/CS_URS_2025_01/978013191" TargetMode="External"/><Relationship Id="rId15" Type="http://schemas.openxmlformats.org/officeDocument/2006/relationships/hyperlink" Target="https://podminky.urs.cz/item/CS_URS_2025_01/342291111" TargetMode="External"/><Relationship Id="rId23" Type="http://schemas.openxmlformats.org/officeDocument/2006/relationships/hyperlink" Target="https://podminky.urs.cz/item/CS_URS_2025_01/632451101" TargetMode="External"/><Relationship Id="rId28" Type="http://schemas.openxmlformats.org/officeDocument/2006/relationships/hyperlink" Target="https://podminky.urs.cz/item/CS_URS_2025_01/783315101" TargetMode="External"/><Relationship Id="rId36" Type="http://schemas.openxmlformats.org/officeDocument/2006/relationships/hyperlink" Target="https://podminky.urs.cz/item/CS_URS_2025_01/725291653" TargetMode="External"/><Relationship Id="rId49" Type="http://schemas.openxmlformats.org/officeDocument/2006/relationships/hyperlink" Target="https://podminky.urs.cz/item/CS_URS_2025_01/771111011" TargetMode="External"/><Relationship Id="rId57" Type="http://schemas.openxmlformats.org/officeDocument/2006/relationships/hyperlink" Target="https://podminky.urs.cz/item/CS_URS_2025_01/781472221" TargetMode="External"/><Relationship Id="rId10" Type="http://schemas.openxmlformats.org/officeDocument/2006/relationships/hyperlink" Target="https://podminky.urs.cz/item/CS_URS_2025_01/997013501" TargetMode="External"/><Relationship Id="rId31" Type="http://schemas.openxmlformats.org/officeDocument/2006/relationships/hyperlink" Target="https://podminky.urs.cz/item/CS_URS_2025_01/949101111" TargetMode="External"/><Relationship Id="rId44" Type="http://schemas.openxmlformats.org/officeDocument/2006/relationships/hyperlink" Target="https://podminky.urs.cz/item/CS_URS_2025_01/763172355" TargetMode="External"/><Relationship Id="rId52" Type="http://schemas.openxmlformats.org/officeDocument/2006/relationships/hyperlink" Target="https://podminky.urs.cz/item/CS_URS_2025_01/998771122" TargetMode="External"/><Relationship Id="rId60" Type="http://schemas.openxmlformats.org/officeDocument/2006/relationships/hyperlink" Target="https://podminky.urs.cz/item/CS_URS_2025_01/781495143" TargetMode="External"/><Relationship Id="rId65" Type="http://schemas.openxmlformats.org/officeDocument/2006/relationships/hyperlink" Target="https://podminky.urs.cz/item/CS_URS_2025_01/784171121" TargetMode="External"/><Relationship Id="rId4" Type="http://schemas.openxmlformats.org/officeDocument/2006/relationships/hyperlink" Target="https://podminky.urs.cz/item/CS_URS_2025_01/968072455" TargetMode="External"/><Relationship Id="rId9" Type="http://schemas.openxmlformats.org/officeDocument/2006/relationships/hyperlink" Target="https://podminky.urs.cz/item/CS_URS_2025_01/997013212" TargetMode="External"/><Relationship Id="rId13" Type="http://schemas.openxmlformats.org/officeDocument/2006/relationships/hyperlink" Target="https://podminky.urs.cz/item/CS_URS_2025_01/317142422" TargetMode="External"/><Relationship Id="rId18" Type="http://schemas.openxmlformats.org/officeDocument/2006/relationships/hyperlink" Target="https://podminky.urs.cz/item/CS_URS_2025_01/612321111" TargetMode="External"/><Relationship Id="rId39" Type="http://schemas.openxmlformats.org/officeDocument/2006/relationships/hyperlink" Target="https://podminky.urs.cz/item/CS_URS_2025_01/998763332" TargetMode="External"/></Relationships>
</file>

<file path=xl/worksheets/_rels/sheet24.xml.rels><?xml version="1.0" encoding="UTF-8" standalone="yes"?>
<Relationships xmlns="http://schemas.openxmlformats.org/package/2006/relationships"><Relationship Id="rId26" Type="http://schemas.openxmlformats.org/officeDocument/2006/relationships/hyperlink" Target="https://podminky.urs.cz/item/CS_URS_2025_01/771121011" TargetMode="External"/><Relationship Id="rId21" Type="http://schemas.openxmlformats.org/officeDocument/2006/relationships/hyperlink" Target="https://podminky.urs.cz/item/CS_URS_2025_01/612321191" TargetMode="External"/><Relationship Id="rId42" Type="http://schemas.openxmlformats.org/officeDocument/2006/relationships/hyperlink" Target="https://podminky.urs.cz/item/CS_URS_2025_01/763131451" TargetMode="External"/><Relationship Id="rId47" Type="http://schemas.openxmlformats.org/officeDocument/2006/relationships/hyperlink" Target="https://podminky.urs.cz/item/CS_URS_2025_01/763412114" TargetMode="External"/><Relationship Id="rId63" Type="http://schemas.openxmlformats.org/officeDocument/2006/relationships/hyperlink" Target="https://podminky.urs.cz/item/CS_URS_2025_01/781121011" TargetMode="External"/><Relationship Id="rId68" Type="http://schemas.openxmlformats.org/officeDocument/2006/relationships/hyperlink" Target="https://podminky.urs.cz/item/CS_URS_2025_01/781495143" TargetMode="External"/><Relationship Id="rId16" Type="http://schemas.openxmlformats.org/officeDocument/2006/relationships/hyperlink" Target="https://podminky.urs.cz/item/CS_URS_2025_01/342291121" TargetMode="External"/><Relationship Id="rId11" Type="http://schemas.openxmlformats.org/officeDocument/2006/relationships/hyperlink" Target="https://podminky.urs.cz/item/CS_URS_2025_01/997013509" TargetMode="External"/><Relationship Id="rId24" Type="http://schemas.openxmlformats.org/officeDocument/2006/relationships/hyperlink" Target="https://podminky.urs.cz/item/CS_URS_2025_01/612341191" TargetMode="External"/><Relationship Id="rId32" Type="http://schemas.openxmlformats.org/officeDocument/2006/relationships/hyperlink" Target="https://podminky.urs.cz/item/CS_URS_2025_01/952901111" TargetMode="External"/><Relationship Id="rId37" Type="http://schemas.openxmlformats.org/officeDocument/2006/relationships/hyperlink" Target="https://podminky.urs.cz/item/CS_URS_2025_01/725291652" TargetMode="External"/><Relationship Id="rId40" Type="http://schemas.openxmlformats.org/officeDocument/2006/relationships/hyperlink" Target="https://podminky.urs.cz/item/CS_URS_2025_01/781491011" TargetMode="External"/><Relationship Id="rId45" Type="http://schemas.openxmlformats.org/officeDocument/2006/relationships/hyperlink" Target="https://podminky.urs.cz/item/CS_URS_2025_01/763172352" TargetMode="External"/><Relationship Id="rId53" Type="http://schemas.openxmlformats.org/officeDocument/2006/relationships/hyperlink" Target="https://podminky.urs.cz/item/CS_URS_2025_01/771121011" TargetMode="External"/><Relationship Id="rId58" Type="http://schemas.openxmlformats.org/officeDocument/2006/relationships/hyperlink" Target="https://podminky.urs.cz/item/CS_URS_2024_02/771591117" TargetMode="External"/><Relationship Id="rId66" Type="http://schemas.openxmlformats.org/officeDocument/2006/relationships/hyperlink" Target="https://podminky.urs.cz/item/CS_URS_2025_01/781495115" TargetMode="External"/><Relationship Id="rId74" Type="http://schemas.openxmlformats.org/officeDocument/2006/relationships/hyperlink" Target="https://podminky.urs.cz/item/CS_URS_2025_01/784171121" TargetMode="External"/><Relationship Id="rId5" Type="http://schemas.openxmlformats.org/officeDocument/2006/relationships/hyperlink" Target="https://podminky.urs.cz/item/CS_URS_2025_01/968072455" TargetMode="External"/><Relationship Id="rId61" Type="http://schemas.openxmlformats.org/officeDocument/2006/relationships/hyperlink" Target="https://podminky.urs.cz/item/CS_URS_2025_01/781131207" TargetMode="External"/><Relationship Id="rId19" Type="http://schemas.openxmlformats.org/officeDocument/2006/relationships/hyperlink" Target="https://podminky.urs.cz/item/CS_URS_2025_01/629991012" TargetMode="External"/><Relationship Id="rId14" Type="http://schemas.openxmlformats.org/officeDocument/2006/relationships/hyperlink" Target="https://podminky.urs.cz/item/CS_URS_2025_01/342272225" TargetMode="External"/><Relationship Id="rId22" Type="http://schemas.openxmlformats.org/officeDocument/2006/relationships/hyperlink" Target="https://podminky.urs.cz/item/CS_URS_2025_01/612131121" TargetMode="External"/><Relationship Id="rId27" Type="http://schemas.openxmlformats.org/officeDocument/2006/relationships/hyperlink" Target="https://podminky.urs.cz/item/CS_URS_2025_01/642942111" TargetMode="External"/><Relationship Id="rId30" Type="http://schemas.openxmlformats.org/officeDocument/2006/relationships/hyperlink" Target="https://podminky.urs.cz/item/CS_URS_2025_01/783315101" TargetMode="External"/><Relationship Id="rId35" Type="http://schemas.openxmlformats.org/officeDocument/2006/relationships/hyperlink" Target="https://podminky.urs.cz/item/CS_URS_2025_01/998725122" TargetMode="External"/><Relationship Id="rId43" Type="http://schemas.openxmlformats.org/officeDocument/2006/relationships/hyperlink" Target="https://podminky.urs.cz/item/CS_URS_2025_01/763131714" TargetMode="External"/><Relationship Id="rId48" Type="http://schemas.openxmlformats.org/officeDocument/2006/relationships/hyperlink" Target="https://podminky.urs.cz/item/CS_URS_2025_01/763412124" TargetMode="External"/><Relationship Id="rId56" Type="http://schemas.openxmlformats.org/officeDocument/2006/relationships/hyperlink" Target="https://podminky.urs.cz/item/CS_URS_2024_02/771474112" TargetMode="External"/><Relationship Id="rId64" Type="http://schemas.openxmlformats.org/officeDocument/2006/relationships/hyperlink" Target="https://podminky.urs.cz/item/CS_URS_2025_01/781472221" TargetMode="External"/><Relationship Id="rId69" Type="http://schemas.openxmlformats.org/officeDocument/2006/relationships/hyperlink" Target="https://podminky.urs.cz/item/CS_URS_2025_01/781571111" TargetMode="External"/><Relationship Id="rId77" Type="http://schemas.openxmlformats.org/officeDocument/2006/relationships/drawing" Target="../drawings/drawing24.xml"/><Relationship Id="rId8" Type="http://schemas.openxmlformats.org/officeDocument/2006/relationships/hyperlink" Target="https://podminky.urs.cz/item/CS_URS_2025_01/962031132" TargetMode="External"/><Relationship Id="rId51" Type="http://schemas.openxmlformats.org/officeDocument/2006/relationships/hyperlink" Target="https://podminky.urs.cz/item/CS_URS_2025_01/766660728" TargetMode="External"/><Relationship Id="rId72" Type="http://schemas.openxmlformats.org/officeDocument/2006/relationships/hyperlink" Target="https://podminky.urs.cz/item/CS_URS_2025_01/784111001" TargetMode="External"/><Relationship Id="rId3" Type="http://schemas.openxmlformats.org/officeDocument/2006/relationships/hyperlink" Target="https://podminky.urs.cz/item/CS_URS_2025_01/965046111" TargetMode="External"/><Relationship Id="rId12" Type="http://schemas.openxmlformats.org/officeDocument/2006/relationships/hyperlink" Target="https://podminky.urs.cz/item/CS_URS_2025_01/997013631" TargetMode="External"/><Relationship Id="rId17" Type="http://schemas.openxmlformats.org/officeDocument/2006/relationships/hyperlink" Target="https://podminky.urs.cz/item/CS_URS_2025_01/622143004" TargetMode="External"/><Relationship Id="rId25" Type="http://schemas.openxmlformats.org/officeDocument/2006/relationships/hyperlink" Target="https://podminky.urs.cz/item/CS_URS_2025_01/632451101" TargetMode="External"/><Relationship Id="rId33" Type="http://schemas.openxmlformats.org/officeDocument/2006/relationships/hyperlink" Target="https://podminky.urs.cz/item/CS_URS_2025_01/949101111" TargetMode="External"/><Relationship Id="rId38" Type="http://schemas.openxmlformats.org/officeDocument/2006/relationships/hyperlink" Target="https://podminky.urs.cz/item/CS_URS_2025_01/725291653" TargetMode="External"/><Relationship Id="rId46" Type="http://schemas.openxmlformats.org/officeDocument/2006/relationships/hyperlink" Target="https://podminky.urs.cz/item/CS_URS_2025_01/763172353" TargetMode="External"/><Relationship Id="rId59" Type="http://schemas.openxmlformats.org/officeDocument/2006/relationships/hyperlink" Target="https://podminky.urs.cz/item/CS_URS_2025_01/998771122" TargetMode="External"/><Relationship Id="rId67" Type="http://schemas.openxmlformats.org/officeDocument/2006/relationships/hyperlink" Target="https://podminky.urs.cz/item/CS_URS_2025_01/781495142" TargetMode="External"/><Relationship Id="rId20" Type="http://schemas.openxmlformats.org/officeDocument/2006/relationships/hyperlink" Target="https://podminky.urs.cz/item/CS_URS_2025_01/612321111" TargetMode="External"/><Relationship Id="rId41" Type="http://schemas.openxmlformats.org/officeDocument/2006/relationships/hyperlink" Target="https://podminky.urs.cz/item/CS_URS_2025_01/998763332" TargetMode="External"/><Relationship Id="rId54" Type="http://schemas.openxmlformats.org/officeDocument/2006/relationships/hyperlink" Target="https://podminky.urs.cz/item/CS_URS_2025_01/771111011" TargetMode="External"/><Relationship Id="rId62" Type="http://schemas.openxmlformats.org/officeDocument/2006/relationships/hyperlink" Target="https://podminky.urs.cz/item/CS_URS_2025_01/781131237" TargetMode="External"/><Relationship Id="rId70" Type="http://schemas.openxmlformats.org/officeDocument/2006/relationships/hyperlink" Target="https://podminky.urs.cz/item/CS_URS_2025_01/781571121" TargetMode="External"/><Relationship Id="rId75" Type="http://schemas.openxmlformats.org/officeDocument/2006/relationships/hyperlink" Target="https://podminky.urs.cz/item/CS_URS_2025_01/784181101" TargetMode="External"/><Relationship Id="rId1" Type="http://schemas.openxmlformats.org/officeDocument/2006/relationships/hyperlink" Target="https://podminky.urs.cz/item/CS_URS_2025_01/965081213" TargetMode="External"/><Relationship Id="rId6" Type="http://schemas.openxmlformats.org/officeDocument/2006/relationships/hyperlink" Target="https://podminky.urs.cz/item/CS_URS_2025_01/978013191" TargetMode="External"/><Relationship Id="rId15" Type="http://schemas.openxmlformats.org/officeDocument/2006/relationships/hyperlink" Target="https://podminky.urs.cz/item/CS_URS_2025_01/342291111" TargetMode="External"/><Relationship Id="rId23" Type="http://schemas.openxmlformats.org/officeDocument/2006/relationships/hyperlink" Target="https://podminky.urs.cz/item/CS_URS_2025_01/612341121" TargetMode="External"/><Relationship Id="rId28" Type="http://schemas.openxmlformats.org/officeDocument/2006/relationships/hyperlink" Target="https://podminky.urs.cz/item/CS_URS_2025_01/783301313" TargetMode="External"/><Relationship Id="rId36" Type="http://schemas.openxmlformats.org/officeDocument/2006/relationships/hyperlink" Target="https://podminky.urs.cz/item/CS_URS_2025_01/725291667" TargetMode="External"/><Relationship Id="rId49" Type="http://schemas.openxmlformats.org/officeDocument/2006/relationships/hyperlink" Target="https://podminky.urs.cz/item/CS_URS_2025_01/998766122" TargetMode="External"/><Relationship Id="rId57" Type="http://schemas.openxmlformats.org/officeDocument/2006/relationships/hyperlink" Target="https://podminky.urs.cz/item/CS_URS_2024_02/771591115" TargetMode="External"/><Relationship Id="rId10" Type="http://schemas.openxmlformats.org/officeDocument/2006/relationships/hyperlink" Target="https://podminky.urs.cz/item/CS_URS_2025_01/997013501" TargetMode="External"/><Relationship Id="rId31" Type="http://schemas.openxmlformats.org/officeDocument/2006/relationships/hyperlink" Target="https://podminky.urs.cz/item/CS_URS_2025_01/783317101" TargetMode="External"/><Relationship Id="rId44" Type="http://schemas.openxmlformats.org/officeDocument/2006/relationships/hyperlink" Target="https://podminky.urs.cz/item/CS_URS_2025_01/763131761" TargetMode="External"/><Relationship Id="rId52" Type="http://schemas.openxmlformats.org/officeDocument/2006/relationships/hyperlink" Target="https://podminky.urs.cz/item/CS_URS_2025_01/766660729" TargetMode="External"/><Relationship Id="rId60" Type="http://schemas.openxmlformats.org/officeDocument/2006/relationships/hyperlink" Target="https://podminky.urs.cz/item/CS_URS_2025_01/771591207" TargetMode="External"/><Relationship Id="rId65" Type="http://schemas.openxmlformats.org/officeDocument/2006/relationships/hyperlink" Target="https://podminky.urs.cz/item/CS_URS_2025_01/781492211" TargetMode="External"/><Relationship Id="rId73" Type="http://schemas.openxmlformats.org/officeDocument/2006/relationships/hyperlink" Target="https://podminky.urs.cz/item/CS_URS_2025_01/784171101" TargetMode="External"/><Relationship Id="rId4" Type="http://schemas.openxmlformats.org/officeDocument/2006/relationships/hyperlink" Target="https://podminky.urs.cz/item/CS_URS_2025_01/965046119" TargetMode="External"/><Relationship Id="rId9" Type="http://schemas.openxmlformats.org/officeDocument/2006/relationships/hyperlink" Target="https://podminky.urs.cz/item/CS_URS_2025_01/997013212" TargetMode="External"/><Relationship Id="rId13" Type="http://schemas.openxmlformats.org/officeDocument/2006/relationships/hyperlink" Target="https://podminky.urs.cz/item/CS_URS_2025_01/317142422" TargetMode="External"/><Relationship Id="rId18" Type="http://schemas.openxmlformats.org/officeDocument/2006/relationships/hyperlink" Target="https://podminky.urs.cz/item/CS_URS_2025_01/622143005" TargetMode="External"/><Relationship Id="rId39" Type="http://schemas.openxmlformats.org/officeDocument/2006/relationships/hyperlink" Target="https://podminky.urs.cz/item/CS_URS_2025_01/725291680" TargetMode="External"/><Relationship Id="rId34" Type="http://schemas.openxmlformats.org/officeDocument/2006/relationships/hyperlink" Target="https://podminky.urs.cz/item/CS_URS_2025_01/998018002" TargetMode="External"/><Relationship Id="rId50" Type="http://schemas.openxmlformats.org/officeDocument/2006/relationships/hyperlink" Target="https://podminky.urs.cz/item/CS_URS_2025_01/766660001" TargetMode="External"/><Relationship Id="rId55" Type="http://schemas.openxmlformats.org/officeDocument/2006/relationships/hyperlink" Target="https://podminky.urs.cz/item/CS_URS_2025_01/771574416" TargetMode="External"/><Relationship Id="rId76" Type="http://schemas.openxmlformats.org/officeDocument/2006/relationships/hyperlink" Target="https://podminky.urs.cz/item/CS_URS_2025_01/784211101" TargetMode="External"/><Relationship Id="rId7" Type="http://schemas.openxmlformats.org/officeDocument/2006/relationships/hyperlink" Target="https://podminky.urs.cz/item/CS_URS_2025_01/978059541" TargetMode="External"/><Relationship Id="rId71" Type="http://schemas.openxmlformats.org/officeDocument/2006/relationships/hyperlink" Target="https://podminky.urs.cz/item/CS_URS_2025_01/998781122" TargetMode="External"/><Relationship Id="rId2" Type="http://schemas.openxmlformats.org/officeDocument/2006/relationships/hyperlink" Target="https://podminky.urs.cz/item/CS_URS_2025_01/965081611" TargetMode="External"/><Relationship Id="rId29" Type="http://schemas.openxmlformats.org/officeDocument/2006/relationships/hyperlink" Target="https://podminky.urs.cz/item/CS_URS_2025_01/783314101"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8" Type="http://schemas.openxmlformats.org/officeDocument/2006/relationships/hyperlink" Target="https://podminky.urs.cz/item/CS_URS_2025_01/725532114" TargetMode="External"/><Relationship Id="rId13" Type="http://schemas.openxmlformats.org/officeDocument/2006/relationships/hyperlink" Target="https://podminky.urs.cz/item/CS_URS_2025_01/725110814" TargetMode="External"/><Relationship Id="rId18" Type="http://schemas.openxmlformats.org/officeDocument/2006/relationships/hyperlink" Target="https://podminky.urs.cz/item/CS_URS_2025_01/722181231.1" TargetMode="External"/><Relationship Id="rId3" Type="http://schemas.openxmlformats.org/officeDocument/2006/relationships/hyperlink" Target="https://podminky.urs.cz/item/CS_URS_2025_01/725211701.1" TargetMode="External"/><Relationship Id="rId21" Type="http://schemas.openxmlformats.org/officeDocument/2006/relationships/hyperlink" Target="https://podminky.urs.cz/item/CS_URS_2025_01/721140802" TargetMode="External"/><Relationship Id="rId7" Type="http://schemas.openxmlformats.org/officeDocument/2006/relationships/hyperlink" Target="https://podminky.urs.cz/item/CS_URS_2025_01/725819401" TargetMode="External"/><Relationship Id="rId12" Type="http://schemas.openxmlformats.org/officeDocument/2006/relationships/hyperlink" Target="https://podminky.urs.cz/item/CS_URS_2025_01/725210821.1" TargetMode="External"/><Relationship Id="rId17" Type="http://schemas.openxmlformats.org/officeDocument/2006/relationships/hyperlink" Target="https://podminky.urs.cz/item/CS_URS_2025_01/722174003.1" TargetMode="External"/><Relationship Id="rId2" Type="http://schemas.openxmlformats.org/officeDocument/2006/relationships/hyperlink" Target="https://podminky.urs.cz/item/CS_URS_2025_01/725211701" TargetMode="External"/><Relationship Id="rId16" Type="http://schemas.openxmlformats.org/officeDocument/2006/relationships/hyperlink" Target="https://podminky.urs.cz/item/CS_URS_2025_01/722174002" TargetMode="External"/><Relationship Id="rId20" Type="http://schemas.openxmlformats.org/officeDocument/2006/relationships/hyperlink" Target="https://podminky.urs.cz/item/CS_URS_2025_01/722181232.1" TargetMode="External"/><Relationship Id="rId1" Type="http://schemas.openxmlformats.org/officeDocument/2006/relationships/hyperlink" Target="https://podminky.urs.cz/item/CS_URS_2025_01/725121502.1" TargetMode="External"/><Relationship Id="rId6" Type="http://schemas.openxmlformats.org/officeDocument/2006/relationships/hyperlink" Target="https://podminky.urs.cz/item/CS_URS_2025_01/725841322" TargetMode="External"/><Relationship Id="rId11" Type="http://schemas.openxmlformats.org/officeDocument/2006/relationships/hyperlink" Target="https://podminky.urs.cz/item/CS_URS_2025_01/725530823" TargetMode="External"/><Relationship Id="rId24" Type="http://schemas.openxmlformats.org/officeDocument/2006/relationships/drawing" Target="../drawings/drawing28.xml"/><Relationship Id="rId5" Type="http://schemas.openxmlformats.org/officeDocument/2006/relationships/hyperlink" Target="https://podminky.urs.cz/item/CS_URS_2025_01/725822611.2" TargetMode="External"/><Relationship Id="rId15" Type="http://schemas.openxmlformats.org/officeDocument/2006/relationships/hyperlink" Target="https://podminky.urs.cz/item/CS_URS_2025_01/722170804" TargetMode="External"/><Relationship Id="rId23" Type="http://schemas.openxmlformats.org/officeDocument/2006/relationships/hyperlink" Target="https://podminky.urs.cz/item/CS_URS_2025_01/721174045" TargetMode="External"/><Relationship Id="rId10" Type="http://schemas.openxmlformats.org/officeDocument/2006/relationships/hyperlink" Target="https://podminky.urs.cz/item/CS_URS_2025_01/722231221" TargetMode="External"/><Relationship Id="rId19" Type="http://schemas.openxmlformats.org/officeDocument/2006/relationships/hyperlink" Target="https://podminky.urs.cz/item/CS_URS_2025_01/722181241.1" TargetMode="External"/><Relationship Id="rId4" Type="http://schemas.openxmlformats.org/officeDocument/2006/relationships/hyperlink" Target="https://podminky.urs.cz/item/CS_URS_2025_01/725211603" TargetMode="External"/><Relationship Id="rId9" Type="http://schemas.openxmlformats.org/officeDocument/2006/relationships/hyperlink" Target="https://podminky.urs.cz/item/CS_URS_2025_01/722232043.GCM" TargetMode="External"/><Relationship Id="rId14" Type="http://schemas.openxmlformats.org/officeDocument/2006/relationships/hyperlink" Target="https://podminky.urs.cz/item/CS_URS_2025_01/725130811.1" TargetMode="External"/><Relationship Id="rId22" Type="http://schemas.openxmlformats.org/officeDocument/2006/relationships/hyperlink" Target="https://podminky.urs.cz/item/CS_URS_2025_01/721174043"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hyperlink" Target="https://podminky.urs.cz/item/CS_URS_2025_01/070001000" TargetMode="External"/><Relationship Id="rId1" Type="http://schemas.openxmlformats.org/officeDocument/2006/relationships/hyperlink" Target="https://podminky.urs.cz/item/CS_URS_2025_01/030001000"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odminky.urs.cz/item/CS_URS_2025_01/642944121" TargetMode="External"/><Relationship Id="rId21" Type="http://schemas.openxmlformats.org/officeDocument/2006/relationships/hyperlink" Target="https://podminky.urs.cz/item/CS_URS_2025_01/612131121" TargetMode="External"/><Relationship Id="rId42" Type="http://schemas.openxmlformats.org/officeDocument/2006/relationships/hyperlink" Target="https://podminky.urs.cz/item/CS_URS_2025_01/998763332" TargetMode="External"/><Relationship Id="rId47" Type="http://schemas.openxmlformats.org/officeDocument/2006/relationships/hyperlink" Target="https://podminky.urs.cz/item/CS_URS_2025_01/763412114" TargetMode="External"/><Relationship Id="rId63" Type="http://schemas.openxmlformats.org/officeDocument/2006/relationships/hyperlink" Target="https://podminky.urs.cz/item/CS_URS_2025_01/781492211" TargetMode="External"/><Relationship Id="rId68" Type="http://schemas.openxmlformats.org/officeDocument/2006/relationships/hyperlink" Target="https://podminky.urs.cz/item/CS_URS_2025_01/998781122" TargetMode="External"/><Relationship Id="rId2" Type="http://schemas.openxmlformats.org/officeDocument/2006/relationships/hyperlink" Target="https://podminky.urs.cz/item/CS_URS_2025_01/965046111" TargetMode="External"/><Relationship Id="rId16" Type="http://schemas.openxmlformats.org/officeDocument/2006/relationships/hyperlink" Target="https://podminky.urs.cz/item/CS_URS_2025_01/622143005" TargetMode="External"/><Relationship Id="rId29" Type="http://schemas.openxmlformats.org/officeDocument/2006/relationships/hyperlink" Target="https://podminky.urs.cz/item/CS_URS_2025_01/783315101" TargetMode="External"/><Relationship Id="rId11" Type="http://schemas.openxmlformats.org/officeDocument/2006/relationships/hyperlink" Target="https://podminky.urs.cz/item/CS_URS_2025_01/997013212" TargetMode="External"/><Relationship Id="rId24" Type="http://schemas.openxmlformats.org/officeDocument/2006/relationships/hyperlink" Target="https://podminky.urs.cz/item/CS_URS_2025_01/632451101" TargetMode="External"/><Relationship Id="rId32" Type="http://schemas.openxmlformats.org/officeDocument/2006/relationships/hyperlink" Target="https://podminky.urs.cz/item/CS_URS_2025_01/949101111" TargetMode="External"/><Relationship Id="rId37" Type="http://schemas.openxmlformats.org/officeDocument/2006/relationships/hyperlink" Target="https://podminky.urs.cz/item/CS_URS_2025_01/725291669" TargetMode="External"/><Relationship Id="rId40" Type="http://schemas.openxmlformats.org/officeDocument/2006/relationships/hyperlink" Target="https://podminky.urs.cz/item/CS_URS_2025_01/725291680" TargetMode="External"/><Relationship Id="rId45" Type="http://schemas.openxmlformats.org/officeDocument/2006/relationships/hyperlink" Target="https://podminky.urs.cz/item/CS_URS_2025_01/763172355" TargetMode="External"/><Relationship Id="rId53" Type="http://schemas.openxmlformats.org/officeDocument/2006/relationships/hyperlink" Target="https://podminky.urs.cz/item/CS_URS_2025_01/766660729" TargetMode="External"/><Relationship Id="rId58" Type="http://schemas.openxmlformats.org/officeDocument/2006/relationships/hyperlink" Target="https://podminky.urs.cz/item/CS_URS_2025_01/771591207" TargetMode="External"/><Relationship Id="rId66" Type="http://schemas.openxmlformats.org/officeDocument/2006/relationships/hyperlink" Target="https://podminky.urs.cz/item/CS_URS_2025_01/781495143" TargetMode="External"/><Relationship Id="rId74" Type="http://schemas.openxmlformats.org/officeDocument/2006/relationships/drawing" Target="../drawings/drawing3.xml"/><Relationship Id="rId5" Type="http://schemas.openxmlformats.org/officeDocument/2006/relationships/hyperlink" Target="https://podminky.urs.cz/item/CS_URS_2025_01/751398821" TargetMode="External"/><Relationship Id="rId61" Type="http://schemas.openxmlformats.org/officeDocument/2006/relationships/hyperlink" Target="https://podminky.urs.cz/item/CS_URS_2025_01/781121011" TargetMode="External"/><Relationship Id="rId19" Type="http://schemas.openxmlformats.org/officeDocument/2006/relationships/hyperlink" Target="https://podminky.urs.cz/item/CS_URS_2025_01/612321111" TargetMode="External"/><Relationship Id="rId14" Type="http://schemas.openxmlformats.org/officeDocument/2006/relationships/hyperlink" Target="https://podminky.urs.cz/item/CS_URS_2025_01/997013631" TargetMode="External"/><Relationship Id="rId22" Type="http://schemas.openxmlformats.org/officeDocument/2006/relationships/hyperlink" Target="https://podminky.urs.cz/item/CS_URS_2025_01/612341121" TargetMode="External"/><Relationship Id="rId27" Type="http://schemas.openxmlformats.org/officeDocument/2006/relationships/hyperlink" Target="https://podminky.urs.cz/item/CS_URS_2025_01/783301313" TargetMode="External"/><Relationship Id="rId30" Type="http://schemas.openxmlformats.org/officeDocument/2006/relationships/hyperlink" Target="https://podminky.urs.cz/item/CS_URS_2025_01/783317101" TargetMode="External"/><Relationship Id="rId35" Type="http://schemas.openxmlformats.org/officeDocument/2006/relationships/hyperlink" Target="https://podminky.urs.cz/item/CS_URS_2025_01/725291667" TargetMode="External"/><Relationship Id="rId43" Type="http://schemas.openxmlformats.org/officeDocument/2006/relationships/hyperlink" Target="https://podminky.urs.cz/item/CS_URS_2025_01/763131451" TargetMode="External"/><Relationship Id="rId48" Type="http://schemas.openxmlformats.org/officeDocument/2006/relationships/hyperlink" Target="https://podminky.urs.cz/item/CS_URS_2025_01/763412124" TargetMode="External"/><Relationship Id="rId56" Type="http://schemas.openxmlformats.org/officeDocument/2006/relationships/hyperlink" Target="https://podminky.urs.cz/item/CS_URS_2025_01/771574416" TargetMode="External"/><Relationship Id="rId64" Type="http://schemas.openxmlformats.org/officeDocument/2006/relationships/hyperlink" Target="https://podminky.urs.cz/item/CS_URS_2025_01/781495115" TargetMode="External"/><Relationship Id="rId69" Type="http://schemas.openxmlformats.org/officeDocument/2006/relationships/hyperlink" Target="https://podminky.urs.cz/item/CS_URS_2025_01/784111001" TargetMode="External"/><Relationship Id="rId8" Type="http://schemas.openxmlformats.org/officeDocument/2006/relationships/hyperlink" Target="https://podminky.urs.cz/item/CS_URS_2025_01/962031132" TargetMode="External"/><Relationship Id="rId51" Type="http://schemas.openxmlformats.org/officeDocument/2006/relationships/hyperlink" Target="https://podminky.urs.cz/item/CS_URS_2025_01/766660001" TargetMode="External"/><Relationship Id="rId72" Type="http://schemas.openxmlformats.org/officeDocument/2006/relationships/hyperlink" Target="https://podminky.urs.cz/item/CS_URS_2025_01/784181101" TargetMode="External"/><Relationship Id="rId3" Type="http://schemas.openxmlformats.org/officeDocument/2006/relationships/hyperlink" Target="https://podminky.urs.cz/item/CS_URS_2025_01/965046119" TargetMode="External"/><Relationship Id="rId12" Type="http://schemas.openxmlformats.org/officeDocument/2006/relationships/hyperlink" Target="https://podminky.urs.cz/item/CS_URS_2025_01/997013501" TargetMode="External"/><Relationship Id="rId17" Type="http://schemas.openxmlformats.org/officeDocument/2006/relationships/hyperlink" Target="https://podminky.urs.cz/item/CS_URS_2025_01/629991012" TargetMode="External"/><Relationship Id="rId25" Type="http://schemas.openxmlformats.org/officeDocument/2006/relationships/hyperlink" Target="https://podminky.urs.cz/item/CS_URS_2025_01/771121011" TargetMode="External"/><Relationship Id="rId33" Type="http://schemas.openxmlformats.org/officeDocument/2006/relationships/hyperlink" Target="https://podminky.urs.cz/item/CS_URS_2025_01/998018002" TargetMode="External"/><Relationship Id="rId38" Type="http://schemas.openxmlformats.org/officeDocument/2006/relationships/hyperlink" Target="https://podminky.urs.cz/item/CS_URS_2024_02/725291670" TargetMode="External"/><Relationship Id="rId46" Type="http://schemas.openxmlformats.org/officeDocument/2006/relationships/hyperlink" Target="https://podminky.urs.cz/item/CS_URS_2025_01/763172353" TargetMode="External"/><Relationship Id="rId59" Type="http://schemas.openxmlformats.org/officeDocument/2006/relationships/hyperlink" Target="https://podminky.urs.cz/item/CS_URS_2025_01/781131207" TargetMode="External"/><Relationship Id="rId67" Type="http://schemas.openxmlformats.org/officeDocument/2006/relationships/hyperlink" Target="https://podminky.urs.cz/item/CS_URS_2025_01/781571121" TargetMode="External"/><Relationship Id="rId20" Type="http://schemas.openxmlformats.org/officeDocument/2006/relationships/hyperlink" Target="https://podminky.urs.cz/item/CS_URS_2025_01/612321191" TargetMode="External"/><Relationship Id="rId41" Type="http://schemas.openxmlformats.org/officeDocument/2006/relationships/hyperlink" Target="https://podminky.urs.cz/item/CS_URS_2025_01/781491011" TargetMode="External"/><Relationship Id="rId54" Type="http://schemas.openxmlformats.org/officeDocument/2006/relationships/hyperlink" Target="https://podminky.urs.cz/item/CS_URS_2025_01/771111011" TargetMode="External"/><Relationship Id="rId62" Type="http://schemas.openxmlformats.org/officeDocument/2006/relationships/hyperlink" Target="https://podminky.urs.cz/item/CS_URS_2025_01/781472221" TargetMode="External"/><Relationship Id="rId70" Type="http://schemas.openxmlformats.org/officeDocument/2006/relationships/hyperlink" Target="https://podminky.urs.cz/item/CS_URS_2025_01/784171101" TargetMode="External"/><Relationship Id="rId1" Type="http://schemas.openxmlformats.org/officeDocument/2006/relationships/hyperlink" Target="https://podminky.urs.cz/item/CS_URS_2025_01/965081213" TargetMode="External"/><Relationship Id="rId6" Type="http://schemas.openxmlformats.org/officeDocument/2006/relationships/hyperlink" Target="https://podminky.urs.cz/item/CS_URS_2025_01/978013191" TargetMode="External"/><Relationship Id="rId15" Type="http://schemas.openxmlformats.org/officeDocument/2006/relationships/hyperlink" Target="https://podminky.urs.cz/item/CS_URS_2025_01/622143004" TargetMode="External"/><Relationship Id="rId23" Type="http://schemas.openxmlformats.org/officeDocument/2006/relationships/hyperlink" Target="https://podminky.urs.cz/item/CS_URS_2025_01/612341191" TargetMode="External"/><Relationship Id="rId28" Type="http://schemas.openxmlformats.org/officeDocument/2006/relationships/hyperlink" Target="https://podminky.urs.cz/item/CS_URS_2025_01/783314101" TargetMode="External"/><Relationship Id="rId36" Type="http://schemas.openxmlformats.org/officeDocument/2006/relationships/hyperlink" Target="https://podminky.urs.cz/item/CS_URS_2025_01/725291652" TargetMode="External"/><Relationship Id="rId49" Type="http://schemas.openxmlformats.org/officeDocument/2006/relationships/hyperlink" Target="https://podminky.urs.cz/item/CS_URS_2025_01/998766122" TargetMode="External"/><Relationship Id="rId57" Type="http://schemas.openxmlformats.org/officeDocument/2006/relationships/hyperlink" Target="https://podminky.urs.cz/item/CS_URS_2025_01/998771122" TargetMode="External"/><Relationship Id="rId10" Type="http://schemas.openxmlformats.org/officeDocument/2006/relationships/hyperlink" Target="https://podminky.urs.cz/item/CS_URS_2025_01/962032253" TargetMode="External"/><Relationship Id="rId31" Type="http://schemas.openxmlformats.org/officeDocument/2006/relationships/hyperlink" Target="https://podminky.urs.cz/item/CS_URS_2025_01/952901111" TargetMode="External"/><Relationship Id="rId44" Type="http://schemas.openxmlformats.org/officeDocument/2006/relationships/hyperlink" Target="https://podminky.urs.cz/item/CS_URS_2025_01/763131714" TargetMode="External"/><Relationship Id="rId52" Type="http://schemas.openxmlformats.org/officeDocument/2006/relationships/hyperlink" Target="https://podminky.urs.cz/item/CS_URS_2025_01/766660728" TargetMode="External"/><Relationship Id="rId60" Type="http://schemas.openxmlformats.org/officeDocument/2006/relationships/hyperlink" Target="https://podminky.urs.cz/item/CS_URS_2025_01/781131237" TargetMode="External"/><Relationship Id="rId65" Type="http://schemas.openxmlformats.org/officeDocument/2006/relationships/hyperlink" Target="https://podminky.urs.cz/item/CS_URS_2025_01/781495142" TargetMode="External"/><Relationship Id="rId73" Type="http://schemas.openxmlformats.org/officeDocument/2006/relationships/hyperlink" Target="https://podminky.urs.cz/item/CS_URS_2025_01/784211101" TargetMode="External"/><Relationship Id="rId4" Type="http://schemas.openxmlformats.org/officeDocument/2006/relationships/hyperlink" Target="https://podminky.urs.cz/item/CS_URS_2025_01/968072455" TargetMode="External"/><Relationship Id="rId9" Type="http://schemas.openxmlformats.org/officeDocument/2006/relationships/hyperlink" Target="https://podminky.urs.cz/item/CS_URS_2025_01/962081131" TargetMode="External"/><Relationship Id="rId13" Type="http://schemas.openxmlformats.org/officeDocument/2006/relationships/hyperlink" Target="https://podminky.urs.cz/item/CS_URS_2025_01/997013509" TargetMode="External"/><Relationship Id="rId18" Type="http://schemas.openxmlformats.org/officeDocument/2006/relationships/hyperlink" Target="https://podminky.urs.cz/item/CS_URS_2025_01/619995001" TargetMode="External"/><Relationship Id="rId39" Type="http://schemas.openxmlformats.org/officeDocument/2006/relationships/hyperlink" Target="https://podminky.urs.cz/item/CS_URS_2025_01/725291653" TargetMode="External"/><Relationship Id="rId34" Type="http://schemas.openxmlformats.org/officeDocument/2006/relationships/hyperlink" Target="https://podminky.urs.cz/item/CS_URS_2025_01/998725122" TargetMode="External"/><Relationship Id="rId50" Type="http://schemas.openxmlformats.org/officeDocument/2006/relationships/hyperlink" Target="https://podminky.urs.cz/item/CS_URS_2025_01/766660002" TargetMode="External"/><Relationship Id="rId55" Type="http://schemas.openxmlformats.org/officeDocument/2006/relationships/hyperlink" Target="https://podminky.urs.cz/item/CS_URS_2025_01/771121011" TargetMode="External"/><Relationship Id="rId7" Type="http://schemas.openxmlformats.org/officeDocument/2006/relationships/hyperlink" Target="https://podminky.urs.cz/item/CS_URS_2025_01/978059541" TargetMode="External"/><Relationship Id="rId71" Type="http://schemas.openxmlformats.org/officeDocument/2006/relationships/hyperlink" Target="https://podminky.urs.cz/item/CS_URS_2025_01/784171121" TargetMode="External"/></Relationships>
</file>

<file path=xl/worksheets/_rels/sheet30.xml.rels><?xml version="1.0" encoding="UTF-8" standalone="yes"?>
<Relationships xmlns="http://schemas.openxmlformats.org/package/2006/relationships"><Relationship Id="rId26" Type="http://schemas.openxmlformats.org/officeDocument/2006/relationships/hyperlink" Target="https://podminky.urs.cz/item/CS_URS_2025_01/642944121" TargetMode="External"/><Relationship Id="rId21" Type="http://schemas.openxmlformats.org/officeDocument/2006/relationships/hyperlink" Target="https://podminky.urs.cz/item/CS_URS_2025_01/612131121" TargetMode="External"/><Relationship Id="rId34" Type="http://schemas.openxmlformats.org/officeDocument/2006/relationships/hyperlink" Target="https://podminky.urs.cz/item/CS_URS_2025_01/998725122" TargetMode="External"/><Relationship Id="rId42" Type="http://schemas.openxmlformats.org/officeDocument/2006/relationships/hyperlink" Target="https://podminky.urs.cz/item/CS_URS_2025_01/763172353" TargetMode="External"/><Relationship Id="rId47" Type="http://schemas.openxmlformats.org/officeDocument/2006/relationships/hyperlink" Target="https://podminky.urs.cz/item/CS_URS_2025_01/766660729" TargetMode="External"/><Relationship Id="rId50" Type="http://schemas.openxmlformats.org/officeDocument/2006/relationships/hyperlink" Target="https://podminky.urs.cz/item/CS_URS_2025_01/771574416" TargetMode="External"/><Relationship Id="rId55" Type="http://schemas.openxmlformats.org/officeDocument/2006/relationships/hyperlink" Target="https://podminky.urs.cz/item/CS_URS_2025_01/781121011" TargetMode="External"/><Relationship Id="rId63" Type="http://schemas.openxmlformats.org/officeDocument/2006/relationships/hyperlink" Target="https://podminky.urs.cz/item/CS_URS_2025_01/784111001" TargetMode="External"/><Relationship Id="rId68" Type="http://schemas.openxmlformats.org/officeDocument/2006/relationships/drawing" Target="../drawings/drawing30.xml"/><Relationship Id="rId7" Type="http://schemas.openxmlformats.org/officeDocument/2006/relationships/hyperlink" Target="https://podminky.urs.cz/item/CS_URS_2025_01/962031021" TargetMode="External"/><Relationship Id="rId2" Type="http://schemas.openxmlformats.org/officeDocument/2006/relationships/hyperlink" Target="https://podminky.urs.cz/item/CS_URS_2025_01/965046119" TargetMode="External"/><Relationship Id="rId16" Type="http://schemas.openxmlformats.org/officeDocument/2006/relationships/hyperlink" Target="https://podminky.urs.cz/item/CS_URS_2025_01/612341121" TargetMode="External"/><Relationship Id="rId29" Type="http://schemas.openxmlformats.org/officeDocument/2006/relationships/hyperlink" Target="https://podminky.urs.cz/item/CS_URS_2025_01/783315101" TargetMode="External"/><Relationship Id="rId11" Type="http://schemas.openxmlformats.org/officeDocument/2006/relationships/hyperlink" Target="https://podminky.urs.cz/item/CS_URS_2025_01/997013631" TargetMode="External"/><Relationship Id="rId24" Type="http://schemas.openxmlformats.org/officeDocument/2006/relationships/hyperlink" Target="https://podminky.urs.cz/item/CS_URS_2025_01/632451101" TargetMode="External"/><Relationship Id="rId32" Type="http://schemas.openxmlformats.org/officeDocument/2006/relationships/hyperlink" Target="https://podminky.urs.cz/item/CS_URS_2025_01/949101111" TargetMode="External"/><Relationship Id="rId37" Type="http://schemas.openxmlformats.org/officeDocument/2006/relationships/hyperlink" Target="https://podminky.urs.cz/item/CS_URS_2025_01/725291680" TargetMode="External"/><Relationship Id="rId40" Type="http://schemas.openxmlformats.org/officeDocument/2006/relationships/hyperlink" Target="https://podminky.urs.cz/item/CS_URS_2025_01/763131714" TargetMode="External"/><Relationship Id="rId45" Type="http://schemas.openxmlformats.org/officeDocument/2006/relationships/hyperlink" Target="https://podminky.urs.cz/item/CS_URS_2025_01/766660001" TargetMode="External"/><Relationship Id="rId53" Type="http://schemas.openxmlformats.org/officeDocument/2006/relationships/hyperlink" Target="https://podminky.urs.cz/item/CS_URS_2025_01/781131207" TargetMode="External"/><Relationship Id="rId58" Type="http://schemas.openxmlformats.org/officeDocument/2006/relationships/hyperlink" Target="https://podminky.urs.cz/item/CS_URS_2025_01/781495115" TargetMode="External"/><Relationship Id="rId66" Type="http://schemas.openxmlformats.org/officeDocument/2006/relationships/hyperlink" Target="https://podminky.urs.cz/item/CS_URS_2025_01/784181101" TargetMode="External"/><Relationship Id="rId5" Type="http://schemas.openxmlformats.org/officeDocument/2006/relationships/hyperlink" Target="https://podminky.urs.cz/item/CS_URS_2025_01/978059541" TargetMode="External"/><Relationship Id="rId61" Type="http://schemas.openxmlformats.org/officeDocument/2006/relationships/hyperlink" Target="https://podminky.urs.cz/item/CS_URS_2025_01/781571111" TargetMode="External"/><Relationship Id="rId19" Type="http://schemas.openxmlformats.org/officeDocument/2006/relationships/hyperlink" Target="https://podminky.urs.cz/item/CS_URS_2025_01/612321111" TargetMode="External"/><Relationship Id="rId14" Type="http://schemas.openxmlformats.org/officeDocument/2006/relationships/hyperlink" Target="https://podminky.urs.cz/item/CS_URS_2025_01/622143005" TargetMode="External"/><Relationship Id="rId22" Type="http://schemas.openxmlformats.org/officeDocument/2006/relationships/hyperlink" Target="https://podminky.urs.cz/item/CS_URS_2025_01/611131121" TargetMode="External"/><Relationship Id="rId27" Type="http://schemas.openxmlformats.org/officeDocument/2006/relationships/hyperlink" Target="https://podminky.urs.cz/item/CS_URS_2025_01/783301313" TargetMode="External"/><Relationship Id="rId30" Type="http://schemas.openxmlformats.org/officeDocument/2006/relationships/hyperlink" Target="https://podminky.urs.cz/item/CS_URS_2025_01/783317101" TargetMode="External"/><Relationship Id="rId35" Type="http://schemas.openxmlformats.org/officeDocument/2006/relationships/hyperlink" Target="https://podminky.urs.cz/item/CS_URS_2025_01/725291667" TargetMode="External"/><Relationship Id="rId43" Type="http://schemas.openxmlformats.org/officeDocument/2006/relationships/hyperlink" Target="https://podminky.urs.cz/item/CS_URS_2025_01/763172355" TargetMode="External"/><Relationship Id="rId48" Type="http://schemas.openxmlformats.org/officeDocument/2006/relationships/hyperlink" Target="https://podminky.urs.cz/item/CS_URS_2025_01/771111011" TargetMode="External"/><Relationship Id="rId56" Type="http://schemas.openxmlformats.org/officeDocument/2006/relationships/hyperlink" Target="https://podminky.urs.cz/item/CS_URS_2025_01/781472221" TargetMode="External"/><Relationship Id="rId64" Type="http://schemas.openxmlformats.org/officeDocument/2006/relationships/hyperlink" Target="https://podminky.urs.cz/item/CS_URS_2025_01/784171101" TargetMode="External"/><Relationship Id="rId8" Type="http://schemas.openxmlformats.org/officeDocument/2006/relationships/hyperlink" Target="https://podminky.urs.cz/item/CS_URS_2025_01/997013212" TargetMode="External"/><Relationship Id="rId51" Type="http://schemas.openxmlformats.org/officeDocument/2006/relationships/hyperlink" Target="https://podminky.urs.cz/item/CS_URS_2025_01/998771122" TargetMode="External"/><Relationship Id="rId3" Type="http://schemas.openxmlformats.org/officeDocument/2006/relationships/hyperlink" Target="https://podminky.urs.cz/item/CS_URS_2025_01/968072455" TargetMode="External"/><Relationship Id="rId12" Type="http://schemas.openxmlformats.org/officeDocument/2006/relationships/hyperlink" Target="https://podminky.urs.cz/item/CS_URS_2025_01/342272225" TargetMode="External"/><Relationship Id="rId17" Type="http://schemas.openxmlformats.org/officeDocument/2006/relationships/hyperlink" Target="https://podminky.urs.cz/item/CS_URS_2025_01/612341191" TargetMode="External"/><Relationship Id="rId25" Type="http://schemas.openxmlformats.org/officeDocument/2006/relationships/hyperlink" Target="https://podminky.urs.cz/item/CS_URS_2025_01/771121015" TargetMode="External"/><Relationship Id="rId33" Type="http://schemas.openxmlformats.org/officeDocument/2006/relationships/hyperlink" Target="https://podminky.urs.cz/item/CS_URS_2025_01/998018002" TargetMode="External"/><Relationship Id="rId38" Type="http://schemas.openxmlformats.org/officeDocument/2006/relationships/hyperlink" Target="https://podminky.urs.cz/item/CS_URS_2025_01/998763332" TargetMode="External"/><Relationship Id="rId46" Type="http://schemas.openxmlformats.org/officeDocument/2006/relationships/hyperlink" Target="https://podminky.urs.cz/item/CS_URS_2025_01/766660728" TargetMode="External"/><Relationship Id="rId59" Type="http://schemas.openxmlformats.org/officeDocument/2006/relationships/hyperlink" Target="https://podminky.urs.cz/item/CS_URS_2025_01/781495142" TargetMode="External"/><Relationship Id="rId67" Type="http://schemas.openxmlformats.org/officeDocument/2006/relationships/hyperlink" Target="https://podminky.urs.cz/item/CS_URS_2025_01/784211101" TargetMode="External"/><Relationship Id="rId20" Type="http://schemas.openxmlformats.org/officeDocument/2006/relationships/hyperlink" Target="https://podminky.urs.cz/item/CS_URS_2025_01/612321191" TargetMode="External"/><Relationship Id="rId41" Type="http://schemas.openxmlformats.org/officeDocument/2006/relationships/hyperlink" Target="https://podminky.urs.cz/item/CS_URS_2025_01/763131721" TargetMode="External"/><Relationship Id="rId54" Type="http://schemas.openxmlformats.org/officeDocument/2006/relationships/hyperlink" Target="https://podminky.urs.cz/item/CS_URS_2025_01/781131237" TargetMode="External"/><Relationship Id="rId62" Type="http://schemas.openxmlformats.org/officeDocument/2006/relationships/hyperlink" Target="https://podminky.urs.cz/item/CS_URS_2025_01/998781122" TargetMode="External"/><Relationship Id="rId1" Type="http://schemas.openxmlformats.org/officeDocument/2006/relationships/hyperlink" Target="https://podminky.urs.cz/item/CS_URS_2025_01/965046111" TargetMode="External"/><Relationship Id="rId6" Type="http://schemas.openxmlformats.org/officeDocument/2006/relationships/hyperlink" Target="https://podminky.urs.cz/item/CS_URS_2025_01/978013141" TargetMode="External"/><Relationship Id="rId15" Type="http://schemas.openxmlformats.org/officeDocument/2006/relationships/hyperlink" Target="https://podminky.urs.cz/item/CS_URS_2025_01/629991012" TargetMode="External"/><Relationship Id="rId23" Type="http://schemas.openxmlformats.org/officeDocument/2006/relationships/hyperlink" Target="https://podminky.urs.cz/item/CS_URS_2025_01/611311131" TargetMode="External"/><Relationship Id="rId28" Type="http://schemas.openxmlformats.org/officeDocument/2006/relationships/hyperlink" Target="https://podminky.urs.cz/item/CS_URS_2025_01/783314101" TargetMode="External"/><Relationship Id="rId36" Type="http://schemas.openxmlformats.org/officeDocument/2006/relationships/hyperlink" Target="https://podminky.urs.cz/item/CS_URS_2025_01/725291652" TargetMode="External"/><Relationship Id="rId49" Type="http://schemas.openxmlformats.org/officeDocument/2006/relationships/hyperlink" Target="https://podminky.urs.cz/item/CS_URS_2025_01/771121015" TargetMode="External"/><Relationship Id="rId57" Type="http://schemas.openxmlformats.org/officeDocument/2006/relationships/hyperlink" Target="https://podminky.urs.cz/item/CS_URS_2025_01/781492211" TargetMode="External"/><Relationship Id="rId10" Type="http://schemas.openxmlformats.org/officeDocument/2006/relationships/hyperlink" Target="https://podminky.urs.cz/item/CS_URS_2025_01/997013509" TargetMode="External"/><Relationship Id="rId31" Type="http://schemas.openxmlformats.org/officeDocument/2006/relationships/hyperlink" Target="https://podminky.urs.cz/item/CS_URS_2025_01/952901111" TargetMode="External"/><Relationship Id="rId44" Type="http://schemas.openxmlformats.org/officeDocument/2006/relationships/hyperlink" Target="https://podminky.urs.cz/item/CS_URS_2025_01/998766122" TargetMode="External"/><Relationship Id="rId52" Type="http://schemas.openxmlformats.org/officeDocument/2006/relationships/hyperlink" Target="https://podminky.urs.cz/item/CS_URS_2025_01/771591207" TargetMode="External"/><Relationship Id="rId60" Type="http://schemas.openxmlformats.org/officeDocument/2006/relationships/hyperlink" Target="https://podminky.urs.cz/item/CS_URS_2025_01/781571121" TargetMode="External"/><Relationship Id="rId65" Type="http://schemas.openxmlformats.org/officeDocument/2006/relationships/hyperlink" Target="https://podminky.urs.cz/item/CS_URS_2025_01/784171121" TargetMode="External"/><Relationship Id="rId4" Type="http://schemas.openxmlformats.org/officeDocument/2006/relationships/hyperlink" Target="https://podminky.urs.cz/item/CS_URS_2025_01/978035127" TargetMode="External"/><Relationship Id="rId9" Type="http://schemas.openxmlformats.org/officeDocument/2006/relationships/hyperlink" Target="https://podminky.urs.cz/item/CS_URS_2025_01/997013501" TargetMode="External"/><Relationship Id="rId13" Type="http://schemas.openxmlformats.org/officeDocument/2006/relationships/hyperlink" Target="https://podminky.urs.cz/item/CS_URS_2025_01/622143004" TargetMode="External"/><Relationship Id="rId18" Type="http://schemas.openxmlformats.org/officeDocument/2006/relationships/hyperlink" Target="https://podminky.urs.cz/item/CS_URS_2025_01/619995001" TargetMode="External"/><Relationship Id="rId39" Type="http://schemas.openxmlformats.org/officeDocument/2006/relationships/hyperlink" Target="https://podminky.urs.cz/item/CS_URS_2025_01/763131451" TargetMode="Externa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8" Type="http://schemas.openxmlformats.org/officeDocument/2006/relationships/hyperlink" Target="https://podminky.urs.cz/item/CS_URS_2025_01/725514802" TargetMode="External"/><Relationship Id="rId13" Type="http://schemas.openxmlformats.org/officeDocument/2006/relationships/hyperlink" Target="https://podminky.urs.cz/item/CS_URS_2025_01/722174002" TargetMode="External"/><Relationship Id="rId18" Type="http://schemas.openxmlformats.org/officeDocument/2006/relationships/hyperlink" Target="https://podminky.urs.cz/item/CS_URS_2025_01/721140802" TargetMode="External"/><Relationship Id="rId3" Type="http://schemas.openxmlformats.org/officeDocument/2006/relationships/hyperlink" Target="https://podminky.urs.cz/item/CS_URS_2025_01/725211603" TargetMode="External"/><Relationship Id="rId21" Type="http://schemas.openxmlformats.org/officeDocument/2006/relationships/drawing" Target="../drawings/drawing34.xml"/><Relationship Id="rId7" Type="http://schemas.openxmlformats.org/officeDocument/2006/relationships/hyperlink" Target="https://podminky.urs.cz/item/CS_URS_2025_01/722231221" TargetMode="External"/><Relationship Id="rId12" Type="http://schemas.openxmlformats.org/officeDocument/2006/relationships/hyperlink" Target="https://podminky.urs.cz/item/CS_URS_2025_01/722174001" TargetMode="External"/><Relationship Id="rId17" Type="http://schemas.openxmlformats.org/officeDocument/2006/relationships/hyperlink" Target="https://podminky.urs.cz/item/CS_URS_2025_01/722181241" TargetMode="External"/><Relationship Id="rId2" Type="http://schemas.openxmlformats.org/officeDocument/2006/relationships/hyperlink" Target="https://podminky.urs.cz/item/CS_URS_2025_01/725841322.1" TargetMode="External"/><Relationship Id="rId16" Type="http://schemas.openxmlformats.org/officeDocument/2006/relationships/hyperlink" Target="https://podminky.urs.cz/item/CS_URS_2025_01/722181231.1" TargetMode="External"/><Relationship Id="rId20" Type="http://schemas.openxmlformats.org/officeDocument/2006/relationships/hyperlink" Target="https://podminky.urs.cz/item/CS_URS_2025_01/721174045" TargetMode="External"/><Relationship Id="rId1" Type="http://schemas.openxmlformats.org/officeDocument/2006/relationships/hyperlink" Target="https://podminky.urs.cz/item/CS_URS_2025_01/721211401" TargetMode="External"/><Relationship Id="rId6" Type="http://schemas.openxmlformats.org/officeDocument/2006/relationships/hyperlink" Target="https://podminky.urs.cz/item/CS_URS_2025_01/725532120" TargetMode="External"/><Relationship Id="rId11" Type="http://schemas.openxmlformats.org/officeDocument/2006/relationships/hyperlink" Target="https://podminky.urs.cz/item/CS_URS_2025_01/722170804" TargetMode="External"/><Relationship Id="rId5" Type="http://schemas.openxmlformats.org/officeDocument/2006/relationships/hyperlink" Target="https://podminky.urs.cz/item/CS_URS_2025_01/725819401" TargetMode="External"/><Relationship Id="rId15" Type="http://schemas.openxmlformats.org/officeDocument/2006/relationships/hyperlink" Target="https://podminky.urs.cz/item/CS_URS_2025_01/722181231" TargetMode="External"/><Relationship Id="rId10" Type="http://schemas.openxmlformats.org/officeDocument/2006/relationships/hyperlink" Target="https://podminky.urs.cz/item/CS_URS_2025_01/725110814.2" TargetMode="External"/><Relationship Id="rId19" Type="http://schemas.openxmlformats.org/officeDocument/2006/relationships/hyperlink" Target="https://podminky.urs.cz/item/CS_URS_2025_01/721174043" TargetMode="External"/><Relationship Id="rId4" Type="http://schemas.openxmlformats.org/officeDocument/2006/relationships/hyperlink" Target="https://podminky.urs.cz/item/CS_URS_2025_01/725822611.2" TargetMode="External"/><Relationship Id="rId9" Type="http://schemas.openxmlformats.org/officeDocument/2006/relationships/hyperlink" Target="https://podminky.urs.cz/item/CS_URS_2025_01/725210821.1" TargetMode="External"/><Relationship Id="rId14" Type="http://schemas.openxmlformats.org/officeDocument/2006/relationships/hyperlink" Target="https://podminky.urs.cz/item/CS_URS_2025_01/722181221"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hyperlink" Target="https://podminky.urs.cz/item/CS_URS_2025_01/070001000" TargetMode="External"/><Relationship Id="rId1" Type="http://schemas.openxmlformats.org/officeDocument/2006/relationships/hyperlink" Target="https://podminky.urs.cz/item/CS_URS_2025_01/030001000" TargetMode="Externa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6" Type="http://schemas.openxmlformats.org/officeDocument/2006/relationships/hyperlink" Target="https://podminky.urs.cz/item/CS_URS_2025_01/642944121" TargetMode="External"/><Relationship Id="rId21" Type="http://schemas.openxmlformats.org/officeDocument/2006/relationships/hyperlink" Target="https://podminky.urs.cz/item/CS_URS_2025_01/612131121" TargetMode="External"/><Relationship Id="rId42" Type="http://schemas.openxmlformats.org/officeDocument/2006/relationships/hyperlink" Target="https://podminky.urs.cz/item/CS_URS_2025_01/763131714" TargetMode="External"/><Relationship Id="rId47" Type="http://schemas.openxmlformats.org/officeDocument/2006/relationships/hyperlink" Target="https://podminky.urs.cz/item/CS_URS_2025_01/998766122" TargetMode="External"/><Relationship Id="rId63" Type="http://schemas.openxmlformats.org/officeDocument/2006/relationships/hyperlink" Target="https://podminky.urs.cz/item/CS_URS_2025_01/781495142" TargetMode="External"/><Relationship Id="rId68" Type="http://schemas.openxmlformats.org/officeDocument/2006/relationships/hyperlink" Target="https://podminky.urs.cz/item/CS_URS_2025_01/784171101" TargetMode="External"/><Relationship Id="rId7" Type="http://schemas.openxmlformats.org/officeDocument/2006/relationships/hyperlink" Target="https://podminky.urs.cz/item/CS_URS_2025_01/978059541" TargetMode="External"/><Relationship Id="rId71" Type="http://schemas.openxmlformats.org/officeDocument/2006/relationships/hyperlink" Target="https://podminky.urs.cz/item/CS_URS_2025_01/784211101" TargetMode="External"/><Relationship Id="rId2" Type="http://schemas.openxmlformats.org/officeDocument/2006/relationships/hyperlink" Target="https://podminky.urs.cz/item/CS_URS_2025_01/965046111" TargetMode="External"/><Relationship Id="rId16" Type="http://schemas.openxmlformats.org/officeDocument/2006/relationships/hyperlink" Target="https://podminky.urs.cz/item/CS_URS_2025_01/622143005" TargetMode="External"/><Relationship Id="rId29" Type="http://schemas.openxmlformats.org/officeDocument/2006/relationships/hyperlink" Target="https://podminky.urs.cz/item/CS_URS_2025_01/783315101" TargetMode="External"/><Relationship Id="rId11" Type="http://schemas.openxmlformats.org/officeDocument/2006/relationships/hyperlink" Target="https://podminky.urs.cz/item/CS_URS_2025_01/997013212" TargetMode="External"/><Relationship Id="rId24" Type="http://schemas.openxmlformats.org/officeDocument/2006/relationships/hyperlink" Target="https://podminky.urs.cz/item/CS_URS_2025_01/632451101" TargetMode="External"/><Relationship Id="rId32" Type="http://schemas.openxmlformats.org/officeDocument/2006/relationships/hyperlink" Target="https://podminky.urs.cz/item/CS_URS_2025_01/949101111" TargetMode="External"/><Relationship Id="rId37" Type="http://schemas.openxmlformats.org/officeDocument/2006/relationships/hyperlink" Target="https://podminky.urs.cz/item/CS_URS_2025_01/725291653" TargetMode="External"/><Relationship Id="rId40" Type="http://schemas.openxmlformats.org/officeDocument/2006/relationships/hyperlink" Target="https://podminky.urs.cz/item/CS_URS_2025_01/998763332" TargetMode="External"/><Relationship Id="rId45" Type="http://schemas.openxmlformats.org/officeDocument/2006/relationships/hyperlink" Target="https://podminky.urs.cz/item/CS_URS_2025_01/763412114" TargetMode="External"/><Relationship Id="rId53" Type="http://schemas.openxmlformats.org/officeDocument/2006/relationships/hyperlink" Target="https://podminky.urs.cz/item/CS_URS_2025_01/771121011" TargetMode="External"/><Relationship Id="rId58" Type="http://schemas.openxmlformats.org/officeDocument/2006/relationships/hyperlink" Target="https://podminky.urs.cz/item/CS_URS_2025_01/781131237" TargetMode="External"/><Relationship Id="rId66" Type="http://schemas.openxmlformats.org/officeDocument/2006/relationships/hyperlink" Target="https://podminky.urs.cz/item/CS_URS_2025_01/998781122" TargetMode="External"/><Relationship Id="rId5" Type="http://schemas.openxmlformats.org/officeDocument/2006/relationships/hyperlink" Target="https://podminky.urs.cz/item/CS_URS_2025_01/751398821" TargetMode="External"/><Relationship Id="rId61" Type="http://schemas.openxmlformats.org/officeDocument/2006/relationships/hyperlink" Target="https://podminky.urs.cz/item/CS_URS_2025_01/781492211" TargetMode="External"/><Relationship Id="rId19" Type="http://schemas.openxmlformats.org/officeDocument/2006/relationships/hyperlink" Target="https://podminky.urs.cz/item/CS_URS_2025_01/612321111" TargetMode="External"/><Relationship Id="rId14" Type="http://schemas.openxmlformats.org/officeDocument/2006/relationships/hyperlink" Target="https://podminky.urs.cz/item/CS_URS_2025_01/997013631" TargetMode="External"/><Relationship Id="rId22" Type="http://schemas.openxmlformats.org/officeDocument/2006/relationships/hyperlink" Target="https://podminky.urs.cz/item/CS_URS_2025_01/612341121" TargetMode="External"/><Relationship Id="rId27" Type="http://schemas.openxmlformats.org/officeDocument/2006/relationships/hyperlink" Target="https://podminky.urs.cz/item/CS_URS_2025_01/783301313" TargetMode="External"/><Relationship Id="rId30" Type="http://schemas.openxmlformats.org/officeDocument/2006/relationships/hyperlink" Target="https://podminky.urs.cz/item/CS_URS_2025_01/783317101" TargetMode="External"/><Relationship Id="rId35" Type="http://schemas.openxmlformats.org/officeDocument/2006/relationships/hyperlink" Target="https://podminky.urs.cz/item/CS_URS_2025_01/725291667" TargetMode="External"/><Relationship Id="rId43" Type="http://schemas.openxmlformats.org/officeDocument/2006/relationships/hyperlink" Target="https://podminky.urs.cz/item/CS_URS_2025_01/763172353" TargetMode="External"/><Relationship Id="rId48" Type="http://schemas.openxmlformats.org/officeDocument/2006/relationships/hyperlink" Target="https://podminky.urs.cz/item/CS_URS_2025_01/766660002" TargetMode="External"/><Relationship Id="rId56" Type="http://schemas.openxmlformats.org/officeDocument/2006/relationships/hyperlink" Target="https://podminky.urs.cz/item/CS_URS_2025_01/771591207" TargetMode="External"/><Relationship Id="rId64" Type="http://schemas.openxmlformats.org/officeDocument/2006/relationships/hyperlink" Target="https://podminky.urs.cz/item/CS_URS_2025_01/781495143" TargetMode="External"/><Relationship Id="rId69" Type="http://schemas.openxmlformats.org/officeDocument/2006/relationships/hyperlink" Target="https://podminky.urs.cz/item/CS_URS_2025_01/784171121" TargetMode="External"/><Relationship Id="rId8" Type="http://schemas.openxmlformats.org/officeDocument/2006/relationships/hyperlink" Target="https://podminky.urs.cz/item/CS_URS_2025_01/962031132" TargetMode="External"/><Relationship Id="rId51" Type="http://schemas.openxmlformats.org/officeDocument/2006/relationships/hyperlink" Target="https://podminky.urs.cz/item/CS_URS_2025_01/766660729" TargetMode="External"/><Relationship Id="rId72" Type="http://schemas.openxmlformats.org/officeDocument/2006/relationships/drawing" Target="../drawings/drawing4.xml"/><Relationship Id="rId3" Type="http://schemas.openxmlformats.org/officeDocument/2006/relationships/hyperlink" Target="https://podminky.urs.cz/item/CS_URS_2025_01/965046119" TargetMode="External"/><Relationship Id="rId12" Type="http://schemas.openxmlformats.org/officeDocument/2006/relationships/hyperlink" Target="https://podminky.urs.cz/item/CS_URS_2025_01/997013501" TargetMode="External"/><Relationship Id="rId17" Type="http://schemas.openxmlformats.org/officeDocument/2006/relationships/hyperlink" Target="https://podminky.urs.cz/item/CS_URS_2025_01/629991012" TargetMode="External"/><Relationship Id="rId25" Type="http://schemas.openxmlformats.org/officeDocument/2006/relationships/hyperlink" Target="https://podminky.urs.cz/item/CS_URS_2025_01/771121011" TargetMode="External"/><Relationship Id="rId33" Type="http://schemas.openxmlformats.org/officeDocument/2006/relationships/hyperlink" Target="https://podminky.urs.cz/item/CS_URS_2025_01/998018002" TargetMode="External"/><Relationship Id="rId38" Type="http://schemas.openxmlformats.org/officeDocument/2006/relationships/hyperlink" Target="https://podminky.urs.cz/item/CS_URS_2025_01/725291680" TargetMode="External"/><Relationship Id="rId46" Type="http://schemas.openxmlformats.org/officeDocument/2006/relationships/hyperlink" Target="https://podminky.urs.cz/item/CS_URS_2025_01/763412124" TargetMode="External"/><Relationship Id="rId59" Type="http://schemas.openxmlformats.org/officeDocument/2006/relationships/hyperlink" Target="https://podminky.urs.cz/item/CS_URS_2025_01/781121011" TargetMode="External"/><Relationship Id="rId67" Type="http://schemas.openxmlformats.org/officeDocument/2006/relationships/hyperlink" Target="https://podminky.urs.cz/item/CS_URS_2025_01/784111001" TargetMode="External"/><Relationship Id="rId20" Type="http://schemas.openxmlformats.org/officeDocument/2006/relationships/hyperlink" Target="https://podminky.urs.cz/item/CS_URS_2025_01/612321191" TargetMode="External"/><Relationship Id="rId41" Type="http://schemas.openxmlformats.org/officeDocument/2006/relationships/hyperlink" Target="https://podminky.urs.cz/item/CS_URS_2025_01/763131451" TargetMode="External"/><Relationship Id="rId54" Type="http://schemas.openxmlformats.org/officeDocument/2006/relationships/hyperlink" Target="https://podminky.urs.cz/item/CS_URS_2025_01/771574416" TargetMode="External"/><Relationship Id="rId62" Type="http://schemas.openxmlformats.org/officeDocument/2006/relationships/hyperlink" Target="https://podminky.urs.cz/item/CS_URS_2025_01/781495115" TargetMode="External"/><Relationship Id="rId70" Type="http://schemas.openxmlformats.org/officeDocument/2006/relationships/hyperlink" Target="https://podminky.urs.cz/item/CS_URS_2025_01/784181101" TargetMode="External"/><Relationship Id="rId1" Type="http://schemas.openxmlformats.org/officeDocument/2006/relationships/hyperlink" Target="https://podminky.urs.cz/item/CS_URS_2025_01/965081213" TargetMode="External"/><Relationship Id="rId6" Type="http://schemas.openxmlformats.org/officeDocument/2006/relationships/hyperlink" Target="https://podminky.urs.cz/item/CS_URS_2025_01/978013191" TargetMode="External"/><Relationship Id="rId15" Type="http://schemas.openxmlformats.org/officeDocument/2006/relationships/hyperlink" Target="https://podminky.urs.cz/item/CS_URS_2025_01/622143004" TargetMode="External"/><Relationship Id="rId23" Type="http://schemas.openxmlformats.org/officeDocument/2006/relationships/hyperlink" Target="https://podminky.urs.cz/item/CS_URS_2025_01/612341191" TargetMode="External"/><Relationship Id="rId28" Type="http://schemas.openxmlformats.org/officeDocument/2006/relationships/hyperlink" Target="https://podminky.urs.cz/item/CS_URS_2025_01/783314101" TargetMode="External"/><Relationship Id="rId36" Type="http://schemas.openxmlformats.org/officeDocument/2006/relationships/hyperlink" Target="https://podminky.urs.cz/item/CS_URS_2025_01/725291652" TargetMode="External"/><Relationship Id="rId49" Type="http://schemas.openxmlformats.org/officeDocument/2006/relationships/hyperlink" Target="https://podminky.urs.cz/item/CS_URS_2025_01/766660001" TargetMode="External"/><Relationship Id="rId57" Type="http://schemas.openxmlformats.org/officeDocument/2006/relationships/hyperlink" Target="https://podminky.urs.cz/item/CS_URS_2025_01/781131207" TargetMode="External"/><Relationship Id="rId10" Type="http://schemas.openxmlformats.org/officeDocument/2006/relationships/hyperlink" Target="https://podminky.urs.cz/item/CS_URS_2025_01/962032253" TargetMode="External"/><Relationship Id="rId31" Type="http://schemas.openxmlformats.org/officeDocument/2006/relationships/hyperlink" Target="https://podminky.urs.cz/item/CS_URS_2025_01/952901111" TargetMode="External"/><Relationship Id="rId44" Type="http://schemas.openxmlformats.org/officeDocument/2006/relationships/hyperlink" Target="https://podminky.urs.cz/item/CS_URS_2025_01/763172355" TargetMode="External"/><Relationship Id="rId52" Type="http://schemas.openxmlformats.org/officeDocument/2006/relationships/hyperlink" Target="https://podminky.urs.cz/item/CS_URS_2025_01/771111011" TargetMode="External"/><Relationship Id="rId60" Type="http://schemas.openxmlformats.org/officeDocument/2006/relationships/hyperlink" Target="https://podminky.urs.cz/item/CS_URS_2025_01/781472221" TargetMode="External"/><Relationship Id="rId65" Type="http://schemas.openxmlformats.org/officeDocument/2006/relationships/hyperlink" Target="https://podminky.urs.cz/item/CS_URS_2025_01/781571121" TargetMode="External"/><Relationship Id="rId4" Type="http://schemas.openxmlformats.org/officeDocument/2006/relationships/hyperlink" Target="https://podminky.urs.cz/item/CS_URS_2025_01/968072455" TargetMode="External"/><Relationship Id="rId9" Type="http://schemas.openxmlformats.org/officeDocument/2006/relationships/hyperlink" Target="https://podminky.urs.cz/item/CS_URS_2025_01/962081131" TargetMode="External"/><Relationship Id="rId13" Type="http://schemas.openxmlformats.org/officeDocument/2006/relationships/hyperlink" Target="https://podminky.urs.cz/item/CS_URS_2025_01/997013509" TargetMode="External"/><Relationship Id="rId18" Type="http://schemas.openxmlformats.org/officeDocument/2006/relationships/hyperlink" Target="https://podminky.urs.cz/item/CS_URS_2025_01/619995001" TargetMode="External"/><Relationship Id="rId39" Type="http://schemas.openxmlformats.org/officeDocument/2006/relationships/hyperlink" Target="https://podminky.urs.cz/item/CS_URS_2025_01/781491011" TargetMode="External"/><Relationship Id="rId34" Type="http://schemas.openxmlformats.org/officeDocument/2006/relationships/hyperlink" Target="https://podminky.urs.cz/item/CS_URS_2025_01/998725122" TargetMode="External"/><Relationship Id="rId50" Type="http://schemas.openxmlformats.org/officeDocument/2006/relationships/hyperlink" Target="https://podminky.urs.cz/item/CS_URS_2025_01/766660728" TargetMode="External"/><Relationship Id="rId55" Type="http://schemas.openxmlformats.org/officeDocument/2006/relationships/hyperlink" Target="https://podminky.urs.cz/item/CS_URS_2025_01/998771122"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podminky.urs.cz/item/CS_URS_2025_01/722170804" TargetMode="External"/><Relationship Id="rId13" Type="http://schemas.openxmlformats.org/officeDocument/2006/relationships/hyperlink" Target="https://podminky.urs.cz/item/CS_URS_2025_01/722181241" TargetMode="External"/><Relationship Id="rId3" Type="http://schemas.openxmlformats.org/officeDocument/2006/relationships/hyperlink" Target="https://podminky.urs.cz/item/CS_URS_2025_01/725819401" TargetMode="External"/><Relationship Id="rId7" Type="http://schemas.openxmlformats.org/officeDocument/2006/relationships/hyperlink" Target="https://podminky.urs.cz/item/CS_URS_2025_01/725110814" TargetMode="External"/><Relationship Id="rId12" Type="http://schemas.openxmlformats.org/officeDocument/2006/relationships/hyperlink" Target="https://podminky.urs.cz/item/CS_URS_2025_01/722181231" TargetMode="External"/><Relationship Id="rId17" Type="http://schemas.openxmlformats.org/officeDocument/2006/relationships/drawing" Target="../drawings/drawing8.xml"/><Relationship Id="rId2" Type="http://schemas.openxmlformats.org/officeDocument/2006/relationships/hyperlink" Target="https://podminky.urs.cz/item/CS_URS_2025_01/725822611" TargetMode="External"/><Relationship Id="rId16" Type="http://schemas.openxmlformats.org/officeDocument/2006/relationships/hyperlink" Target="https://podminky.urs.cz/item/CS_URS_2025_01/721174045" TargetMode="External"/><Relationship Id="rId1" Type="http://schemas.openxmlformats.org/officeDocument/2006/relationships/hyperlink" Target="https://podminky.urs.cz/item/CS_URS_2025_01/725211603" TargetMode="External"/><Relationship Id="rId6" Type="http://schemas.openxmlformats.org/officeDocument/2006/relationships/hyperlink" Target="https://podminky.urs.cz/item/CS_URS_2025_01/725530823" TargetMode="External"/><Relationship Id="rId11" Type="http://schemas.openxmlformats.org/officeDocument/2006/relationships/hyperlink" Target="https://podminky.urs.cz/item/CS_URS_2025_01/722181221" TargetMode="External"/><Relationship Id="rId5" Type="http://schemas.openxmlformats.org/officeDocument/2006/relationships/hyperlink" Target="https://podminky.urs.cz/item/CS_URS_2025_01/722231221" TargetMode="External"/><Relationship Id="rId15" Type="http://schemas.openxmlformats.org/officeDocument/2006/relationships/hyperlink" Target="https://podminky.urs.cz/item/CS_URS_2025_01/721174043" TargetMode="External"/><Relationship Id="rId10" Type="http://schemas.openxmlformats.org/officeDocument/2006/relationships/hyperlink" Target="https://podminky.urs.cz/item/CS_URS_2025_01/722174002" TargetMode="External"/><Relationship Id="rId4" Type="http://schemas.openxmlformats.org/officeDocument/2006/relationships/hyperlink" Target="https://podminky.urs.cz/item/CS_URS_2025_01/725532101" TargetMode="External"/><Relationship Id="rId9" Type="http://schemas.openxmlformats.org/officeDocument/2006/relationships/hyperlink" Target="https://podminky.urs.cz/item/CS_URS_2025_01/722174001" TargetMode="External"/><Relationship Id="rId14" Type="http://schemas.openxmlformats.org/officeDocument/2006/relationships/hyperlink" Target="https://podminky.urs.cz/item/CS_URS_2025_01/72114080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podminky.urs.cz/item/CS_URS_2025_01/070001000" TargetMode="External"/><Relationship Id="rId1" Type="http://schemas.openxmlformats.org/officeDocument/2006/relationships/hyperlink" Target="https://podminky.urs.cz/item/CS_URS_2025_01/030001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5"/>
  <sheetViews>
    <sheetView showGridLines="0" topLeftCell="A23" workbookViewId="0">
      <selection activeCell="AG57" sqref="AG57:AM57"/>
    </sheetView>
  </sheetViews>
  <sheetFormatPr defaultColWidth="9.33203125"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18" t="s">
        <v>0</v>
      </c>
      <c r="AZ1" s="118" t="s">
        <v>1</v>
      </c>
      <c r="BA1" s="118" t="s">
        <v>2</v>
      </c>
      <c r="BB1" s="118" t="s">
        <v>3</v>
      </c>
      <c r="BT1" s="118" t="s">
        <v>4</v>
      </c>
      <c r="BU1" s="118" t="s">
        <v>4</v>
      </c>
      <c r="BV1" s="118" t="s">
        <v>5</v>
      </c>
    </row>
    <row r="2" spans="1:74" ht="36.950000000000003" customHeight="1">
      <c r="AR2" s="309" t="s">
        <v>6</v>
      </c>
      <c r="AS2" s="294"/>
      <c r="AT2" s="294"/>
      <c r="AU2" s="294"/>
      <c r="AV2" s="294"/>
      <c r="AW2" s="294"/>
      <c r="AX2" s="294"/>
      <c r="AY2" s="294"/>
      <c r="AZ2" s="294"/>
      <c r="BA2" s="294"/>
      <c r="BB2" s="294"/>
      <c r="BC2" s="294"/>
      <c r="BD2" s="294"/>
      <c r="BE2" s="294"/>
      <c r="BS2" s="4" t="s">
        <v>7</v>
      </c>
      <c r="BT2" s="4" t="s">
        <v>8</v>
      </c>
    </row>
    <row r="3" spans="1:74" ht="6.95" customHeight="1">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7"/>
      <c r="BS3" s="4" t="s">
        <v>7</v>
      </c>
      <c r="BT3" s="4" t="s">
        <v>9</v>
      </c>
    </row>
    <row r="4" spans="1:74" ht="24.95" customHeight="1">
      <c r="B4" s="7"/>
      <c r="D4" s="8" t="s">
        <v>10</v>
      </c>
      <c r="AR4" s="7"/>
      <c r="AS4" s="119" t="s">
        <v>11</v>
      </c>
      <c r="BE4" s="120" t="s">
        <v>12</v>
      </c>
      <c r="BS4" s="4" t="s">
        <v>13</v>
      </c>
    </row>
    <row r="5" spans="1:74" ht="12" customHeight="1">
      <c r="B5" s="7"/>
      <c r="D5" s="9" t="s">
        <v>14</v>
      </c>
      <c r="K5" s="293" t="s">
        <v>15</v>
      </c>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R5" s="7"/>
      <c r="BE5" s="290" t="s">
        <v>16</v>
      </c>
      <c r="BS5" s="4" t="s">
        <v>7</v>
      </c>
    </row>
    <row r="6" spans="1:74" ht="36.950000000000003" customHeight="1">
      <c r="B6" s="7"/>
      <c r="D6" s="10" t="s">
        <v>17</v>
      </c>
      <c r="K6" s="295" t="s">
        <v>18</v>
      </c>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R6" s="7"/>
      <c r="BE6" s="291"/>
      <c r="BS6" s="4" t="s">
        <v>7</v>
      </c>
    </row>
    <row r="7" spans="1:74" ht="12" customHeight="1">
      <c r="B7" s="7"/>
      <c r="D7" s="11" t="s">
        <v>19</v>
      </c>
      <c r="K7" s="121" t="s">
        <v>3</v>
      </c>
      <c r="AK7" s="11" t="s">
        <v>20</v>
      </c>
      <c r="AN7" s="121" t="s">
        <v>3</v>
      </c>
      <c r="AR7" s="7"/>
      <c r="BE7" s="291"/>
      <c r="BS7" s="4" t="s">
        <v>7</v>
      </c>
    </row>
    <row r="8" spans="1:74" ht="12" customHeight="1">
      <c r="B8" s="7"/>
      <c r="D8" s="11" t="s">
        <v>21</v>
      </c>
      <c r="K8" s="121" t="s">
        <v>22</v>
      </c>
      <c r="AK8" s="11" t="s">
        <v>23</v>
      </c>
      <c r="AN8" s="12"/>
      <c r="AR8" s="7"/>
      <c r="BE8" s="291"/>
      <c r="BS8" s="4" t="s">
        <v>7</v>
      </c>
    </row>
    <row r="9" spans="1:74" ht="14.45" customHeight="1">
      <c r="B9" s="7"/>
      <c r="AR9" s="7"/>
      <c r="BE9" s="291"/>
      <c r="BS9" s="4" t="s">
        <v>7</v>
      </c>
    </row>
    <row r="10" spans="1:74" ht="12" customHeight="1">
      <c r="B10" s="7"/>
      <c r="D10" s="11" t="s">
        <v>24</v>
      </c>
      <c r="AK10" s="11" t="s">
        <v>25</v>
      </c>
      <c r="AN10" s="121" t="s">
        <v>3</v>
      </c>
      <c r="AR10" s="7"/>
      <c r="BE10" s="291"/>
      <c r="BS10" s="4" t="s">
        <v>7</v>
      </c>
    </row>
    <row r="11" spans="1:74" ht="18.399999999999999" customHeight="1">
      <c r="B11" s="7"/>
      <c r="E11" s="121" t="s">
        <v>22</v>
      </c>
      <c r="AK11" s="11" t="s">
        <v>26</v>
      </c>
      <c r="AN11" s="121" t="s">
        <v>3</v>
      </c>
      <c r="AR11" s="7"/>
      <c r="BE11" s="291"/>
      <c r="BS11" s="4" t="s">
        <v>7</v>
      </c>
    </row>
    <row r="12" spans="1:74" ht="6.95" customHeight="1">
      <c r="B12" s="7"/>
      <c r="AR12" s="7"/>
      <c r="BE12" s="291"/>
      <c r="BS12" s="4" t="s">
        <v>7</v>
      </c>
    </row>
    <row r="13" spans="1:74" ht="12" customHeight="1">
      <c r="B13" s="7"/>
      <c r="D13" s="11" t="s">
        <v>27</v>
      </c>
      <c r="AK13" s="11" t="s">
        <v>25</v>
      </c>
      <c r="AN13" s="13" t="s">
        <v>28</v>
      </c>
      <c r="AR13" s="7"/>
      <c r="BE13" s="291"/>
      <c r="BS13" s="4" t="s">
        <v>7</v>
      </c>
    </row>
    <row r="14" spans="1:74" ht="12.75">
      <c r="B14" s="7"/>
      <c r="E14" s="296" t="s">
        <v>28</v>
      </c>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11" t="s">
        <v>26</v>
      </c>
      <c r="AN14" s="13" t="s">
        <v>28</v>
      </c>
      <c r="AR14" s="7"/>
      <c r="BE14" s="291"/>
      <c r="BS14" s="4" t="s">
        <v>7</v>
      </c>
    </row>
    <row r="15" spans="1:74" ht="6.95" customHeight="1">
      <c r="B15" s="7"/>
      <c r="AR15" s="7"/>
      <c r="BE15" s="291"/>
      <c r="BS15" s="4" t="s">
        <v>4</v>
      </c>
    </row>
    <row r="16" spans="1:74" ht="12" customHeight="1">
      <c r="B16" s="7"/>
      <c r="D16" s="11" t="s">
        <v>29</v>
      </c>
      <c r="AK16" s="11" t="s">
        <v>25</v>
      </c>
      <c r="AN16" s="121" t="s">
        <v>3</v>
      </c>
      <c r="AR16" s="7"/>
      <c r="BE16" s="291"/>
      <c r="BS16" s="4" t="s">
        <v>4</v>
      </c>
    </row>
    <row r="17" spans="2:71" ht="18.399999999999999" customHeight="1">
      <c r="B17" s="7"/>
      <c r="E17" s="121" t="s">
        <v>22</v>
      </c>
      <c r="AK17" s="11" t="s">
        <v>26</v>
      </c>
      <c r="AN17" s="121" t="s">
        <v>3</v>
      </c>
      <c r="AR17" s="7"/>
      <c r="BE17" s="291"/>
      <c r="BS17" s="4" t="s">
        <v>30</v>
      </c>
    </row>
    <row r="18" spans="2:71" ht="6.95" customHeight="1">
      <c r="B18" s="7"/>
      <c r="AR18" s="7"/>
      <c r="BE18" s="291"/>
      <c r="BS18" s="4" t="s">
        <v>7</v>
      </c>
    </row>
    <row r="19" spans="2:71" ht="12" customHeight="1">
      <c r="B19" s="7"/>
      <c r="D19" s="11" t="s">
        <v>31</v>
      </c>
      <c r="AK19" s="11" t="s">
        <v>25</v>
      </c>
      <c r="AN19" s="121" t="s">
        <v>3</v>
      </c>
      <c r="AR19" s="7"/>
      <c r="BE19" s="291"/>
      <c r="BS19" s="4" t="s">
        <v>7</v>
      </c>
    </row>
    <row r="20" spans="2:71" ht="18.399999999999999" customHeight="1">
      <c r="B20" s="7"/>
      <c r="E20" s="121" t="s">
        <v>22</v>
      </c>
      <c r="AK20" s="11" t="s">
        <v>26</v>
      </c>
      <c r="AN20" s="121" t="s">
        <v>3</v>
      </c>
      <c r="AR20" s="7"/>
      <c r="BE20" s="291"/>
      <c r="BS20" s="4" t="s">
        <v>4</v>
      </c>
    </row>
    <row r="21" spans="2:71" ht="6.95" customHeight="1">
      <c r="B21" s="7"/>
      <c r="AR21" s="7"/>
      <c r="BE21" s="291"/>
    </row>
    <row r="22" spans="2:71" ht="12" customHeight="1">
      <c r="B22" s="7"/>
      <c r="D22" s="11" t="s">
        <v>32</v>
      </c>
      <c r="AR22" s="7"/>
      <c r="BE22" s="291"/>
    </row>
    <row r="23" spans="2:71" ht="47.25" customHeight="1">
      <c r="B23" s="7"/>
      <c r="E23" s="298" t="s">
        <v>33</v>
      </c>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R23" s="7"/>
      <c r="BE23" s="291"/>
    </row>
    <row r="24" spans="2:71" ht="6.95" customHeight="1">
      <c r="B24" s="7"/>
      <c r="AR24" s="7"/>
      <c r="BE24" s="291"/>
    </row>
    <row r="25" spans="2:71" ht="6.95" customHeight="1">
      <c r="B25" s="7"/>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R25" s="7"/>
      <c r="BE25" s="291"/>
    </row>
    <row r="26" spans="2:71" s="1" customFormat="1" ht="25.9" customHeight="1">
      <c r="B26" s="14"/>
      <c r="D26" s="124" t="s">
        <v>34</v>
      </c>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299">
        <f>ROUND(AG54,2)</f>
        <v>0</v>
      </c>
      <c r="AL26" s="300"/>
      <c r="AM26" s="300"/>
      <c r="AN26" s="300"/>
      <c r="AO26" s="300"/>
      <c r="AR26" s="14"/>
      <c r="BE26" s="291"/>
    </row>
    <row r="27" spans="2:71" s="1" customFormat="1" ht="6.95" customHeight="1">
      <c r="B27" s="14"/>
      <c r="AR27" s="14"/>
      <c r="BE27" s="291"/>
    </row>
    <row r="28" spans="2:71" s="1" customFormat="1" ht="12.75">
      <c r="B28" s="14"/>
      <c r="L28" s="301" t="s">
        <v>35</v>
      </c>
      <c r="M28" s="301"/>
      <c r="N28" s="301"/>
      <c r="O28" s="301"/>
      <c r="P28" s="301"/>
      <c r="W28" s="301" t="s">
        <v>36</v>
      </c>
      <c r="X28" s="301"/>
      <c r="Y28" s="301"/>
      <c r="Z28" s="301"/>
      <c r="AA28" s="301"/>
      <c r="AB28" s="301"/>
      <c r="AC28" s="301"/>
      <c r="AD28" s="301"/>
      <c r="AE28" s="301"/>
      <c r="AK28" s="301" t="s">
        <v>37</v>
      </c>
      <c r="AL28" s="301"/>
      <c r="AM28" s="301"/>
      <c r="AN28" s="301"/>
      <c r="AO28" s="301"/>
      <c r="AR28" s="14"/>
      <c r="BE28" s="291"/>
    </row>
    <row r="29" spans="2:71" s="127" customFormat="1" ht="14.45" customHeight="1">
      <c r="B29" s="126"/>
      <c r="D29" s="11" t="s">
        <v>38</v>
      </c>
      <c r="F29" s="11" t="s">
        <v>39</v>
      </c>
      <c r="L29" s="304">
        <v>0.21</v>
      </c>
      <c r="M29" s="303"/>
      <c r="N29" s="303"/>
      <c r="O29" s="303"/>
      <c r="P29" s="303"/>
      <c r="W29" s="302">
        <f>ROUND(AZ54, 2)</f>
        <v>0</v>
      </c>
      <c r="X29" s="303"/>
      <c r="Y29" s="303"/>
      <c r="Z29" s="303"/>
      <c r="AA29" s="303"/>
      <c r="AB29" s="303"/>
      <c r="AC29" s="303"/>
      <c r="AD29" s="303"/>
      <c r="AE29" s="303"/>
      <c r="AK29" s="302">
        <f>ROUND(AV54, 2)</f>
        <v>0</v>
      </c>
      <c r="AL29" s="303"/>
      <c r="AM29" s="303"/>
      <c r="AN29" s="303"/>
      <c r="AO29" s="303"/>
      <c r="AR29" s="126"/>
      <c r="BE29" s="292"/>
    </row>
    <row r="30" spans="2:71" s="127" customFormat="1" ht="14.45" customHeight="1">
      <c r="B30" s="126"/>
      <c r="F30" s="11" t="s">
        <v>40</v>
      </c>
      <c r="L30" s="304">
        <v>0.12</v>
      </c>
      <c r="M30" s="303"/>
      <c r="N30" s="303"/>
      <c r="O30" s="303"/>
      <c r="P30" s="303"/>
      <c r="W30" s="302">
        <f>ROUND(BA54, 2)</f>
        <v>0</v>
      </c>
      <c r="X30" s="303"/>
      <c r="Y30" s="303"/>
      <c r="Z30" s="303"/>
      <c r="AA30" s="303"/>
      <c r="AB30" s="303"/>
      <c r="AC30" s="303"/>
      <c r="AD30" s="303"/>
      <c r="AE30" s="303"/>
      <c r="AK30" s="302">
        <f>ROUND(AW54, 2)</f>
        <v>0</v>
      </c>
      <c r="AL30" s="303"/>
      <c r="AM30" s="303"/>
      <c r="AN30" s="303"/>
      <c r="AO30" s="303"/>
      <c r="AR30" s="126"/>
      <c r="BE30" s="292"/>
    </row>
    <row r="31" spans="2:71" s="127" customFormat="1" ht="14.45" hidden="1" customHeight="1">
      <c r="B31" s="126"/>
      <c r="F31" s="11" t="s">
        <v>41</v>
      </c>
      <c r="L31" s="304">
        <v>0.21</v>
      </c>
      <c r="M31" s="303"/>
      <c r="N31" s="303"/>
      <c r="O31" s="303"/>
      <c r="P31" s="303"/>
      <c r="W31" s="302">
        <f>ROUND(BB54, 2)</f>
        <v>0</v>
      </c>
      <c r="X31" s="303"/>
      <c r="Y31" s="303"/>
      <c r="Z31" s="303"/>
      <c r="AA31" s="303"/>
      <c r="AB31" s="303"/>
      <c r="AC31" s="303"/>
      <c r="AD31" s="303"/>
      <c r="AE31" s="303"/>
      <c r="AK31" s="302">
        <v>0</v>
      </c>
      <c r="AL31" s="303"/>
      <c r="AM31" s="303"/>
      <c r="AN31" s="303"/>
      <c r="AO31" s="303"/>
      <c r="AR31" s="126"/>
      <c r="BE31" s="292"/>
    </row>
    <row r="32" spans="2:71" s="127" customFormat="1" ht="14.45" hidden="1" customHeight="1">
      <c r="B32" s="126"/>
      <c r="F32" s="11" t="s">
        <v>42</v>
      </c>
      <c r="L32" s="304">
        <v>0.12</v>
      </c>
      <c r="M32" s="303"/>
      <c r="N32" s="303"/>
      <c r="O32" s="303"/>
      <c r="P32" s="303"/>
      <c r="W32" s="302">
        <f>ROUND(BC54, 2)</f>
        <v>0</v>
      </c>
      <c r="X32" s="303"/>
      <c r="Y32" s="303"/>
      <c r="Z32" s="303"/>
      <c r="AA32" s="303"/>
      <c r="AB32" s="303"/>
      <c r="AC32" s="303"/>
      <c r="AD32" s="303"/>
      <c r="AE32" s="303"/>
      <c r="AK32" s="302">
        <v>0</v>
      </c>
      <c r="AL32" s="303"/>
      <c r="AM32" s="303"/>
      <c r="AN32" s="303"/>
      <c r="AO32" s="303"/>
      <c r="AR32" s="126"/>
      <c r="BE32" s="292"/>
    </row>
    <row r="33" spans="2:44" s="127" customFormat="1" ht="14.45" hidden="1" customHeight="1">
      <c r="B33" s="126"/>
      <c r="F33" s="11" t="s">
        <v>43</v>
      </c>
      <c r="L33" s="304">
        <v>0</v>
      </c>
      <c r="M33" s="303"/>
      <c r="N33" s="303"/>
      <c r="O33" s="303"/>
      <c r="P33" s="303"/>
      <c r="W33" s="302">
        <f>ROUND(BD54, 2)</f>
        <v>0</v>
      </c>
      <c r="X33" s="303"/>
      <c r="Y33" s="303"/>
      <c r="Z33" s="303"/>
      <c r="AA33" s="303"/>
      <c r="AB33" s="303"/>
      <c r="AC33" s="303"/>
      <c r="AD33" s="303"/>
      <c r="AE33" s="303"/>
      <c r="AK33" s="302">
        <v>0</v>
      </c>
      <c r="AL33" s="303"/>
      <c r="AM33" s="303"/>
      <c r="AN33" s="303"/>
      <c r="AO33" s="303"/>
      <c r="AR33" s="126"/>
    </row>
    <row r="34" spans="2:44" s="1" customFormat="1" ht="6.95" customHeight="1">
      <c r="B34" s="14"/>
      <c r="AR34" s="14"/>
    </row>
    <row r="35" spans="2:44" s="1" customFormat="1" ht="25.9" customHeight="1">
      <c r="B35" s="14"/>
      <c r="C35" s="128"/>
      <c r="D35" s="129" t="s">
        <v>44</v>
      </c>
      <c r="E35" s="130"/>
      <c r="F35" s="130"/>
      <c r="G35" s="130"/>
      <c r="H35" s="130"/>
      <c r="I35" s="130"/>
      <c r="J35" s="130"/>
      <c r="K35" s="130"/>
      <c r="L35" s="130"/>
      <c r="M35" s="130"/>
      <c r="N35" s="130"/>
      <c r="O35" s="130"/>
      <c r="P35" s="130"/>
      <c r="Q35" s="130"/>
      <c r="R35" s="130"/>
      <c r="S35" s="130"/>
      <c r="T35" s="131" t="s">
        <v>45</v>
      </c>
      <c r="U35" s="130"/>
      <c r="V35" s="130"/>
      <c r="W35" s="130"/>
      <c r="X35" s="308" t="s">
        <v>46</v>
      </c>
      <c r="Y35" s="306"/>
      <c r="Z35" s="306"/>
      <c r="AA35" s="306"/>
      <c r="AB35" s="306"/>
      <c r="AC35" s="130"/>
      <c r="AD35" s="130"/>
      <c r="AE35" s="130"/>
      <c r="AF35" s="130"/>
      <c r="AG35" s="130"/>
      <c r="AH35" s="130"/>
      <c r="AI35" s="130"/>
      <c r="AJ35" s="130"/>
      <c r="AK35" s="305">
        <f>SUM(AK26:AK33)</f>
        <v>0</v>
      </c>
      <c r="AL35" s="306"/>
      <c r="AM35" s="306"/>
      <c r="AN35" s="306"/>
      <c r="AO35" s="307"/>
      <c r="AP35" s="128"/>
      <c r="AQ35" s="128"/>
      <c r="AR35" s="14"/>
    </row>
    <row r="36" spans="2:44" s="1" customFormat="1" ht="6.95" customHeight="1">
      <c r="B36" s="14"/>
      <c r="AR36" s="14"/>
    </row>
    <row r="37" spans="2:44" s="1" customFormat="1" ht="6.95" customHeight="1">
      <c r="B37" s="15"/>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4"/>
    </row>
    <row r="41" spans="2:44" s="1" customFormat="1" ht="6.95" customHeight="1">
      <c r="B41" s="132"/>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4"/>
    </row>
    <row r="42" spans="2:44" s="1" customFormat="1" ht="24.95" customHeight="1">
      <c r="B42" s="14"/>
      <c r="C42" s="8" t="s">
        <v>47</v>
      </c>
      <c r="AR42" s="14"/>
    </row>
    <row r="43" spans="2:44" s="1" customFormat="1" ht="6.95" customHeight="1">
      <c r="B43" s="14"/>
      <c r="AR43" s="14"/>
    </row>
    <row r="44" spans="2:44" s="135" customFormat="1" ht="12" customHeight="1">
      <c r="B44" s="134"/>
      <c r="C44" s="11" t="s">
        <v>14</v>
      </c>
      <c r="L44" s="135" t="str">
        <f>K5</f>
        <v>roz71</v>
      </c>
      <c r="AR44" s="134"/>
    </row>
    <row r="45" spans="2:44" s="138" customFormat="1" ht="36.950000000000003" customHeight="1">
      <c r="B45" s="136"/>
      <c r="C45" s="137" t="s">
        <v>17</v>
      </c>
      <c r="L45" s="324" t="str">
        <f>K6</f>
        <v>Rekonstrukce sociálního zařízení včetně rozvodů vody a kanalizace</v>
      </c>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R45" s="136"/>
    </row>
    <row r="46" spans="2:44" s="1" customFormat="1" ht="6.95" customHeight="1">
      <c r="B46" s="14"/>
      <c r="AR46" s="14"/>
    </row>
    <row r="47" spans="2:44" s="1" customFormat="1" ht="12" customHeight="1">
      <c r="B47" s="14"/>
      <c r="C47" s="11" t="s">
        <v>21</v>
      </c>
      <c r="L47" s="139" t="str">
        <f>IF(K8="","",K8)</f>
        <v xml:space="preserve"> </v>
      </c>
      <c r="AI47" s="11" t="s">
        <v>23</v>
      </c>
      <c r="AM47" s="329" t="str">
        <f>IF(AN8= "","",AN8)</f>
        <v/>
      </c>
      <c r="AN47" s="329"/>
      <c r="AR47" s="14"/>
    </row>
    <row r="48" spans="2:44" s="1" customFormat="1" ht="6.95" customHeight="1">
      <c r="B48" s="14"/>
      <c r="AR48" s="14"/>
    </row>
    <row r="49" spans="1:91" s="1" customFormat="1" ht="15.2" customHeight="1">
      <c r="B49" s="14"/>
      <c r="C49" s="11" t="s">
        <v>24</v>
      </c>
      <c r="L49" s="135" t="str">
        <f>IF(E11= "","",E11)</f>
        <v xml:space="preserve"> </v>
      </c>
      <c r="AI49" s="11" t="s">
        <v>29</v>
      </c>
      <c r="AM49" s="312" t="str">
        <f>IF(E17="","",E17)</f>
        <v xml:space="preserve"> </v>
      </c>
      <c r="AN49" s="313"/>
      <c r="AO49" s="313"/>
      <c r="AP49" s="313"/>
      <c r="AR49" s="14"/>
      <c r="AS49" s="314" t="s">
        <v>48</v>
      </c>
      <c r="AT49" s="315"/>
      <c r="AU49" s="140"/>
      <c r="AV49" s="140"/>
      <c r="AW49" s="140"/>
      <c r="AX49" s="140"/>
      <c r="AY49" s="140"/>
      <c r="AZ49" s="140"/>
      <c r="BA49" s="140"/>
      <c r="BB49" s="140"/>
      <c r="BC49" s="140"/>
      <c r="BD49" s="141"/>
    </row>
    <row r="50" spans="1:91" s="1" customFormat="1" ht="15.2" customHeight="1">
      <c r="B50" s="14"/>
      <c r="C50" s="11" t="s">
        <v>27</v>
      </c>
      <c r="L50" s="135" t="str">
        <f>IF(E14= "Vyplň údaj","",E14)</f>
        <v/>
      </c>
      <c r="AI50" s="11" t="s">
        <v>31</v>
      </c>
      <c r="AM50" s="312" t="str">
        <f>IF(E20="","",E20)</f>
        <v xml:space="preserve"> </v>
      </c>
      <c r="AN50" s="313"/>
      <c r="AO50" s="313"/>
      <c r="AP50" s="313"/>
      <c r="AR50" s="14"/>
      <c r="AS50" s="316"/>
      <c r="AT50" s="317"/>
      <c r="BD50" s="142"/>
    </row>
    <row r="51" spans="1:91" s="1" customFormat="1" ht="10.9" customHeight="1">
      <c r="B51" s="14"/>
      <c r="AR51" s="14"/>
      <c r="AS51" s="316"/>
      <c r="AT51" s="317"/>
      <c r="BD51" s="142"/>
    </row>
    <row r="52" spans="1:91" s="1" customFormat="1" ht="29.25" customHeight="1">
      <c r="B52" s="14"/>
      <c r="C52" s="326" t="s">
        <v>49</v>
      </c>
      <c r="D52" s="319"/>
      <c r="E52" s="319"/>
      <c r="F52" s="319"/>
      <c r="G52" s="319"/>
      <c r="H52" s="143"/>
      <c r="I52" s="318" t="s">
        <v>50</v>
      </c>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20" t="s">
        <v>51</v>
      </c>
      <c r="AH52" s="319"/>
      <c r="AI52" s="319"/>
      <c r="AJ52" s="319"/>
      <c r="AK52" s="319"/>
      <c r="AL52" s="319"/>
      <c r="AM52" s="319"/>
      <c r="AN52" s="318" t="s">
        <v>52</v>
      </c>
      <c r="AO52" s="319"/>
      <c r="AP52" s="319"/>
      <c r="AQ52" s="144" t="s">
        <v>53</v>
      </c>
      <c r="AR52" s="14"/>
      <c r="AS52" s="145" t="s">
        <v>54</v>
      </c>
      <c r="AT52" s="146" t="s">
        <v>55</v>
      </c>
      <c r="AU52" s="146" t="s">
        <v>56</v>
      </c>
      <c r="AV52" s="146" t="s">
        <v>57</v>
      </c>
      <c r="AW52" s="146" t="s">
        <v>58</v>
      </c>
      <c r="AX52" s="146" t="s">
        <v>59</v>
      </c>
      <c r="AY52" s="146" t="s">
        <v>60</v>
      </c>
      <c r="AZ52" s="146" t="s">
        <v>61</v>
      </c>
      <c r="BA52" s="146" t="s">
        <v>62</v>
      </c>
      <c r="BB52" s="146" t="s">
        <v>63</v>
      </c>
      <c r="BC52" s="146" t="s">
        <v>64</v>
      </c>
      <c r="BD52" s="147" t="s">
        <v>65</v>
      </c>
    </row>
    <row r="53" spans="1:91" s="1" customFormat="1" ht="10.9" customHeight="1">
      <c r="B53" s="14"/>
      <c r="AR53" s="14"/>
      <c r="AS53" s="148"/>
      <c r="AT53" s="140"/>
      <c r="AU53" s="140"/>
      <c r="AV53" s="140"/>
      <c r="AW53" s="140"/>
      <c r="AX53" s="140"/>
      <c r="AY53" s="140"/>
      <c r="AZ53" s="140"/>
      <c r="BA53" s="140"/>
      <c r="BB53" s="140"/>
      <c r="BC53" s="140"/>
      <c r="BD53" s="141"/>
    </row>
    <row r="54" spans="1:91" s="149" customFormat="1" ht="32.450000000000003" customHeight="1">
      <c r="B54" s="150"/>
      <c r="C54" s="151" t="s">
        <v>66</v>
      </c>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330">
        <f>ROUND(AG55+AG64+AG73+AG79+AG87,2)</f>
        <v>0</v>
      </c>
      <c r="AH54" s="330"/>
      <c r="AI54" s="330"/>
      <c r="AJ54" s="330"/>
      <c r="AK54" s="330"/>
      <c r="AL54" s="330"/>
      <c r="AM54" s="330"/>
      <c r="AN54" s="331">
        <f t="shared" ref="AN54:AN93" si="0">SUM(AG54,AT54)</f>
        <v>0</v>
      </c>
      <c r="AO54" s="331"/>
      <c r="AP54" s="331"/>
      <c r="AQ54" s="153" t="s">
        <v>3</v>
      </c>
      <c r="AR54" s="150"/>
      <c r="AS54" s="154">
        <f>ROUND(AS55+AS64+AS73+AS79+AS87,2)</f>
        <v>0</v>
      </c>
      <c r="AT54" s="155">
        <f t="shared" ref="AT54:AT93" si="1">ROUND(SUM(AV54:AW54),2)</f>
        <v>0</v>
      </c>
      <c r="AU54" s="156">
        <f>ROUND(AU55+AU64+AU73+AU79+AU87,5)</f>
        <v>0</v>
      </c>
      <c r="AV54" s="155">
        <f>ROUND(AZ54*L29,2)</f>
        <v>0</v>
      </c>
      <c r="AW54" s="155">
        <f>ROUND(BA54*L30,2)</f>
        <v>0</v>
      </c>
      <c r="AX54" s="155">
        <f>ROUND(BB54*L29,2)</f>
        <v>0</v>
      </c>
      <c r="AY54" s="155">
        <f>ROUND(BC54*L30,2)</f>
        <v>0</v>
      </c>
      <c r="AZ54" s="155">
        <f>ROUND(AZ55+AZ64+AZ73+AZ79+AZ87,2)</f>
        <v>0</v>
      </c>
      <c r="BA54" s="155">
        <f>ROUND(BA55+BA64+BA73+BA79+BA87,2)</f>
        <v>0</v>
      </c>
      <c r="BB54" s="155">
        <f>ROUND(BB55+BB64+BB73+BB79+BB87,2)</f>
        <v>0</v>
      </c>
      <c r="BC54" s="155">
        <f>ROUND(BC55+BC64+BC73+BC79+BC87,2)</f>
        <v>0</v>
      </c>
      <c r="BD54" s="157">
        <f>ROUND(BD55+BD64+BD73+BD79+BD87,2)</f>
        <v>0</v>
      </c>
      <c r="BS54" s="158" t="s">
        <v>67</v>
      </c>
      <c r="BT54" s="158" t="s">
        <v>68</v>
      </c>
      <c r="BU54" s="159" t="s">
        <v>69</v>
      </c>
      <c r="BV54" s="158" t="s">
        <v>70</v>
      </c>
      <c r="BW54" s="158" t="s">
        <v>5</v>
      </c>
      <c r="BX54" s="158" t="s">
        <v>71</v>
      </c>
      <c r="CL54" s="158" t="s">
        <v>3</v>
      </c>
    </row>
    <row r="55" spans="1:91" s="160" customFormat="1" ht="16.5" customHeight="1">
      <c r="B55" s="161"/>
      <c r="C55" s="162"/>
      <c r="D55" s="327" t="s">
        <v>72</v>
      </c>
      <c r="E55" s="327"/>
      <c r="F55" s="327"/>
      <c r="G55" s="327"/>
      <c r="H55" s="327"/>
      <c r="I55" s="163"/>
      <c r="J55" s="327" t="s">
        <v>73</v>
      </c>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1">
        <f>ROUND(SUM(AG56:AG63),2)</f>
        <v>0</v>
      </c>
      <c r="AH55" s="322"/>
      <c r="AI55" s="322"/>
      <c r="AJ55" s="322"/>
      <c r="AK55" s="322"/>
      <c r="AL55" s="322"/>
      <c r="AM55" s="322"/>
      <c r="AN55" s="323">
        <f t="shared" si="0"/>
        <v>0</v>
      </c>
      <c r="AO55" s="322"/>
      <c r="AP55" s="322"/>
      <c r="AQ55" s="164" t="s">
        <v>74</v>
      </c>
      <c r="AR55" s="161"/>
      <c r="AS55" s="165">
        <f>ROUND(SUM(AS56:AS63),2)</f>
        <v>0</v>
      </c>
      <c r="AT55" s="166">
        <f t="shared" si="1"/>
        <v>0</v>
      </c>
      <c r="AU55" s="167">
        <f>ROUND(SUM(AU56:AU63),5)</f>
        <v>0</v>
      </c>
      <c r="AV55" s="166">
        <f>ROUND(AZ55*L29,2)</f>
        <v>0</v>
      </c>
      <c r="AW55" s="166">
        <f>ROUND(BA55*L30,2)</f>
        <v>0</v>
      </c>
      <c r="AX55" s="166">
        <f>ROUND(BB55*L29,2)</f>
        <v>0</v>
      </c>
      <c r="AY55" s="166">
        <f>ROUND(BC55*L30,2)</f>
        <v>0</v>
      </c>
      <c r="AZ55" s="166">
        <f>ROUND(SUM(AZ56:AZ63),2)</f>
        <v>0</v>
      </c>
      <c r="BA55" s="166">
        <f>ROUND(SUM(BA56:BA63),2)</f>
        <v>0</v>
      </c>
      <c r="BB55" s="166">
        <f>ROUND(SUM(BB56:BB63),2)</f>
        <v>0</v>
      </c>
      <c r="BC55" s="166">
        <f>ROUND(SUM(BC56:BC63),2)</f>
        <v>0</v>
      </c>
      <c r="BD55" s="168">
        <f>ROUND(SUM(BD56:BD63),2)</f>
        <v>0</v>
      </c>
      <c r="BS55" s="169" t="s">
        <v>67</v>
      </c>
      <c r="BT55" s="169" t="s">
        <v>75</v>
      </c>
      <c r="BU55" s="169" t="s">
        <v>69</v>
      </c>
      <c r="BV55" s="169" t="s">
        <v>70</v>
      </c>
      <c r="BW55" s="169" t="s">
        <v>76</v>
      </c>
      <c r="BX55" s="169" t="s">
        <v>5</v>
      </c>
      <c r="CL55" s="169" t="s">
        <v>3</v>
      </c>
      <c r="CM55" s="169" t="s">
        <v>77</v>
      </c>
    </row>
    <row r="56" spans="1:91" s="135" customFormat="1" ht="16.5" customHeight="1">
      <c r="A56" s="170" t="s">
        <v>78</v>
      </c>
      <c r="B56" s="134"/>
      <c r="C56" s="171"/>
      <c r="D56" s="171"/>
      <c r="E56" s="328" t="s">
        <v>79</v>
      </c>
      <c r="F56" s="328"/>
      <c r="G56" s="328"/>
      <c r="H56" s="328"/>
      <c r="I56" s="328"/>
      <c r="J56" s="171"/>
      <c r="K56" s="328" t="s">
        <v>80</v>
      </c>
      <c r="L56" s="328"/>
      <c r="M56" s="328"/>
      <c r="N56" s="328"/>
      <c r="O56" s="328"/>
      <c r="P56" s="328"/>
      <c r="Q56" s="328"/>
      <c r="R56" s="328"/>
      <c r="S56" s="328"/>
      <c r="T56" s="328"/>
      <c r="U56" s="328"/>
      <c r="V56" s="328"/>
      <c r="W56" s="328"/>
      <c r="X56" s="328"/>
      <c r="Y56" s="328"/>
      <c r="Z56" s="328"/>
      <c r="AA56" s="328"/>
      <c r="AB56" s="328"/>
      <c r="AC56" s="328"/>
      <c r="AD56" s="328"/>
      <c r="AE56" s="328"/>
      <c r="AF56" s="328"/>
      <c r="AG56" s="310">
        <f>'A1 - Větev WC dívky 1 PP'!J32</f>
        <v>0</v>
      </c>
      <c r="AH56" s="311"/>
      <c r="AI56" s="311"/>
      <c r="AJ56" s="311"/>
      <c r="AK56" s="311"/>
      <c r="AL56" s="311"/>
      <c r="AM56" s="311"/>
      <c r="AN56" s="310">
        <f t="shared" si="0"/>
        <v>0</v>
      </c>
      <c r="AO56" s="311"/>
      <c r="AP56" s="311"/>
      <c r="AQ56" s="172" t="s">
        <v>81</v>
      </c>
      <c r="AR56" s="134"/>
      <c r="AS56" s="173">
        <v>0</v>
      </c>
      <c r="AT56" s="174">
        <f t="shared" si="1"/>
        <v>0</v>
      </c>
      <c r="AU56" s="175">
        <f>'A1 - Větev WC dívky 1 PP'!P110</f>
        <v>0</v>
      </c>
      <c r="AV56" s="174">
        <f>'A1 - Větev WC dívky 1 PP'!J35</f>
        <v>0</v>
      </c>
      <c r="AW56" s="174">
        <f>'A1 - Větev WC dívky 1 PP'!J36</f>
        <v>0</v>
      </c>
      <c r="AX56" s="174">
        <f>'A1 - Větev WC dívky 1 PP'!J37</f>
        <v>0</v>
      </c>
      <c r="AY56" s="174">
        <f>'A1 - Větev WC dívky 1 PP'!J38</f>
        <v>0</v>
      </c>
      <c r="AZ56" s="174">
        <f>'A1 - Větev WC dívky 1 PP'!F35</f>
        <v>0</v>
      </c>
      <c r="BA56" s="174">
        <f>'A1 - Větev WC dívky 1 PP'!F36</f>
        <v>0</v>
      </c>
      <c r="BB56" s="174">
        <f>'A1 - Větev WC dívky 1 PP'!F37</f>
        <v>0</v>
      </c>
      <c r="BC56" s="174">
        <f>'A1 - Větev WC dívky 1 PP'!F38</f>
        <v>0</v>
      </c>
      <c r="BD56" s="176">
        <f>'A1 - Větev WC dívky 1 PP'!F39</f>
        <v>0</v>
      </c>
      <c r="BT56" s="121" t="s">
        <v>77</v>
      </c>
      <c r="BV56" s="121" t="s">
        <v>70</v>
      </c>
      <c r="BW56" s="121" t="s">
        <v>82</v>
      </c>
      <c r="BX56" s="121" t="s">
        <v>76</v>
      </c>
      <c r="CL56" s="121" t="s">
        <v>3</v>
      </c>
    </row>
    <row r="57" spans="1:91" s="135" customFormat="1" ht="16.5" customHeight="1">
      <c r="A57" s="170" t="s">
        <v>78</v>
      </c>
      <c r="B57" s="134"/>
      <c r="C57" s="171"/>
      <c r="D57" s="171"/>
      <c r="E57" s="328" t="s">
        <v>83</v>
      </c>
      <c r="F57" s="328"/>
      <c r="G57" s="328"/>
      <c r="H57" s="328"/>
      <c r="I57" s="328"/>
      <c r="J57" s="171"/>
      <c r="K57" s="328" t="s">
        <v>84</v>
      </c>
      <c r="L57" s="328"/>
      <c r="M57" s="328"/>
      <c r="N57" s="328"/>
      <c r="O57" s="328"/>
      <c r="P57" s="328"/>
      <c r="Q57" s="328"/>
      <c r="R57" s="328"/>
      <c r="S57" s="328"/>
      <c r="T57" s="328"/>
      <c r="U57" s="328"/>
      <c r="V57" s="328"/>
      <c r="W57" s="328"/>
      <c r="X57" s="328"/>
      <c r="Y57" s="328"/>
      <c r="Z57" s="328"/>
      <c r="AA57" s="328"/>
      <c r="AB57" s="328"/>
      <c r="AC57" s="328"/>
      <c r="AD57" s="328"/>
      <c r="AE57" s="328"/>
      <c r="AF57" s="328"/>
      <c r="AG57" s="310">
        <f>'A2 - Větev WC dívky 1 NP'!J32</f>
        <v>0</v>
      </c>
      <c r="AH57" s="311"/>
      <c r="AI57" s="311"/>
      <c r="AJ57" s="311"/>
      <c r="AK57" s="311"/>
      <c r="AL57" s="311"/>
      <c r="AM57" s="311"/>
      <c r="AN57" s="310">
        <f t="shared" si="0"/>
        <v>0</v>
      </c>
      <c r="AO57" s="311"/>
      <c r="AP57" s="311"/>
      <c r="AQ57" s="172" t="s">
        <v>81</v>
      </c>
      <c r="AR57" s="134"/>
      <c r="AS57" s="173">
        <v>0</v>
      </c>
      <c r="AT57" s="174">
        <f t="shared" si="1"/>
        <v>0</v>
      </c>
      <c r="AU57" s="175">
        <f>'A2 - Větev WC dívky 1 NP'!P110</f>
        <v>0</v>
      </c>
      <c r="AV57" s="174">
        <f>'A2 - Větev WC dívky 1 NP'!J35</f>
        <v>0</v>
      </c>
      <c r="AW57" s="174">
        <f>'A2 - Větev WC dívky 1 NP'!J36</f>
        <v>0</v>
      </c>
      <c r="AX57" s="174">
        <f>'A2 - Větev WC dívky 1 NP'!J37</f>
        <v>0</v>
      </c>
      <c r="AY57" s="174">
        <f>'A2 - Větev WC dívky 1 NP'!J38</f>
        <v>0</v>
      </c>
      <c r="AZ57" s="174">
        <f>'A2 - Větev WC dívky 1 NP'!F35</f>
        <v>0</v>
      </c>
      <c r="BA57" s="174">
        <f>'A2 - Větev WC dívky 1 NP'!F36</f>
        <v>0</v>
      </c>
      <c r="BB57" s="174">
        <f>'A2 - Větev WC dívky 1 NP'!F37</f>
        <v>0</v>
      </c>
      <c r="BC57" s="174">
        <f>'A2 - Větev WC dívky 1 NP'!F38</f>
        <v>0</v>
      </c>
      <c r="BD57" s="176">
        <f>'A2 - Větev WC dívky 1 NP'!F39</f>
        <v>0</v>
      </c>
      <c r="BT57" s="121" t="s">
        <v>77</v>
      </c>
      <c r="BV57" s="121" t="s">
        <v>70</v>
      </c>
      <c r="BW57" s="121" t="s">
        <v>85</v>
      </c>
      <c r="BX57" s="121" t="s">
        <v>76</v>
      </c>
      <c r="CL57" s="121" t="s">
        <v>3</v>
      </c>
    </row>
    <row r="58" spans="1:91" s="135" customFormat="1" ht="16.5" customHeight="1">
      <c r="A58" s="170" t="s">
        <v>78</v>
      </c>
      <c r="B58" s="134"/>
      <c r="C58" s="171"/>
      <c r="D58" s="171"/>
      <c r="E58" s="328" t="s">
        <v>86</v>
      </c>
      <c r="F58" s="328"/>
      <c r="G58" s="328"/>
      <c r="H58" s="328"/>
      <c r="I58" s="328"/>
      <c r="J58" s="171"/>
      <c r="K58" s="328" t="s">
        <v>87</v>
      </c>
      <c r="L58" s="328"/>
      <c r="M58" s="328"/>
      <c r="N58" s="328"/>
      <c r="O58" s="328"/>
      <c r="P58" s="328"/>
      <c r="Q58" s="328"/>
      <c r="R58" s="328"/>
      <c r="S58" s="328"/>
      <c r="T58" s="328"/>
      <c r="U58" s="328"/>
      <c r="V58" s="328"/>
      <c r="W58" s="328"/>
      <c r="X58" s="328"/>
      <c r="Y58" s="328"/>
      <c r="Z58" s="328"/>
      <c r="AA58" s="328"/>
      <c r="AB58" s="328"/>
      <c r="AC58" s="328"/>
      <c r="AD58" s="328"/>
      <c r="AE58" s="328"/>
      <c r="AF58" s="328"/>
      <c r="AG58" s="310">
        <f>'A3 - Větev WC dívky 2 NP'!J32</f>
        <v>0</v>
      </c>
      <c r="AH58" s="311"/>
      <c r="AI58" s="311"/>
      <c r="AJ58" s="311"/>
      <c r="AK58" s="311"/>
      <c r="AL58" s="311"/>
      <c r="AM58" s="311"/>
      <c r="AN58" s="310">
        <f t="shared" si="0"/>
        <v>0</v>
      </c>
      <c r="AO58" s="311"/>
      <c r="AP58" s="311"/>
      <c r="AQ58" s="172" t="s">
        <v>81</v>
      </c>
      <c r="AR58" s="134"/>
      <c r="AS58" s="173">
        <v>0</v>
      </c>
      <c r="AT58" s="174">
        <f t="shared" si="1"/>
        <v>0</v>
      </c>
      <c r="AU58" s="175">
        <f>'A3 - Větev WC dívky 2 NP'!P110</f>
        <v>0</v>
      </c>
      <c r="AV58" s="174">
        <f>'A3 - Větev WC dívky 2 NP'!J35</f>
        <v>0</v>
      </c>
      <c r="AW58" s="174">
        <f>'A3 - Větev WC dívky 2 NP'!J36</f>
        <v>0</v>
      </c>
      <c r="AX58" s="174">
        <f>'A3 - Větev WC dívky 2 NP'!J37</f>
        <v>0</v>
      </c>
      <c r="AY58" s="174">
        <f>'A3 - Větev WC dívky 2 NP'!J38</f>
        <v>0</v>
      </c>
      <c r="AZ58" s="174">
        <f>'A3 - Větev WC dívky 2 NP'!F35</f>
        <v>0</v>
      </c>
      <c r="BA58" s="174">
        <f>'A3 - Větev WC dívky 2 NP'!F36</f>
        <v>0</v>
      </c>
      <c r="BB58" s="174">
        <f>'A3 - Větev WC dívky 2 NP'!F37</f>
        <v>0</v>
      </c>
      <c r="BC58" s="174">
        <f>'A3 - Větev WC dívky 2 NP'!F38</f>
        <v>0</v>
      </c>
      <c r="BD58" s="176">
        <f>'A3 - Větev WC dívky 2 NP'!F39</f>
        <v>0</v>
      </c>
      <c r="BT58" s="121" t="s">
        <v>77</v>
      </c>
      <c r="BV58" s="121" t="s">
        <v>70</v>
      </c>
      <c r="BW58" s="121" t="s">
        <v>88</v>
      </c>
      <c r="BX58" s="121" t="s">
        <v>76</v>
      </c>
      <c r="CL58" s="121" t="s">
        <v>3</v>
      </c>
    </row>
    <row r="59" spans="1:91" s="135" customFormat="1" ht="16.5" customHeight="1">
      <c r="A59" s="170" t="s">
        <v>78</v>
      </c>
      <c r="B59" s="134"/>
      <c r="C59" s="171"/>
      <c r="D59" s="171"/>
      <c r="E59" s="328" t="s">
        <v>89</v>
      </c>
      <c r="F59" s="328"/>
      <c r="G59" s="328"/>
      <c r="H59" s="328"/>
      <c r="I59" s="328"/>
      <c r="J59" s="171"/>
      <c r="K59" s="328" t="s">
        <v>90</v>
      </c>
      <c r="L59" s="328"/>
      <c r="M59" s="328"/>
      <c r="N59" s="328"/>
      <c r="O59" s="328"/>
      <c r="P59" s="328"/>
      <c r="Q59" s="328"/>
      <c r="R59" s="328"/>
      <c r="S59" s="328"/>
      <c r="T59" s="328"/>
      <c r="U59" s="328"/>
      <c r="V59" s="328"/>
      <c r="W59" s="328"/>
      <c r="X59" s="328"/>
      <c r="Y59" s="328"/>
      <c r="Z59" s="328"/>
      <c r="AA59" s="328"/>
      <c r="AB59" s="328"/>
      <c r="AC59" s="328"/>
      <c r="AD59" s="328"/>
      <c r="AE59" s="328"/>
      <c r="AF59" s="328"/>
      <c r="AG59" s="310">
        <f>'A4 - Elektroinstalace'!J32</f>
        <v>0</v>
      </c>
      <c r="AH59" s="311"/>
      <c r="AI59" s="311"/>
      <c r="AJ59" s="311"/>
      <c r="AK59" s="311"/>
      <c r="AL59" s="311"/>
      <c r="AM59" s="311"/>
      <c r="AN59" s="310">
        <f t="shared" si="0"/>
        <v>0</v>
      </c>
      <c r="AO59" s="311"/>
      <c r="AP59" s="311"/>
      <c r="AQ59" s="172" t="s">
        <v>81</v>
      </c>
      <c r="AR59" s="134"/>
      <c r="AS59" s="173">
        <v>0</v>
      </c>
      <c r="AT59" s="174">
        <f t="shared" si="1"/>
        <v>0</v>
      </c>
      <c r="AU59" s="175">
        <f>'A4 - Elektroinstalace'!P86</f>
        <v>0</v>
      </c>
      <c r="AV59" s="174">
        <f>'A4 - Elektroinstalace'!J35</f>
        <v>0</v>
      </c>
      <c r="AW59" s="174">
        <f>'A4 - Elektroinstalace'!J36</f>
        <v>0</v>
      </c>
      <c r="AX59" s="174">
        <f>'A4 - Elektroinstalace'!J37</f>
        <v>0</v>
      </c>
      <c r="AY59" s="174">
        <f>'A4 - Elektroinstalace'!J38</f>
        <v>0</v>
      </c>
      <c r="AZ59" s="174">
        <f>'A4 - Elektroinstalace'!F35</f>
        <v>0</v>
      </c>
      <c r="BA59" s="174">
        <f>'A4 - Elektroinstalace'!F36</f>
        <v>0</v>
      </c>
      <c r="BB59" s="174">
        <f>'A4 - Elektroinstalace'!F37</f>
        <v>0</v>
      </c>
      <c r="BC59" s="174">
        <f>'A4 - Elektroinstalace'!F38</f>
        <v>0</v>
      </c>
      <c r="BD59" s="176">
        <f>'A4 - Elektroinstalace'!F39</f>
        <v>0</v>
      </c>
      <c r="BT59" s="121" t="s">
        <v>77</v>
      </c>
      <c r="BV59" s="121" t="s">
        <v>70</v>
      </c>
      <c r="BW59" s="121" t="s">
        <v>91</v>
      </c>
      <c r="BX59" s="121" t="s">
        <v>76</v>
      </c>
      <c r="CL59" s="121" t="s">
        <v>3</v>
      </c>
    </row>
    <row r="60" spans="1:91" s="135" customFormat="1" ht="16.5" customHeight="1">
      <c r="A60" s="170" t="s">
        <v>78</v>
      </c>
      <c r="B60" s="134"/>
      <c r="C60" s="171"/>
      <c r="D60" s="171"/>
      <c r="E60" s="328" t="s">
        <v>92</v>
      </c>
      <c r="F60" s="328"/>
      <c r="G60" s="328"/>
      <c r="H60" s="328"/>
      <c r="I60" s="328"/>
      <c r="J60" s="171"/>
      <c r="K60" s="328" t="s">
        <v>93</v>
      </c>
      <c r="L60" s="328"/>
      <c r="M60" s="328"/>
      <c r="N60" s="328"/>
      <c r="O60" s="328"/>
      <c r="P60" s="328"/>
      <c r="Q60" s="328"/>
      <c r="R60" s="328"/>
      <c r="S60" s="328"/>
      <c r="T60" s="328"/>
      <c r="U60" s="328"/>
      <c r="V60" s="328"/>
      <c r="W60" s="328"/>
      <c r="X60" s="328"/>
      <c r="Y60" s="328"/>
      <c r="Z60" s="328"/>
      <c r="AA60" s="328"/>
      <c r="AB60" s="328"/>
      <c r="AC60" s="328"/>
      <c r="AD60" s="328"/>
      <c r="AE60" s="328"/>
      <c r="AF60" s="328"/>
      <c r="AG60" s="310">
        <f>'A5 - Vytápění '!J32</f>
        <v>0</v>
      </c>
      <c r="AH60" s="311"/>
      <c r="AI60" s="311"/>
      <c r="AJ60" s="311"/>
      <c r="AK60" s="311"/>
      <c r="AL60" s="311"/>
      <c r="AM60" s="311"/>
      <c r="AN60" s="310">
        <f t="shared" si="0"/>
        <v>0</v>
      </c>
      <c r="AO60" s="311"/>
      <c r="AP60" s="311"/>
      <c r="AQ60" s="172" t="s">
        <v>81</v>
      </c>
      <c r="AR60" s="134"/>
      <c r="AS60" s="173">
        <v>0</v>
      </c>
      <c r="AT60" s="174">
        <f t="shared" si="1"/>
        <v>0</v>
      </c>
      <c r="AU60" s="175">
        <f>'A5 - Vytápění '!P86</f>
        <v>0</v>
      </c>
      <c r="AV60" s="174">
        <f>'A5 - Vytápění '!J35</f>
        <v>0</v>
      </c>
      <c r="AW60" s="174">
        <f>'A5 - Vytápění '!J36</f>
        <v>0</v>
      </c>
      <c r="AX60" s="174">
        <f>'A5 - Vytápění '!J37</f>
        <v>0</v>
      </c>
      <c r="AY60" s="174">
        <f>'A5 - Vytápění '!J38</f>
        <v>0</v>
      </c>
      <c r="AZ60" s="174">
        <f>'A5 - Vytápění '!F35</f>
        <v>0</v>
      </c>
      <c r="BA60" s="174">
        <f>'A5 - Vytápění '!F36</f>
        <v>0</v>
      </c>
      <c r="BB60" s="174">
        <f>'A5 - Vytápění '!F37</f>
        <v>0</v>
      </c>
      <c r="BC60" s="174">
        <f>'A5 - Vytápění '!F38</f>
        <v>0</v>
      </c>
      <c r="BD60" s="176">
        <f>'A5 - Vytápění '!F39</f>
        <v>0</v>
      </c>
      <c r="BT60" s="121" t="s">
        <v>77</v>
      </c>
      <c r="BV60" s="121" t="s">
        <v>70</v>
      </c>
      <c r="BW60" s="121" t="s">
        <v>94</v>
      </c>
      <c r="BX60" s="121" t="s">
        <v>76</v>
      </c>
      <c r="CL60" s="121" t="s">
        <v>3</v>
      </c>
    </row>
    <row r="61" spans="1:91" s="135" customFormat="1" ht="16.5" customHeight="1">
      <c r="A61" s="170" t="s">
        <v>78</v>
      </c>
      <c r="B61" s="134"/>
      <c r="C61" s="171"/>
      <c r="D61" s="171"/>
      <c r="E61" s="328" t="s">
        <v>95</v>
      </c>
      <c r="F61" s="328"/>
      <c r="G61" s="328"/>
      <c r="H61" s="328"/>
      <c r="I61" s="328"/>
      <c r="J61" s="171"/>
      <c r="K61" s="328" t="s">
        <v>96</v>
      </c>
      <c r="L61" s="328"/>
      <c r="M61" s="328"/>
      <c r="N61" s="328"/>
      <c r="O61" s="328"/>
      <c r="P61" s="328"/>
      <c r="Q61" s="328"/>
      <c r="R61" s="328"/>
      <c r="S61" s="328"/>
      <c r="T61" s="328"/>
      <c r="U61" s="328"/>
      <c r="V61" s="328"/>
      <c r="W61" s="328"/>
      <c r="X61" s="328"/>
      <c r="Y61" s="328"/>
      <c r="Z61" s="328"/>
      <c r="AA61" s="328"/>
      <c r="AB61" s="328"/>
      <c r="AC61" s="328"/>
      <c r="AD61" s="328"/>
      <c r="AE61" s="328"/>
      <c r="AF61" s="328"/>
      <c r="AG61" s="310">
        <f>'A6 - VZT'!J32</f>
        <v>0</v>
      </c>
      <c r="AH61" s="311"/>
      <c r="AI61" s="311"/>
      <c r="AJ61" s="311"/>
      <c r="AK61" s="311"/>
      <c r="AL61" s="311"/>
      <c r="AM61" s="311"/>
      <c r="AN61" s="310">
        <f t="shared" si="0"/>
        <v>0</v>
      </c>
      <c r="AO61" s="311"/>
      <c r="AP61" s="311"/>
      <c r="AQ61" s="172" t="s">
        <v>81</v>
      </c>
      <c r="AR61" s="134"/>
      <c r="AS61" s="173">
        <v>0</v>
      </c>
      <c r="AT61" s="174">
        <f t="shared" si="1"/>
        <v>0</v>
      </c>
      <c r="AU61" s="175">
        <f>'A6 - VZT'!P90</f>
        <v>0</v>
      </c>
      <c r="AV61" s="174">
        <f>'A6 - VZT'!J35</f>
        <v>0</v>
      </c>
      <c r="AW61" s="174">
        <f>'A6 - VZT'!J36</f>
        <v>0</v>
      </c>
      <c r="AX61" s="174">
        <f>'A6 - VZT'!J37</f>
        <v>0</v>
      </c>
      <c r="AY61" s="174">
        <f>'A6 - VZT'!J38</f>
        <v>0</v>
      </c>
      <c r="AZ61" s="174">
        <f>'A6 - VZT'!F35</f>
        <v>0</v>
      </c>
      <c r="BA61" s="174">
        <f>'A6 - VZT'!F36</f>
        <v>0</v>
      </c>
      <c r="BB61" s="174">
        <f>'A6 - VZT'!F37</f>
        <v>0</v>
      </c>
      <c r="BC61" s="174">
        <f>'A6 - VZT'!F38</f>
        <v>0</v>
      </c>
      <c r="BD61" s="176">
        <f>'A6 - VZT'!F39</f>
        <v>0</v>
      </c>
      <c r="BT61" s="121" t="s">
        <v>77</v>
      </c>
      <c r="BV61" s="121" t="s">
        <v>70</v>
      </c>
      <c r="BW61" s="121" t="s">
        <v>97</v>
      </c>
      <c r="BX61" s="121" t="s">
        <v>76</v>
      </c>
      <c r="CL61" s="121" t="s">
        <v>3</v>
      </c>
    </row>
    <row r="62" spans="1:91" s="135" customFormat="1" ht="16.5" customHeight="1">
      <c r="A62" s="170" t="s">
        <v>78</v>
      </c>
      <c r="B62" s="134"/>
      <c r="C62" s="171"/>
      <c r="D62" s="171"/>
      <c r="E62" s="328" t="s">
        <v>98</v>
      </c>
      <c r="F62" s="328"/>
      <c r="G62" s="328"/>
      <c r="H62" s="328"/>
      <c r="I62" s="328"/>
      <c r="J62" s="171"/>
      <c r="K62" s="328" t="s">
        <v>99</v>
      </c>
      <c r="L62" s="328"/>
      <c r="M62" s="328"/>
      <c r="N62" s="328"/>
      <c r="O62" s="328"/>
      <c r="P62" s="328"/>
      <c r="Q62" s="328"/>
      <c r="R62" s="328"/>
      <c r="S62" s="328"/>
      <c r="T62" s="328"/>
      <c r="U62" s="328"/>
      <c r="V62" s="328"/>
      <c r="W62" s="328"/>
      <c r="X62" s="328"/>
      <c r="Y62" s="328"/>
      <c r="Z62" s="328"/>
      <c r="AA62" s="328"/>
      <c r="AB62" s="328"/>
      <c r="AC62" s="328"/>
      <c r="AD62" s="328"/>
      <c r="AE62" s="328"/>
      <c r="AF62" s="328"/>
      <c r="AG62" s="310">
        <f>'A7 - ZTI'!J32</f>
        <v>0</v>
      </c>
      <c r="AH62" s="311"/>
      <c r="AI62" s="311"/>
      <c r="AJ62" s="311"/>
      <c r="AK62" s="311"/>
      <c r="AL62" s="311"/>
      <c r="AM62" s="311"/>
      <c r="AN62" s="310">
        <f t="shared" si="0"/>
        <v>0</v>
      </c>
      <c r="AO62" s="311"/>
      <c r="AP62" s="311"/>
      <c r="AQ62" s="172" t="s">
        <v>81</v>
      </c>
      <c r="AR62" s="134"/>
      <c r="AS62" s="173">
        <v>0</v>
      </c>
      <c r="AT62" s="174">
        <f t="shared" si="1"/>
        <v>0</v>
      </c>
      <c r="AU62" s="175">
        <f>'A7 - ZTI'!P86</f>
        <v>0</v>
      </c>
      <c r="AV62" s="174">
        <f>'A7 - ZTI'!J35</f>
        <v>0</v>
      </c>
      <c r="AW62" s="174">
        <f>'A7 - ZTI'!J36</f>
        <v>0</v>
      </c>
      <c r="AX62" s="174">
        <f>'A7 - ZTI'!J37</f>
        <v>0</v>
      </c>
      <c r="AY62" s="174">
        <f>'A7 - ZTI'!J38</f>
        <v>0</v>
      </c>
      <c r="AZ62" s="174">
        <f>'A7 - ZTI'!F35</f>
        <v>0</v>
      </c>
      <c r="BA62" s="174">
        <f>'A7 - ZTI'!F36</f>
        <v>0</v>
      </c>
      <c r="BB62" s="174">
        <f>'A7 - ZTI'!F37</f>
        <v>0</v>
      </c>
      <c r="BC62" s="174">
        <f>'A7 - ZTI'!F38</f>
        <v>0</v>
      </c>
      <c r="BD62" s="176">
        <f>'A7 - ZTI'!F39</f>
        <v>0</v>
      </c>
      <c r="BT62" s="121" t="s">
        <v>77</v>
      </c>
      <c r="BV62" s="121" t="s">
        <v>70</v>
      </c>
      <c r="BW62" s="121" t="s">
        <v>100</v>
      </c>
      <c r="BX62" s="121" t="s">
        <v>76</v>
      </c>
      <c r="CL62" s="121" t="s">
        <v>3</v>
      </c>
    </row>
    <row r="63" spans="1:91" s="135" customFormat="1" ht="16.5" customHeight="1">
      <c r="A63" s="170" t="s">
        <v>78</v>
      </c>
      <c r="B63" s="134"/>
      <c r="C63" s="171"/>
      <c r="D63" s="171"/>
      <c r="E63" s="328" t="s">
        <v>101</v>
      </c>
      <c r="F63" s="328"/>
      <c r="G63" s="328"/>
      <c r="H63" s="328"/>
      <c r="I63" s="328"/>
      <c r="J63" s="171"/>
      <c r="K63" s="328" t="s">
        <v>102</v>
      </c>
      <c r="L63" s="328"/>
      <c r="M63" s="328"/>
      <c r="N63" s="328"/>
      <c r="O63" s="328"/>
      <c r="P63" s="328"/>
      <c r="Q63" s="328"/>
      <c r="R63" s="328"/>
      <c r="S63" s="328"/>
      <c r="T63" s="328"/>
      <c r="U63" s="328"/>
      <c r="V63" s="328"/>
      <c r="W63" s="328"/>
      <c r="X63" s="328"/>
      <c r="Y63" s="328"/>
      <c r="Z63" s="328"/>
      <c r="AA63" s="328"/>
      <c r="AB63" s="328"/>
      <c r="AC63" s="328"/>
      <c r="AD63" s="328"/>
      <c r="AE63" s="328"/>
      <c r="AF63" s="328"/>
      <c r="AG63" s="310">
        <f>'A8 - VRN'!J32</f>
        <v>0</v>
      </c>
      <c r="AH63" s="311"/>
      <c r="AI63" s="311"/>
      <c r="AJ63" s="311"/>
      <c r="AK63" s="311"/>
      <c r="AL63" s="311"/>
      <c r="AM63" s="311"/>
      <c r="AN63" s="310">
        <f t="shared" si="0"/>
        <v>0</v>
      </c>
      <c r="AO63" s="311"/>
      <c r="AP63" s="311"/>
      <c r="AQ63" s="172" t="s">
        <v>81</v>
      </c>
      <c r="AR63" s="134"/>
      <c r="AS63" s="173">
        <v>0</v>
      </c>
      <c r="AT63" s="174">
        <f t="shared" si="1"/>
        <v>0</v>
      </c>
      <c r="AU63" s="175">
        <f>'A8 - VRN'!P88</f>
        <v>0</v>
      </c>
      <c r="AV63" s="174">
        <f>'A8 - VRN'!J35</f>
        <v>0</v>
      </c>
      <c r="AW63" s="174">
        <f>'A8 - VRN'!J36</f>
        <v>0</v>
      </c>
      <c r="AX63" s="174">
        <f>'A8 - VRN'!J37</f>
        <v>0</v>
      </c>
      <c r="AY63" s="174">
        <f>'A8 - VRN'!J38</f>
        <v>0</v>
      </c>
      <c r="AZ63" s="174">
        <f>'A8 - VRN'!F35</f>
        <v>0</v>
      </c>
      <c r="BA63" s="174">
        <f>'A8 - VRN'!F36</f>
        <v>0</v>
      </c>
      <c r="BB63" s="174">
        <f>'A8 - VRN'!F37</f>
        <v>0</v>
      </c>
      <c r="BC63" s="174">
        <f>'A8 - VRN'!F38</f>
        <v>0</v>
      </c>
      <c r="BD63" s="176">
        <f>'A8 - VRN'!F39</f>
        <v>0</v>
      </c>
      <c r="BT63" s="121" t="s">
        <v>77</v>
      </c>
      <c r="BV63" s="121" t="s">
        <v>70</v>
      </c>
      <c r="BW63" s="121" t="s">
        <v>103</v>
      </c>
      <c r="BX63" s="121" t="s">
        <v>76</v>
      </c>
      <c r="CL63" s="121" t="s">
        <v>3</v>
      </c>
    </row>
    <row r="64" spans="1:91" s="160" customFormat="1" ht="16.5" customHeight="1">
      <c r="B64" s="161"/>
      <c r="C64" s="162"/>
      <c r="D64" s="327" t="s">
        <v>104</v>
      </c>
      <c r="E64" s="327"/>
      <c r="F64" s="327"/>
      <c r="G64" s="327"/>
      <c r="H64" s="327"/>
      <c r="I64" s="163"/>
      <c r="J64" s="327" t="s">
        <v>105</v>
      </c>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1">
        <f>ROUND(SUM(AG65:AG72),2)</f>
        <v>0</v>
      </c>
      <c r="AH64" s="322"/>
      <c r="AI64" s="322"/>
      <c r="AJ64" s="322"/>
      <c r="AK64" s="322"/>
      <c r="AL64" s="322"/>
      <c r="AM64" s="322"/>
      <c r="AN64" s="323">
        <f t="shared" si="0"/>
        <v>0</v>
      </c>
      <c r="AO64" s="322"/>
      <c r="AP64" s="322"/>
      <c r="AQ64" s="164" t="s">
        <v>74</v>
      </c>
      <c r="AR64" s="161"/>
      <c r="AS64" s="165">
        <f>ROUND(SUM(AS65:AS72),2)</f>
        <v>0</v>
      </c>
      <c r="AT64" s="166">
        <f t="shared" si="1"/>
        <v>0</v>
      </c>
      <c r="AU64" s="167">
        <f>ROUND(SUM(AU65:AU72),5)</f>
        <v>0</v>
      </c>
      <c r="AV64" s="166">
        <f>ROUND(AZ64*L29,2)</f>
        <v>0</v>
      </c>
      <c r="AW64" s="166">
        <f>ROUND(BA64*L30,2)</f>
        <v>0</v>
      </c>
      <c r="AX64" s="166">
        <f>ROUND(BB64*L29,2)</f>
        <v>0</v>
      </c>
      <c r="AY64" s="166">
        <f>ROUND(BC64*L30,2)</f>
        <v>0</v>
      </c>
      <c r="AZ64" s="166">
        <f>ROUND(SUM(AZ65:AZ72),2)</f>
        <v>0</v>
      </c>
      <c r="BA64" s="166">
        <f>ROUND(SUM(BA65:BA72),2)</f>
        <v>0</v>
      </c>
      <c r="BB64" s="166">
        <f>ROUND(SUM(BB65:BB72),2)</f>
        <v>0</v>
      </c>
      <c r="BC64" s="166">
        <f>ROUND(SUM(BC65:BC72),2)</f>
        <v>0</v>
      </c>
      <c r="BD64" s="168">
        <f>ROUND(SUM(BD65:BD72),2)</f>
        <v>0</v>
      </c>
      <c r="BS64" s="169" t="s">
        <v>67</v>
      </c>
      <c r="BT64" s="169" t="s">
        <v>75</v>
      </c>
      <c r="BU64" s="169" t="s">
        <v>69</v>
      </c>
      <c r="BV64" s="169" t="s">
        <v>70</v>
      </c>
      <c r="BW64" s="169" t="s">
        <v>106</v>
      </c>
      <c r="BX64" s="169" t="s">
        <v>5</v>
      </c>
      <c r="CL64" s="169" t="s">
        <v>3</v>
      </c>
      <c r="CM64" s="169" t="s">
        <v>77</v>
      </c>
    </row>
    <row r="65" spans="1:91" s="135" customFormat="1" ht="16.5" customHeight="1">
      <c r="A65" s="170" t="s">
        <v>78</v>
      </c>
      <c r="B65" s="134"/>
      <c r="C65" s="171"/>
      <c r="D65" s="171"/>
      <c r="E65" s="328" t="s">
        <v>107</v>
      </c>
      <c r="F65" s="328"/>
      <c r="G65" s="328"/>
      <c r="H65" s="328"/>
      <c r="I65" s="328"/>
      <c r="J65" s="171"/>
      <c r="K65" s="328" t="s">
        <v>108</v>
      </c>
      <c r="L65" s="328"/>
      <c r="M65" s="328"/>
      <c r="N65" s="328"/>
      <c r="O65" s="328"/>
      <c r="P65" s="328"/>
      <c r="Q65" s="328"/>
      <c r="R65" s="328"/>
      <c r="S65" s="328"/>
      <c r="T65" s="328"/>
      <c r="U65" s="328"/>
      <c r="V65" s="328"/>
      <c r="W65" s="328"/>
      <c r="X65" s="328"/>
      <c r="Y65" s="328"/>
      <c r="Z65" s="328"/>
      <c r="AA65" s="328"/>
      <c r="AB65" s="328"/>
      <c r="AC65" s="328"/>
      <c r="AD65" s="328"/>
      <c r="AE65" s="328"/>
      <c r="AF65" s="328"/>
      <c r="AG65" s="310">
        <f>'B1 - Větev WC chlapci 1 PP'!J32</f>
        <v>0</v>
      </c>
      <c r="AH65" s="311"/>
      <c r="AI65" s="311"/>
      <c r="AJ65" s="311"/>
      <c r="AK65" s="311"/>
      <c r="AL65" s="311"/>
      <c r="AM65" s="311"/>
      <c r="AN65" s="310">
        <f t="shared" si="0"/>
        <v>0</v>
      </c>
      <c r="AO65" s="311"/>
      <c r="AP65" s="311"/>
      <c r="AQ65" s="172" t="s">
        <v>81</v>
      </c>
      <c r="AR65" s="134"/>
      <c r="AS65" s="173">
        <v>0</v>
      </c>
      <c r="AT65" s="174">
        <f t="shared" si="1"/>
        <v>0</v>
      </c>
      <c r="AU65" s="175">
        <f>'B1 - Větev WC chlapci 1 PP'!P112</f>
        <v>0</v>
      </c>
      <c r="AV65" s="174">
        <f>'B1 - Větev WC chlapci 1 PP'!J35</f>
        <v>0</v>
      </c>
      <c r="AW65" s="174">
        <f>'B1 - Větev WC chlapci 1 PP'!J36</f>
        <v>0</v>
      </c>
      <c r="AX65" s="174">
        <f>'B1 - Větev WC chlapci 1 PP'!J37</f>
        <v>0</v>
      </c>
      <c r="AY65" s="174">
        <f>'B1 - Větev WC chlapci 1 PP'!J38</f>
        <v>0</v>
      </c>
      <c r="AZ65" s="174">
        <f>'B1 - Větev WC chlapci 1 PP'!F35</f>
        <v>0</v>
      </c>
      <c r="BA65" s="174">
        <f>'B1 - Větev WC chlapci 1 PP'!F36</f>
        <v>0</v>
      </c>
      <c r="BB65" s="174">
        <f>'B1 - Větev WC chlapci 1 PP'!F37</f>
        <v>0</v>
      </c>
      <c r="BC65" s="174">
        <f>'B1 - Větev WC chlapci 1 PP'!F38</f>
        <v>0</v>
      </c>
      <c r="BD65" s="176">
        <f>'B1 - Větev WC chlapci 1 PP'!F39</f>
        <v>0</v>
      </c>
      <c r="BT65" s="121" t="s">
        <v>77</v>
      </c>
      <c r="BV65" s="121" t="s">
        <v>70</v>
      </c>
      <c r="BW65" s="121" t="s">
        <v>109</v>
      </c>
      <c r="BX65" s="121" t="s">
        <v>106</v>
      </c>
      <c r="CL65" s="121" t="s">
        <v>3</v>
      </c>
    </row>
    <row r="66" spans="1:91" s="135" customFormat="1" ht="16.5" customHeight="1">
      <c r="A66" s="170" t="s">
        <v>78</v>
      </c>
      <c r="B66" s="134"/>
      <c r="C66" s="171"/>
      <c r="D66" s="171"/>
      <c r="E66" s="328" t="s">
        <v>110</v>
      </c>
      <c r="F66" s="328"/>
      <c r="G66" s="328"/>
      <c r="H66" s="328"/>
      <c r="I66" s="328"/>
      <c r="J66" s="171"/>
      <c r="K66" s="328" t="s">
        <v>111</v>
      </c>
      <c r="L66" s="328"/>
      <c r="M66" s="328"/>
      <c r="N66" s="328"/>
      <c r="O66" s="328"/>
      <c r="P66" s="328"/>
      <c r="Q66" s="328"/>
      <c r="R66" s="328"/>
      <c r="S66" s="328"/>
      <c r="T66" s="328"/>
      <c r="U66" s="328"/>
      <c r="V66" s="328"/>
      <c r="W66" s="328"/>
      <c r="X66" s="328"/>
      <c r="Y66" s="328"/>
      <c r="Z66" s="328"/>
      <c r="AA66" s="328"/>
      <c r="AB66" s="328"/>
      <c r="AC66" s="328"/>
      <c r="AD66" s="328"/>
      <c r="AE66" s="328"/>
      <c r="AF66" s="328"/>
      <c r="AG66" s="310">
        <f>'B2 - Větev WC chlapci 1 NP'!J32</f>
        <v>0</v>
      </c>
      <c r="AH66" s="311"/>
      <c r="AI66" s="311"/>
      <c r="AJ66" s="311"/>
      <c r="AK66" s="311"/>
      <c r="AL66" s="311"/>
      <c r="AM66" s="311"/>
      <c r="AN66" s="310">
        <f t="shared" si="0"/>
        <v>0</v>
      </c>
      <c r="AO66" s="311"/>
      <c r="AP66" s="311"/>
      <c r="AQ66" s="172" t="s">
        <v>81</v>
      </c>
      <c r="AR66" s="134"/>
      <c r="AS66" s="173">
        <v>0</v>
      </c>
      <c r="AT66" s="174">
        <f t="shared" si="1"/>
        <v>0</v>
      </c>
      <c r="AU66" s="175">
        <f>'B2 - Větev WC chlapci 1 NP'!P111</f>
        <v>0</v>
      </c>
      <c r="AV66" s="174">
        <f>'B2 - Větev WC chlapci 1 NP'!J35</f>
        <v>0</v>
      </c>
      <c r="AW66" s="174">
        <f>'B2 - Větev WC chlapci 1 NP'!J36</f>
        <v>0</v>
      </c>
      <c r="AX66" s="174">
        <f>'B2 - Větev WC chlapci 1 NP'!J37</f>
        <v>0</v>
      </c>
      <c r="AY66" s="174">
        <f>'B2 - Větev WC chlapci 1 NP'!J38</f>
        <v>0</v>
      </c>
      <c r="AZ66" s="174">
        <f>'B2 - Větev WC chlapci 1 NP'!F35</f>
        <v>0</v>
      </c>
      <c r="BA66" s="174">
        <f>'B2 - Větev WC chlapci 1 NP'!F36</f>
        <v>0</v>
      </c>
      <c r="BB66" s="174">
        <f>'B2 - Větev WC chlapci 1 NP'!F37</f>
        <v>0</v>
      </c>
      <c r="BC66" s="174">
        <f>'B2 - Větev WC chlapci 1 NP'!F38</f>
        <v>0</v>
      </c>
      <c r="BD66" s="176">
        <f>'B2 - Větev WC chlapci 1 NP'!F39</f>
        <v>0</v>
      </c>
      <c r="BT66" s="121" t="s">
        <v>77</v>
      </c>
      <c r="BV66" s="121" t="s">
        <v>70</v>
      </c>
      <c r="BW66" s="121" t="s">
        <v>112</v>
      </c>
      <c r="BX66" s="121" t="s">
        <v>106</v>
      </c>
      <c r="CL66" s="121" t="s">
        <v>3</v>
      </c>
    </row>
    <row r="67" spans="1:91" s="135" customFormat="1" ht="16.5" customHeight="1">
      <c r="A67" s="170" t="s">
        <v>78</v>
      </c>
      <c r="B67" s="134"/>
      <c r="C67" s="171"/>
      <c r="D67" s="171"/>
      <c r="E67" s="328" t="s">
        <v>113</v>
      </c>
      <c r="F67" s="328"/>
      <c r="G67" s="328"/>
      <c r="H67" s="328"/>
      <c r="I67" s="328"/>
      <c r="J67" s="171"/>
      <c r="K67" s="328" t="s">
        <v>114</v>
      </c>
      <c r="L67" s="328"/>
      <c r="M67" s="328"/>
      <c r="N67" s="328"/>
      <c r="O67" s="328"/>
      <c r="P67" s="328"/>
      <c r="Q67" s="328"/>
      <c r="R67" s="328"/>
      <c r="S67" s="328"/>
      <c r="T67" s="328"/>
      <c r="U67" s="328"/>
      <c r="V67" s="328"/>
      <c r="W67" s="328"/>
      <c r="X67" s="328"/>
      <c r="Y67" s="328"/>
      <c r="Z67" s="328"/>
      <c r="AA67" s="328"/>
      <c r="AB67" s="328"/>
      <c r="AC67" s="328"/>
      <c r="AD67" s="328"/>
      <c r="AE67" s="328"/>
      <c r="AF67" s="328"/>
      <c r="AG67" s="310">
        <f>'B3 - Větev WC chlapci 2 NP'!J32</f>
        <v>0</v>
      </c>
      <c r="AH67" s="311"/>
      <c r="AI67" s="311"/>
      <c r="AJ67" s="311"/>
      <c r="AK67" s="311"/>
      <c r="AL67" s="311"/>
      <c r="AM67" s="311"/>
      <c r="AN67" s="310">
        <f t="shared" si="0"/>
        <v>0</v>
      </c>
      <c r="AO67" s="311"/>
      <c r="AP67" s="311"/>
      <c r="AQ67" s="172" t="s">
        <v>81</v>
      </c>
      <c r="AR67" s="134"/>
      <c r="AS67" s="173">
        <v>0</v>
      </c>
      <c r="AT67" s="174">
        <f t="shared" si="1"/>
        <v>0</v>
      </c>
      <c r="AU67" s="175">
        <f>'B3 - Větev WC chlapci 2 NP'!P112</f>
        <v>0</v>
      </c>
      <c r="AV67" s="174">
        <f>'B3 - Větev WC chlapci 2 NP'!J35</f>
        <v>0</v>
      </c>
      <c r="AW67" s="174">
        <f>'B3 - Větev WC chlapci 2 NP'!J36</f>
        <v>0</v>
      </c>
      <c r="AX67" s="174">
        <f>'B3 - Větev WC chlapci 2 NP'!J37</f>
        <v>0</v>
      </c>
      <c r="AY67" s="174">
        <f>'B3 - Větev WC chlapci 2 NP'!J38</f>
        <v>0</v>
      </c>
      <c r="AZ67" s="174">
        <f>'B3 - Větev WC chlapci 2 NP'!F35</f>
        <v>0</v>
      </c>
      <c r="BA67" s="174">
        <f>'B3 - Větev WC chlapci 2 NP'!F36</f>
        <v>0</v>
      </c>
      <c r="BB67" s="174">
        <f>'B3 - Větev WC chlapci 2 NP'!F37</f>
        <v>0</v>
      </c>
      <c r="BC67" s="174">
        <f>'B3 - Větev WC chlapci 2 NP'!F38</f>
        <v>0</v>
      </c>
      <c r="BD67" s="176">
        <f>'B3 - Větev WC chlapci 2 NP'!F39</f>
        <v>0</v>
      </c>
      <c r="BT67" s="121" t="s">
        <v>77</v>
      </c>
      <c r="BV67" s="121" t="s">
        <v>70</v>
      </c>
      <c r="BW67" s="121" t="s">
        <v>115</v>
      </c>
      <c r="BX67" s="121" t="s">
        <v>106</v>
      </c>
      <c r="CL67" s="121" t="s">
        <v>3</v>
      </c>
    </row>
    <row r="68" spans="1:91" s="135" customFormat="1" ht="16.5" customHeight="1">
      <c r="A68" s="170" t="s">
        <v>78</v>
      </c>
      <c r="B68" s="134"/>
      <c r="C68" s="171"/>
      <c r="D68" s="171"/>
      <c r="E68" s="328" t="s">
        <v>116</v>
      </c>
      <c r="F68" s="328"/>
      <c r="G68" s="328"/>
      <c r="H68" s="328"/>
      <c r="I68" s="328"/>
      <c r="J68" s="171"/>
      <c r="K68" s="328" t="s">
        <v>90</v>
      </c>
      <c r="L68" s="328"/>
      <c r="M68" s="328"/>
      <c r="N68" s="328"/>
      <c r="O68" s="328"/>
      <c r="P68" s="328"/>
      <c r="Q68" s="328"/>
      <c r="R68" s="328"/>
      <c r="S68" s="328"/>
      <c r="T68" s="328"/>
      <c r="U68" s="328"/>
      <c r="V68" s="328"/>
      <c r="W68" s="328"/>
      <c r="X68" s="328"/>
      <c r="Y68" s="328"/>
      <c r="Z68" s="328"/>
      <c r="AA68" s="328"/>
      <c r="AB68" s="328"/>
      <c r="AC68" s="328"/>
      <c r="AD68" s="328"/>
      <c r="AE68" s="328"/>
      <c r="AF68" s="328"/>
      <c r="AG68" s="310">
        <f>'B4 - Elektroinstalace'!J32</f>
        <v>0</v>
      </c>
      <c r="AH68" s="311"/>
      <c r="AI68" s="311"/>
      <c r="AJ68" s="311"/>
      <c r="AK68" s="311"/>
      <c r="AL68" s="311"/>
      <c r="AM68" s="311"/>
      <c r="AN68" s="310">
        <f t="shared" si="0"/>
        <v>0</v>
      </c>
      <c r="AO68" s="311"/>
      <c r="AP68" s="311"/>
      <c r="AQ68" s="172" t="s">
        <v>81</v>
      </c>
      <c r="AR68" s="134"/>
      <c r="AS68" s="173">
        <v>0</v>
      </c>
      <c r="AT68" s="174">
        <f t="shared" si="1"/>
        <v>0</v>
      </c>
      <c r="AU68" s="175">
        <f>'B4 - Elektroinstalace'!P86</f>
        <v>0</v>
      </c>
      <c r="AV68" s="174">
        <f>'B4 - Elektroinstalace'!J35</f>
        <v>0</v>
      </c>
      <c r="AW68" s="174">
        <f>'B4 - Elektroinstalace'!J36</f>
        <v>0</v>
      </c>
      <c r="AX68" s="174">
        <f>'B4 - Elektroinstalace'!J37</f>
        <v>0</v>
      </c>
      <c r="AY68" s="174">
        <f>'B4 - Elektroinstalace'!J38</f>
        <v>0</v>
      </c>
      <c r="AZ68" s="174">
        <f>'B4 - Elektroinstalace'!F35</f>
        <v>0</v>
      </c>
      <c r="BA68" s="174">
        <f>'B4 - Elektroinstalace'!F36</f>
        <v>0</v>
      </c>
      <c r="BB68" s="174">
        <f>'B4 - Elektroinstalace'!F37</f>
        <v>0</v>
      </c>
      <c r="BC68" s="174">
        <f>'B4 - Elektroinstalace'!F38</f>
        <v>0</v>
      </c>
      <c r="BD68" s="176">
        <f>'B4 - Elektroinstalace'!F39</f>
        <v>0</v>
      </c>
      <c r="BT68" s="121" t="s">
        <v>77</v>
      </c>
      <c r="BV68" s="121" t="s">
        <v>70</v>
      </c>
      <c r="BW68" s="121" t="s">
        <v>117</v>
      </c>
      <c r="BX68" s="121" t="s">
        <v>106</v>
      </c>
      <c r="CL68" s="121" t="s">
        <v>3</v>
      </c>
    </row>
    <row r="69" spans="1:91" s="135" customFormat="1" ht="16.5" customHeight="1">
      <c r="A69" s="170" t="s">
        <v>78</v>
      </c>
      <c r="B69" s="134"/>
      <c r="C69" s="171"/>
      <c r="D69" s="171"/>
      <c r="E69" s="328" t="s">
        <v>118</v>
      </c>
      <c r="F69" s="328"/>
      <c r="G69" s="328"/>
      <c r="H69" s="328"/>
      <c r="I69" s="328"/>
      <c r="J69" s="171"/>
      <c r="K69" s="328" t="s">
        <v>119</v>
      </c>
      <c r="L69" s="328"/>
      <c r="M69" s="328"/>
      <c r="N69" s="328"/>
      <c r="O69" s="328"/>
      <c r="P69" s="328"/>
      <c r="Q69" s="328"/>
      <c r="R69" s="328"/>
      <c r="S69" s="328"/>
      <c r="T69" s="328"/>
      <c r="U69" s="328"/>
      <c r="V69" s="328"/>
      <c r="W69" s="328"/>
      <c r="X69" s="328"/>
      <c r="Y69" s="328"/>
      <c r="Z69" s="328"/>
      <c r="AA69" s="328"/>
      <c r="AB69" s="328"/>
      <c r="AC69" s="328"/>
      <c r="AD69" s="328"/>
      <c r="AE69" s="328"/>
      <c r="AF69" s="328"/>
      <c r="AG69" s="310">
        <f>'B5 - Vytápění'!J32</f>
        <v>0</v>
      </c>
      <c r="AH69" s="311"/>
      <c r="AI69" s="311"/>
      <c r="AJ69" s="311"/>
      <c r="AK69" s="311"/>
      <c r="AL69" s="311"/>
      <c r="AM69" s="311"/>
      <c r="AN69" s="310">
        <f t="shared" si="0"/>
        <v>0</v>
      </c>
      <c r="AO69" s="311"/>
      <c r="AP69" s="311"/>
      <c r="AQ69" s="172" t="s">
        <v>81</v>
      </c>
      <c r="AR69" s="134"/>
      <c r="AS69" s="173">
        <v>0</v>
      </c>
      <c r="AT69" s="174">
        <f t="shared" si="1"/>
        <v>0</v>
      </c>
      <c r="AU69" s="175">
        <f>'B5 - Vytápění'!P86</f>
        <v>0</v>
      </c>
      <c r="AV69" s="174">
        <f>'B5 - Vytápění'!J35</f>
        <v>0</v>
      </c>
      <c r="AW69" s="174">
        <f>'B5 - Vytápění'!J36</f>
        <v>0</v>
      </c>
      <c r="AX69" s="174">
        <f>'B5 - Vytápění'!J37</f>
        <v>0</v>
      </c>
      <c r="AY69" s="174">
        <f>'B5 - Vytápění'!J38</f>
        <v>0</v>
      </c>
      <c r="AZ69" s="174">
        <f>'B5 - Vytápění'!F35</f>
        <v>0</v>
      </c>
      <c r="BA69" s="174">
        <f>'B5 - Vytápění'!F36</f>
        <v>0</v>
      </c>
      <c r="BB69" s="174">
        <f>'B5 - Vytápění'!F37</f>
        <v>0</v>
      </c>
      <c r="BC69" s="174">
        <f>'B5 - Vytápění'!F38</f>
        <v>0</v>
      </c>
      <c r="BD69" s="176">
        <f>'B5 - Vytápění'!F39</f>
        <v>0</v>
      </c>
      <c r="BT69" s="121" t="s">
        <v>77</v>
      </c>
      <c r="BV69" s="121" t="s">
        <v>70</v>
      </c>
      <c r="BW69" s="121" t="s">
        <v>120</v>
      </c>
      <c r="BX69" s="121" t="s">
        <v>106</v>
      </c>
      <c r="CL69" s="121" t="s">
        <v>3</v>
      </c>
    </row>
    <row r="70" spans="1:91" s="135" customFormat="1" ht="16.5" customHeight="1">
      <c r="A70" s="170" t="s">
        <v>78</v>
      </c>
      <c r="B70" s="134"/>
      <c r="C70" s="171"/>
      <c r="D70" s="171"/>
      <c r="E70" s="328" t="s">
        <v>121</v>
      </c>
      <c r="F70" s="328"/>
      <c r="G70" s="328"/>
      <c r="H70" s="328"/>
      <c r="I70" s="328"/>
      <c r="J70" s="171"/>
      <c r="K70" s="328" t="s">
        <v>96</v>
      </c>
      <c r="L70" s="328"/>
      <c r="M70" s="328"/>
      <c r="N70" s="328"/>
      <c r="O70" s="328"/>
      <c r="P70" s="328"/>
      <c r="Q70" s="328"/>
      <c r="R70" s="328"/>
      <c r="S70" s="328"/>
      <c r="T70" s="328"/>
      <c r="U70" s="328"/>
      <c r="V70" s="328"/>
      <c r="W70" s="328"/>
      <c r="X70" s="328"/>
      <c r="Y70" s="328"/>
      <c r="Z70" s="328"/>
      <c r="AA70" s="328"/>
      <c r="AB70" s="328"/>
      <c r="AC70" s="328"/>
      <c r="AD70" s="328"/>
      <c r="AE70" s="328"/>
      <c r="AF70" s="328"/>
      <c r="AG70" s="310">
        <f>'B6 - VZT'!J32</f>
        <v>0</v>
      </c>
      <c r="AH70" s="311"/>
      <c r="AI70" s="311"/>
      <c r="AJ70" s="311"/>
      <c r="AK70" s="311"/>
      <c r="AL70" s="311"/>
      <c r="AM70" s="311"/>
      <c r="AN70" s="310">
        <f t="shared" si="0"/>
        <v>0</v>
      </c>
      <c r="AO70" s="311"/>
      <c r="AP70" s="311"/>
      <c r="AQ70" s="172" t="s">
        <v>81</v>
      </c>
      <c r="AR70" s="134"/>
      <c r="AS70" s="173">
        <v>0</v>
      </c>
      <c r="AT70" s="174">
        <f t="shared" si="1"/>
        <v>0</v>
      </c>
      <c r="AU70" s="175">
        <f>'B6 - VZT'!P90</f>
        <v>0</v>
      </c>
      <c r="AV70" s="174">
        <f>'B6 - VZT'!J35</f>
        <v>0</v>
      </c>
      <c r="AW70" s="174">
        <f>'B6 - VZT'!J36</f>
        <v>0</v>
      </c>
      <c r="AX70" s="174">
        <f>'B6 - VZT'!J37</f>
        <v>0</v>
      </c>
      <c r="AY70" s="174">
        <f>'B6 - VZT'!J38</f>
        <v>0</v>
      </c>
      <c r="AZ70" s="174">
        <f>'B6 - VZT'!F35</f>
        <v>0</v>
      </c>
      <c r="BA70" s="174">
        <f>'B6 - VZT'!F36</f>
        <v>0</v>
      </c>
      <c r="BB70" s="174">
        <f>'B6 - VZT'!F37</f>
        <v>0</v>
      </c>
      <c r="BC70" s="174">
        <f>'B6 - VZT'!F38</f>
        <v>0</v>
      </c>
      <c r="BD70" s="176">
        <f>'B6 - VZT'!F39</f>
        <v>0</v>
      </c>
      <c r="BT70" s="121" t="s">
        <v>77</v>
      </c>
      <c r="BV70" s="121" t="s">
        <v>70</v>
      </c>
      <c r="BW70" s="121" t="s">
        <v>122</v>
      </c>
      <c r="BX70" s="121" t="s">
        <v>106</v>
      </c>
      <c r="CL70" s="121" t="s">
        <v>3</v>
      </c>
    </row>
    <row r="71" spans="1:91" s="135" customFormat="1" ht="16.5" customHeight="1">
      <c r="A71" s="170" t="s">
        <v>78</v>
      </c>
      <c r="B71" s="134"/>
      <c r="C71" s="171"/>
      <c r="D71" s="171"/>
      <c r="E71" s="328" t="s">
        <v>123</v>
      </c>
      <c r="F71" s="328"/>
      <c r="G71" s="328"/>
      <c r="H71" s="328"/>
      <c r="I71" s="328"/>
      <c r="J71" s="171"/>
      <c r="K71" s="328" t="s">
        <v>99</v>
      </c>
      <c r="L71" s="328"/>
      <c r="M71" s="328"/>
      <c r="N71" s="328"/>
      <c r="O71" s="328"/>
      <c r="P71" s="328"/>
      <c r="Q71" s="328"/>
      <c r="R71" s="328"/>
      <c r="S71" s="328"/>
      <c r="T71" s="328"/>
      <c r="U71" s="328"/>
      <c r="V71" s="328"/>
      <c r="W71" s="328"/>
      <c r="X71" s="328"/>
      <c r="Y71" s="328"/>
      <c r="Z71" s="328"/>
      <c r="AA71" s="328"/>
      <c r="AB71" s="328"/>
      <c r="AC71" s="328"/>
      <c r="AD71" s="328"/>
      <c r="AE71" s="328"/>
      <c r="AF71" s="328"/>
      <c r="AG71" s="310">
        <f>'B7 - ZTI'!J32</f>
        <v>0</v>
      </c>
      <c r="AH71" s="311"/>
      <c r="AI71" s="311"/>
      <c r="AJ71" s="311"/>
      <c r="AK71" s="311"/>
      <c r="AL71" s="311"/>
      <c r="AM71" s="311"/>
      <c r="AN71" s="310">
        <f t="shared" si="0"/>
        <v>0</v>
      </c>
      <c r="AO71" s="311"/>
      <c r="AP71" s="311"/>
      <c r="AQ71" s="172" t="s">
        <v>81</v>
      </c>
      <c r="AR71" s="134"/>
      <c r="AS71" s="173">
        <v>0</v>
      </c>
      <c r="AT71" s="174">
        <f t="shared" si="1"/>
        <v>0</v>
      </c>
      <c r="AU71" s="175">
        <f>'B7 - ZTI'!P86</f>
        <v>0</v>
      </c>
      <c r="AV71" s="174">
        <f>'B7 - ZTI'!J35</f>
        <v>0</v>
      </c>
      <c r="AW71" s="174">
        <f>'B7 - ZTI'!J36</f>
        <v>0</v>
      </c>
      <c r="AX71" s="174">
        <f>'B7 - ZTI'!J37</f>
        <v>0</v>
      </c>
      <c r="AY71" s="174">
        <f>'B7 - ZTI'!J38</f>
        <v>0</v>
      </c>
      <c r="AZ71" s="174">
        <f>'B7 - ZTI'!F35</f>
        <v>0</v>
      </c>
      <c r="BA71" s="174">
        <f>'B7 - ZTI'!F36</f>
        <v>0</v>
      </c>
      <c r="BB71" s="174">
        <f>'B7 - ZTI'!F37</f>
        <v>0</v>
      </c>
      <c r="BC71" s="174">
        <f>'B7 - ZTI'!F38</f>
        <v>0</v>
      </c>
      <c r="BD71" s="176">
        <f>'B7 - ZTI'!F39</f>
        <v>0</v>
      </c>
      <c r="BT71" s="121" t="s">
        <v>77</v>
      </c>
      <c r="BV71" s="121" t="s">
        <v>70</v>
      </c>
      <c r="BW71" s="121" t="s">
        <v>124</v>
      </c>
      <c r="BX71" s="121" t="s">
        <v>106</v>
      </c>
      <c r="CL71" s="121" t="s">
        <v>3</v>
      </c>
    </row>
    <row r="72" spans="1:91" s="135" customFormat="1" ht="16.5" customHeight="1">
      <c r="A72" s="170" t="s">
        <v>78</v>
      </c>
      <c r="B72" s="134"/>
      <c r="C72" s="171"/>
      <c r="D72" s="171"/>
      <c r="E72" s="328" t="s">
        <v>125</v>
      </c>
      <c r="F72" s="328"/>
      <c r="G72" s="328"/>
      <c r="H72" s="328"/>
      <c r="I72" s="328"/>
      <c r="J72" s="171"/>
      <c r="K72" s="328" t="s">
        <v>102</v>
      </c>
      <c r="L72" s="328"/>
      <c r="M72" s="328"/>
      <c r="N72" s="328"/>
      <c r="O72" s="328"/>
      <c r="P72" s="328"/>
      <c r="Q72" s="328"/>
      <c r="R72" s="328"/>
      <c r="S72" s="328"/>
      <c r="T72" s="328"/>
      <c r="U72" s="328"/>
      <c r="V72" s="328"/>
      <c r="W72" s="328"/>
      <c r="X72" s="328"/>
      <c r="Y72" s="328"/>
      <c r="Z72" s="328"/>
      <c r="AA72" s="328"/>
      <c r="AB72" s="328"/>
      <c r="AC72" s="328"/>
      <c r="AD72" s="328"/>
      <c r="AE72" s="328"/>
      <c r="AF72" s="328"/>
      <c r="AG72" s="310">
        <f>'B8 - VRN'!J32</f>
        <v>0</v>
      </c>
      <c r="AH72" s="311"/>
      <c r="AI72" s="311"/>
      <c r="AJ72" s="311"/>
      <c r="AK72" s="311"/>
      <c r="AL72" s="311"/>
      <c r="AM72" s="311"/>
      <c r="AN72" s="310">
        <f t="shared" si="0"/>
        <v>0</v>
      </c>
      <c r="AO72" s="311"/>
      <c r="AP72" s="311"/>
      <c r="AQ72" s="172" t="s">
        <v>81</v>
      </c>
      <c r="AR72" s="134"/>
      <c r="AS72" s="173">
        <v>0</v>
      </c>
      <c r="AT72" s="174">
        <f t="shared" si="1"/>
        <v>0</v>
      </c>
      <c r="AU72" s="175">
        <f>'B8 - VRN'!P88</f>
        <v>0</v>
      </c>
      <c r="AV72" s="174">
        <f>'B8 - VRN'!J35</f>
        <v>0</v>
      </c>
      <c r="AW72" s="174">
        <f>'B8 - VRN'!J36</f>
        <v>0</v>
      </c>
      <c r="AX72" s="174">
        <f>'B8 - VRN'!J37</f>
        <v>0</v>
      </c>
      <c r="AY72" s="174">
        <f>'B8 - VRN'!J38</f>
        <v>0</v>
      </c>
      <c r="AZ72" s="174">
        <f>'B8 - VRN'!F35</f>
        <v>0</v>
      </c>
      <c r="BA72" s="174">
        <f>'B8 - VRN'!F36</f>
        <v>0</v>
      </c>
      <c r="BB72" s="174">
        <f>'B8 - VRN'!F37</f>
        <v>0</v>
      </c>
      <c r="BC72" s="174">
        <f>'B8 - VRN'!F38</f>
        <v>0</v>
      </c>
      <c r="BD72" s="176">
        <f>'B8 - VRN'!F39</f>
        <v>0</v>
      </c>
      <c r="BT72" s="121" t="s">
        <v>77</v>
      </c>
      <c r="BV72" s="121" t="s">
        <v>70</v>
      </c>
      <c r="BW72" s="121" t="s">
        <v>126</v>
      </c>
      <c r="BX72" s="121" t="s">
        <v>106</v>
      </c>
      <c r="CL72" s="121" t="s">
        <v>3</v>
      </c>
    </row>
    <row r="73" spans="1:91" s="160" customFormat="1" ht="16.5" customHeight="1">
      <c r="B73" s="161"/>
      <c r="C73" s="162"/>
      <c r="D73" s="327" t="s">
        <v>127</v>
      </c>
      <c r="E73" s="327"/>
      <c r="F73" s="327"/>
      <c r="G73" s="327"/>
      <c r="H73" s="327"/>
      <c r="I73" s="163"/>
      <c r="J73" s="327" t="s">
        <v>128</v>
      </c>
      <c r="K73" s="327"/>
      <c r="L73" s="327"/>
      <c r="M73" s="327"/>
      <c r="N73" s="327"/>
      <c r="O73" s="327"/>
      <c r="P73" s="327"/>
      <c r="Q73" s="327"/>
      <c r="R73" s="327"/>
      <c r="S73" s="327"/>
      <c r="T73" s="327"/>
      <c r="U73" s="327"/>
      <c r="V73" s="327"/>
      <c r="W73" s="327"/>
      <c r="X73" s="327"/>
      <c r="Y73" s="327"/>
      <c r="Z73" s="327"/>
      <c r="AA73" s="327"/>
      <c r="AB73" s="327"/>
      <c r="AC73" s="327"/>
      <c r="AD73" s="327"/>
      <c r="AE73" s="327"/>
      <c r="AF73" s="327"/>
      <c r="AG73" s="321">
        <f>ROUND(SUM(AG74:AG78),2)</f>
        <v>0</v>
      </c>
      <c r="AH73" s="322"/>
      <c r="AI73" s="322"/>
      <c r="AJ73" s="322"/>
      <c r="AK73" s="322"/>
      <c r="AL73" s="322"/>
      <c r="AM73" s="322"/>
      <c r="AN73" s="323">
        <f t="shared" si="0"/>
        <v>0</v>
      </c>
      <c r="AO73" s="322"/>
      <c r="AP73" s="322"/>
      <c r="AQ73" s="164" t="s">
        <v>74</v>
      </c>
      <c r="AR73" s="161"/>
      <c r="AS73" s="165">
        <f>ROUND(SUM(AS74:AS78),2)</f>
        <v>0</v>
      </c>
      <c r="AT73" s="166">
        <f t="shared" si="1"/>
        <v>0</v>
      </c>
      <c r="AU73" s="167">
        <f>ROUND(SUM(AU74:AU78),5)</f>
        <v>0</v>
      </c>
      <c r="AV73" s="166">
        <f>ROUND(AZ73*L29,2)</f>
        <v>0</v>
      </c>
      <c r="AW73" s="166">
        <f>ROUND(BA73*L30,2)</f>
        <v>0</v>
      </c>
      <c r="AX73" s="166">
        <f>ROUND(BB73*L29,2)</f>
        <v>0</v>
      </c>
      <c r="AY73" s="166">
        <f>ROUND(BC73*L30,2)</f>
        <v>0</v>
      </c>
      <c r="AZ73" s="166">
        <f>ROUND(SUM(AZ74:AZ78),2)</f>
        <v>0</v>
      </c>
      <c r="BA73" s="166">
        <f>ROUND(SUM(BA74:BA78),2)</f>
        <v>0</v>
      </c>
      <c r="BB73" s="166">
        <f>ROUND(SUM(BB74:BB78),2)</f>
        <v>0</v>
      </c>
      <c r="BC73" s="166">
        <f>ROUND(SUM(BC74:BC78),2)</f>
        <v>0</v>
      </c>
      <c r="BD73" s="168">
        <f>ROUND(SUM(BD74:BD78),2)</f>
        <v>0</v>
      </c>
      <c r="BS73" s="169" t="s">
        <v>67</v>
      </c>
      <c r="BT73" s="169" t="s">
        <v>75</v>
      </c>
      <c r="BU73" s="169" t="s">
        <v>69</v>
      </c>
      <c r="BV73" s="169" t="s">
        <v>70</v>
      </c>
      <c r="BW73" s="169" t="s">
        <v>129</v>
      </c>
      <c r="BX73" s="169" t="s">
        <v>5</v>
      </c>
      <c r="CL73" s="169" t="s">
        <v>3</v>
      </c>
      <c r="CM73" s="169" t="s">
        <v>77</v>
      </c>
    </row>
    <row r="74" spans="1:91" s="135" customFormat="1" ht="16.5" customHeight="1">
      <c r="A74" s="170" t="s">
        <v>78</v>
      </c>
      <c r="B74" s="134"/>
      <c r="C74" s="171"/>
      <c r="D74" s="171"/>
      <c r="E74" s="328" t="s">
        <v>130</v>
      </c>
      <c r="F74" s="328"/>
      <c r="G74" s="328"/>
      <c r="H74" s="328"/>
      <c r="I74" s="328"/>
      <c r="J74" s="171"/>
      <c r="K74" s="328" t="s">
        <v>131</v>
      </c>
      <c r="L74" s="328"/>
      <c r="M74" s="328"/>
      <c r="N74" s="328"/>
      <c r="O74" s="328"/>
      <c r="P74" s="328"/>
      <c r="Q74" s="328"/>
      <c r="R74" s="328"/>
      <c r="S74" s="328"/>
      <c r="T74" s="328"/>
      <c r="U74" s="328"/>
      <c r="V74" s="328"/>
      <c r="W74" s="328"/>
      <c r="X74" s="328"/>
      <c r="Y74" s="328"/>
      <c r="Z74" s="328"/>
      <c r="AA74" s="328"/>
      <c r="AB74" s="328"/>
      <c r="AC74" s="328"/>
      <c r="AD74" s="328"/>
      <c r="AE74" s="328"/>
      <c r="AF74" s="328"/>
      <c r="AG74" s="310">
        <f>'C1 - WC, mezipatro'!J32</f>
        <v>0</v>
      </c>
      <c r="AH74" s="311"/>
      <c r="AI74" s="311"/>
      <c r="AJ74" s="311"/>
      <c r="AK74" s="311"/>
      <c r="AL74" s="311"/>
      <c r="AM74" s="311"/>
      <c r="AN74" s="310">
        <f t="shared" si="0"/>
        <v>0</v>
      </c>
      <c r="AO74" s="311"/>
      <c r="AP74" s="311"/>
      <c r="AQ74" s="172" t="s">
        <v>81</v>
      </c>
      <c r="AR74" s="134"/>
      <c r="AS74" s="173">
        <v>0</v>
      </c>
      <c r="AT74" s="174">
        <f t="shared" si="1"/>
        <v>0</v>
      </c>
      <c r="AU74" s="175">
        <f>'C1 - WC, mezipatro'!P110</f>
        <v>0</v>
      </c>
      <c r="AV74" s="174">
        <f>'C1 - WC, mezipatro'!J35</f>
        <v>0</v>
      </c>
      <c r="AW74" s="174">
        <f>'C1 - WC, mezipatro'!J36</f>
        <v>0</v>
      </c>
      <c r="AX74" s="174">
        <f>'C1 - WC, mezipatro'!J37</f>
        <v>0</v>
      </c>
      <c r="AY74" s="174">
        <f>'C1 - WC, mezipatro'!J38</f>
        <v>0</v>
      </c>
      <c r="AZ74" s="174">
        <f>'C1 - WC, mezipatro'!F35</f>
        <v>0</v>
      </c>
      <c r="BA74" s="174">
        <f>'C1 - WC, mezipatro'!F36</f>
        <v>0</v>
      </c>
      <c r="BB74" s="174">
        <f>'C1 - WC, mezipatro'!F37</f>
        <v>0</v>
      </c>
      <c r="BC74" s="174">
        <f>'C1 - WC, mezipatro'!F38</f>
        <v>0</v>
      </c>
      <c r="BD74" s="176">
        <f>'C1 - WC, mezipatro'!F39</f>
        <v>0</v>
      </c>
      <c r="BT74" s="121" t="s">
        <v>77</v>
      </c>
      <c r="BV74" s="121" t="s">
        <v>70</v>
      </c>
      <c r="BW74" s="121" t="s">
        <v>132</v>
      </c>
      <c r="BX74" s="121" t="s">
        <v>129</v>
      </c>
      <c r="CL74" s="121" t="s">
        <v>3</v>
      </c>
    </row>
    <row r="75" spans="1:91" s="135" customFormat="1" ht="16.5" customHeight="1">
      <c r="A75" s="170" t="s">
        <v>78</v>
      </c>
      <c r="B75" s="134"/>
      <c r="C75" s="171"/>
      <c r="D75" s="171"/>
      <c r="E75" s="328" t="s">
        <v>133</v>
      </c>
      <c r="F75" s="328"/>
      <c r="G75" s="328"/>
      <c r="H75" s="328"/>
      <c r="I75" s="328"/>
      <c r="J75" s="171"/>
      <c r="K75" s="328" t="s">
        <v>134</v>
      </c>
      <c r="L75" s="328"/>
      <c r="M75" s="328"/>
      <c r="N75" s="328"/>
      <c r="O75" s="328"/>
      <c r="P75" s="328"/>
      <c r="Q75" s="328"/>
      <c r="R75" s="328"/>
      <c r="S75" s="328"/>
      <c r="T75" s="328"/>
      <c r="U75" s="328"/>
      <c r="V75" s="328"/>
      <c r="W75" s="328"/>
      <c r="X75" s="328"/>
      <c r="Y75" s="328"/>
      <c r="Z75" s="328"/>
      <c r="AA75" s="328"/>
      <c r="AB75" s="328"/>
      <c r="AC75" s="328"/>
      <c r="AD75" s="328"/>
      <c r="AE75" s="328"/>
      <c r="AF75" s="328"/>
      <c r="AG75" s="310">
        <f>'C2 - Elektroinstalace- WC'!J32</f>
        <v>0</v>
      </c>
      <c r="AH75" s="311"/>
      <c r="AI75" s="311"/>
      <c r="AJ75" s="311"/>
      <c r="AK75" s="311"/>
      <c r="AL75" s="311"/>
      <c r="AM75" s="311"/>
      <c r="AN75" s="310">
        <f t="shared" si="0"/>
        <v>0</v>
      </c>
      <c r="AO75" s="311"/>
      <c r="AP75" s="311"/>
      <c r="AQ75" s="172" t="s">
        <v>81</v>
      </c>
      <c r="AR75" s="134"/>
      <c r="AS75" s="173">
        <v>0</v>
      </c>
      <c r="AT75" s="174">
        <f t="shared" si="1"/>
        <v>0</v>
      </c>
      <c r="AU75" s="175">
        <f>'C2 - Elektroinstalace- WC'!P86</f>
        <v>0</v>
      </c>
      <c r="AV75" s="174">
        <f>'C2 - Elektroinstalace- WC'!J35</f>
        <v>0</v>
      </c>
      <c r="AW75" s="174">
        <f>'C2 - Elektroinstalace- WC'!J36</f>
        <v>0</v>
      </c>
      <c r="AX75" s="174">
        <f>'C2 - Elektroinstalace- WC'!J37</f>
        <v>0</v>
      </c>
      <c r="AY75" s="174">
        <f>'C2 - Elektroinstalace- WC'!J38</f>
        <v>0</v>
      </c>
      <c r="AZ75" s="174">
        <f>'C2 - Elektroinstalace- WC'!F35</f>
        <v>0</v>
      </c>
      <c r="BA75" s="174">
        <f>'C2 - Elektroinstalace- WC'!F36</f>
        <v>0</v>
      </c>
      <c r="BB75" s="174">
        <f>'C2 - Elektroinstalace- WC'!F37</f>
        <v>0</v>
      </c>
      <c r="BC75" s="174">
        <f>'C2 - Elektroinstalace- WC'!F38</f>
        <v>0</v>
      </c>
      <c r="BD75" s="176">
        <f>'C2 - Elektroinstalace- WC'!F39</f>
        <v>0</v>
      </c>
      <c r="BT75" s="121" t="s">
        <v>77</v>
      </c>
      <c r="BV75" s="121" t="s">
        <v>70</v>
      </c>
      <c r="BW75" s="121" t="s">
        <v>135</v>
      </c>
      <c r="BX75" s="121" t="s">
        <v>129</v>
      </c>
      <c r="CL75" s="121" t="s">
        <v>3</v>
      </c>
    </row>
    <row r="76" spans="1:91" s="135" customFormat="1" ht="16.5" customHeight="1">
      <c r="A76" s="170" t="s">
        <v>78</v>
      </c>
      <c r="B76" s="134"/>
      <c r="C76" s="171"/>
      <c r="D76" s="171"/>
      <c r="E76" s="328" t="s">
        <v>136</v>
      </c>
      <c r="F76" s="328"/>
      <c r="G76" s="328"/>
      <c r="H76" s="328"/>
      <c r="I76" s="328"/>
      <c r="J76" s="171"/>
      <c r="K76" s="328" t="s">
        <v>137</v>
      </c>
      <c r="L76" s="328"/>
      <c r="M76" s="328"/>
      <c r="N76" s="328"/>
      <c r="O76" s="328"/>
      <c r="P76" s="328"/>
      <c r="Q76" s="328"/>
      <c r="R76" s="328"/>
      <c r="S76" s="328"/>
      <c r="T76" s="328"/>
      <c r="U76" s="328"/>
      <c r="V76" s="328"/>
      <c r="W76" s="328"/>
      <c r="X76" s="328"/>
      <c r="Y76" s="328"/>
      <c r="Z76" s="328"/>
      <c r="AA76" s="328"/>
      <c r="AB76" s="328"/>
      <c r="AC76" s="328"/>
      <c r="AD76" s="328"/>
      <c r="AE76" s="328"/>
      <c r="AF76" s="328"/>
      <c r="AG76" s="310">
        <f>'C3 - Vytápění- WC'!J32</f>
        <v>0</v>
      </c>
      <c r="AH76" s="311"/>
      <c r="AI76" s="311"/>
      <c r="AJ76" s="311"/>
      <c r="AK76" s="311"/>
      <c r="AL76" s="311"/>
      <c r="AM76" s="311"/>
      <c r="AN76" s="310">
        <f t="shared" si="0"/>
        <v>0</v>
      </c>
      <c r="AO76" s="311"/>
      <c r="AP76" s="311"/>
      <c r="AQ76" s="172" t="s">
        <v>81</v>
      </c>
      <c r="AR76" s="134"/>
      <c r="AS76" s="173">
        <v>0</v>
      </c>
      <c r="AT76" s="174">
        <f t="shared" si="1"/>
        <v>0</v>
      </c>
      <c r="AU76" s="175">
        <f>'C3 - Vytápění- WC'!P86</f>
        <v>0</v>
      </c>
      <c r="AV76" s="174">
        <f>'C3 - Vytápění- WC'!J35</f>
        <v>0</v>
      </c>
      <c r="AW76" s="174">
        <f>'C3 - Vytápění- WC'!J36</f>
        <v>0</v>
      </c>
      <c r="AX76" s="174">
        <f>'C3 - Vytápění- WC'!J37</f>
        <v>0</v>
      </c>
      <c r="AY76" s="174">
        <f>'C3 - Vytápění- WC'!J38</f>
        <v>0</v>
      </c>
      <c r="AZ76" s="174">
        <f>'C3 - Vytápění- WC'!F35</f>
        <v>0</v>
      </c>
      <c r="BA76" s="174">
        <f>'C3 - Vytápění- WC'!F36</f>
        <v>0</v>
      </c>
      <c r="BB76" s="174">
        <f>'C3 - Vytápění- WC'!F37</f>
        <v>0</v>
      </c>
      <c r="BC76" s="174">
        <f>'C3 - Vytápění- WC'!F38</f>
        <v>0</v>
      </c>
      <c r="BD76" s="176">
        <f>'C3 - Vytápění- WC'!F39</f>
        <v>0</v>
      </c>
      <c r="BT76" s="121" t="s">
        <v>77</v>
      </c>
      <c r="BV76" s="121" t="s">
        <v>70</v>
      </c>
      <c r="BW76" s="121" t="s">
        <v>138</v>
      </c>
      <c r="BX76" s="121" t="s">
        <v>129</v>
      </c>
      <c r="CL76" s="121" t="s">
        <v>3</v>
      </c>
    </row>
    <row r="77" spans="1:91" s="135" customFormat="1" ht="16.5" customHeight="1">
      <c r="A77" s="170" t="s">
        <v>78</v>
      </c>
      <c r="B77" s="134"/>
      <c r="C77" s="171"/>
      <c r="D77" s="171"/>
      <c r="E77" s="328" t="s">
        <v>139</v>
      </c>
      <c r="F77" s="328"/>
      <c r="G77" s="328"/>
      <c r="H77" s="328"/>
      <c r="I77" s="328"/>
      <c r="J77" s="171"/>
      <c r="K77" s="328" t="s">
        <v>140</v>
      </c>
      <c r="L77" s="328"/>
      <c r="M77" s="328"/>
      <c r="N77" s="328"/>
      <c r="O77" s="328"/>
      <c r="P77" s="328"/>
      <c r="Q77" s="328"/>
      <c r="R77" s="328"/>
      <c r="S77" s="328"/>
      <c r="T77" s="328"/>
      <c r="U77" s="328"/>
      <c r="V77" s="328"/>
      <c r="W77" s="328"/>
      <c r="X77" s="328"/>
      <c r="Y77" s="328"/>
      <c r="Z77" s="328"/>
      <c r="AA77" s="328"/>
      <c r="AB77" s="328"/>
      <c r="AC77" s="328"/>
      <c r="AD77" s="328"/>
      <c r="AE77" s="328"/>
      <c r="AF77" s="328"/>
      <c r="AG77" s="310">
        <f>'C4 - VZT - WC'!J32</f>
        <v>0</v>
      </c>
      <c r="AH77" s="311"/>
      <c r="AI77" s="311"/>
      <c r="AJ77" s="311"/>
      <c r="AK77" s="311"/>
      <c r="AL77" s="311"/>
      <c r="AM77" s="311"/>
      <c r="AN77" s="310">
        <f t="shared" si="0"/>
        <v>0</v>
      </c>
      <c r="AO77" s="311"/>
      <c r="AP77" s="311"/>
      <c r="AQ77" s="172" t="s">
        <v>81</v>
      </c>
      <c r="AR77" s="134"/>
      <c r="AS77" s="173">
        <v>0</v>
      </c>
      <c r="AT77" s="174">
        <f t="shared" si="1"/>
        <v>0</v>
      </c>
      <c r="AU77" s="175">
        <f>'C4 - VZT - WC'!P91</f>
        <v>0</v>
      </c>
      <c r="AV77" s="174">
        <f>'C4 - VZT - WC'!J35</f>
        <v>0</v>
      </c>
      <c r="AW77" s="174">
        <f>'C4 - VZT - WC'!J36</f>
        <v>0</v>
      </c>
      <c r="AX77" s="174">
        <f>'C4 - VZT - WC'!J37</f>
        <v>0</v>
      </c>
      <c r="AY77" s="174">
        <f>'C4 - VZT - WC'!J38</f>
        <v>0</v>
      </c>
      <c r="AZ77" s="174">
        <f>'C4 - VZT - WC'!F35</f>
        <v>0</v>
      </c>
      <c r="BA77" s="174">
        <f>'C4 - VZT - WC'!F36</f>
        <v>0</v>
      </c>
      <c r="BB77" s="174">
        <f>'C4 - VZT - WC'!F37</f>
        <v>0</v>
      </c>
      <c r="BC77" s="174">
        <f>'C4 - VZT - WC'!F38</f>
        <v>0</v>
      </c>
      <c r="BD77" s="176">
        <f>'C4 - VZT - WC'!F39</f>
        <v>0</v>
      </c>
      <c r="BT77" s="121" t="s">
        <v>77</v>
      </c>
      <c r="BV77" s="121" t="s">
        <v>70</v>
      </c>
      <c r="BW77" s="121" t="s">
        <v>141</v>
      </c>
      <c r="BX77" s="121" t="s">
        <v>129</v>
      </c>
      <c r="CL77" s="121" t="s">
        <v>3</v>
      </c>
    </row>
    <row r="78" spans="1:91" s="135" customFormat="1" ht="16.5" customHeight="1">
      <c r="A78" s="170" t="s">
        <v>78</v>
      </c>
      <c r="B78" s="134"/>
      <c r="C78" s="171"/>
      <c r="D78" s="171"/>
      <c r="E78" s="328" t="s">
        <v>142</v>
      </c>
      <c r="F78" s="328"/>
      <c r="G78" s="328"/>
      <c r="H78" s="328"/>
      <c r="I78" s="328"/>
      <c r="J78" s="171"/>
      <c r="K78" s="328" t="s">
        <v>102</v>
      </c>
      <c r="L78" s="328"/>
      <c r="M78" s="328"/>
      <c r="N78" s="328"/>
      <c r="O78" s="328"/>
      <c r="P78" s="328"/>
      <c r="Q78" s="328"/>
      <c r="R78" s="328"/>
      <c r="S78" s="328"/>
      <c r="T78" s="328"/>
      <c r="U78" s="328"/>
      <c r="V78" s="328"/>
      <c r="W78" s="328"/>
      <c r="X78" s="328"/>
      <c r="Y78" s="328"/>
      <c r="Z78" s="328"/>
      <c r="AA78" s="328"/>
      <c r="AB78" s="328"/>
      <c r="AC78" s="328"/>
      <c r="AD78" s="328"/>
      <c r="AE78" s="328"/>
      <c r="AF78" s="328"/>
      <c r="AG78" s="310">
        <f>'C5 - VRN'!J32</f>
        <v>0</v>
      </c>
      <c r="AH78" s="311"/>
      <c r="AI78" s="311"/>
      <c r="AJ78" s="311"/>
      <c r="AK78" s="311"/>
      <c r="AL78" s="311"/>
      <c r="AM78" s="311"/>
      <c r="AN78" s="310">
        <f t="shared" si="0"/>
        <v>0</v>
      </c>
      <c r="AO78" s="311"/>
      <c r="AP78" s="311"/>
      <c r="AQ78" s="172" t="s">
        <v>81</v>
      </c>
      <c r="AR78" s="134"/>
      <c r="AS78" s="173">
        <v>0</v>
      </c>
      <c r="AT78" s="174">
        <f t="shared" si="1"/>
        <v>0</v>
      </c>
      <c r="AU78" s="175">
        <f>'C5 - VRN'!P88</f>
        <v>0</v>
      </c>
      <c r="AV78" s="174">
        <f>'C5 - VRN'!J35</f>
        <v>0</v>
      </c>
      <c r="AW78" s="174">
        <f>'C5 - VRN'!J36</f>
        <v>0</v>
      </c>
      <c r="AX78" s="174">
        <f>'C5 - VRN'!J37</f>
        <v>0</v>
      </c>
      <c r="AY78" s="174">
        <f>'C5 - VRN'!J38</f>
        <v>0</v>
      </c>
      <c r="AZ78" s="174">
        <f>'C5 - VRN'!F35</f>
        <v>0</v>
      </c>
      <c r="BA78" s="174">
        <f>'C5 - VRN'!F36</f>
        <v>0</v>
      </c>
      <c r="BB78" s="174">
        <f>'C5 - VRN'!F37</f>
        <v>0</v>
      </c>
      <c r="BC78" s="174">
        <f>'C5 - VRN'!F38</f>
        <v>0</v>
      </c>
      <c r="BD78" s="176">
        <f>'C5 - VRN'!F39</f>
        <v>0</v>
      </c>
      <c r="BT78" s="121" t="s">
        <v>77</v>
      </c>
      <c r="BV78" s="121" t="s">
        <v>70</v>
      </c>
      <c r="BW78" s="121" t="s">
        <v>143</v>
      </c>
      <c r="BX78" s="121" t="s">
        <v>129</v>
      </c>
      <c r="CL78" s="121" t="s">
        <v>3</v>
      </c>
    </row>
    <row r="79" spans="1:91" s="160" customFormat="1" ht="16.5" customHeight="1">
      <c r="B79" s="161"/>
      <c r="C79" s="162"/>
      <c r="D79" s="327" t="s">
        <v>67</v>
      </c>
      <c r="E79" s="327"/>
      <c r="F79" s="327"/>
      <c r="G79" s="327"/>
      <c r="H79" s="327"/>
      <c r="I79" s="163"/>
      <c r="J79" s="327" t="s">
        <v>144</v>
      </c>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1">
        <f>ROUND(SUM(AG80:AG86),2)</f>
        <v>0</v>
      </c>
      <c r="AH79" s="322"/>
      <c r="AI79" s="322"/>
      <c r="AJ79" s="322"/>
      <c r="AK79" s="322"/>
      <c r="AL79" s="322"/>
      <c r="AM79" s="322"/>
      <c r="AN79" s="323">
        <f t="shared" si="0"/>
        <v>0</v>
      </c>
      <c r="AO79" s="322"/>
      <c r="AP79" s="322"/>
      <c r="AQ79" s="164" t="s">
        <v>74</v>
      </c>
      <c r="AR79" s="161"/>
      <c r="AS79" s="165">
        <f>ROUND(SUM(AS80:AS86),2)</f>
        <v>0</v>
      </c>
      <c r="AT79" s="166">
        <f t="shared" si="1"/>
        <v>0</v>
      </c>
      <c r="AU79" s="167">
        <f>ROUND(SUM(AU80:AU86),5)</f>
        <v>0</v>
      </c>
      <c r="AV79" s="166">
        <f>ROUND(AZ79*L29,2)</f>
        <v>0</v>
      </c>
      <c r="AW79" s="166">
        <f>ROUND(BA79*L30,2)</f>
        <v>0</v>
      </c>
      <c r="AX79" s="166">
        <f>ROUND(BB79*L29,2)</f>
        <v>0</v>
      </c>
      <c r="AY79" s="166">
        <f>ROUND(BC79*L30,2)</f>
        <v>0</v>
      </c>
      <c r="AZ79" s="166">
        <f>ROUND(SUM(AZ80:AZ86),2)</f>
        <v>0</v>
      </c>
      <c r="BA79" s="166">
        <f>ROUND(SUM(BA80:BA86),2)</f>
        <v>0</v>
      </c>
      <c r="BB79" s="166">
        <f>ROUND(SUM(BB80:BB86),2)</f>
        <v>0</v>
      </c>
      <c r="BC79" s="166">
        <f>ROUND(SUM(BC80:BC86),2)</f>
        <v>0</v>
      </c>
      <c r="BD79" s="168">
        <f>ROUND(SUM(BD80:BD86),2)</f>
        <v>0</v>
      </c>
      <c r="BS79" s="169" t="s">
        <v>67</v>
      </c>
      <c r="BT79" s="169" t="s">
        <v>75</v>
      </c>
      <c r="BU79" s="169" t="s">
        <v>69</v>
      </c>
      <c r="BV79" s="169" t="s">
        <v>70</v>
      </c>
      <c r="BW79" s="169" t="s">
        <v>145</v>
      </c>
      <c r="BX79" s="169" t="s">
        <v>5</v>
      </c>
      <c r="CL79" s="169" t="s">
        <v>3</v>
      </c>
      <c r="CM79" s="169" t="s">
        <v>77</v>
      </c>
    </row>
    <row r="80" spans="1:91" s="135" customFormat="1" ht="16.5" customHeight="1">
      <c r="A80" s="170" t="s">
        <v>78</v>
      </c>
      <c r="B80" s="134"/>
      <c r="C80" s="171"/>
      <c r="D80" s="171"/>
      <c r="E80" s="328" t="s">
        <v>146</v>
      </c>
      <c r="F80" s="328"/>
      <c r="G80" s="328"/>
      <c r="H80" s="328"/>
      <c r="I80" s="328"/>
      <c r="J80" s="171"/>
      <c r="K80" s="328" t="s">
        <v>147</v>
      </c>
      <c r="L80" s="328"/>
      <c r="M80" s="328"/>
      <c r="N80" s="328"/>
      <c r="O80" s="328"/>
      <c r="P80" s="328"/>
      <c r="Q80" s="328"/>
      <c r="R80" s="328"/>
      <c r="S80" s="328"/>
      <c r="T80" s="328"/>
      <c r="U80" s="328"/>
      <c r="V80" s="328"/>
      <c r="W80" s="328"/>
      <c r="X80" s="328"/>
      <c r="Y80" s="328"/>
      <c r="Z80" s="328"/>
      <c r="AA80" s="328"/>
      <c r="AB80" s="328"/>
      <c r="AC80" s="328"/>
      <c r="AD80" s="328"/>
      <c r="AE80" s="328"/>
      <c r="AF80" s="328"/>
      <c r="AG80" s="310">
        <f>'D1 -  WC - personál'!J32</f>
        <v>0</v>
      </c>
      <c r="AH80" s="311"/>
      <c r="AI80" s="311"/>
      <c r="AJ80" s="311"/>
      <c r="AK80" s="311"/>
      <c r="AL80" s="311"/>
      <c r="AM80" s="311"/>
      <c r="AN80" s="310">
        <f t="shared" si="0"/>
        <v>0</v>
      </c>
      <c r="AO80" s="311"/>
      <c r="AP80" s="311"/>
      <c r="AQ80" s="172" t="s">
        <v>81</v>
      </c>
      <c r="AR80" s="134"/>
      <c r="AS80" s="173">
        <v>0</v>
      </c>
      <c r="AT80" s="174">
        <f t="shared" si="1"/>
        <v>0</v>
      </c>
      <c r="AU80" s="175">
        <f>'D1 -  WC - personál'!P110</f>
        <v>0</v>
      </c>
      <c r="AV80" s="174">
        <f>'D1 -  WC - personál'!J35</f>
        <v>0</v>
      </c>
      <c r="AW80" s="174">
        <f>'D1 -  WC - personál'!J36</f>
        <v>0</v>
      </c>
      <c r="AX80" s="174">
        <f>'D1 -  WC - personál'!J37</f>
        <v>0</v>
      </c>
      <c r="AY80" s="174">
        <f>'D1 -  WC - personál'!J38</f>
        <v>0</v>
      </c>
      <c r="AZ80" s="174">
        <f>'D1 -  WC - personál'!F35</f>
        <v>0</v>
      </c>
      <c r="BA80" s="174">
        <f>'D1 -  WC - personál'!F36</f>
        <v>0</v>
      </c>
      <c r="BB80" s="174">
        <f>'D1 -  WC - personál'!F37</f>
        <v>0</v>
      </c>
      <c r="BC80" s="174">
        <f>'D1 -  WC - personál'!F38</f>
        <v>0</v>
      </c>
      <c r="BD80" s="176">
        <f>'D1 -  WC - personál'!F39</f>
        <v>0</v>
      </c>
      <c r="BT80" s="121" t="s">
        <v>77</v>
      </c>
      <c r="BV80" s="121" t="s">
        <v>70</v>
      </c>
      <c r="BW80" s="121" t="s">
        <v>148</v>
      </c>
      <c r="BX80" s="121" t="s">
        <v>145</v>
      </c>
      <c r="CL80" s="121" t="s">
        <v>3</v>
      </c>
    </row>
    <row r="81" spans="1:91" s="135" customFormat="1" ht="16.5" customHeight="1">
      <c r="A81" s="170" t="s">
        <v>78</v>
      </c>
      <c r="B81" s="134"/>
      <c r="C81" s="171"/>
      <c r="D81" s="171"/>
      <c r="E81" s="328" t="s">
        <v>149</v>
      </c>
      <c r="F81" s="328"/>
      <c r="G81" s="328"/>
      <c r="H81" s="328"/>
      <c r="I81" s="328"/>
      <c r="J81" s="171"/>
      <c r="K81" s="328" t="s">
        <v>150</v>
      </c>
      <c r="L81" s="328"/>
      <c r="M81" s="328"/>
      <c r="N81" s="328"/>
      <c r="O81" s="328"/>
      <c r="P81" s="328"/>
      <c r="Q81" s="328"/>
      <c r="R81" s="328"/>
      <c r="S81" s="328"/>
      <c r="T81" s="328"/>
      <c r="U81" s="328"/>
      <c r="V81" s="328"/>
      <c r="W81" s="328"/>
      <c r="X81" s="328"/>
      <c r="Y81" s="328"/>
      <c r="Z81" s="328"/>
      <c r="AA81" s="328"/>
      <c r="AB81" s="328"/>
      <c r="AC81" s="328"/>
      <c r="AD81" s="328"/>
      <c r="AE81" s="328"/>
      <c r="AF81" s="328"/>
      <c r="AG81" s="310">
        <f>'D2 - WC - návštěvníci'!J32</f>
        <v>0</v>
      </c>
      <c r="AH81" s="311"/>
      <c r="AI81" s="311"/>
      <c r="AJ81" s="311"/>
      <c r="AK81" s="311"/>
      <c r="AL81" s="311"/>
      <c r="AM81" s="311"/>
      <c r="AN81" s="310">
        <f t="shared" si="0"/>
        <v>0</v>
      </c>
      <c r="AO81" s="311"/>
      <c r="AP81" s="311"/>
      <c r="AQ81" s="172" t="s">
        <v>81</v>
      </c>
      <c r="AR81" s="134"/>
      <c r="AS81" s="173">
        <v>0</v>
      </c>
      <c r="AT81" s="174">
        <f t="shared" si="1"/>
        <v>0</v>
      </c>
      <c r="AU81" s="175">
        <f>'D2 - WC - návštěvníci'!P111</f>
        <v>0</v>
      </c>
      <c r="AV81" s="174">
        <f>'D2 - WC - návštěvníci'!J35</f>
        <v>0</v>
      </c>
      <c r="AW81" s="174">
        <f>'D2 - WC - návštěvníci'!J36</f>
        <v>0</v>
      </c>
      <c r="AX81" s="174">
        <f>'D2 - WC - návštěvníci'!J37</f>
        <v>0</v>
      </c>
      <c r="AY81" s="174">
        <f>'D2 - WC - návštěvníci'!J38</f>
        <v>0</v>
      </c>
      <c r="AZ81" s="174">
        <f>'D2 - WC - návštěvníci'!F35</f>
        <v>0</v>
      </c>
      <c r="BA81" s="174">
        <f>'D2 - WC - návštěvníci'!F36</f>
        <v>0</v>
      </c>
      <c r="BB81" s="174">
        <f>'D2 - WC - návštěvníci'!F37</f>
        <v>0</v>
      </c>
      <c r="BC81" s="174">
        <f>'D2 - WC - návštěvníci'!F38</f>
        <v>0</v>
      </c>
      <c r="BD81" s="176">
        <f>'D2 - WC - návštěvníci'!F39</f>
        <v>0</v>
      </c>
      <c r="BT81" s="121" t="s">
        <v>77</v>
      </c>
      <c r="BV81" s="121" t="s">
        <v>70</v>
      </c>
      <c r="BW81" s="121" t="s">
        <v>151</v>
      </c>
      <c r="BX81" s="121" t="s">
        <v>145</v>
      </c>
      <c r="CL81" s="121" t="s">
        <v>3</v>
      </c>
    </row>
    <row r="82" spans="1:91" s="135" customFormat="1" ht="16.5" customHeight="1">
      <c r="A82" s="170" t="s">
        <v>78</v>
      </c>
      <c r="B82" s="134"/>
      <c r="C82" s="171"/>
      <c r="D82" s="171"/>
      <c r="E82" s="328" t="s">
        <v>152</v>
      </c>
      <c r="F82" s="328"/>
      <c r="G82" s="328"/>
      <c r="H82" s="328"/>
      <c r="I82" s="328"/>
      <c r="J82" s="171"/>
      <c r="K82" s="328" t="s">
        <v>90</v>
      </c>
      <c r="L82" s="328"/>
      <c r="M82" s="328"/>
      <c r="N82" s="328"/>
      <c r="O82" s="328"/>
      <c r="P82" s="328"/>
      <c r="Q82" s="328"/>
      <c r="R82" s="328"/>
      <c r="S82" s="328"/>
      <c r="T82" s="328"/>
      <c r="U82" s="328"/>
      <c r="V82" s="328"/>
      <c r="W82" s="328"/>
      <c r="X82" s="328"/>
      <c r="Y82" s="328"/>
      <c r="Z82" s="328"/>
      <c r="AA82" s="328"/>
      <c r="AB82" s="328"/>
      <c r="AC82" s="328"/>
      <c r="AD82" s="328"/>
      <c r="AE82" s="328"/>
      <c r="AF82" s="328"/>
      <c r="AG82" s="310">
        <f>'D3 - Elektroinstalace'!J32</f>
        <v>0</v>
      </c>
      <c r="AH82" s="311"/>
      <c r="AI82" s="311"/>
      <c r="AJ82" s="311"/>
      <c r="AK82" s="311"/>
      <c r="AL82" s="311"/>
      <c r="AM82" s="311"/>
      <c r="AN82" s="310">
        <f t="shared" si="0"/>
        <v>0</v>
      </c>
      <c r="AO82" s="311"/>
      <c r="AP82" s="311"/>
      <c r="AQ82" s="172" t="s">
        <v>81</v>
      </c>
      <c r="AR82" s="134"/>
      <c r="AS82" s="173">
        <v>0</v>
      </c>
      <c r="AT82" s="174">
        <f t="shared" si="1"/>
        <v>0</v>
      </c>
      <c r="AU82" s="175">
        <f>'D3 - Elektroinstalace'!P86</f>
        <v>0</v>
      </c>
      <c r="AV82" s="174">
        <f>'D3 - Elektroinstalace'!J35</f>
        <v>0</v>
      </c>
      <c r="AW82" s="174">
        <f>'D3 - Elektroinstalace'!J36</f>
        <v>0</v>
      </c>
      <c r="AX82" s="174">
        <f>'D3 - Elektroinstalace'!J37</f>
        <v>0</v>
      </c>
      <c r="AY82" s="174">
        <f>'D3 - Elektroinstalace'!J38</f>
        <v>0</v>
      </c>
      <c r="AZ82" s="174">
        <f>'D3 - Elektroinstalace'!F35</f>
        <v>0</v>
      </c>
      <c r="BA82" s="174">
        <f>'D3 - Elektroinstalace'!F36</f>
        <v>0</v>
      </c>
      <c r="BB82" s="174">
        <f>'D3 - Elektroinstalace'!F37</f>
        <v>0</v>
      </c>
      <c r="BC82" s="174">
        <f>'D3 - Elektroinstalace'!F38</f>
        <v>0</v>
      </c>
      <c r="BD82" s="176">
        <f>'D3 - Elektroinstalace'!F39</f>
        <v>0</v>
      </c>
      <c r="BT82" s="121" t="s">
        <v>77</v>
      </c>
      <c r="BV82" s="121" t="s">
        <v>70</v>
      </c>
      <c r="BW82" s="121" t="s">
        <v>153</v>
      </c>
      <c r="BX82" s="121" t="s">
        <v>145</v>
      </c>
      <c r="CL82" s="121" t="s">
        <v>3</v>
      </c>
    </row>
    <row r="83" spans="1:91" s="135" customFormat="1" ht="16.5" customHeight="1">
      <c r="A83" s="170" t="s">
        <v>78</v>
      </c>
      <c r="B83" s="134"/>
      <c r="C83" s="171"/>
      <c r="D83" s="171"/>
      <c r="E83" s="328" t="s">
        <v>154</v>
      </c>
      <c r="F83" s="328"/>
      <c r="G83" s="328"/>
      <c r="H83" s="328"/>
      <c r="I83" s="328"/>
      <c r="J83" s="171"/>
      <c r="K83" s="328" t="s">
        <v>119</v>
      </c>
      <c r="L83" s="328"/>
      <c r="M83" s="328"/>
      <c r="N83" s="328"/>
      <c r="O83" s="328"/>
      <c r="P83" s="328"/>
      <c r="Q83" s="328"/>
      <c r="R83" s="328"/>
      <c r="S83" s="328"/>
      <c r="T83" s="328"/>
      <c r="U83" s="328"/>
      <c r="V83" s="328"/>
      <c r="W83" s="328"/>
      <c r="X83" s="328"/>
      <c r="Y83" s="328"/>
      <c r="Z83" s="328"/>
      <c r="AA83" s="328"/>
      <c r="AB83" s="328"/>
      <c r="AC83" s="328"/>
      <c r="AD83" s="328"/>
      <c r="AE83" s="328"/>
      <c r="AF83" s="328"/>
      <c r="AG83" s="310">
        <f>'D4 - Vytápění'!J32</f>
        <v>0</v>
      </c>
      <c r="AH83" s="311"/>
      <c r="AI83" s="311"/>
      <c r="AJ83" s="311"/>
      <c r="AK83" s="311"/>
      <c r="AL83" s="311"/>
      <c r="AM83" s="311"/>
      <c r="AN83" s="310">
        <f t="shared" si="0"/>
        <v>0</v>
      </c>
      <c r="AO83" s="311"/>
      <c r="AP83" s="311"/>
      <c r="AQ83" s="172" t="s">
        <v>81</v>
      </c>
      <c r="AR83" s="134"/>
      <c r="AS83" s="173">
        <v>0</v>
      </c>
      <c r="AT83" s="174">
        <f t="shared" si="1"/>
        <v>0</v>
      </c>
      <c r="AU83" s="175">
        <f>'D4 - Vytápění'!P86</f>
        <v>0</v>
      </c>
      <c r="AV83" s="174">
        <f>'D4 - Vytápění'!J35</f>
        <v>0</v>
      </c>
      <c r="AW83" s="174">
        <f>'D4 - Vytápění'!J36</f>
        <v>0</v>
      </c>
      <c r="AX83" s="174">
        <f>'D4 - Vytápění'!J37</f>
        <v>0</v>
      </c>
      <c r="AY83" s="174">
        <f>'D4 - Vytápění'!J38</f>
        <v>0</v>
      </c>
      <c r="AZ83" s="174">
        <f>'D4 - Vytápění'!F35</f>
        <v>0</v>
      </c>
      <c r="BA83" s="174">
        <f>'D4 - Vytápění'!F36</f>
        <v>0</v>
      </c>
      <c r="BB83" s="174">
        <f>'D4 - Vytápění'!F37</f>
        <v>0</v>
      </c>
      <c r="BC83" s="174">
        <f>'D4 - Vytápění'!F38</f>
        <v>0</v>
      </c>
      <c r="BD83" s="176">
        <f>'D4 - Vytápění'!F39</f>
        <v>0</v>
      </c>
      <c r="BT83" s="121" t="s">
        <v>77</v>
      </c>
      <c r="BV83" s="121" t="s">
        <v>70</v>
      </c>
      <c r="BW83" s="121" t="s">
        <v>155</v>
      </c>
      <c r="BX83" s="121" t="s">
        <v>145</v>
      </c>
      <c r="CL83" s="121" t="s">
        <v>3</v>
      </c>
    </row>
    <row r="84" spans="1:91" s="135" customFormat="1" ht="16.5" customHeight="1">
      <c r="A84" s="170" t="s">
        <v>78</v>
      </c>
      <c r="B84" s="134"/>
      <c r="C84" s="171"/>
      <c r="D84" s="171"/>
      <c r="E84" s="328" t="s">
        <v>156</v>
      </c>
      <c r="F84" s="328"/>
      <c r="G84" s="328"/>
      <c r="H84" s="328"/>
      <c r="I84" s="328"/>
      <c r="J84" s="171"/>
      <c r="K84" s="328" t="s">
        <v>96</v>
      </c>
      <c r="L84" s="328"/>
      <c r="M84" s="328"/>
      <c r="N84" s="328"/>
      <c r="O84" s="328"/>
      <c r="P84" s="328"/>
      <c r="Q84" s="328"/>
      <c r="R84" s="328"/>
      <c r="S84" s="328"/>
      <c r="T84" s="328"/>
      <c r="U84" s="328"/>
      <c r="V84" s="328"/>
      <c r="W84" s="328"/>
      <c r="X84" s="328"/>
      <c r="Y84" s="328"/>
      <c r="Z84" s="328"/>
      <c r="AA84" s="328"/>
      <c r="AB84" s="328"/>
      <c r="AC84" s="328"/>
      <c r="AD84" s="328"/>
      <c r="AE84" s="328"/>
      <c r="AF84" s="328"/>
      <c r="AG84" s="310">
        <f>'D5 - VZT'!J32</f>
        <v>0</v>
      </c>
      <c r="AH84" s="311"/>
      <c r="AI84" s="311"/>
      <c r="AJ84" s="311"/>
      <c r="AK84" s="311"/>
      <c r="AL84" s="311"/>
      <c r="AM84" s="311"/>
      <c r="AN84" s="310">
        <f t="shared" si="0"/>
        <v>0</v>
      </c>
      <c r="AO84" s="311"/>
      <c r="AP84" s="311"/>
      <c r="AQ84" s="172" t="s">
        <v>81</v>
      </c>
      <c r="AR84" s="134"/>
      <c r="AS84" s="173">
        <v>0</v>
      </c>
      <c r="AT84" s="174">
        <f t="shared" si="1"/>
        <v>0</v>
      </c>
      <c r="AU84" s="175">
        <f>'D5 - VZT'!P94</f>
        <v>0</v>
      </c>
      <c r="AV84" s="174">
        <f>'D5 - VZT'!J35</f>
        <v>0</v>
      </c>
      <c r="AW84" s="174">
        <f>'D5 - VZT'!J36</f>
        <v>0</v>
      </c>
      <c r="AX84" s="174">
        <f>'D5 - VZT'!J37</f>
        <v>0</v>
      </c>
      <c r="AY84" s="174">
        <f>'D5 - VZT'!J38</f>
        <v>0</v>
      </c>
      <c r="AZ84" s="174">
        <f>'D5 - VZT'!F35</f>
        <v>0</v>
      </c>
      <c r="BA84" s="174">
        <f>'D5 - VZT'!F36</f>
        <v>0</v>
      </c>
      <c r="BB84" s="174">
        <f>'D5 - VZT'!F37</f>
        <v>0</v>
      </c>
      <c r="BC84" s="174">
        <f>'D5 - VZT'!F38</f>
        <v>0</v>
      </c>
      <c r="BD84" s="176">
        <f>'D5 - VZT'!F39</f>
        <v>0</v>
      </c>
      <c r="BT84" s="121" t="s">
        <v>77</v>
      </c>
      <c r="BV84" s="121" t="s">
        <v>70</v>
      </c>
      <c r="BW84" s="121" t="s">
        <v>157</v>
      </c>
      <c r="BX84" s="121" t="s">
        <v>145</v>
      </c>
      <c r="CL84" s="121" t="s">
        <v>3</v>
      </c>
    </row>
    <row r="85" spans="1:91" s="135" customFormat="1" ht="16.5" customHeight="1">
      <c r="A85" s="170" t="s">
        <v>78</v>
      </c>
      <c r="B85" s="134"/>
      <c r="C85" s="171"/>
      <c r="D85" s="171"/>
      <c r="E85" s="328" t="s">
        <v>158</v>
      </c>
      <c r="F85" s="328"/>
      <c r="G85" s="328"/>
      <c r="H85" s="328"/>
      <c r="I85" s="328"/>
      <c r="J85" s="171"/>
      <c r="K85" s="328" t="s">
        <v>99</v>
      </c>
      <c r="L85" s="328"/>
      <c r="M85" s="328"/>
      <c r="N85" s="328"/>
      <c r="O85" s="328"/>
      <c r="P85" s="328"/>
      <c r="Q85" s="328"/>
      <c r="R85" s="328"/>
      <c r="S85" s="328"/>
      <c r="T85" s="328"/>
      <c r="U85" s="328"/>
      <c r="V85" s="328"/>
      <c r="W85" s="328"/>
      <c r="X85" s="328"/>
      <c r="Y85" s="328"/>
      <c r="Z85" s="328"/>
      <c r="AA85" s="328"/>
      <c r="AB85" s="328"/>
      <c r="AC85" s="328"/>
      <c r="AD85" s="328"/>
      <c r="AE85" s="328"/>
      <c r="AF85" s="328"/>
      <c r="AG85" s="310">
        <f>'D6 - ZTI'!J32</f>
        <v>0</v>
      </c>
      <c r="AH85" s="311"/>
      <c r="AI85" s="311"/>
      <c r="AJ85" s="311"/>
      <c r="AK85" s="311"/>
      <c r="AL85" s="311"/>
      <c r="AM85" s="311"/>
      <c r="AN85" s="310">
        <f t="shared" si="0"/>
        <v>0</v>
      </c>
      <c r="AO85" s="311"/>
      <c r="AP85" s="311"/>
      <c r="AQ85" s="172" t="s">
        <v>81</v>
      </c>
      <c r="AR85" s="134"/>
      <c r="AS85" s="173">
        <v>0</v>
      </c>
      <c r="AT85" s="174">
        <f t="shared" si="1"/>
        <v>0</v>
      </c>
      <c r="AU85" s="175">
        <f>'D6 - ZTI'!P86</f>
        <v>0</v>
      </c>
      <c r="AV85" s="174">
        <f>'D6 - ZTI'!J35</f>
        <v>0</v>
      </c>
      <c r="AW85" s="174">
        <f>'D6 - ZTI'!J36</f>
        <v>0</v>
      </c>
      <c r="AX85" s="174">
        <f>'D6 - ZTI'!J37</f>
        <v>0</v>
      </c>
      <c r="AY85" s="174">
        <f>'D6 - ZTI'!J38</f>
        <v>0</v>
      </c>
      <c r="AZ85" s="174">
        <f>'D6 - ZTI'!F35</f>
        <v>0</v>
      </c>
      <c r="BA85" s="174">
        <f>'D6 - ZTI'!F36</f>
        <v>0</v>
      </c>
      <c r="BB85" s="174">
        <f>'D6 - ZTI'!F37</f>
        <v>0</v>
      </c>
      <c r="BC85" s="174">
        <f>'D6 - ZTI'!F38</f>
        <v>0</v>
      </c>
      <c r="BD85" s="176">
        <f>'D6 - ZTI'!F39</f>
        <v>0</v>
      </c>
      <c r="BT85" s="121" t="s">
        <v>77</v>
      </c>
      <c r="BV85" s="121" t="s">
        <v>70</v>
      </c>
      <c r="BW85" s="121" t="s">
        <v>159</v>
      </c>
      <c r="BX85" s="121" t="s">
        <v>145</v>
      </c>
      <c r="CL85" s="121" t="s">
        <v>3</v>
      </c>
    </row>
    <row r="86" spans="1:91" s="135" customFormat="1" ht="16.5" customHeight="1">
      <c r="A86" s="170" t="s">
        <v>78</v>
      </c>
      <c r="B86" s="134"/>
      <c r="C86" s="171"/>
      <c r="D86" s="171"/>
      <c r="E86" s="328" t="s">
        <v>160</v>
      </c>
      <c r="F86" s="328"/>
      <c r="G86" s="328"/>
      <c r="H86" s="328"/>
      <c r="I86" s="328"/>
      <c r="J86" s="171"/>
      <c r="K86" s="328" t="s">
        <v>102</v>
      </c>
      <c r="L86" s="328"/>
      <c r="M86" s="328"/>
      <c r="N86" s="328"/>
      <c r="O86" s="328"/>
      <c r="P86" s="328"/>
      <c r="Q86" s="328"/>
      <c r="R86" s="328"/>
      <c r="S86" s="328"/>
      <c r="T86" s="328"/>
      <c r="U86" s="328"/>
      <c r="V86" s="328"/>
      <c r="W86" s="328"/>
      <c r="X86" s="328"/>
      <c r="Y86" s="328"/>
      <c r="Z86" s="328"/>
      <c r="AA86" s="328"/>
      <c r="AB86" s="328"/>
      <c r="AC86" s="328"/>
      <c r="AD86" s="328"/>
      <c r="AE86" s="328"/>
      <c r="AF86" s="328"/>
      <c r="AG86" s="310">
        <f>'D7 - VRN'!J32</f>
        <v>0</v>
      </c>
      <c r="AH86" s="311"/>
      <c r="AI86" s="311"/>
      <c r="AJ86" s="311"/>
      <c r="AK86" s="311"/>
      <c r="AL86" s="311"/>
      <c r="AM86" s="311"/>
      <c r="AN86" s="310">
        <f t="shared" si="0"/>
        <v>0</v>
      </c>
      <c r="AO86" s="311"/>
      <c r="AP86" s="311"/>
      <c r="AQ86" s="172" t="s">
        <v>81</v>
      </c>
      <c r="AR86" s="134"/>
      <c r="AS86" s="173">
        <v>0</v>
      </c>
      <c r="AT86" s="174">
        <f t="shared" si="1"/>
        <v>0</v>
      </c>
      <c r="AU86" s="175">
        <f>'D7 - VRN'!P88</f>
        <v>0</v>
      </c>
      <c r="AV86" s="174">
        <f>'D7 - VRN'!J35</f>
        <v>0</v>
      </c>
      <c r="AW86" s="174">
        <f>'D7 - VRN'!J36</f>
        <v>0</v>
      </c>
      <c r="AX86" s="174">
        <f>'D7 - VRN'!J37</f>
        <v>0</v>
      </c>
      <c r="AY86" s="174">
        <f>'D7 - VRN'!J38</f>
        <v>0</v>
      </c>
      <c r="AZ86" s="174">
        <f>'D7 - VRN'!F35</f>
        <v>0</v>
      </c>
      <c r="BA86" s="174">
        <f>'D7 - VRN'!F36</f>
        <v>0</v>
      </c>
      <c r="BB86" s="174">
        <f>'D7 - VRN'!F37</f>
        <v>0</v>
      </c>
      <c r="BC86" s="174">
        <f>'D7 - VRN'!F38</f>
        <v>0</v>
      </c>
      <c r="BD86" s="176">
        <f>'D7 - VRN'!F39</f>
        <v>0</v>
      </c>
      <c r="BT86" s="121" t="s">
        <v>77</v>
      </c>
      <c r="BV86" s="121" t="s">
        <v>70</v>
      </c>
      <c r="BW86" s="121" t="s">
        <v>161</v>
      </c>
      <c r="BX86" s="121" t="s">
        <v>145</v>
      </c>
      <c r="CL86" s="121" t="s">
        <v>3</v>
      </c>
    </row>
    <row r="87" spans="1:91" s="160" customFormat="1" ht="16.5" customHeight="1">
      <c r="B87" s="161"/>
      <c r="C87" s="162"/>
      <c r="D87" s="327" t="s">
        <v>162</v>
      </c>
      <c r="E87" s="327"/>
      <c r="F87" s="327"/>
      <c r="G87" s="327"/>
      <c r="H87" s="327"/>
      <c r="I87" s="163"/>
      <c r="J87" s="327" t="s">
        <v>163</v>
      </c>
      <c r="K87" s="327"/>
      <c r="L87" s="327"/>
      <c r="M87" s="327"/>
      <c r="N87" s="327"/>
      <c r="O87" s="327"/>
      <c r="P87" s="327"/>
      <c r="Q87" s="327"/>
      <c r="R87" s="327"/>
      <c r="S87" s="327"/>
      <c r="T87" s="327"/>
      <c r="U87" s="327"/>
      <c r="V87" s="327"/>
      <c r="W87" s="327"/>
      <c r="X87" s="327"/>
      <c r="Y87" s="327"/>
      <c r="Z87" s="327"/>
      <c r="AA87" s="327"/>
      <c r="AB87" s="327"/>
      <c r="AC87" s="327"/>
      <c r="AD87" s="327"/>
      <c r="AE87" s="327"/>
      <c r="AF87" s="327"/>
      <c r="AG87" s="321">
        <f>ROUND(SUM(AG88:AG93),2)</f>
        <v>0</v>
      </c>
      <c r="AH87" s="322"/>
      <c r="AI87" s="322"/>
      <c r="AJ87" s="322"/>
      <c r="AK87" s="322"/>
      <c r="AL87" s="322"/>
      <c r="AM87" s="322"/>
      <c r="AN87" s="323">
        <f t="shared" si="0"/>
        <v>0</v>
      </c>
      <c r="AO87" s="322"/>
      <c r="AP87" s="322"/>
      <c r="AQ87" s="164" t="s">
        <v>74</v>
      </c>
      <c r="AR87" s="161"/>
      <c r="AS87" s="165">
        <f>ROUND(SUM(AS88:AS93),2)</f>
        <v>0</v>
      </c>
      <c r="AT87" s="166">
        <f t="shared" si="1"/>
        <v>0</v>
      </c>
      <c r="AU87" s="167">
        <f>ROUND(SUM(AU88:AU93),5)</f>
        <v>0</v>
      </c>
      <c r="AV87" s="166">
        <f>ROUND(AZ87*L29,2)</f>
        <v>0</v>
      </c>
      <c r="AW87" s="166">
        <f>ROUND(BA87*L30,2)</f>
        <v>0</v>
      </c>
      <c r="AX87" s="166">
        <f>ROUND(BB87*L29,2)</f>
        <v>0</v>
      </c>
      <c r="AY87" s="166">
        <f>ROUND(BC87*L30,2)</f>
        <v>0</v>
      </c>
      <c r="AZ87" s="166">
        <f>ROUND(SUM(AZ88:AZ93),2)</f>
        <v>0</v>
      </c>
      <c r="BA87" s="166">
        <f>ROUND(SUM(BA88:BA93),2)</f>
        <v>0</v>
      </c>
      <c r="BB87" s="166">
        <f>ROUND(SUM(BB88:BB93),2)</f>
        <v>0</v>
      </c>
      <c r="BC87" s="166">
        <f>ROUND(SUM(BC88:BC93),2)</f>
        <v>0</v>
      </c>
      <c r="BD87" s="168">
        <f>ROUND(SUM(BD88:BD93),2)</f>
        <v>0</v>
      </c>
      <c r="BS87" s="169" t="s">
        <v>67</v>
      </c>
      <c r="BT87" s="169" t="s">
        <v>75</v>
      </c>
      <c r="BU87" s="169" t="s">
        <v>69</v>
      </c>
      <c r="BV87" s="169" t="s">
        <v>70</v>
      </c>
      <c r="BW87" s="169" t="s">
        <v>164</v>
      </c>
      <c r="BX87" s="169" t="s">
        <v>5</v>
      </c>
      <c r="CL87" s="169" t="s">
        <v>3</v>
      </c>
      <c r="CM87" s="169" t="s">
        <v>77</v>
      </c>
    </row>
    <row r="88" spans="1:91" s="135" customFormat="1" ht="16.5" customHeight="1">
      <c r="A88" s="170" t="s">
        <v>78</v>
      </c>
      <c r="B88" s="134"/>
      <c r="C88" s="171"/>
      <c r="D88" s="171"/>
      <c r="E88" s="328" t="s">
        <v>165</v>
      </c>
      <c r="F88" s="328"/>
      <c r="G88" s="328"/>
      <c r="H88" s="328"/>
      <c r="I88" s="328"/>
      <c r="J88" s="171"/>
      <c r="K88" s="328" t="s">
        <v>166</v>
      </c>
      <c r="L88" s="328"/>
      <c r="M88" s="328"/>
      <c r="N88" s="328"/>
      <c r="O88" s="328"/>
      <c r="P88" s="328"/>
      <c r="Q88" s="328"/>
      <c r="R88" s="328"/>
      <c r="S88" s="328"/>
      <c r="T88" s="328"/>
      <c r="U88" s="328"/>
      <c r="V88" s="328"/>
      <c r="W88" s="328"/>
      <c r="X88" s="328"/>
      <c r="Y88" s="328"/>
      <c r="Z88" s="328"/>
      <c r="AA88" s="328"/>
      <c r="AB88" s="328"/>
      <c r="AC88" s="328"/>
      <c r="AD88" s="328"/>
      <c r="AE88" s="328"/>
      <c r="AF88" s="328"/>
      <c r="AG88" s="310">
        <f>'E1 - Sprcha'!J32</f>
        <v>0</v>
      </c>
      <c r="AH88" s="311"/>
      <c r="AI88" s="311"/>
      <c r="AJ88" s="311"/>
      <c r="AK88" s="311"/>
      <c r="AL88" s="311"/>
      <c r="AM88" s="311"/>
      <c r="AN88" s="310">
        <f t="shared" si="0"/>
        <v>0</v>
      </c>
      <c r="AO88" s="311"/>
      <c r="AP88" s="311"/>
      <c r="AQ88" s="172" t="s">
        <v>81</v>
      </c>
      <c r="AR88" s="134"/>
      <c r="AS88" s="173">
        <v>0</v>
      </c>
      <c r="AT88" s="174">
        <f t="shared" si="1"/>
        <v>0</v>
      </c>
      <c r="AU88" s="175">
        <f>'E1 - Sprcha'!P110</f>
        <v>0</v>
      </c>
      <c r="AV88" s="174">
        <f>'E1 - Sprcha'!J35</f>
        <v>0</v>
      </c>
      <c r="AW88" s="174">
        <f>'E1 - Sprcha'!J36</f>
        <v>0</v>
      </c>
      <c r="AX88" s="174">
        <f>'E1 - Sprcha'!J37</f>
        <v>0</v>
      </c>
      <c r="AY88" s="174">
        <f>'E1 - Sprcha'!J38</f>
        <v>0</v>
      </c>
      <c r="AZ88" s="174">
        <f>'E1 - Sprcha'!F35</f>
        <v>0</v>
      </c>
      <c r="BA88" s="174">
        <f>'E1 - Sprcha'!F36</f>
        <v>0</v>
      </c>
      <c r="BB88" s="174">
        <f>'E1 - Sprcha'!F37</f>
        <v>0</v>
      </c>
      <c r="BC88" s="174">
        <f>'E1 - Sprcha'!F38</f>
        <v>0</v>
      </c>
      <c r="BD88" s="176">
        <f>'E1 - Sprcha'!F39</f>
        <v>0</v>
      </c>
      <c r="BT88" s="121" t="s">
        <v>77</v>
      </c>
      <c r="BV88" s="121" t="s">
        <v>70</v>
      </c>
      <c r="BW88" s="121" t="s">
        <v>167</v>
      </c>
      <c r="BX88" s="121" t="s">
        <v>164</v>
      </c>
      <c r="CL88" s="121" t="s">
        <v>3</v>
      </c>
    </row>
    <row r="89" spans="1:91" s="135" customFormat="1" ht="16.5" customHeight="1">
      <c r="A89" s="170" t="s">
        <v>78</v>
      </c>
      <c r="B89" s="134"/>
      <c r="C89" s="171"/>
      <c r="D89" s="171"/>
      <c r="E89" s="328" t="s">
        <v>168</v>
      </c>
      <c r="F89" s="328"/>
      <c r="G89" s="328"/>
      <c r="H89" s="328"/>
      <c r="I89" s="328"/>
      <c r="J89" s="171"/>
      <c r="K89" s="328" t="s">
        <v>169</v>
      </c>
      <c r="L89" s="328"/>
      <c r="M89" s="328"/>
      <c r="N89" s="328"/>
      <c r="O89" s="328"/>
      <c r="P89" s="328"/>
      <c r="Q89" s="328"/>
      <c r="R89" s="328"/>
      <c r="S89" s="328"/>
      <c r="T89" s="328"/>
      <c r="U89" s="328"/>
      <c r="V89" s="328"/>
      <c r="W89" s="328"/>
      <c r="X89" s="328"/>
      <c r="Y89" s="328"/>
      <c r="Z89" s="328"/>
      <c r="AA89" s="328"/>
      <c r="AB89" s="328"/>
      <c r="AC89" s="328"/>
      <c r="AD89" s="328"/>
      <c r="AE89" s="328"/>
      <c r="AF89" s="328"/>
      <c r="AG89" s="310">
        <f>'E2 - Elektroinstalace- sp...'!J32</f>
        <v>0</v>
      </c>
      <c r="AH89" s="311"/>
      <c r="AI89" s="311"/>
      <c r="AJ89" s="311"/>
      <c r="AK89" s="311"/>
      <c r="AL89" s="311"/>
      <c r="AM89" s="311"/>
      <c r="AN89" s="310">
        <f t="shared" si="0"/>
        <v>0</v>
      </c>
      <c r="AO89" s="311"/>
      <c r="AP89" s="311"/>
      <c r="AQ89" s="172" t="s">
        <v>81</v>
      </c>
      <c r="AR89" s="134"/>
      <c r="AS89" s="173">
        <v>0</v>
      </c>
      <c r="AT89" s="174">
        <f t="shared" si="1"/>
        <v>0</v>
      </c>
      <c r="AU89" s="175">
        <f>'E2 - Elektroinstalace- sp...'!P86</f>
        <v>0</v>
      </c>
      <c r="AV89" s="174">
        <f>'E2 - Elektroinstalace- sp...'!J35</f>
        <v>0</v>
      </c>
      <c r="AW89" s="174">
        <f>'E2 - Elektroinstalace- sp...'!J36</f>
        <v>0</v>
      </c>
      <c r="AX89" s="174">
        <f>'E2 - Elektroinstalace- sp...'!J37</f>
        <v>0</v>
      </c>
      <c r="AY89" s="174">
        <f>'E2 - Elektroinstalace- sp...'!J38</f>
        <v>0</v>
      </c>
      <c r="AZ89" s="174">
        <f>'E2 - Elektroinstalace- sp...'!F35</f>
        <v>0</v>
      </c>
      <c r="BA89" s="174">
        <f>'E2 - Elektroinstalace- sp...'!F36</f>
        <v>0</v>
      </c>
      <c r="BB89" s="174">
        <f>'E2 - Elektroinstalace- sp...'!F37</f>
        <v>0</v>
      </c>
      <c r="BC89" s="174">
        <f>'E2 - Elektroinstalace- sp...'!F38</f>
        <v>0</v>
      </c>
      <c r="BD89" s="176">
        <f>'E2 - Elektroinstalace- sp...'!F39</f>
        <v>0</v>
      </c>
      <c r="BT89" s="121" t="s">
        <v>77</v>
      </c>
      <c r="BV89" s="121" t="s">
        <v>70</v>
      </c>
      <c r="BW89" s="121" t="s">
        <v>170</v>
      </c>
      <c r="BX89" s="121" t="s">
        <v>164</v>
      </c>
      <c r="CL89" s="121" t="s">
        <v>3</v>
      </c>
    </row>
    <row r="90" spans="1:91" s="135" customFormat="1" ht="16.5" customHeight="1">
      <c r="A90" s="170" t="s">
        <v>78</v>
      </c>
      <c r="B90" s="134"/>
      <c r="C90" s="171"/>
      <c r="D90" s="171"/>
      <c r="E90" s="328" t="s">
        <v>171</v>
      </c>
      <c r="F90" s="328"/>
      <c r="G90" s="328"/>
      <c r="H90" s="328"/>
      <c r="I90" s="328"/>
      <c r="J90" s="171"/>
      <c r="K90" s="328" t="s">
        <v>172</v>
      </c>
      <c r="L90" s="328"/>
      <c r="M90" s="328"/>
      <c r="N90" s="328"/>
      <c r="O90" s="328"/>
      <c r="P90" s="328"/>
      <c r="Q90" s="328"/>
      <c r="R90" s="328"/>
      <c r="S90" s="328"/>
      <c r="T90" s="328"/>
      <c r="U90" s="328"/>
      <c r="V90" s="328"/>
      <c r="W90" s="328"/>
      <c r="X90" s="328"/>
      <c r="Y90" s="328"/>
      <c r="Z90" s="328"/>
      <c r="AA90" s="328"/>
      <c r="AB90" s="328"/>
      <c r="AC90" s="328"/>
      <c r="AD90" s="328"/>
      <c r="AE90" s="328"/>
      <c r="AF90" s="328"/>
      <c r="AG90" s="310">
        <f>'E3 - Vytápění - sprcha'!J32</f>
        <v>0</v>
      </c>
      <c r="AH90" s="311"/>
      <c r="AI90" s="311"/>
      <c r="AJ90" s="311"/>
      <c r="AK90" s="311"/>
      <c r="AL90" s="311"/>
      <c r="AM90" s="311"/>
      <c r="AN90" s="310">
        <f t="shared" si="0"/>
        <v>0</v>
      </c>
      <c r="AO90" s="311"/>
      <c r="AP90" s="311"/>
      <c r="AQ90" s="172" t="s">
        <v>81</v>
      </c>
      <c r="AR90" s="134"/>
      <c r="AS90" s="173">
        <v>0</v>
      </c>
      <c r="AT90" s="174">
        <f t="shared" si="1"/>
        <v>0</v>
      </c>
      <c r="AU90" s="175">
        <f>'E3 - Vytápění - sprcha'!P86</f>
        <v>0</v>
      </c>
      <c r="AV90" s="174">
        <f>'E3 - Vytápění - sprcha'!J35</f>
        <v>0</v>
      </c>
      <c r="AW90" s="174">
        <f>'E3 - Vytápění - sprcha'!J36</f>
        <v>0</v>
      </c>
      <c r="AX90" s="174">
        <f>'E3 - Vytápění - sprcha'!J37</f>
        <v>0</v>
      </c>
      <c r="AY90" s="174">
        <f>'E3 - Vytápění - sprcha'!J38</f>
        <v>0</v>
      </c>
      <c r="AZ90" s="174">
        <f>'E3 - Vytápění - sprcha'!F35</f>
        <v>0</v>
      </c>
      <c r="BA90" s="174">
        <f>'E3 - Vytápění - sprcha'!F36</f>
        <v>0</v>
      </c>
      <c r="BB90" s="174">
        <f>'E3 - Vytápění - sprcha'!F37</f>
        <v>0</v>
      </c>
      <c r="BC90" s="174">
        <f>'E3 - Vytápění - sprcha'!F38</f>
        <v>0</v>
      </c>
      <c r="BD90" s="176">
        <f>'E3 - Vytápění - sprcha'!F39</f>
        <v>0</v>
      </c>
      <c r="BT90" s="121" t="s">
        <v>77</v>
      </c>
      <c r="BV90" s="121" t="s">
        <v>70</v>
      </c>
      <c r="BW90" s="121" t="s">
        <v>173</v>
      </c>
      <c r="BX90" s="121" t="s">
        <v>164</v>
      </c>
      <c r="CL90" s="121" t="s">
        <v>3</v>
      </c>
    </row>
    <row r="91" spans="1:91" s="135" customFormat="1" ht="16.5" customHeight="1">
      <c r="A91" s="170" t="s">
        <v>78</v>
      </c>
      <c r="B91" s="134"/>
      <c r="C91" s="171"/>
      <c r="D91" s="171"/>
      <c r="E91" s="328" t="s">
        <v>174</v>
      </c>
      <c r="F91" s="328"/>
      <c r="G91" s="328"/>
      <c r="H91" s="328"/>
      <c r="I91" s="328"/>
      <c r="J91" s="171"/>
      <c r="K91" s="328" t="s">
        <v>175</v>
      </c>
      <c r="L91" s="328"/>
      <c r="M91" s="328"/>
      <c r="N91" s="328"/>
      <c r="O91" s="328"/>
      <c r="P91" s="328"/>
      <c r="Q91" s="328"/>
      <c r="R91" s="328"/>
      <c r="S91" s="328"/>
      <c r="T91" s="328"/>
      <c r="U91" s="328"/>
      <c r="V91" s="328"/>
      <c r="W91" s="328"/>
      <c r="X91" s="328"/>
      <c r="Y91" s="328"/>
      <c r="Z91" s="328"/>
      <c r="AA91" s="328"/>
      <c r="AB91" s="328"/>
      <c r="AC91" s="328"/>
      <c r="AD91" s="328"/>
      <c r="AE91" s="328"/>
      <c r="AF91" s="328"/>
      <c r="AG91" s="310">
        <f>'E4 - VZT - sprcha'!J32</f>
        <v>0</v>
      </c>
      <c r="AH91" s="311"/>
      <c r="AI91" s="311"/>
      <c r="AJ91" s="311"/>
      <c r="AK91" s="311"/>
      <c r="AL91" s="311"/>
      <c r="AM91" s="311"/>
      <c r="AN91" s="310">
        <f t="shared" si="0"/>
        <v>0</v>
      </c>
      <c r="AO91" s="311"/>
      <c r="AP91" s="311"/>
      <c r="AQ91" s="172" t="s">
        <v>81</v>
      </c>
      <c r="AR91" s="134"/>
      <c r="AS91" s="173">
        <v>0</v>
      </c>
      <c r="AT91" s="174">
        <f t="shared" si="1"/>
        <v>0</v>
      </c>
      <c r="AU91" s="175">
        <f>'E4 - VZT - sprcha'!P90</f>
        <v>0</v>
      </c>
      <c r="AV91" s="174">
        <f>'E4 - VZT - sprcha'!J35</f>
        <v>0</v>
      </c>
      <c r="AW91" s="174">
        <f>'E4 - VZT - sprcha'!J36</f>
        <v>0</v>
      </c>
      <c r="AX91" s="174">
        <f>'E4 - VZT - sprcha'!J37</f>
        <v>0</v>
      </c>
      <c r="AY91" s="174">
        <f>'E4 - VZT - sprcha'!J38</f>
        <v>0</v>
      </c>
      <c r="AZ91" s="174">
        <f>'E4 - VZT - sprcha'!F35</f>
        <v>0</v>
      </c>
      <c r="BA91" s="174">
        <f>'E4 - VZT - sprcha'!F36</f>
        <v>0</v>
      </c>
      <c r="BB91" s="174">
        <f>'E4 - VZT - sprcha'!F37</f>
        <v>0</v>
      </c>
      <c r="BC91" s="174">
        <f>'E4 - VZT - sprcha'!F38</f>
        <v>0</v>
      </c>
      <c r="BD91" s="176">
        <f>'E4 - VZT - sprcha'!F39</f>
        <v>0</v>
      </c>
      <c r="BT91" s="121" t="s">
        <v>77</v>
      </c>
      <c r="BV91" s="121" t="s">
        <v>70</v>
      </c>
      <c r="BW91" s="121" t="s">
        <v>176</v>
      </c>
      <c r="BX91" s="121" t="s">
        <v>164</v>
      </c>
      <c r="CL91" s="121" t="s">
        <v>3</v>
      </c>
    </row>
    <row r="92" spans="1:91" s="135" customFormat="1" ht="16.5" customHeight="1">
      <c r="A92" s="170" t="s">
        <v>78</v>
      </c>
      <c r="B92" s="134"/>
      <c r="C92" s="171"/>
      <c r="D92" s="171"/>
      <c r="E92" s="328" t="s">
        <v>177</v>
      </c>
      <c r="F92" s="328"/>
      <c r="G92" s="328"/>
      <c r="H92" s="328"/>
      <c r="I92" s="328"/>
      <c r="J92" s="171"/>
      <c r="K92" s="328" t="s">
        <v>178</v>
      </c>
      <c r="L92" s="328"/>
      <c r="M92" s="328"/>
      <c r="N92" s="328"/>
      <c r="O92" s="328"/>
      <c r="P92" s="328"/>
      <c r="Q92" s="328"/>
      <c r="R92" s="328"/>
      <c r="S92" s="328"/>
      <c r="T92" s="328"/>
      <c r="U92" s="328"/>
      <c r="V92" s="328"/>
      <c r="W92" s="328"/>
      <c r="X92" s="328"/>
      <c r="Y92" s="328"/>
      <c r="Z92" s="328"/>
      <c r="AA92" s="328"/>
      <c r="AB92" s="328"/>
      <c r="AC92" s="328"/>
      <c r="AD92" s="328"/>
      <c r="AE92" s="328"/>
      <c r="AF92" s="328"/>
      <c r="AG92" s="310">
        <f>'E5 - ZTI - sprcha'!J32</f>
        <v>0</v>
      </c>
      <c r="AH92" s="311"/>
      <c r="AI92" s="311"/>
      <c r="AJ92" s="311"/>
      <c r="AK92" s="311"/>
      <c r="AL92" s="311"/>
      <c r="AM92" s="311"/>
      <c r="AN92" s="310">
        <f t="shared" si="0"/>
        <v>0</v>
      </c>
      <c r="AO92" s="311"/>
      <c r="AP92" s="311"/>
      <c r="AQ92" s="172" t="s">
        <v>81</v>
      </c>
      <c r="AR92" s="134"/>
      <c r="AS92" s="173">
        <v>0</v>
      </c>
      <c r="AT92" s="174">
        <f t="shared" si="1"/>
        <v>0</v>
      </c>
      <c r="AU92" s="175">
        <f>'E5 - ZTI - sprcha'!P86</f>
        <v>0</v>
      </c>
      <c r="AV92" s="174">
        <f>'E5 - ZTI - sprcha'!J35</f>
        <v>0</v>
      </c>
      <c r="AW92" s="174">
        <f>'E5 - ZTI - sprcha'!J36</f>
        <v>0</v>
      </c>
      <c r="AX92" s="174">
        <f>'E5 - ZTI - sprcha'!J37</f>
        <v>0</v>
      </c>
      <c r="AY92" s="174">
        <f>'E5 - ZTI - sprcha'!J38</f>
        <v>0</v>
      </c>
      <c r="AZ92" s="174">
        <f>'E5 - ZTI - sprcha'!F35</f>
        <v>0</v>
      </c>
      <c r="BA92" s="174">
        <f>'E5 - ZTI - sprcha'!F36</f>
        <v>0</v>
      </c>
      <c r="BB92" s="174">
        <f>'E5 - ZTI - sprcha'!F37</f>
        <v>0</v>
      </c>
      <c r="BC92" s="174">
        <f>'E5 - ZTI - sprcha'!F38</f>
        <v>0</v>
      </c>
      <c r="BD92" s="176">
        <f>'E5 - ZTI - sprcha'!F39</f>
        <v>0</v>
      </c>
      <c r="BT92" s="121" t="s">
        <v>77</v>
      </c>
      <c r="BV92" s="121" t="s">
        <v>70</v>
      </c>
      <c r="BW92" s="121" t="s">
        <v>179</v>
      </c>
      <c r="BX92" s="121" t="s">
        <v>164</v>
      </c>
      <c r="CL92" s="121" t="s">
        <v>3</v>
      </c>
    </row>
    <row r="93" spans="1:91" s="135" customFormat="1" ht="16.5" customHeight="1">
      <c r="A93" s="170" t="s">
        <v>78</v>
      </c>
      <c r="B93" s="134"/>
      <c r="C93" s="171"/>
      <c r="D93" s="171"/>
      <c r="E93" s="328" t="s">
        <v>180</v>
      </c>
      <c r="F93" s="328"/>
      <c r="G93" s="328"/>
      <c r="H93" s="328"/>
      <c r="I93" s="328"/>
      <c r="J93" s="171"/>
      <c r="K93" s="328" t="s">
        <v>102</v>
      </c>
      <c r="L93" s="328"/>
      <c r="M93" s="328"/>
      <c r="N93" s="328"/>
      <c r="O93" s="328"/>
      <c r="P93" s="328"/>
      <c r="Q93" s="328"/>
      <c r="R93" s="328"/>
      <c r="S93" s="328"/>
      <c r="T93" s="328"/>
      <c r="U93" s="328"/>
      <c r="V93" s="328"/>
      <c r="W93" s="328"/>
      <c r="X93" s="328"/>
      <c r="Y93" s="328"/>
      <c r="Z93" s="328"/>
      <c r="AA93" s="328"/>
      <c r="AB93" s="328"/>
      <c r="AC93" s="328"/>
      <c r="AD93" s="328"/>
      <c r="AE93" s="328"/>
      <c r="AF93" s="328"/>
      <c r="AG93" s="310">
        <f>'E6 - VRN'!J32</f>
        <v>0</v>
      </c>
      <c r="AH93" s="311"/>
      <c r="AI93" s="311"/>
      <c r="AJ93" s="311"/>
      <c r="AK93" s="311"/>
      <c r="AL93" s="311"/>
      <c r="AM93" s="311"/>
      <c r="AN93" s="310">
        <f t="shared" si="0"/>
        <v>0</v>
      </c>
      <c r="AO93" s="311"/>
      <c r="AP93" s="311"/>
      <c r="AQ93" s="172" t="s">
        <v>81</v>
      </c>
      <c r="AR93" s="134"/>
      <c r="AS93" s="177">
        <v>0</v>
      </c>
      <c r="AT93" s="178">
        <f t="shared" si="1"/>
        <v>0</v>
      </c>
      <c r="AU93" s="179">
        <f>'E6 - VRN'!P88</f>
        <v>0</v>
      </c>
      <c r="AV93" s="178">
        <f>'E6 - VRN'!J35</f>
        <v>0</v>
      </c>
      <c r="AW93" s="178">
        <f>'E6 - VRN'!J36</f>
        <v>0</v>
      </c>
      <c r="AX93" s="178">
        <f>'E6 - VRN'!J37</f>
        <v>0</v>
      </c>
      <c r="AY93" s="178">
        <f>'E6 - VRN'!J38</f>
        <v>0</v>
      </c>
      <c r="AZ93" s="178">
        <f>'E6 - VRN'!F35</f>
        <v>0</v>
      </c>
      <c r="BA93" s="178">
        <f>'E6 - VRN'!F36</f>
        <v>0</v>
      </c>
      <c r="BB93" s="178">
        <f>'E6 - VRN'!F37</f>
        <v>0</v>
      </c>
      <c r="BC93" s="178">
        <f>'E6 - VRN'!F38</f>
        <v>0</v>
      </c>
      <c r="BD93" s="180">
        <f>'E6 - VRN'!F39</f>
        <v>0</v>
      </c>
      <c r="BT93" s="121" t="s">
        <v>77</v>
      </c>
      <c r="BV93" s="121" t="s">
        <v>70</v>
      </c>
      <c r="BW93" s="121" t="s">
        <v>181</v>
      </c>
      <c r="BX93" s="121" t="s">
        <v>164</v>
      </c>
      <c r="CL93" s="121" t="s">
        <v>3</v>
      </c>
    </row>
    <row r="94" spans="1:91" s="1" customFormat="1" ht="30" customHeight="1">
      <c r="B94" s="14"/>
      <c r="AR94" s="14"/>
    </row>
    <row r="95" spans="1:91" s="1" customFormat="1" ht="6.95" customHeight="1">
      <c r="B95" s="15"/>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4"/>
    </row>
  </sheetData>
  <sheetProtection algorithmName="SHA-512" hashValue="KgGg4oVC/7q29UGidMOeKXZlhIgJ2DhYE9ho3Sut2JepRcbhBkC8uXX8cpzdYOuqTef8WcJmKoD+YI53Im5Jsw==" saltValue="Cfn6pLSqhyFMV7h6r2Q7rw==" spinCount="100000" sheet="1" objects="1" scenarios="1"/>
  <mergeCells count="194">
    <mergeCell ref="E92:I92"/>
    <mergeCell ref="E93:I93"/>
    <mergeCell ref="E65:I65"/>
    <mergeCell ref="E66:I66"/>
    <mergeCell ref="E68:I68"/>
    <mergeCell ref="E69:I69"/>
    <mergeCell ref="E70:I70"/>
    <mergeCell ref="E67:I67"/>
    <mergeCell ref="E71:I71"/>
    <mergeCell ref="E90:I90"/>
    <mergeCell ref="E91:I91"/>
    <mergeCell ref="K89:AF89"/>
    <mergeCell ref="K90:AF90"/>
    <mergeCell ref="K91:AF91"/>
    <mergeCell ref="K92:AF92"/>
    <mergeCell ref="K93:AF93"/>
    <mergeCell ref="D64:H64"/>
    <mergeCell ref="D79:H79"/>
    <mergeCell ref="D73:H73"/>
    <mergeCell ref="D87:H87"/>
    <mergeCell ref="E85:I85"/>
    <mergeCell ref="E84:I84"/>
    <mergeCell ref="E83:I83"/>
    <mergeCell ref="E82:I82"/>
    <mergeCell ref="E81:I81"/>
    <mergeCell ref="E74:I74"/>
    <mergeCell ref="E78:I78"/>
    <mergeCell ref="E77:I77"/>
    <mergeCell ref="E88:I88"/>
    <mergeCell ref="E76:I76"/>
    <mergeCell ref="E75:I75"/>
    <mergeCell ref="E86:I86"/>
    <mergeCell ref="E80:I80"/>
    <mergeCell ref="E89:I89"/>
    <mergeCell ref="E72:I72"/>
    <mergeCell ref="K88:AF88"/>
    <mergeCell ref="K65:AF65"/>
    <mergeCell ref="K86:AF86"/>
    <mergeCell ref="K85:AF85"/>
    <mergeCell ref="K66:AF66"/>
    <mergeCell ref="K84:AF84"/>
    <mergeCell ref="K74:AF74"/>
    <mergeCell ref="K82:AF82"/>
    <mergeCell ref="K75:AF75"/>
    <mergeCell ref="K67:AF67"/>
    <mergeCell ref="K81:AF81"/>
    <mergeCell ref="K72:AF72"/>
    <mergeCell ref="K68:AF68"/>
    <mergeCell ref="K80:AF80"/>
    <mergeCell ref="K71:AF71"/>
    <mergeCell ref="K78:AF78"/>
    <mergeCell ref="K69:AF69"/>
    <mergeCell ref="K77:AF77"/>
    <mergeCell ref="K83:AF83"/>
    <mergeCell ref="K76:AF76"/>
    <mergeCell ref="AG59:AM59"/>
    <mergeCell ref="AN60:AP60"/>
    <mergeCell ref="AG60:AM60"/>
    <mergeCell ref="AG54:AM54"/>
    <mergeCell ref="AN54:AP54"/>
    <mergeCell ref="J87:AF87"/>
    <mergeCell ref="J64:AF64"/>
    <mergeCell ref="J79:AF79"/>
    <mergeCell ref="J73:AF73"/>
    <mergeCell ref="K70:AF70"/>
    <mergeCell ref="AN83:AP83"/>
    <mergeCell ref="AG83:AM83"/>
    <mergeCell ref="AN84:AP84"/>
    <mergeCell ref="AG84:AM84"/>
    <mergeCell ref="AN85:AP85"/>
    <mergeCell ref="AG85:AM85"/>
    <mergeCell ref="AN86:AP86"/>
    <mergeCell ref="AG86:AM86"/>
    <mergeCell ref="AN87:AP87"/>
    <mergeCell ref="AG87:AM87"/>
    <mergeCell ref="AN78:AP78"/>
    <mergeCell ref="AG78:AM78"/>
    <mergeCell ref="AN79:AP79"/>
    <mergeCell ref="AG79:AM79"/>
    <mergeCell ref="AN93:AP93"/>
    <mergeCell ref="AG93:AM93"/>
    <mergeCell ref="L45:AO45"/>
    <mergeCell ref="I52:AF52"/>
    <mergeCell ref="C52:G52"/>
    <mergeCell ref="J55:AF55"/>
    <mergeCell ref="D55:H55"/>
    <mergeCell ref="K56:AF56"/>
    <mergeCell ref="E56:I56"/>
    <mergeCell ref="K57:AF57"/>
    <mergeCell ref="E57:I57"/>
    <mergeCell ref="K58:AF58"/>
    <mergeCell ref="E58:I58"/>
    <mergeCell ref="K59:AF59"/>
    <mergeCell ref="E59:I59"/>
    <mergeCell ref="K60:AF60"/>
    <mergeCell ref="E60:I60"/>
    <mergeCell ref="E61:I61"/>
    <mergeCell ref="K61:AF61"/>
    <mergeCell ref="E62:I62"/>
    <mergeCell ref="K62:AF62"/>
    <mergeCell ref="K63:AF63"/>
    <mergeCell ref="E63:I63"/>
    <mergeCell ref="AM47:AN47"/>
    <mergeCell ref="AN88:AP88"/>
    <mergeCell ref="AG88:AM88"/>
    <mergeCell ref="AN89:AP89"/>
    <mergeCell ref="AG89:AM89"/>
    <mergeCell ref="AN90:AP90"/>
    <mergeCell ref="AG90:AM90"/>
    <mergeCell ref="AN91:AP91"/>
    <mergeCell ref="AG91:AM91"/>
    <mergeCell ref="AN92:AP92"/>
    <mergeCell ref="AG92:AM92"/>
    <mergeCell ref="AN80:AP80"/>
    <mergeCell ref="AG80:AM80"/>
    <mergeCell ref="AG81:AM81"/>
    <mergeCell ref="AN81:AP81"/>
    <mergeCell ref="AN82:AP82"/>
    <mergeCell ref="AG82:AM82"/>
    <mergeCell ref="AG73:AM73"/>
    <mergeCell ref="AN73:AP73"/>
    <mergeCell ref="AN74:AP74"/>
    <mergeCell ref="AG74:AM74"/>
    <mergeCell ref="AG75:AM75"/>
    <mergeCell ref="AN75:AP75"/>
    <mergeCell ref="AG76:AM76"/>
    <mergeCell ref="AN76:AP76"/>
    <mergeCell ref="AN77:AP77"/>
    <mergeCell ref="AG77:AM77"/>
    <mergeCell ref="AN68:AP68"/>
    <mergeCell ref="AG68:AM68"/>
    <mergeCell ref="AN69:AP69"/>
    <mergeCell ref="AG69:AM69"/>
    <mergeCell ref="AN70:AP70"/>
    <mergeCell ref="AG70:AM70"/>
    <mergeCell ref="AG71:AM71"/>
    <mergeCell ref="AN71:AP71"/>
    <mergeCell ref="AN72:AP72"/>
    <mergeCell ref="AG72:AM72"/>
    <mergeCell ref="AN63:AP63"/>
    <mergeCell ref="AG63:AM63"/>
    <mergeCell ref="AN64:AP64"/>
    <mergeCell ref="AG64:AM64"/>
    <mergeCell ref="AN65:AP65"/>
    <mergeCell ref="AG65:AM65"/>
    <mergeCell ref="AN66:AP66"/>
    <mergeCell ref="AG66:AM66"/>
    <mergeCell ref="AN67:AP67"/>
    <mergeCell ref="AG67:AM67"/>
    <mergeCell ref="L33:P33"/>
    <mergeCell ref="AK33:AO33"/>
    <mergeCell ref="W33:AE33"/>
    <mergeCell ref="AK35:AO35"/>
    <mergeCell ref="X35:AB35"/>
    <mergeCell ref="AR2:BE2"/>
    <mergeCell ref="AG61:AM61"/>
    <mergeCell ref="AN61:AP61"/>
    <mergeCell ref="AN62:AP62"/>
    <mergeCell ref="AG62:AM62"/>
    <mergeCell ref="AM49:AP49"/>
    <mergeCell ref="AS49:AT51"/>
    <mergeCell ref="AM50:AP50"/>
    <mergeCell ref="AN52:AP52"/>
    <mergeCell ref="AG52:AM52"/>
    <mergeCell ref="AG55:AM55"/>
    <mergeCell ref="AN55:AP55"/>
    <mergeCell ref="AG56:AM56"/>
    <mergeCell ref="AN56:AP56"/>
    <mergeCell ref="AG57:AM57"/>
    <mergeCell ref="AN57:AP57"/>
    <mergeCell ref="AG58:AM58"/>
    <mergeCell ref="AN58:AP58"/>
    <mergeCell ref="AN59:AP59"/>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s>
  <hyperlinks>
    <hyperlink ref="A56" location="'A1 - Větev WC dívky 1 PP'!C2" display="/" xr:uid="{00000000-0004-0000-0000-000000000000}"/>
    <hyperlink ref="A57" location="'A2 - Větev WC dívky 1 NP'!C2" display="/" xr:uid="{00000000-0004-0000-0000-000001000000}"/>
    <hyperlink ref="A58" location="'A3 - Větev WC dívky 2 NP'!C2" display="/" xr:uid="{00000000-0004-0000-0000-000002000000}"/>
    <hyperlink ref="A59" location="'A4 - Elektroinstalace'!C2" display="/" xr:uid="{00000000-0004-0000-0000-000003000000}"/>
    <hyperlink ref="A60" location="'A5 - Vytápění '!C2" display="/" xr:uid="{00000000-0004-0000-0000-000004000000}"/>
    <hyperlink ref="A61" location="'A6 - VZT'!C2" display="/" xr:uid="{00000000-0004-0000-0000-000005000000}"/>
    <hyperlink ref="A62" location="'A7 - ZTI'!C2" display="/" xr:uid="{00000000-0004-0000-0000-000006000000}"/>
    <hyperlink ref="A63" location="'A8 - VRN'!C2" display="/" xr:uid="{00000000-0004-0000-0000-000007000000}"/>
    <hyperlink ref="A65" location="'B1 - Větev WC chlapci 1 PP'!C2" display="/" xr:uid="{00000000-0004-0000-0000-000008000000}"/>
    <hyperlink ref="A66" location="'B2 - Větev WC chlapci 1 NP'!C2" display="/" xr:uid="{00000000-0004-0000-0000-000009000000}"/>
    <hyperlink ref="A67" location="'B3 - Větev WC chlapci 2 NP'!C2" display="/" xr:uid="{00000000-0004-0000-0000-00000A000000}"/>
    <hyperlink ref="A68" location="'B4 - Elektroinstalace'!C2" display="/" xr:uid="{00000000-0004-0000-0000-00000B000000}"/>
    <hyperlink ref="A69" location="'B5 - Vytápění'!C2" display="/" xr:uid="{00000000-0004-0000-0000-00000C000000}"/>
    <hyperlink ref="A70" location="'B6 - VZT'!C2" display="/" xr:uid="{00000000-0004-0000-0000-00000D000000}"/>
    <hyperlink ref="A71" location="'B7 - ZTI'!C2" display="/" xr:uid="{00000000-0004-0000-0000-00000E000000}"/>
    <hyperlink ref="A72" location="'B8 - VRN'!C2" display="/" xr:uid="{00000000-0004-0000-0000-00000F000000}"/>
    <hyperlink ref="A74" location="'C1 - WC, mezipatro'!C2" display="/" xr:uid="{00000000-0004-0000-0000-000010000000}"/>
    <hyperlink ref="A75" location="'C2 - Elektroinstalace- WC'!C2" display="/" xr:uid="{00000000-0004-0000-0000-000011000000}"/>
    <hyperlink ref="A76" location="'C3 - Vytápění- WC'!C2" display="/" xr:uid="{00000000-0004-0000-0000-000012000000}"/>
    <hyperlink ref="A77" location="'C4 - VZT - WC'!C2" display="/" xr:uid="{00000000-0004-0000-0000-000013000000}"/>
    <hyperlink ref="A78" location="'C5 - VRN'!C2" display="/" xr:uid="{00000000-0004-0000-0000-000014000000}"/>
    <hyperlink ref="A80" location="'D1 -  WC - personál'!C2" display="/" xr:uid="{00000000-0004-0000-0000-000015000000}"/>
    <hyperlink ref="A81" location="'D2 - WC - návštěvníci'!C2" display="/" xr:uid="{00000000-0004-0000-0000-000016000000}"/>
    <hyperlink ref="A82" location="'D3 - Elektroinstalace'!C2" display="/" xr:uid="{00000000-0004-0000-0000-000017000000}"/>
    <hyperlink ref="A83" location="'D4 - Vytápění'!C2" display="/" xr:uid="{00000000-0004-0000-0000-000018000000}"/>
    <hyperlink ref="A84" location="'D5 - VZT'!C2" display="/" xr:uid="{00000000-0004-0000-0000-000019000000}"/>
    <hyperlink ref="A85" location="'D6 - ZTI'!C2" display="/" xr:uid="{00000000-0004-0000-0000-00001A000000}"/>
    <hyperlink ref="A86" location="'D7 - VRN'!C2" display="/" xr:uid="{00000000-0004-0000-0000-00001B000000}"/>
    <hyperlink ref="A88" location="'E1 - Sprcha'!C2" display="/" xr:uid="{00000000-0004-0000-0000-00001C000000}"/>
    <hyperlink ref="A89" location="'E2 - Elektroinstalace- sp...'!C2" display="/" xr:uid="{00000000-0004-0000-0000-00001D000000}"/>
    <hyperlink ref="A90" location="'E3 - Vytápění - sprcha'!C2" display="/" xr:uid="{00000000-0004-0000-0000-00001E000000}"/>
    <hyperlink ref="A91" location="'E4 - VZT - sprcha'!C2" display="/" xr:uid="{00000000-0004-0000-0000-00001F000000}"/>
    <hyperlink ref="A92" location="'E5 - ZTI - sprcha'!C2" display="/" xr:uid="{00000000-0004-0000-0000-000020000000}"/>
    <hyperlink ref="A93" location="'E6 - VRN'!C2" display="/" xr:uid="{00000000-0004-0000-0000-00002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451"/>
  <sheetViews>
    <sheetView showGridLines="0" topLeftCell="A426" workbookViewId="0">
      <selection activeCell="I445" activeCellId="99" sqref="E20:H20 J19:J20 I115 I118 I120 I124 I129:I132 I135 I138 I143 I152 I157 I161 I164 I167 I169 I171 I174 I178 I186 I188 I191 I196 I198 I200 I205 I210 I213 I219 I221 I224 I227 I230 I234 I237 I239 I241 I243 I248 I250 I252 I255 I261 I265 I269 I271 I273:I274 I276:I277 I279:I285 I287:I288 I291 I294 I297 I300 I304 I309 I312:I313 I316 I318 I322 I324:I325 I327 I329 I334 I337 I339 I341 I343 I345 I347:I349 I351:I352 I354 I357 I361 I363 I365 I368 I371 I375 I378 I383 I387 I390 I392 I394 I401 I403 I405:I406 I411 I417 I420 I425 I427 I430 I436 I439 I441 I449 I447 I44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t="s">
        <v>6</v>
      </c>
      <c r="M2" s="294"/>
      <c r="N2" s="294"/>
      <c r="O2" s="294"/>
      <c r="P2" s="294"/>
      <c r="Q2" s="294"/>
      <c r="R2" s="294"/>
      <c r="S2" s="294"/>
      <c r="T2" s="294"/>
      <c r="U2" s="294"/>
      <c r="V2" s="294"/>
      <c r="AT2" s="4" t="s">
        <v>109</v>
      </c>
      <c r="AZ2" s="181" t="s">
        <v>182</v>
      </c>
      <c r="BA2" s="181" t="s">
        <v>183</v>
      </c>
      <c r="BB2" s="181" t="s">
        <v>184</v>
      </c>
      <c r="BC2" s="181" t="s">
        <v>1376</v>
      </c>
      <c r="BD2" s="181" t="s">
        <v>186</v>
      </c>
    </row>
    <row r="3" spans="2:56" ht="6.95" customHeight="1">
      <c r="B3" s="5"/>
      <c r="C3" s="6"/>
      <c r="D3" s="6"/>
      <c r="E3" s="6"/>
      <c r="F3" s="6"/>
      <c r="G3" s="6"/>
      <c r="H3" s="6"/>
      <c r="I3" s="6"/>
      <c r="J3" s="6"/>
      <c r="K3" s="6"/>
      <c r="L3" s="7"/>
      <c r="AT3" s="4" t="s">
        <v>77</v>
      </c>
      <c r="AZ3" s="181" t="s">
        <v>187</v>
      </c>
      <c r="BA3" s="181" t="s">
        <v>188</v>
      </c>
      <c r="BB3" s="181" t="s">
        <v>184</v>
      </c>
      <c r="BC3" s="181" t="s">
        <v>1377</v>
      </c>
      <c r="BD3" s="181" t="s">
        <v>186</v>
      </c>
    </row>
    <row r="4" spans="2:56" ht="24.95" customHeight="1">
      <c r="B4" s="7"/>
      <c r="D4" s="8" t="s">
        <v>190</v>
      </c>
      <c r="L4" s="7"/>
      <c r="M4" s="182" t="s">
        <v>11</v>
      </c>
      <c r="AT4" s="4" t="s">
        <v>4</v>
      </c>
      <c r="AZ4" s="181" t="s">
        <v>191</v>
      </c>
      <c r="BA4" s="181" t="s">
        <v>192</v>
      </c>
      <c r="BB4" s="181" t="s">
        <v>184</v>
      </c>
      <c r="BC4" s="181" t="s">
        <v>1377</v>
      </c>
      <c r="BD4" s="181" t="s">
        <v>186</v>
      </c>
    </row>
    <row r="5" spans="2:56" ht="6.95" customHeight="1">
      <c r="B5" s="7"/>
      <c r="L5" s="7"/>
      <c r="AZ5" s="181" t="s">
        <v>193</v>
      </c>
      <c r="BA5" s="181" t="s">
        <v>194</v>
      </c>
      <c r="BB5" s="181" t="s">
        <v>195</v>
      </c>
      <c r="BC5" s="181" t="s">
        <v>1378</v>
      </c>
      <c r="BD5" s="181" t="s">
        <v>186</v>
      </c>
    </row>
    <row r="6" spans="2:56" ht="12" customHeight="1">
      <c r="B6" s="7"/>
      <c r="D6" s="11" t="s">
        <v>17</v>
      </c>
      <c r="L6" s="7"/>
      <c r="AZ6" s="181" t="s">
        <v>197</v>
      </c>
      <c r="BA6" s="181" t="s">
        <v>198</v>
      </c>
      <c r="BB6" s="181" t="s">
        <v>195</v>
      </c>
      <c r="BC6" s="181" t="s">
        <v>1379</v>
      </c>
      <c r="BD6" s="181" t="s">
        <v>186</v>
      </c>
    </row>
    <row r="7" spans="2:56" ht="16.5" customHeight="1">
      <c r="B7" s="7"/>
      <c r="E7" s="333" t="str">
        <f>'Rekapitulace stavby'!K6</f>
        <v>Rekonstrukce sociálního zařízení včetně rozvodů vody a kanalizace</v>
      </c>
      <c r="F7" s="334"/>
      <c r="G7" s="334"/>
      <c r="H7" s="334"/>
      <c r="L7" s="7"/>
      <c r="AZ7" s="181" t="s">
        <v>200</v>
      </c>
      <c r="BA7" s="181" t="s">
        <v>201</v>
      </c>
      <c r="BB7" s="181" t="s">
        <v>184</v>
      </c>
      <c r="BC7" s="181" t="s">
        <v>1380</v>
      </c>
      <c r="BD7" s="181" t="s">
        <v>186</v>
      </c>
    </row>
    <row r="8" spans="2:56" ht="12" customHeight="1">
      <c r="B8" s="7"/>
      <c r="D8" s="11" t="s">
        <v>203</v>
      </c>
      <c r="L8" s="7"/>
      <c r="AZ8" s="181" t="s">
        <v>204</v>
      </c>
      <c r="BA8" s="181" t="s">
        <v>205</v>
      </c>
      <c r="BB8" s="181" t="s">
        <v>184</v>
      </c>
      <c r="BC8" s="181" t="s">
        <v>1381</v>
      </c>
      <c r="BD8" s="181" t="s">
        <v>186</v>
      </c>
    </row>
    <row r="9" spans="2:56" s="1" customFormat="1" ht="16.5" customHeight="1">
      <c r="B9" s="14"/>
      <c r="E9" s="333" t="s">
        <v>1382</v>
      </c>
      <c r="F9" s="332"/>
      <c r="G9" s="332"/>
      <c r="H9" s="332"/>
      <c r="L9" s="14"/>
      <c r="AZ9" s="181" t="s">
        <v>208</v>
      </c>
      <c r="BA9" s="181" t="s">
        <v>209</v>
      </c>
      <c r="BB9" s="181" t="s">
        <v>184</v>
      </c>
      <c r="BC9" s="181" t="s">
        <v>210</v>
      </c>
      <c r="BD9" s="181" t="s">
        <v>186</v>
      </c>
    </row>
    <row r="10" spans="2:56" s="1" customFormat="1" ht="12" customHeight="1">
      <c r="B10" s="14"/>
      <c r="D10" s="11" t="s">
        <v>211</v>
      </c>
      <c r="L10" s="14"/>
      <c r="AZ10" s="181" t="s">
        <v>212</v>
      </c>
      <c r="BA10" s="181" t="s">
        <v>213</v>
      </c>
      <c r="BB10" s="181" t="s">
        <v>184</v>
      </c>
      <c r="BC10" s="181" t="s">
        <v>1383</v>
      </c>
      <c r="BD10" s="181" t="s">
        <v>186</v>
      </c>
    </row>
    <row r="11" spans="2:56" s="1" customFormat="1" ht="16.5" customHeight="1">
      <c r="B11" s="14"/>
      <c r="E11" s="324" t="s">
        <v>1384</v>
      </c>
      <c r="F11" s="332"/>
      <c r="G11" s="332"/>
      <c r="H11" s="332"/>
      <c r="L11" s="14"/>
      <c r="AZ11" s="181" t="s">
        <v>216</v>
      </c>
      <c r="BA11" s="181" t="s">
        <v>217</v>
      </c>
      <c r="BB11" s="181" t="s">
        <v>195</v>
      </c>
      <c r="BC11" s="181" t="s">
        <v>1385</v>
      </c>
      <c r="BD11" s="181" t="s">
        <v>186</v>
      </c>
    </row>
    <row r="12" spans="2:56" s="1" customFormat="1">
      <c r="B12" s="14"/>
      <c r="L12" s="14"/>
      <c r="AZ12" s="181" t="s">
        <v>218</v>
      </c>
      <c r="BA12" s="181" t="s">
        <v>219</v>
      </c>
      <c r="BB12" s="181" t="s">
        <v>195</v>
      </c>
      <c r="BC12" s="181" t="s">
        <v>1378</v>
      </c>
      <c r="BD12" s="181" t="s">
        <v>186</v>
      </c>
    </row>
    <row r="13" spans="2:56" s="1" customFormat="1" ht="12" customHeight="1">
      <c r="B13" s="14"/>
      <c r="D13" s="11" t="s">
        <v>19</v>
      </c>
      <c r="F13" s="121" t="s">
        <v>3</v>
      </c>
      <c r="I13" s="11" t="s">
        <v>20</v>
      </c>
      <c r="J13" s="121" t="s">
        <v>3</v>
      </c>
      <c r="L13" s="14"/>
      <c r="AZ13" s="181" t="s">
        <v>221</v>
      </c>
      <c r="BA13" s="181" t="s">
        <v>222</v>
      </c>
      <c r="BB13" s="181" t="s">
        <v>195</v>
      </c>
      <c r="BC13" s="181" t="s">
        <v>1386</v>
      </c>
      <c r="BD13" s="181" t="s">
        <v>186</v>
      </c>
    </row>
    <row r="14" spans="2:56" s="1" customFormat="1" ht="12" customHeight="1">
      <c r="B14" s="14"/>
      <c r="D14" s="11" t="s">
        <v>21</v>
      </c>
      <c r="F14" s="121" t="s">
        <v>22</v>
      </c>
      <c r="I14" s="11" t="s">
        <v>23</v>
      </c>
      <c r="J14" s="17">
        <f>'Rekapitulace stavby'!AN8</f>
        <v>0</v>
      </c>
      <c r="L14" s="14"/>
    </row>
    <row r="15" spans="2:56" s="1" customFormat="1" ht="10.9" customHeight="1">
      <c r="B15" s="14"/>
      <c r="L15" s="14"/>
    </row>
    <row r="16" spans="2: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ROUND(J112,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ROUND((SUM(BE112:BE450)),  2)</f>
        <v>0</v>
      </c>
      <c r="I35" s="189">
        <v>0.21</v>
      </c>
      <c r="J35" s="174">
        <f>ROUND(((SUM(BE112:BE450))*I35),  2)</f>
        <v>0</v>
      </c>
      <c r="L35" s="14"/>
    </row>
    <row r="36" spans="2:12" s="1" customFormat="1" ht="14.45" customHeight="1">
      <c r="B36" s="14"/>
      <c r="E36" s="11" t="s">
        <v>40</v>
      </c>
      <c r="F36" s="174">
        <f>ROUND((SUM(BF112:BF450)),  2)</f>
        <v>0</v>
      </c>
      <c r="I36" s="189">
        <v>0.12</v>
      </c>
      <c r="J36" s="174">
        <f>ROUND(((SUM(BF112:BF450))*I36),  2)</f>
        <v>0</v>
      </c>
      <c r="L36" s="14"/>
    </row>
    <row r="37" spans="2:12" s="1" customFormat="1" ht="14.45" hidden="1" customHeight="1">
      <c r="B37" s="14"/>
      <c r="E37" s="11" t="s">
        <v>41</v>
      </c>
      <c r="F37" s="174">
        <f>ROUND((SUM(BG112:BG450)),  2)</f>
        <v>0</v>
      </c>
      <c r="I37" s="189">
        <v>0.21</v>
      </c>
      <c r="J37" s="174">
        <f>0</f>
        <v>0</v>
      </c>
      <c r="L37" s="14"/>
    </row>
    <row r="38" spans="2:12" s="1" customFormat="1" ht="14.45" hidden="1" customHeight="1">
      <c r="B38" s="14"/>
      <c r="E38" s="11" t="s">
        <v>42</v>
      </c>
      <c r="F38" s="174">
        <f>ROUND((SUM(BH112:BH450)),  2)</f>
        <v>0</v>
      </c>
      <c r="I38" s="189">
        <v>0.12</v>
      </c>
      <c r="J38" s="174">
        <f>0</f>
        <v>0</v>
      </c>
      <c r="L38" s="14"/>
    </row>
    <row r="39" spans="2:12" s="1" customFormat="1" ht="14.45" hidden="1" customHeight="1">
      <c r="B39" s="14"/>
      <c r="E39" s="11" t="s">
        <v>43</v>
      </c>
      <c r="F39" s="174">
        <f>ROUND((SUM(BI112:BI450)),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1382</v>
      </c>
      <c r="F52" s="332"/>
      <c r="G52" s="332"/>
      <c r="H52" s="332"/>
      <c r="L52" s="14"/>
    </row>
    <row r="53" spans="2:47" s="1" customFormat="1" ht="12" customHeight="1">
      <c r="B53" s="14"/>
      <c r="C53" s="11" t="s">
        <v>211</v>
      </c>
      <c r="L53" s="14"/>
    </row>
    <row r="54" spans="2:47" s="1" customFormat="1" ht="16.5" customHeight="1">
      <c r="B54" s="14"/>
      <c r="E54" s="324" t="str">
        <f>E11</f>
        <v>B1 - Větev WC chlapci 1 PP</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J112</f>
        <v>0</v>
      </c>
      <c r="L63" s="14"/>
      <c r="AU63" s="4" t="s">
        <v>227</v>
      </c>
    </row>
    <row r="64" spans="2:47" s="201" customFormat="1" ht="24.95" customHeight="1">
      <c r="B64" s="200"/>
      <c r="D64" s="202" t="s">
        <v>228</v>
      </c>
      <c r="E64" s="203"/>
      <c r="F64" s="203"/>
      <c r="G64" s="203"/>
      <c r="H64" s="203"/>
      <c r="I64" s="203"/>
      <c r="J64" s="204">
        <f>J113</f>
        <v>0</v>
      </c>
      <c r="L64" s="200"/>
    </row>
    <row r="65" spans="2:12" s="171" customFormat="1" ht="19.899999999999999" customHeight="1">
      <c r="B65" s="205"/>
      <c r="D65" s="206" t="s">
        <v>229</v>
      </c>
      <c r="E65" s="207"/>
      <c r="F65" s="207"/>
      <c r="G65" s="207"/>
      <c r="H65" s="207"/>
      <c r="I65" s="207"/>
      <c r="J65" s="208">
        <f>J114</f>
        <v>0</v>
      </c>
      <c r="L65" s="205"/>
    </row>
    <row r="66" spans="2:12" s="171" customFormat="1" ht="19.899999999999999" customHeight="1">
      <c r="B66" s="205"/>
      <c r="D66" s="206" t="s">
        <v>230</v>
      </c>
      <c r="E66" s="207"/>
      <c r="F66" s="207"/>
      <c r="G66" s="207"/>
      <c r="H66" s="207"/>
      <c r="I66" s="207"/>
      <c r="J66" s="208">
        <f>J123</f>
        <v>0</v>
      </c>
      <c r="L66" s="205"/>
    </row>
    <row r="67" spans="2:12" s="171" customFormat="1" ht="19.899999999999999" customHeight="1">
      <c r="B67" s="205"/>
      <c r="D67" s="206" t="s">
        <v>231</v>
      </c>
      <c r="E67" s="207"/>
      <c r="F67" s="207"/>
      <c r="G67" s="207"/>
      <c r="H67" s="207"/>
      <c r="I67" s="207"/>
      <c r="J67" s="208">
        <f>J142</f>
        <v>0</v>
      </c>
      <c r="L67" s="205"/>
    </row>
    <row r="68" spans="2:12" s="171" customFormat="1" ht="19.899999999999999" customHeight="1">
      <c r="B68" s="205"/>
      <c r="D68" s="206" t="s">
        <v>232</v>
      </c>
      <c r="E68" s="207"/>
      <c r="F68" s="207"/>
      <c r="G68" s="207"/>
      <c r="H68" s="207"/>
      <c r="I68" s="207"/>
      <c r="J68" s="208">
        <f>J156</f>
        <v>0</v>
      </c>
      <c r="L68" s="205"/>
    </row>
    <row r="69" spans="2:12" s="171" customFormat="1" ht="19.899999999999999" customHeight="1">
      <c r="B69" s="205"/>
      <c r="D69" s="206" t="s">
        <v>233</v>
      </c>
      <c r="E69" s="207"/>
      <c r="F69" s="207"/>
      <c r="G69" s="207"/>
      <c r="H69" s="207"/>
      <c r="I69" s="207"/>
      <c r="J69" s="208">
        <f>J166</f>
        <v>0</v>
      </c>
      <c r="L69" s="205"/>
    </row>
    <row r="70" spans="2:12" s="201" customFormat="1" ht="24.95" customHeight="1">
      <c r="B70" s="200"/>
      <c r="D70" s="202" t="s">
        <v>234</v>
      </c>
      <c r="E70" s="203"/>
      <c r="F70" s="203"/>
      <c r="G70" s="203"/>
      <c r="H70" s="203"/>
      <c r="I70" s="203"/>
      <c r="J70" s="204">
        <f>J176</f>
        <v>0</v>
      </c>
      <c r="L70" s="200"/>
    </row>
    <row r="71" spans="2:12" s="171" customFormat="1" ht="19.899999999999999" customHeight="1">
      <c r="B71" s="205"/>
      <c r="D71" s="206" t="s">
        <v>1387</v>
      </c>
      <c r="E71" s="207"/>
      <c r="F71" s="207"/>
      <c r="G71" s="207"/>
      <c r="H71" s="207"/>
      <c r="I71" s="207"/>
      <c r="J71" s="208">
        <f>J177</f>
        <v>0</v>
      </c>
      <c r="L71" s="205"/>
    </row>
    <row r="72" spans="2:12" s="171" customFormat="1" ht="19.899999999999999" customHeight="1">
      <c r="B72" s="205"/>
      <c r="D72" s="206" t="s">
        <v>235</v>
      </c>
      <c r="E72" s="207"/>
      <c r="F72" s="207"/>
      <c r="G72" s="207"/>
      <c r="H72" s="207"/>
      <c r="I72" s="207"/>
      <c r="J72" s="208">
        <f>J189</f>
        <v>0</v>
      </c>
      <c r="L72" s="205"/>
    </row>
    <row r="73" spans="2:12" s="171" customFormat="1" ht="14.85" customHeight="1">
      <c r="B73" s="205"/>
      <c r="D73" s="206" t="s">
        <v>236</v>
      </c>
      <c r="E73" s="207"/>
      <c r="F73" s="207"/>
      <c r="G73" s="207"/>
      <c r="H73" s="207"/>
      <c r="I73" s="207"/>
      <c r="J73" s="208">
        <f>J190</f>
        <v>0</v>
      </c>
      <c r="L73" s="205"/>
    </row>
    <row r="74" spans="2:12" s="171" customFormat="1" ht="21.75" customHeight="1">
      <c r="B74" s="205"/>
      <c r="D74" s="206" t="s">
        <v>237</v>
      </c>
      <c r="E74" s="207"/>
      <c r="F74" s="207"/>
      <c r="G74" s="207"/>
      <c r="H74" s="207"/>
      <c r="I74" s="207"/>
      <c r="J74" s="208">
        <f>J209</f>
        <v>0</v>
      </c>
      <c r="L74" s="205"/>
    </row>
    <row r="75" spans="2:12" s="171" customFormat="1" ht="14.85" customHeight="1">
      <c r="B75" s="205"/>
      <c r="D75" s="206" t="s">
        <v>238</v>
      </c>
      <c r="E75" s="207"/>
      <c r="F75" s="207"/>
      <c r="G75" s="207"/>
      <c r="H75" s="207"/>
      <c r="I75" s="207"/>
      <c r="J75" s="208">
        <f>J229</f>
        <v>0</v>
      </c>
      <c r="L75" s="205"/>
    </row>
    <row r="76" spans="2:12" s="171" customFormat="1" ht="14.85" customHeight="1">
      <c r="B76" s="205"/>
      <c r="D76" s="206" t="s">
        <v>239</v>
      </c>
      <c r="E76" s="207"/>
      <c r="F76" s="207"/>
      <c r="G76" s="207"/>
      <c r="H76" s="207"/>
      <c r="I76" s="207"/>
      <c r="J76" s="208">
        <f>J236</f>
        <v>0</v>
      </c>
      <c r="L76" s="205"/>
    </row>
    <row r="77" spans="2:12" s="171" customFormat="1" ht="19.899999999999999" customHeight="1">
      <c r="B77" s="205"/>
      <c r="D77" s="206" t="s">
        <v>240</v>
      </c>
      <c r="E77" s="207"/>
      <c r="F77" s="207"/>
      <c r="G77" s="207"/>
      <c r="H77" s="207"/>
      <c r="I77" s="207"/>
      <c r="J77" s="208">
        <f>J254</f>
        <v>0</v>
      </c>
      <c r="L77" s="205"/>
    </row>
    <row r="78" spans="2:12" s="171" customFormat="1" ht="19.899999999999999" customHeight="1">
      <c r="B78" s="205"/>
      <c r="D78" s="206" t="s">
        <v>241</v>
      </c>
      <c r="E78" s="207"/>
      <c r="F78" s="207"/>
      <c r="G78" s="207"/>
      <c r="H78" s="207"/>
      <c r="I78" s="207"/>
      <c r="J78" s="208">
        <f>J260</f>
        <v>0</v>
      </c>
      <c r="L78" s="205"/>
    </row>
    <row r="79" spans="2:12" s="171" customFormat="1" ht="19.899999999999999" customHeight="1">
      <c r="B79" s="205"/>
      <c r="D79" s="206" t="s">
        <v>242</v>
      </c>
      <c r="E79" s="207"/>
      <c r="F79" s="207"/>
      <c r="G79" s="207"/>
      <c r="H79" s="207"/>
      <c r="I79" s="207"/>
      <c r="J79" s="208">
        <f>J264</f>
        <v>0</v>
      </c>
      <c r="L79" s="205"/>
    </row>
    <row r="80" spans="2:12" s="201" customFormat="1" ht="24.95" customHeight="1">
      <c r="B80" s="200"/>
      <c r="D80" s="202" t="s">
        <v>243</v>
      </c>
      <c r="E80" s="203"/>
      <c r="F80" s="203"/>
      <c r="G80" s="203"/>
      <c r="H80" s="203"/>
      <c r="I80" s="203"/>
      <c r="J80" s="204">
        <f>J267</f>
        <v>0</v>
      </c>
      <c r="L80" s="200"/>
    </row>
    <row r="81" spans="2:12" s="171" customFormat="1" ht="19.899999999999999" customHeight="1">
      <c r="B81" s="205"/>
      <c r="D81" s="206" t="s">
        <v>244</v>
      </c>
      <c r="E81" s="207"/>
      <c r="F81" s="207"/>
      <c r="G81" s="207"/>
      <c r="H81" s="207"/>
      <c r="I81" s="207"/>
      <c r="J81" s="208">
        <f>J268</f>
        <v>0</v>
      </c>
      <c r="L81" s="205"/>
    </row>
    <row r="82" spans="2:12" s="171" customFormat="1" ht="19.899999999999999" customHeight="1">
      <c r="B82" s="205"/>
      <c r="D82" s="206" t="s">
        <v>245</v>
      </c>
      <c r="E82" s="207"/>
      <c r="F82" s="207"/>
      <c r="G82" s="207"/>
      <c r="H82" s="207"/>
      <c r="I82" s="207"/>
      <c r="J82" s="208">
        <f>J293</f>
        <v>0</v>
      </c>
      <c r="L82" s="205"/>
    </row>
    <row r="83" spans="2:12" s="171" customFormat="1" ht="14.85" customHeight="1">
      <c r="B83" s="205"/>
      <c r="D83" s="206" t="s">
        <v>246</v>
      </c>
      <c r="E83" s="207"/>
      <c r="F83" s="207"/>
      <c r="G83" s="207"/>
      <c r="H83" s="207"/>
      <c r="I83" s="207"/>
      <c r="J83" s="208">
        <f>J296</f>
        <v>0</v>
      </c>
      <c r="L83" s="205"/>
    </row>
    <row r="84" spans="2:12" s="171" customFormat="1" ht="14.85" customHeight="1">
      <c r="B84" s="205"/>
      <c r="D84" s="206" t="s">
        <v>1388</v>
      </c>
      <c r="E84" s="207"/>
      <c r="F84" s="207"/>
      <c r="G84" s="207"/>
      <c r="H84" s="207"/>
      <c r="I84" s="207"/>
      <c r="J84" s="208">
        <f>J317</f>
        <v>0</v>
      </c>
      <c r="L84" s="205"/>
    </row>
    <row r="85" spans="2:12" s="171" customFormat="1" ht="14.85" customHeight="1">
      <c r="B85" s="205"/>
      <c r="D85" s="206" t="s">
        <v>247</v>
      </c>
      <c r="E85" s="207"/>
      <c r="F85" s="207"/>
      <c r="G85" s="207"/>
      <c r="H85" s="207"/>
      <c r="I85" s="207"/>
      <c r="J85" s="208">
        <f>J328</f>
        <v>0</v>
      </c>
      <c r="L85" s="205"/>
    </row>
    <row r="86" spans="2:12" s="171" customFormat="1" ht="19.899999999999999" customHeight="1">
      <c r="B86" s="205"/>
      <c r="D86" s="206" t="s">
        <v>248</v>
      </c>
      <c r="E86" s="207"/>
      <c r="F86" s="207"/>
      <c r="G86" s="207"/>
      <c r="H86" s="207"/>
      <c r="I86" s="207"/>
      <c r="J86" s="208">
        <f>J336</f>
        <v>0</v>
      </c>
      <c r="L86" s="205"/>
    </row>
    <row r="87" spans="2:12" s="171" customFormat="1" ht="19.899999999999999" customHeight="1">
      <c r="B87" s="205"/>
      <c r="D87" s="206" t="s">
        <v>249</v>
      </c>
      <c r="E87" s="207"/>
      <c r="F87" s="207"/>
      <c r="G87" s="207"/>
      <c r="H87" s="207"/>
      <c r="I87" s="207"/>
      <c r="J87" s="208">
        <f>J353</f>
        <v>0</v>
      </c>
      <c r="L87" s="205"/>
    </row>
    <row r="88" spans="2:12" s="171" customFormat="1" ht="14.85" customHeight="1">
      <c r="B88" s="205"/>
      <c r="D88" s="206" t="s">
        <v>250</v>
      </c>
      <c r="E88" s="207"/>
      <c r="F88" s="207"/>
      <c r="G88" s="207"/>
      <c r="H88" s="207"/>
      <c r="I88" s="207"/>
      <c r="J88" s="208">
        <f>J367</f>
        <v>0</v>
      </c>
      <c r="L88" s="205"/>
    </row>
    <row r="89" spans="2:12" s="171" customFormat="1" ht="19.899999999999999" customHeight="1">
      <c r="B89" s="205"/>
      <c r="D89" s="206" t="s">
        <v>251</v>
      </c>
      <c r="E89" s="207"/>
      <c r="F89" s="207"/>
      <c r="G89" s="207"/>
      <c r="H89" s="207"/>
      <c r="I89" s="207"/>
      <c r="J89" s="208">
        <f>J386</f>
        <v>0</v>
      </c>
      <c r="L89" s="205"/>
    </row>
    <row r="90" spans="2:12" s="171" customFormat="1" ht="19.899999999999999" customHeight="1">
      <c r="B90" s="205"/>
      <c r="D90" s="206" t="s">
        <v>252</v>
      </c>
      <c r="E90" s="207"/>
      <c r="F90" s="207"/>
      <c r="G90" s="207"/>
      <c r="H90" s="207"/>
      <c r="I90" s="207"/>
      <c r="J90" s="208">
        <f>J429</f>
        <v>0</v>
      </c>
      <c r="L90" s="205"/>
    </row>
    <row r="91" spans="2:12" s="1" customFormat="1" ht="21.75" customHeight="1">
      <c r="B91" s="14"/>
      <c r="L91" s="14"/>
    </row>
    <row r="92" spans="2:12" s="1" customFormat="1" ht="6.95" customHeight="1">
      <c r="B92" s="15"/>
      <c r="C92" s="16"/>
      <c r="D92" s="16"/>
      <c r="E92" s="16"/>
      <c r="F92" s="16"/>
      <c r="G92" s="16"/>
      <c r="H92" s="16"/>
      <c r="I92" s="16"/>
      <c r="J92" s="16"/>
      <c r="K92" s="16"/>
      <c r="L92" s="14"/>
    </row>
    <row r="96" spans="2:12" s="1" customFormat="1" ht="6.95" customHeight="1">
      <c r="B96" s="132"/>
      <c r="C96" s="133"/>
      <c r="D96" s="133"/>
      <c r="E96" s="133"/>
      <c r="F96" s="133"/>
      <c r="G96" s="133"/>
      <c r="H96" s="133"/>
      <c r="I96" s="133"/>
      <c r="J96" s="133"/>
      <c r="K96" s="133"/>
      <c r="L96" s="14"/>
    </row>
    <row r="97" spans="2:63" s="1" customFormat="1" ht="24.95" customHeight="1">
      <c r="B97" s="14"/>
      <c r="C97" s="8" t="s">
        <v>253</v>
      </c>
      <c r="L97" s="14"/>
    </row>
    <row r="98" spans="2:63" s="1" customFormat="1" ht="6.95" customHeight="1">
      <c r="B98" s="14"/>
      <c r="L98" s="14"/>
    </row>
    <row r="99" spans="2:63" s="1" customFormat="1" ht="12" customHeight="1">
      <c r="B99" s="14"/>
      <c r="C99" s="11" t="s">
        <v>17</v>
      </c>
      <c r="L99" s="14"/>
    </row>
    <row r="100" spans="2:63" s="1" customFormat="1" ht="16.5" customHeight="1">
      <c r="B100" s="14"/>
      <c r="E100" s="333" t="str">
        <f>E7</f>
        <v>Rekonstrukce sociálního zařízení včetně rozvodů vody a kanalizace</v>
      </c>
      <c r="F100" s="334"/>
      <c r="G100" s="334"/>
      <c r="H100" s="334"/>
      <c r="L100" s="14"/>
    </row>
    <row r="101" spans="2:63" ht="12" customHeight="1">
      <c r="B101" s="7"/>
      <c r="C101" s="11" t="s">
        <v>203</v>
      </c>
      <c r="L101" s="7"/>
    </row>
    <row r="102" spans="2:63" s="1" customFormat="1" ht="16.5" customHeight="1">
      <c r="B102" s="14"/>
      <c r="E102" s="333" t="s">
        <v>1382</v>
      </c>
      <c r="F102" s="332"/>
      <c r="G102" s="332"/>
      <c r="H102" s="332"/>
      <c r="L102" s="14"/>
    </row>
    <row r="103" spans="2:63" s="1" customFormat="1" ht="12" customHeight="1">
      <c r="B103" s="14"/>
      <c r="C103" s="11" t="s">
        <v>211</v>
      </c>
      <c r="L103" s="14"/>
    </row>
    <row r="104" spans="2:63" s="1" customFormat="1" ht="16.5" customHeight="1">
      <c r="B104" s="14"/>
      <c r="E104" s="324" t="str">
        <f>E11</f>
        <v>B1 - Větev WC chlapci 1 PP</v>
      </c>
      <c r="F104" s="332"/>
      <c r="G104" s="332"/>
      <c r="H104" s="332"/>
      <c r="L104" s="14"/>
    </row>
    <row r="105" spans="2:63" s="1" customFormat="1" ht="6.95" customHeight="1">
      <c r="B105" s="14"/>
      <c r="L105" s="14"/>
    </row>
    <row r="106" spans="2:63" s="1" customFormat="1" ht="12" customHeight="1">
      <c r="B106" s="14"/>
      <c r="C106" s="11" t="s">
        <v>21</v>
      </c>
      <c r="F106" s="121" t="str">
        <f>F14</f>
        <v xml:space="preserve"> </v>
      </c>
      <c r="I106" s="11" t="s">
        <v>23</v>
      </c>
      <c r="J106" s="17">
        <f>IF(J14="","",J14)</f>
        <v>0</v>
      </c>
      <c r="L106" s="14"/>
    </row>
    <row r="107" spans="2:63" s="1" customFormat="1" ht="6.95" customHeight="1">
      <c r="B107" s="14"/>
      <c r="L107" s="14"/>
    </row>
    <row r="108" spans="2:63" s="1" customFormat="1" ht="15.2" customHeight="1">
      <c r="B108" s="14"/>
      <c r="C108" s="11" t="s">
        <v>24</v>
      </c>
      <c r="F108" s="121" t="str">
        <f>E17</f>
        <v xml:space="preserve"> </v>
      </c>
      <c r="I108" s="11" t="s">
        <v>29</v>
      </c>
      <c r="J108" s="196" t="str">
        <f>E23</f>
        <v xml:space="preserve"> </v>
      </c>
      <c r="L108" s="14"/>
    </row>
    <row r="109" spans="2:63" s="1" customFormat="1" ht="15.2" customHeight="1">
      <c r="B109" s="14"/>
      <c r="C109" s="11" t="s">
        <v>27</v>
      </c>
      <c r="F109" s="121" t="str">
        <f>IF(E20="","",E20)</f>
        <v>Vyplň údaj</v>
      </c>
      <c r="I109" s="11" t="s">
        <v>31</v>
      </c>
      <c r="J109" s="196" t="str">
        <f>E26</f>
        <v xml:space="preserve"> </v>
      </c>
      <c r="L109" s="14"/>
    </row>
    <row r="110" spans="2:63" s="1" customFormat="1" ht="10.35" customHeight="1">
      <c r="B110" s="14"/>
      <c r="L110" s="14"/>
    </row>
    <row r="111" spans="2:63" s="2" customFormat="1" ht="29.25" customHeight="1">
      <c r="B111" s="18"/>
      <c r="C111" s="19" t="s">
        <v>254</v>
      </c>
      <c r="D111" s="20" t="s">
        <v>53</v>
      </c>
      <c r="E111" s="20" t="s">
        <v>49</v>
      </c>
      <c r="F111" s="20" t="s">
        <v>50</v>
      </c>
      <c r="G111" s="20" t="s">
        <v>255</v>
      </c>
      <c r="H111" s="20" t="s">
        <v>256</v>
      </c>
      <c r="I111" s="20" t="s">
        <v>257</v>
      </c>
      <c r="J111" s="20" t="s">
        <v>226</v>
      </c>
      <c r="K111" s="21" t="s">
        <v>258</v>
      </c>
      <c r="L111" s="18"/>
      <c r="M111" s="145" t="s">
        <v>3</v>
      </c>
      <c r="N111" s="146" t="s">
        <v>38</v>
      </c>
      <c r="O111" s="146" t="s">
        <v>259</v>
      </c>
      <c r="P111" s="146" t="s">
        <v>260</v>
      </c>
      <c r="Q111" s="146" t="s">
        <v>261</v>
      </c>
      <c r="R111" s="146" t="s">
        <v>262</v>
      </c>
      <c r="S111" s="146" t="s">
        <v>263</v>
      </c>
      <c r="T111" s="147" t="s">
        <v>264</v>
      </c>
    </row>
    <row r="112" spans="2:63" s="1" customFormat="1" ht="22.9" customHeight="1">
      <c r="B112" s="14"/>
      <c r="C112" s="151" t="s">
        <v>265</v>
      </c>
      <c r="J112" s="209">
        <f>BK112</f>
        <v>0</v>
      </c>
      <c r="L112" s="14"/>
      <c r="M112" s="148"/>
      <c r="N112" s="140"/>
      <c r="O112" s="140"/>
      <c r="P112" s="210">
        <f>P113+P176+P267</f>
        <v>0</v>
      </c>
      <c r="Q112" s="140"/>
      <c r="R112" s="210">
        <f>R113+R176+R267</f>
        <v>5.0525279845600002</v>
      </c>
      <c r="S112" s="140"/>
      <c r="T112" s="211">
        <f>T113+T176+T267</f>
        <v>6.0237069999999999</v>
      </c>
      <c r="AT112" s="4" t="s">
        <v>67</v>
      </c>
      <c r="AU112" s="4" t="s">
        <v>227</v>
      </c>
      <c r="BK112" s="212">
        <f>BK113+BK176+BK267</f>
        <v>0</v>
      </c>
    </row>
    <row r="113" spans="2:65" s="214" customFormat="1" ht="25.9" customHeight="1">
      <c r="B113" s="213"/>
      <c r="D113" s="215" t="s">
        <v>67</v>
      </c>
      <c r="E113" s="216" t="s">
        <v>266</v>
      </c>
      <c r="F113" s="216" t="s">
        <v>267</v>
      </c>
      <c r="J113" s="217">
        <f>BK113</f>
        <v>0</v>
      </c>
      <c r="L113" s="213"/>
      <c r="M113" s="218"/>
      <c r="P113" s="219">
        <f>P114+P123+P142+P156+P166</f>
        <v>0</v>
      </c>
      <c r="R113" s="219">
        <f>R114+R123+R142+R156+R166</f>
        <v>9.0624159999999989E-5</v>
      </c>
      <c r="T113" s="220">
        <f>T114+T123+T142+T156+T166</f>
        <v>6.0222920000000002</v>
      </c>
      <c r="AR113" s="215" t="s">
        <v>75</v>
      </c>
      <c r="AT113" s="221" t="s">
        <v>67</v>
      </c>
      <c r="AU113" s="221" t="s">
        <v>68</v>
      </c>
      <c r="AY113" s="215" t="s">
        <v>268</v>
      </c>
      <c r="BK113" s="222">
        <f>BK114+BK123+BK142+BK156+BK166</f>
        <v>0</v>
      </c>
    </row>
    <row r="114" spans="2:65" s="214" customFormat="1" ht="22.9" customHeight="1">
      <c r="B114" s="213"/>
      <c r="D114" s="215" t="s">
        <v>67</v>
      </c>
      <c r="E114" s="223" t="s">
        <v>269</v>
      </c>
      <c r="F114" s="223" t="s">
        <v>270</v>
      </c>
      <c r="J114" s="224">
        <f>BK114</f>
        <v>0</v>
      </c>
      <c r="L114" s="213"/>
      <c r="M114" s="218"/>
      <c r="P114" s="219">
        <f>SUM(P115:P122)</f>
        <v>0</v>
      </c>
      <c r="R114" s="219">
        <f>SUM(R115:R122)</f>
        <v>9.0624159999999989E-5</v>
      </c>
      <c r="T114" s="220">
        <f>SUM(T115:T122)</f>
        <v>0.21122999999999997</v>
      </c>
      <c r="AR114" s="215" t="s">
        <v>75</v>
      </c>
      <c r="AT114" s="221" t="s">
        <v>67</v>
      </c>
      <c r="AU114" s="221" t="s">
        <v>75</v>
      </c>
      <c r="AY114" s="215" t="s">
        <v>268</v>
      </c>
      <c r="BK114" s="222">
        <f>SUM(BK115:BK122)</f>
        <v>0</v>
      </c>
    </row>
    <row r="115" spans="2:65" s="1" customFormat="1" ht="21.75" customHeight="1">
      <c r="B115" s="14"/>
      <c r="C115" s="225" t="s">
        <v>75</v>
      </c>
      <c r="D115" s="225" t="s">
        <v>271</v>
      </c>
      <c r="E115" s="226" t="s">
        <v>280</v>
      </c>
      <c r="F115" s="227" t="s">
        <v>281</v>
      </c>
      <c r="G115" s="228" t="s">
        <v>184</v>
      </c>
      <c r="H115" s="229">
        <v>18.754999999999999</v>
      </c>
      <c r="I115" s="22"/>
      <c r="J115" s="231">
        <f>ROUND(I115*H115,2)</f>
        <v>0</v>
      </c>
      <c r="K115" s="227" t="s">
        <v>274</v>
      </c>
      <c r="L115" s="14"/>
      <c r="M115" s="232" t="s">
        <v>3</v>
      </c>
      <c r="N115" s="233" t="s">
        <v>39</v>
      </c>
      <c r="P115" s="234">
        <f>O115*H115</f>
        <v>0</v>
      </c>
      <c r="Q115" s="234">
        <v>3.472E-6</v>
      </c>
      <c r="R115" s="234">
        <f>Q115*H115</f>
        <v>6.5117359999999991E-5</v>
      </c>
      <c r="S115" s="234">
        <v>0</v>
      </c>
      <c r="T115" s="235">
        <f>S115*H115</f>
        <v>0</v>
      </c>
      <c r="AR115" s="236" t="s">
        <v>275</v>
      </c>
      <c r="AT115" s="236" t="s">
        <v>271</v>
      </c>
      <c r="AU115" s="236" t="s">
        <v>77</v>
      </c>
      <c r="AY115" s="4" t="s">
        <v>268</v>
      </c>
      <c r="BE115" s="237">
        <f>IF(N115="základní",J115,0)</f>
        <v>0</v>
      </c>
      <c r="BF115" s="237">
        <f>IF(N115="snížená",J115,0)</f>
        <v>0</v>
      </c>
      <c r="BG115" s="237">
        <f>IF(N115="zákl. přenesená",J115,0)</f>
        <v>0</v>
      </c>
      <c r="BH115" s="237">
        <f>IF(N115="sníž. přenesená",J115,0)</f>
        <v>0</v>
      </c>
      <c r="BI115" s="237">
        <f>IF(N115="nulová",J115,0)</f>
        <v>0</v>
      </c>
      <c r="BJ115" s="4" t="s">
        <v>75</v>
      </c>
      <c r="BK115" s="237">
        <f>ROUND(I115*H115,2)</f>
        <v>0</v>
      </c>
      <c r="BL115" s="4" t="s">
        <v>275</v>
      </c>
      <c r="BM115" s="236" t="s">
        <v>282</v>
      </c>
    </row>
    <row r="116" spans="2:65" s="1" customFormat="1">
      <c r="B116" s="14"/>
      <c r="D116" s="238" t="s">
        <v>277</v>
      </c>
      <c r="F116" s="239" t="s">
        <v>283</v>
      </c>
      <c r="L116" s="14"/>
      <c r="M116" s="240"/>
      <c r="T116" s="142"/>
      <c r="AT116" s="4" t="s">
        <v>277</v>
      </c>
      <c r="AU116" s="4" t="s">
        <v>77</v>
      </c>
    </row>
    <row r="117" spans="2:65" s="242" customFormat="1">
      <c r="B117" s="241"/>
      <c r="D117" s="243" t="s">
        <v>279</v>
      </c>
      <c r="E117" s="244" t="s">
        <v>3</v>
      </c>
      <c r="F117" s="245" t="s">
        <v>182</v>
      </c>
      <c r="H117" s="246">
        <v>18.754999999999999</v>
      </c>
      <c r="L117" s="241"/>
      <c r="M117" s="247"/>
      <c r="T117" s="248"/>
      <c r="AT117" s="244" t="s">
        <v>279</v>
      </c>
      <c r="AU117" s="244" t="s">
        <v>77</v>
      </c>
      <c r="AV117" s="242" t="s">
        <v>77</v>
      </c>
      <c r="AW117" s="242" t="s">
        <v>30</v>
      </c>
      <c r="AX117" s="242" t="s">
        <v>75</v>
      </c>
      <c r="AY117" s="244" t="s">
        <v>268</v>
      </c>
    </row>
    <row r="118" spans="2:65" s="1" customFormat="1" ht="24.2" customHeight="1">
      <c r="B118" s="14"/>
      <c r="C118" s="225" t="s">
        <v>77</v>
      </c>
      <c r="D118" s="225" t="s">
        <v>271</v>
      </c>
      <c r="E118" s="226" t="s">
        <v>284</v>
      </c>
      <c r="F118" s="227" t="s">
        <v>285</v>
      </c>
      <c r="G118" s="228" t="s">
        <v>184</v>
      </c>
      <c r="H118" s="229">
        <v>18.754999999999999</v>
      </c>
      <c r="I118" s="22"/>
      <c r="J118" s="231">
        <f>ROUND(I118*H118,2)</f>
        <v>0</v>
      </c>
      <c r="K118" s="227" t="s">
        <v>274</v>
      </c>
      <c r="L118" s="14"/>
      <c r="M118" s="232" t="s">
        <v>3</v>
      </c>
      <c r="N118" s="233" t="s">
        <v>39</v>
      </c>
      <c r="P118" s="234">
        <f>O118*H118</f>
        <v>0</v>
      </c>
      <c r="Q118" s="234">
        <v>1.3599999999999999E-6</v>
      </c>
      <c r="R118" s="234">
        <f>Q118*H118</f>
        <v>2.5506799999999998E-5</v>
      </c>
      <c r="S118" s="234">
        <v>0</v>
      </c>
      <c r="T118" s="235">
        <f>S118*H118</f>
        <v>0</v>
      </c>
      <c r="AR118" s="236" t="s">
        <v>275</v>
      </c>
      <c r="AT118" s="236" t="s">
        <v>271</v>
      </c>
      <c r="AU118" s="236" t="s">
        <v>77</v>
      </c>
      <c r="AY118" s="4" t="s">
        <v>268</v>
      </c>
      <c r="BE118" s="237">
        <f>IF(N118="základní",J118,0)</f>
        <v>0</v>
      </c>
      <c r="BF118" s="237">
        <f>IF(N118="snížená",J118,0)</f>
        <v>0</v>
      </c>
      <c r="BG118" s="237">
        <f>IF(N118="zákl. přenesená",J118,0)</f>
        <v>0</v>
      </c>
      <c r="BH118" s="237">
        <f>IF(N118="sníž. přenesená",J118,0)</f>
        <v>0</v>
      </c>
      <c r="BI118" s="237">
        <f>IF(N118="nulová",J118,0)</f>
        <v>0</v>
      </c>
      <c r="BJ118" s="4" t="s">
        <v>75</v>
      </c>
      <c r="BK118" s="237">
        <f>ROUND(I118*H118,2)</f>
        <v>0</v>
      </c>
      <c r="BL118" s="4" t="s">
        <v>275</v>
      </c>
      <c r="BM118" s="236" t="s">
        <v>286</v>
      </c>
    </row>
    <row r="119" spans="2:65" s="1" customFormat="1">
      <c r="B119" s="14"/>
      <c r="D119" s="238" t="s">
        <v>277</v>
      </c>
      <c r="F119" s="239" t="s">
        <v>287</v>
      </c>
      <c r="L119" s="14"/>
      <c r="M119" s="240"/>
      <c r="T119" s="142"/>
      <c r="AT119" s="4" t="s">
        <v>277</v>
      </c>
      <c r="AU119" s="4" t="s">
        <v>77</v>
      </c>
    </row>
    <row r="120" spans="2:65" s="1" customFormat="1" ht="24.2" customHeight="1">
      <c r="B120" s="14"/>
      <c r="C120" s="225" t="s">
        <v>186</v>
      </c>
      <c r="D120" s="225" t="s">
        <v>271</v>
      </c>
      <c r="E120" s="226" t="s">
        <v>1389</v>
      </c>
      <c r="F120" s="227" t="s">
        <v>1390</v>
      </c>
      <c r="G120" s="228" t="s">
        <v>379</v>
      </c>
      <c r="H120" s="229">
        <v>23.47</v>
      </c>
      <c r="I120" s="22"/>
      <c r="J120" s="231">
        <f>ROUND(I120*H120,2)</f>
        <v>0</v>
      </c>
      <c r="K120" s="227" t="s">
        <v>274</v>
      </c>
      <c r="L120" s="14"/>
      <c r="M120" s="232" t="s">
        <v>3</v>
      </c>
      <c r="N120" s="233" t="s">
        <v>39</v>
      </c>
      <c r="P120" s="234">
        <f>O120*H120</f>
        <v>0</v>
      </c>
      <c r="Q120" s="234">
        <v>0</v>
      </c>
      <c r="R120" s="234">
        <f>Q120*H120</f>
        <v>0</v>
      </c>
      <c r="S120" s="234">
        <v>8.9999999999999993E-3</v>
      </c>
      <c r="T120" s="235">
        <f>S120*H120</f>
        <v>0.21122999999999997</v>
      </c>
      <c r="AR120" s="236" t="s">
        <v>275</v>
      </c>
      <c r="AT120" s="236" t="s">
        <v>271</v>
      </c>
      <c r="AU120" s="236" t="s">
        <v>77</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275</v>
      </c>
      <c r="BM120" s="236" t="s">
        <v>1391</v>
      </c>
    </row>
    <row r="121" spans="2:65" s="1" customFormat="1">
      <c r="B121" s="14"/>
      <c r="D121" s="238" t="s">
        <v>277</v>
      </c>
      <c r="F121" s="239" t="s">
        <v>1392</v>
      </c>
      <c r="L121" s="14"/>
      <c r="M121" s="240"/>
      <c r="T121" s="142"/>
      <c r="AT121" s="4" t="s">
        <v>277</v>
      </c>
      <c r="AU121" s="4" t="s">
        <v>77</v>
      </c>
    </row>
    <row r="122" spans="2:65" s="242" customFormat="1">
      <c r="B122" s="241"/>
      <c r="D122" s="243" t="s">
        <v>279</v>
      </c>
      <c r="E122" s="244" t="s">
        <v>3</v>
      </c>
      <c r="F122" s="245" t="s">
        <v>1393</v>
      </c>
      <c r="H122" s="246">
        <v>23.47</v>
      </c>
      <c r="L122" s="241"/>
      <c r="M122" s="247"/>
      <c r="T122" s="248"/>
      <c r="AT122" s="244" t="s">
        <v>279</v>
      </c>
      <c r="AU122" s="244" t="s">
        <v>77</v>
      </c>
      <c r="AV122" s="242" t="s">
        <v>77</v>
      </c>
      <c r="AW122" s="242" t="s">
        <v>30</v>
      </c>
      <c r="AX122" s="242" t="s">
        <v>75</v>
      </c>
      <c r="AY122" s="244" t="s">
        <v>268</v>
      </c>
    </row>
    <row r="123" spans="2:65" s="214" customFormat="1" ht="22.9" customHeight="1">
      <c r="B123" s="213"/>
      <c r="D123" s="215" t="s">
        <v>67</v>
      </c>
      <c r="E123" s="223" t="s">
        <v>288</v>
      </c>
      <c r="F123" s="223" t="s">
        <v>289</v>
      </c>
      <c r="J123" s="224">
        <f>BK123</f>
        <v>0</v>
      </c>
      <c r="L123" s="213"/>
      <c r="M123" s="218"/>
      <c r="P123" s="219">
        <f>SUM(P124:P141)</f>
        <v>0</v>
      </c>
      <c r="R123" s="219">
        <f>SUM(R124:R141)</f>
        <v>0</v>
      </c>
      <c r="T123" s="220">
        <f>SUM(T124:T141)</f>
        <v>0.55897200000000002</v>
      </c>
      <c r="AR123" s="215" t="s">
        <v>75</v>
      </c>
      <c r="AT123" s="221" t="s">
        <v>67</v>
      </c>
      <c r="AU123" s="221" t="s">
        <v>75</v>
      </c>
      <c r="AY123" s="215" t="s">
        <v>268</v>
      </c>
      <c r="BK123" s="222">
        <f>SUM(BK124:BK141)</f>
        <v>0</v>
      </c>
    </row>
    <row r="124" spans="2:65" s="1" customFormat="1" ht="37.9" customHeight="1">
      <c r="B124" s="14"/>
      <c r="C124" s="225" t="s">
        <v>275</v>
      </c>
      <c r="D124" s="225" t="s">
        <v>271</v>
      </c>
      <c r="E124" s="226" t="s">
        <v>290</v>
      </c>
      <c r="F124" s="227" t="s">
        <v>291</v>
      </c>
      <c r="G124" s="228" t="s">
        <v>184</v>
      </c>
      <c r="H124" s="229">
        <v>4.4669999999999996</v>
      </c>
      <c r="I124" s="22"/>
      <c r="J124" s="231">
        <f>ROUND(I124*H124,2)</f>
        <v>0</v>
      </c>
      <c r="K124" s="227" t="s">
        <v>274</v>
      </c>
      <c r="L124" s="14"/>
      <c r="M124" s="232" t="s">
        <v>3</v>
      </c>
      <c r="N124" s="233" t="s">
        <v>39</v>
      </c>
      <c r="P124" s="234">
        <f>O124*H124</f>
        <v>0</v>
      </c>
      <c r="Q124" s="234">
        <v>0</v>
      </c>
      <c r="R124" s="234">
        <f>Q124*H124</f>
        <v>0</v>
      </c>
      <c r="S124" s="234">
        <v>7.5999999999999998E-2</v>
      </c>
      <c r="T124" s="235">
        <f>S124*H124</f>
        <v>0.33949199999999996</v>
      </c>
      <c r="AR124" s="236" t="s">
        <v>292</v>
      </c>
      <c r="AT124" s="236" t="s">
        <v>271</v>
      </c>
      <c r="AU124" s="236" t="s">
        <v>77</v>
      </c>
      <c r="AY124" s="4" t="s">
        <v>268</v>
      </c>
      <c r="BE124" s="237">
        <f>IF(N124="základní",J124,0)</f>
        <v>0</v>
      </c>
      <c r="BF124" s="237">
        <f>IF(N124="snížená",J124,0)</f>
        <v>0</v>
      </c>
      <c r="BG124" s="237">
        <f>IF(N124="zákl. přenesená",J124,0)</f>
        <v>0</v>
      </c>
      <c r="BH124" s="237">
        <f>IF(N124="sníž. přenesená",J124,0)</f>
        <v>0</v>
      </c>
      <c r="BI124" s="237">
        <f>IF(N124="nulová",J124,0)</f>
        <v>0</v>
      </c>
      <c r="BJ124" s="4" t="s">
        <v>75</v>
      </c>
      <c r="BK124" s="237">
        <f>ROUND(I124*H124,2)</f>
        <v>0</v>
      </c>
      <c r="BL124" s="4" t="s">
        <v>292</v>
      </c>
      <c r="BM124" s="236" t="s">
        <v>293</v>
      </c>
    </row>
    <row r="125" spans="2:65" s="1" customFormat="1">
      <c r="B125" s="14"/>
      <c r="D125" s="238" t="s">
        <v>277</v>
      </c>
      <c r="F125" s="239" t="s">
        <v>294</v>
      </c>
      <c r="L125" s="14"/>
      <c r="M125" s="240"/>
      <c r="T125" s="142"/>
      <c r="AT125" s="4" t="s">
        <v>277</v>
      </c>
      <c r="AU125" s="4" t="s">
        <v>77</v>
      </c>
    </row>
    <row r="126" spans="2:65" s="242" customFormat="1">
      <c r="B126" s="241"/>
      <c r="D126" s="243" t="s">
        <v>279</v>
      </c>
      <c r="E126" s="244" t="s">
        <v>3</v>
      </c>
      <c r="F126" s="245" t="s">
        <v>1394</v>
      </c>
      <c r="H126" s="246">
        <v>3.2320000000000002</v>
      </c>
      <c r="L126" s="241"/>
      <c r="M126" s="247"/>
      <c r="T126" s="248"/>
      <c r="AT126" s="244" t="s">
        <v>279</v>
      </c>
      <c r="AU126" s="244" t="s">
        <v>77</v>
      </c>
      <c r="AV126" s="242" t="s">
        <v>77</v>
      </c>
      <c r="AW126" s="242" t="s">
        <v>30</v>
      </c>
      <c r="AX126" s="242" t="s">
        <v>68</v>
      </c>
      <c r="AY126" s="244" t="s">
        <v>268</v>
      </c>
    </row>
    <row r="127" spans="2:65" s="242" customFormat="1">
      <c r="B127" s="241"/>
      <c r="D127" s="243" t="s">
        <v>279</v>
      </c>
      <c r="E127" s="244" t="s">
        <v>3</v>
      </c>
      <c r="F127" s="245" t="s">
        <v>1395</v>
      </c>
      <c r="H127" s="246">
        <v>1.2350000000000001</v>
      </c>
      <c r="L127" s="241"/>
      <c r="M127" s="247"/>
      <c r="T127" s="248"/>
      <c r="AT127" s="244" t="s">
        <v>279</v>
      </c>
      <c r="AU127" s="244" t="s">
        <v>77</v>
      </c>
      <c r="AV127" s="242" t="s">
        <v>77</v>
      </c>
      <c r="AW127" s="242" t="s">
        <v>30</v>
      </c>
      <c r="AX127" s="242" t="s">
        <v>68</v>
      </c>
      <c r="AY127" s="244" t="s">
        <v>268</v>
      </c>
    </row>
    <row r="128" spans="2:65" s="250" customFormat="1">
      <c r="B128" s="249"/>
      <c r="D128" s="243" t="s">
        <v>279</v>
      </c>
      <c r="E128" s="251" t="s">
        <v>3</v>
      </c>
      <c r="F128" s="252" t="s">
        <v>298</v>
      </c>
      <c r="H128" s="253">
        <v>4.4669999999999996</v>
      </c>
      <c r="L128" s="249"/>
      <c r="M128" s="254"/>
      <c r="T128" s="255"/>
      <c r="AT128" s="251" t="s">
        <v>279</v>
      </c>
      <c r="AU128" s="251" t="s">
        <v>77</v>
      </c>
      <c r="AV128" s="250" t="s">
        <v>275</v>
      </c>
      <c r="AW128" s="250" t="s">
        <v>30</v>
      </c>
      <c r="AX128" s="250" t="s">
        <v>75</v>
      </c>
      <c r="AY128" s="251" t="s">
        <v>268</v>
      </c>
    </row>
    <row r="129" spans="2:65" s="1" customFormat="1" ht="16.5" customHeight="1">
      <c r="B129" s="14"/>
      <c r="C129" s="225" t="s">
        <v>299</v>
      </c>
      <c r="D129" s="225" t="s">
        <v>271</v>
      </c>
      <c r="E129" s="226" t="s">
        <v>300</v>
      </c>
      <c r="F129" s="227" t="s">
        <v>301</v>
      </c>
      <c r="G129" s="228" t="s">
        <v>302</v>
      </c>
      <c r="H129" s="229">
        <v>2</v>
      </c>
      <c r="I129" s="22"/>
      <c r="J129" s="231">
        <f>ROUND(I129*H129,2)</f>
        <v>0</v>
      </c>
      <c r="K129" s="227" t="s">
        <v>303</v>
      </c>
      <c r="L129" s="14"/>
      <c r="M129" s="232" t="s">
        <v>3</v>
      </c>
      <c r="N129" s="233" t="s">
        <v>39</v>
      </c>
      <c r="P129" s="234">
        <f>O129*H129</f>
        <v>0</v>
      </c>
      <c r="Q129" s="234">
        <v>0</v>
      </c>
      <c r="R129" s="234">
        <f>Q129*H129</f>
        <v>0</v>
      </c>
      <c r="S129" s="234">
        <v>0.01</v>
      </c>
      <c r="T129" s="235">
        <f>S129*H129</f>
        <v>0.02</v>
      </c>
      <c r="AR129" s="236" t="s">
        <v>292</v>
      </c>
      <c r="AT129" s="236" t="s">
        <v>271</v>
      </c>
      <c r="AU129" s="236" t="s">
        <v>77</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292</v>
      </c>
      <c r="BM129" s="236" t="s">
        <v>304</v>
      </c>
    </row>
    <row r="130" spans="2:65" s="1" customFormat="1" ht="16.5" customHeight="1">
      <c r="B130" s="14"/>
      <c r="C130" s="225" t="s">
        <v>305</v>
      </c>
      <c r="D130" s="225" t="s">
        <v>271</v>
      </c>
      <c r="E130" s="226" t="s">
        <v>306</v>
      </c>
      <c r="F130" s="227" t="s">
        <v>307</v>
      </c>
      <c r="G130" s="228" t="s">
        <v>308</v>
      </c>
      <c r="H130" s="229">
        <v>4</v>
      </c>
      <c r="I130" s="22"/>
      <c r="J130" s="231">
        <f>ROUND(I130*H130,2)</f>
        <v>0</v>
      </c>
      <c r="K130" s="227" t="s">
        <v>303</v>
      </c>
      <c r="L130" s="14"/>
      <c r="M130" s="232" t="s">
        <v>3</v>
      </c>
      <c r="N130" s="233" t="s">
        <v>39</v>
      </c>
      <c r="P130" s="234">
        <f>O130*H130</f>
        <v>0</v>
      </c>
      <c r="Q130" s="234">
        <v>0</v>
      </c>
      <c r="R130" s="234">
        <f>Q130*H130</f>
        <v>0</v>
      </c>
      <c r="S130" s="234">
        <v>0</v>
      </c>
      <c r="T130" s="235">
        <f>S130*H130</f>
        <v>0</v>
      </c>
      <c r="AR130" s="236" t="s">
        <v>292</v>
      </c>
      <c r="AT130" s="236" t="s">
        <v>271</v>
      </c>
      <c r="AU130" s="236" t="s">
        <v>77</v>
      </c>
      <c r="AY130" s="4" t="s">
        <v>268</v>
      </c>
      <c r="BE130" s="237">
        <f>IF(N130="základní",J130,0)</f>
        <v>0</v>
      </c>
      <c r="BF130" s="237">
        <f>IF(N130="snížená",J130,0)</f>
        <v>0</v>
      </c>
      <c r="BG130" s="237">
        <f>IF(N130="zákl. přenesená",J130,0)</f>
        <v>0</v>
      </c>
      <c r="BH130" s="237">
        <f>IF(N130="sníž. přenesená",J130,0)</f>
        <v>0</v>
      </c>
      <c r="BI130" s="237">
        <f>IF(N130="nulová",J130,0)</f>
        <v>0</v>
      </c>
      <c r="BJ130" s="4" t="s">
        <v>75</v>
      </c>
      <c r="BK130" s="237">
        <f>ROUND(I130*H130,2)</f>
        <v>0</v>
      </c>
      <c r="BL130" s="4" t="s">
        <v>292</v>
      </c>
      <c r="BM130" s="236" t="s">
        <v>309</v>
      </c>
    </row>
    <row r="131" spans="2:65" s="1" customFormat="1" ht="24.2" customHeight="1">
      <c r="B131" s="14"/>
      <c r="C131" s="225" t="s">
        <v>310</v>
      </c>
      <c r="D131" s="225" t="s">
        <v>271</v>
      </c>
      <c r="E131" s="226" t="s">
        <v>311</v>
      </c>
      <c r="F131" s="227" t="s">
        <v>312</v>
      </c>
      <c r="G131" s="228" t="s">
        <v>308</v>
      </c>
      <c r="H131" s="229">
        <v>2</v>
      </c>
      <c r="I131" s="22"/>
      <c r="J131" s="231">
        <f>ROUND(I131*H131,2)</f>
        <v>0</v>
      </c>
      <c r="K131" s="227" t="s">
        <v>303</v>
      </c>
      <c r="L131" s="14"/>
      <c r="M131" s="232" t="s">
        <v>3</v>
      </c>
      <c r="N131" s="233" t="s">
        <v>39</v>
      </c>
      <c r="P131" s="234">
        <f>O131*H131</f>
        <v>0</v>
      </c>
      <c r="Q131" s="234">
        <v>0</v>
      </c>
      <c r="R131" s="234">
        <f>Q131*H131</f>
        <v>0</v>
      </c>
      <c r="S131" s="234">
        <v>5.0000000000000001E-3</v>
      </c>
      <c r="T131" s="235">
        <f>S131*H131</f>
        <v>0.01</v>
      </c>
      <c r="AR131" s="236" t="s">
        <v>292</v>
      </c>
      <c r="AT131" s="236" t="s">
        <v>271</v>
      </c>
      <c r="AU131" s="236" t="s">
        <v>77</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292</v>
      </c>
      <c r="BM131" s="236" t="s">
        <v>313</v>
      </c>
    </row>
    <row r="132" spans="2:65" s="1" customFormat="1" ht="24.2" customHeight="1">
      <c r="B132" s="14"/>
      <c r="C132" s="225" t="s">
        <v>314</v>
      </c>
      <c r="D132" s="225" t="s">
        <v>271</v>
      </c>
      <c r="E132" s="226" t="s">
        <v>315</v>
      </c>
      <c r="F132" s="227" t="s">
        <v>316</v>
      </c>
      <c r="G132" s="228" t="s">
        <v>317</v>
      </c>
      <c r="H132" s="229">
        <v>2</v>
      </c>
      <c r="I132" s="22"/>
      <c r="J132" s="231">
        <f>ROUND(I132*H132,2)</f>
        <v>0</v>
      </c>
      <c r="K132" s="227" t="s">
        <v>274</v>
      </c>
      <c r="L132" s="14"/>
      <c r="M132" s="232" t="s">
        <v>3</v>
      </c>
      <c r="N132" s="233" t="s">
        <v>39</v>
      </c>
      <c r="P132" s="234">
        <f>O132*H132</f>
        <v>0</v>
      </c>
      <c r="Q132" s="234">
        <v>0</v>
      </c>
      <c r="R132" s="234">
        <f>Q132*H132</f>
        <v>0</v>
      </c>
      <c r="S132" s="234">
        <v>5.0000000000000002E-5</v>
      </c>
      <c r="T132" s="235">
        <f>S132*H132</f>
        <v>1E-4</v>
      </c>
      <c r="AR132" s="236" t="s">
        <v>292</v>
      </c>
      <c r="AT132" s="236" t="s">
        <v>271</v>
      </c>
      <c r="AU132" s="236" t="s">
        <v>77</v>
      </c>
      <c r="AY132" s="4" t="s">
        <v>268</v>
      </c>
      <c r="BE132" s="237">
        <f>IF(N132="základní",J132,0)</f>
        <v>0</v>
      </c>
      <c r="BF132" s="237">
        <f>IF(N132="snížená",J132,0)</f>
        <v>0</v>
      </c>
      <c r="BG132" s="237">
        <f>IF(N132="zákl. přenesená",J132,0)</f>
        <v>0</v>
      </c>
      <c r="BH132" s="237">
        <f>IF(N132="sníž. přenesená",J132,0)</f>
        <v>0</v>
      </c>
      <c r="BI132" s="237">
        <f>IF(N132="nulová",J132,0)</f>
        <v>0</v>
      </c>
      <c r="BJ132" s="4" t="s">
        <v>75</v>
      </c>
      <c r="BK132" s="237">
        <f>ROUND(I132*H132,2)</f>
        <v>0</v>
      </c>
      <c r="BL132" s="4" t="s">
        <v>292</v>
      </c>
      <c r="BM132" s="236" t="s">
        <v>318</v>
      </c>
    </row>
    <row r="133" spans="2:65" s="1" customFormat="1">
      <c r="B133" s="14"/>
      <c r="D133" s="238" t="s">
        <v>277</v>
      </c>
      <c r="F133" s="239" t="s">
        <v>319</v>
      </c>
      <c r="L133" s="14"/>
      <c r="M133" s="240"/>
      <c r="T133" s="142"/>
      <c r="AT133" s="4" t="s">
        <v>277</v>
      </c>
      <c r="AU133" s="4" t="s">
        <v>77</v>
      </c>
    </row>
    <row r="134" spans="2:65" s="242" customFormat="1">
      <c r="B134" s="241"/>
      <c r="D134" s="243" t="s">
        <v>279</v>
      </c>
      <c r="E134" s="244" t="s">
        <v>3</v>
      </c>
      <c r="F134" s="245" t="s">
        <v>320</v>
      </c>
      <c r="H134" s="246">
        <v>2</v>
      </c>
      <c r="L134" s="241"/>
      <c r="M134" s="247"/>
      <c r="T134" s="248"/>
      <c r="AT134" s="244" t="s">
        <v>279</v>
      </c>
      <c r="AU134" s="244" t="s">
        <v>77</v>
      </c>
      <c r="AV134" s="242" t="s">
        <v>77</v>
      </c>
      <c r="AW134" s="242" t="s">
        <v>30</v>
      </c>
      <c r="AX134" s="242" t="s">
        <v>75</v>
      </c>
      <c r="AY134" s="244" t="s">
        <v>268</v>
      </c>
    </row>
    <row r="135" spans="2:65" s="1" customFormat="1" ht="16.5" customHeight="1">
      <c r="B135" s="14"/>
      <c r="C135" s="225" t="s">
        <v>323</v>
      </c>
      <c r="D135" s="225" t="s">
        <v>271</v>
      </c>
      <c r="E135" s="226" t="s">
        <v>1396</v>
      </c>
      <c r="F135" s="227" t="s">
        <v>1397</v>
      </c>
      <c r="G135" s="228" t="s">
        <v>379</v>
      </c>
      <c r="H135" s="229">
        <v>2.2000000000000002</v>
      </c>
      <c r="I135" s="22"/>
      <c r="J135" s="231">
        <f>ROUND(I135*H135,2)</f>
        <v>0</v>
      </c>
      <c r="K135" s="227" t="s">
        <v>274</v>
      </c>
      <c r="L135" s="14"/>
      <c r="M135" s="232" t="s">
        <v>3</v>
      </c>
      <c r="N135" s="233" t="s">
        <v>39</v>
      </c>
      <c r="P135" s="234">
        <f>O135*H135</f>
        <v>0</v>
      </c>
      <c r="Q135" s="234">
        <v>0</v>
      </c>
      <c r="R135" s="234">
        <f>Q135*H135</f>
        <v>0</v>
      </c>
      <c r="S135" s="234">
        <v>5.0000000000000001E-3</v>
      </c>
      <c r="T135" s="235">
        <f>S135*H135</f>
        <v>1.1000000000000001E-2</v>
      </c>
      <c r="AR135" s="236" t="s">
        <v>292</v>
      </c>
      <c r="AT135" s="236" t="s">
        <v>271</v>
      </c>
      <c r="AU135" s="236" t="s">
        <v>77</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292</v>
      </c>
      <c r="BM135" s="236" t="s">
        <v>1398</v>
      </c>
    </row>
    <row r="136" spans="2:65" s="1" customFormat="1">
      <c r="B136" s="14"/>
      <c r="D136" s="238" t="s">
        <v>277</v>
      </c>
      <c r="F136" s="239" t="s">
        <v>1399</v>
      </c>
      <c r="L136" s="14"/>
      <c r="M136" s="240"/>
      <c r="T136" s="142"/>
      <c r="AT136" s="4" t="s">
        <v>277</v>
      </c>
      <c r="AU136" s="4" t="s">
        <v>77</v>
      </c>
    </row>
    <row r="137" spans="2:65" s="242" customFormat="1">
      <c r="B137" s="241"/>
      <c r="D137" s="243" t="s">
        <v>279</v>
      </c>
      <c r="E137" s="244" t="s">
        <v>3</v>
      </c>
      <c r="F137" s="245" t="s">
        <v>193</v>
      </c>
      <c r="H137" s="246">
        <v>2.2000000000000002</v>
      </c>
      <c r="L137" s="241"/>
      <c r="M137" s="247"/>
      <c r="T137" s="248"/>
      <c r="AT137" s="244" t="s">
        <v>279</v>
      </c>
      <c r="AU137" s="244" t="s">
        <v>77</v>
      </c>
      <c r="AV137" s="242" t="s">
        <v>77</v>
      </c>
      <c r="AW137" s="242" t="s">
        <v>30</v>
      </c>
      <c r="AX137" s="242" t="s">
        <v>75</v>
      </c>
      <c r="AY137" s="244" t="s">
        <v>268</v>
      </c>
    </row>
    <row r="138" spans="2:65" s="1" customFormat="1" ht="21.75" customHeight="1">
      <c r="B138" s="14"/>
      <c r="C138" s="225" t="s">
        <v>334</v>
      </c>
      <c r="D138" s="225" t="s">
        <v>271</v>
      </c>
      <c r="E138" s="226" t="s">
        <v>1400</v>
      </c>
      <c r="F138" s="227" t="s">
        <v>1401</v>
      </c>
      <c r="G138" s="228" t="s">
        <v>184</v>
      </c>
      <c r="H138" s="229">
        <v>9.91</v>
      </c>
      <c r="I138" s="22"/>
      <c r="J138" s="231">
        <f>ROUND(I138*H138,2)</f>
        <v>0</v>
      </c>
      <c r="K138" s="227" t="s">
        <v>274</v>
      </c>
      <c r="L138" s="14"/>
      <c r="M138" s="232" t="s">
        <v>3</v>
      </c>
      <c r="N138" s="233" t="s">
        <v>39</v>
      </c>
      <c r="P138" s="234">
        <f>O138*H138</f>
        <v>0</v>
      </c>
      <c r="Q138" s="234">
        <v>0</v>
      </c>
      <c r="R138" s="234">
        <f>Q138*H138</f>
        <v>0</v>
      </c>
      <c r="S138" s="234">
        <v>1.7999999999999999E-2</v>
      </c>
      <c r="T138" s="235">
        <f>S138*H138</f>
        <v>0.17837999999999998</v>
      </c>
      <c r="AR138" s="236" t="s">
        <v>292</v>
      </c>
      <c r="AT138" s="236" t="s">
        <v>271</v>
      </c>
      <c r="AU138" s="236" t="s">
        <v>77</v>
      </c>
      <c r="AY138" s="4" t="s">
        <v>268</v>
      </c>
      <c r="BE138" s="237">
        <f>IF(N138="základní",J138,0)</f>
        <v>0</v>
      </c>
      <c r="BF138" s="237">
        <f>IF(N138="snížená",J138,0)</f>
        <v>0</v>
      </c>
      <c r="BG138" s="237">
        <f>IF(N138="zákl. přenesená",J138,0)</f>
        <v>0</v>
      </c>
      <c r="BH138" s="237">
        <f>IF(N138="sníž. přenesená",J138,0)</f>
        <v>0</v>
      </c>
      <c r="BI138" s="237">
        <f>IF(N138="nulová",J138,0)</f>
        <v>0</v>
      </c>
      <c r="BJ138" s="4" t="s">
        <v>75</v>
      </c>
      <c r="BK138" s="237">
        <f>ROUND(I138*H138,2)</f>
        <v>0</v>
      </c>
      <c r="BL138" s="4" t="s">
        <v>292</v>
      </c>
      <c r="BM138" s="236" t="s">
        <v>1402</v>
      </c>
    </row>
    <row r="139" spans="2:65" s="1" customFormat="1">
      <c r="B139" s="14"/>
      <c r="D139" s="238" t="s">
        <v>277</v>
      </c>
      <c r="F139" s="239" t="s">
        <v>1403</v>
      </c>
      <c r="L139" s="14"/>
      <c r="M139" s="240"/>
      <c r="T139" s="142"/>
      <c r="AT139" s="4" t="s">
        <v>277</v>
      </c>
      <c r="AU139" s="4" t="s">
        <v>77</v>
      </c>
    </row>
    <row r="140" spans="2:65" s="257" customFormat="1">
      <c r="B140" s="256"/>
      <c r="D140" s="243" t="s">
        <v>279</v>
      </c>
      <c r="E140" s="258" t="s">
        <v>3</v>
      </c>
      <c r="F140" s="259" t="s">
        <v>1404</v>
      </c>
      <c r="H140" s="258" t="s">
        <v>3</v>
      </c>
      <c r="L140" s="256"/>
      <c r="M140" s="260"/>
      <c r="T140" s="261"/>
      <c r="AT140" s="258" t="s">
        <v>279</v>
      </c>
      <c r="AU140" s="258" t="s">
        <v>77</v>
      </c>
      <c r="AV140" s="257" t="s">
        <v>75</v>
      </c>
      <c r="AW140" s="257" t="s">
        <v>30</v>
      </c>
      <c r="AX140" s="257" t="s">
        <v>68</v>
      </c>
      <c r="AY140" s="258" t="s">
        <v>268</v>
      </c>
    </row>
    <row r="141" spans="2:65" s="242" customFormat="1">
      <c r="B141" s="241"/>
      <c r="D141" s="243" t="s">
        <v>279</v>
      </c>
      <c r="E141" s="244" t="s">
        <v>3</v>
      </c>
      <c r="F141" s="245" t="s">
        <v>1405</v>
      </c>
      <c r="H141" s="246">
        <v>9.91</v>
      </c>
      <c r="L141" s="241"/>
      <c r="M141" s="247"/>
      <c r="T141" s="248"/>
      <c r="AT141" s="244" t="s">
        <v>279</v>
      </c>
      <c r="AU141" s="244" t="s">
        <v>77</v>
      </c>
      <c r="AV141" s="242" t="s">
        <v>77</v>
      </c>
      <c r="AW141" s="242" t="s">
        <v>30</v>
      </c>
      <c r="AX141" s="242" t="s">
        <v>75</v>
      </c>
      <c r="AY141" s="244" t="s">
        <v>268</v>
      </c>
    </row>
    <row r="142" spans="2:65" s="214" customFormat="1" ht="22.9" customHeight="1">
      <c r="B142" s="213"/>
      <c r="D142" s="215" t="s">
        <v>67</v>
      </c>
      <c r="E142" s="223" t="s">
        <v>321</v>
      </c>
      <c r="F142" s="223" t="s">
        <v>322</v>
      </c>
      <c r="J142" s="224">
        <f>BK142</f>
        <v>0</v>
      </c>
      <c r="L142" s="213"/>
      <c r="M142" s="218"/>
      <c r="P142" s="219">
        <f>SUM(P143:P155)</f>
        <v>0</v>
      </c>
      <c r="R142" s="219">
        <f>SUM(R143:R155)</f>
        <v>0</v>
      </c>
      <c r="T142" s="220">
        <f>SUM(T143:T155)</f>
        <v>4.2422420000000001</v>
      </c>
      <c r="AR142" s="215" t="s">
        <v>75</v>
      </c>
      <c r="AT142" s="221" t="s">
        <v>67</v>
      </c>
      <c r="AU142" s="221" t="s">
        <v>75</v>
      </c>
      <c r="AY142" s="215" t="s">
        <v>268</v>
      </c>
      <c r="BK142" s="222">
        <f>SUM(BK143:BK155)</f>
        <v>0</v>
      </c>
    </row>
    <row r="143" spans="2:65" s="1" customFormat="1" ht="37.9" customHeight="1">
      <c r="B143" s="14"/>
      <c r="C143" s="225" t="s">
        <v>342</v>
      </c>
      <c r="D143" s="225" t="s">
        <v>271</v>
      </c>
      <c r="E143" s="226" t="s">
        <v>324</v>
      </c>
      <c r="F143" s="227" t="s">
        <v>325</v>
      </c>
      <c r="G143" s="228" t="s">
        <v>184</v>
      </c>
      <c r="H143" s="229">
        <v>25.966999999999999</v>
      </c>
      <c r="I143" s="22"/>
      <c r="J143" s="231">
        <f>ROUND(I143*H143,2)</f>
        <v>0</v>
      </c>
      <c r="K143" s="227" t="s">
        <v>274</v>
      </c>
      <c r="L143" s="14"/>
      <c r="M143" s="232" t="s">
        <v>3</v>
      </c>
      <c r="N143" s="233" t="s">
        <v>39</v>
      </c>
      <c r="P143" s="234">
        <f>O143*H143</f>
        <v>0</v>
      </c>
      <c r="Q143" s="234">
        <v>0</v>
      </c>
      <c r="R143" s="234">
        <f>Q143*H143</f>
        <v>0</v>
      </c>
      <c r="S143" s="234">
        <v>4.5999999999999999E-2</v>
      </c>
      <c r="T143" s="235">
        <f>S143*H143</f>
        <v>1.1944819999999998</v>
      </c>
      <c r="AR143" s="236" t="s">
        <v>275</v>
      </c>
      <c r="AT143" s="236" t="s">
        <v>271</v>
      </c>
      <c r="AU143" s="236" t="s">
        <v>77</v>
      </c>
      <c r="AY143" s="4" t="s">
        <v>268</v>
      </c>
      <c r="BE143" s="237">
        <f>IF(N143="základní",J143,0)</f>
        <v>0</v>
      </c>
      <c r="BF143" s="237">
        <f>IF(N143="snížená",J143,0)</f>
        <v>0</v>
      </c>
      <c r="BG143" s="237">
        <f>IF(N143="zákl. přenesená",J143,0)</f>
        <v>0</v>
      </c>
      <c r="BH143" s="237">
        <f>IF(N143="sníž. přenesená",J143,0)</f>
        <v>0</v>
      </c>
      <c r="BI143" s="237">
        <f>IF(N143="nulová",J143,0)</f>
        <v>0</v>
      </c>
      <c r="BJ143" s="4" t="s">
        <v>75</v>
      </c>
      <c r="BK143" s="237">
        <f>ROUND(I143*H143,2)</f>
        <v>0</v>
      </c>
      <c r="BL143" s="4" t="s">
        <v>275</v>
      </c>
      <c r="BM143" s="236" t="s">
        <v>326</v>
      </c>
    </row>
    <row r="144" spans="2:65" s="1" customFormat="1">
      <c r="B144" s="14"/>
      <c r="D144" s="238" t="s">
        <v>277</v>
      </c>
      <c r="F144" s="239" t="s">
        <v>327</v>
      </c>
      <c r="L144" s="14"/>
      <c r="M144" s="240"/>
      <c r="T144" s="142"/>
      <c r="AT144" s="4" t="s">
        <v>277</v>
      </c>
      <c r="AU144" s="4" t="s">
        <v>77</v>
      </c>
    </row>
    <row r="145" spans="2:65" s="257" customFormat="1">
      <c r="B145" s="256"/>
      <c r="D145" s="243" t="s">
        <v>279</v>
      </c>
      <c r="E145" s="258" t="s">
        <v>3</v>
      </c>
      <c r="F145" s="259" t="s">
        <v>328</v>
      </c>
      <c r="H145" s="258" t="s">
        <v>3</v>
      </c>
      <c r="L145" s="256"/>
      <c r="M145" s="260"/>
      <c r="T145" s="261"/>
      <c r="AT145" s="258" t="s">
        <v>279</v>
      </c>
      <c r="AU145" s="258" t="s">
        <v>77</v>
      </c>
      <c r="AV145" s="257" t="s">
        <v>75</v>
      </c>
      <c r="AW145" s="257" t="s">
        <v>30</v>
      </c>
      <c r="AX145" s="257" t="s">
        <v>68</v>
      </c>
      <c r="AY145" s="258" t="s">
        <v>268</v>
      </c>
    </row>
    <row r="146" spans="2:65" s="242" customFormat="1">
      <c r="B146" s="241"/>
      <c r="D146" s="243" t="s">
        <v>279</v>
      </c>
      <c r="E146" s="244" t="s">
        <v>3</v>
      </c>
      <c r="F146" s="245" t="s">
        <v>1406</v>
      </c>
      <c r="H146" s="246">
        <v>22.536000000000001</v>
      </c>
      <c r="L146" s="241"/>
      <c r="M146" s="247"/>
      <c r="T146" s="248"/>
      <c r="AT146" s="244" t="s">
        <v>279</v>
      </c>
      <c r="AU146" s="244" t="s">
        <v>77</v>
      </c>
      <c r="AV146" s="242" t="s">
        <v>77</v>
      </c>
      <c r="AW146" s="242" t="s">
        <v>30</v>
      </c>
      <c r="AX146" s="242" t="s">
        <v>68</v>
      </c>
      <c r="AY146" s="244" t="s">
        <v>268</v>
      </c>
    </row>
    <row r="147" spans="2:65" s="257" customFormat="1">
      <c r="B147" s="256"/>
      <c r="D147" s="243" t="s">
        <v>279</v>
      </c>
      <c r="E147" s="258" t="s">
        <v>3</v>
      </c>
      <c r="F147" s="259" t="s">
        <v>330</v>
      </c>
      <c r="H147" s="258" t="s">
        <v>3</v>
      </c>
      <c r="L147" s="256"/>
      <c r="M147" s="260"/>
      <c r="T147" s="261"/>
      <c r="AT147" s="258" t="s">
        <v>279</v>
      </c>
      <c r="AU147" s="258" t="s">
        <v>77</v>
      </c>
      <c r="AV147" s="257" t="s">
        <v>75</v>
      </c>
      <c r="AW147" s="257" t="s">
        <v>30</v>
      </c>
      <c r="AX147" s="257" t="s">
        <v>68</v>
      </c>
      <c r="AY147" s="258" t="s">
        <v>268</v>
      </c>
    </row>
    <row r="148" spans="2:65" s="242" customFormat="1">
      <c r="B148" s="241"/>
      <c r="D148" s="243" t="s">
        <v>279</v>
      </c>
      <c r="E148" s="244" t="s">
        <v>3</v>
      </c>
      <c r="F148" s="245" t="s">
        <v>1407</v>
      </c>
      <c r="H148" s="246">
        <v>1.3420000000000001</v>
      </c>
      <c r="L148" s="241"/>
      <c r="M148" s="247"/>
      <c r="T148" s="248"/>
      <c r="AT148" s="244" t="s">
        <v>279</v>
      </c>
      <c r="AU148" s="244" t="s">
        <v>77</v>
      </c>
      <c r="AV148" s="242" t="s">
        <v>77</v>
      </c>
      <c r="AW148" s="242" t="s">
        <v>30</v>
      </c>
      <c r="AX148" s="242" t="s">
        <v>68</v>
      </c>
      <c r="AY148" s="244" t="s">
        <v>268</v>
      </c>
    </row>
    <row r="149" spans="2:65" s="257" customFormat="1">
      <c r="B149" s="256"/>
      <c r="D149" s="243" t="s">
        <v>279</v>
      </c>
      <c r="E149" s="258" t="s">
        <v>3</v>
      </c>
      <c r="F149" s="259" t="s">
        <v>332</v>
      </c>
      <c r="H149" s="258" t="s">
        <v>3</v>
      </c>
      <c r="L149" s="256"/>
      <c r="M149" s="260"/>
      <c r="T149" s="261"/>
      <c r="AT149" s="258" t="s">
        <v>279</v>
      </c>
      <c r="AU149" s="258" t="s">
        <v>77</v>
      </c>
      <c r="AV149" s="257" t="s">
        <v>75</v>
      </c>
      <c r="AW149" s="257" t="s">
        <v>30</v>
      </c>
      <c r="AX149" s="257" t="s">
        <v>68</v>
      </c>
      <c r="AY149" s="258" t="s">
        <v>268</v>
      </c>
    </row>
    <row r="150" spans="2:65" s="242" customFormat="1">
      <c r="B150" s="241"/>
      <c r="D150" s="243" t="s">
        <v>279</v>
      </c>
      <c r="E150" s="244" t="s">
        <v>3</v>
      </c>
      <c r="F150" s="245" t="s">
        <v>1408</v>
      </c>
      <c r="H150" s="246">
        <v>2.089</v>
      </c>
      <c r="L150" s="241"/>
      <c r="M150" s="247"/>
      <c r="T150" s="248"/>
      <c r="AT150" s="244" t="s">
        <v>279</v>
      </c>
      <c r="AU150" s="244" t="s">
        <v>77</v>
      </c>
      <c r="AV150" s="242" t="s">
        <v>77</v>
      </c>
      <c r="AW150" s="242" t="s">
        <v>30</v>
      </c>
      <c r="AX150" s="242" t="s">
        <v>68</v>
      </c>
      <c r="AY150" s="244" t="s">
        <v>268</v>
      </c>
    </row>
    <row r="151" spans="2:65" s="250" customFormat="1">
      <c r="B151" s="249"/>
      <c r="D151" s="243" t="s">
        <v>279</v>
      </c>
      <c r="E151" s="251" t="s">
        <v>3</v>
      </c>
      <c r="F151" s="252" t="s">
        <v>298</v>
      </c>
      <c r="H151" s="253">
        <v>25.966999999999999</v>
      </c>
      <c r="L151" s="249"/>
      <c r="M151" s="254"/>
      <c r="T151" s="255"/>
      <c r="AT151" s="251" t="s">
        <v>279</v>
      </c>
      <c r="AU151" s="251" t="s">
        <v>77</v>
      </c>
      <c r="AV151" s="250" t="s">
        <v>275</v>
      </c>
      <c r="AW151" s="250" t="s">
        <v>30</v>
      </c>
      <c r="AX151" s="250" t="s">
        <v>75</v>
      </c>
      <c r="AY151" s="251" t="s">
        <v>268</v>
      </c>
    </row>
    <row r="152" spans="2:65" s="1" customFormat="1" ht="37.9" customHeight="1">
      <c r="B152" s="14"/>
      <c r="C152" s="225" t="s">
        <v>9</v>
      </c>
      <c r="D152" s="225" t="s">
        <v>271</v>
      </c>
      <c r="E152" s="226" t="s">
        <v>335</v>
      </c>
      <c r="F152" s="227" t="s">
        <v>336</v>
      </c>
      <c r="G152" s="228" t="s">
        <v>184</v>
      </c>
      <c r="H152" s="229">
        <v>44.82</v>
      </c>
      <c r="I152" s="22"/>
      <c r="J152" s="231">
        <f>ROUND(I152*H152,2)</f>
        <v>0</v>
      </c>
      <c r="K152" s="227" t="s">
        <v>274</v>
      </c>
      <c r="L152" s="14"/>
      <c r="M152" s="232" t="s">
        <v>3</v>
      </c>
      <c r="N152" s="233" t="s">
        <v>39</v>
      </c>
      <c r="P152" s="234">
        <f>O152*H152</f>
        <v>0</v>
      </c>
      <c r="Q152" s="234">
        <v>0</v>
      </c>
      <c r="R152" s="234">
        <f>Q152*H152</f>
        <v>0</v>
      </c>
      <c r="S152" s="234">
        <v>6.8000000000000005E-2</v>
      </c>
      <c r="T152" s="235">
        <f>S152*H152</f>
        <v>3.0477600000000002</v>
      </c>
      <c r="AR152" s="236" t="s">
        <v>275</v>
      </c>
      <c r="AT152" s="236" t="s">
        <v>271</v>
      </c>
      <c r="AU152" s="236" t="s">
        <v>77</v>
      </c>
      <c r="AY152" s="4" t="s">
        <v>268</v>
      </c>
      <c r="BE152" s="237">
        <f>IF(N152="základní",J152,0)</f>
        <v>0</v>
      </c>
      <c r="BF152" s="237">
        <f>IF(N152="snížená",J152,0)</f>
        <v>0</v>
      </c>
      <c r="BG152" s="237">
        <f>IF(N152="zákl. přenesená",J152,0)</f>
        <v>0</v>
      </c>
      <c r="BH152" s="237">
        <f>IF(N152="sníž. přenesená",J152,0)</f>
        <v>0</v>
      </c>
      <c r="BI152" s="237">
        <f>IF(N152="nulová",J152,0)</f>
        <v>0</v>
      </c>
      <c r="BJ152" s="4" t="s">
        <v>75</v>
      </c>
      <c r="BK152" s="237">
        <f>ROUND(I152*H152,2)</f>
        <v>0</v>
      </c>
      <c r="BL152" s="4" t="s">
        <v>275</v>
      </c>
      <c r="BM152" s="236" t="s">
        <v>337</v>
      </c>
    </row>
    <row r="153" spans="2:65" s="1" customFormat="1">
      <c r="B153" s="14"/>
      <c r="D153" s="238" t="s">
        <v>277</v>
      </c>
      <c r="F153" s="239" t="s">
        <v>338</v>
      </c>
      <c r="L153" s="14"/>
      <c r="M153" s="240"/>
      <c r="T153" s="142"/>
      <c r="AT153" s="4" t="s">
        <v>277</v>
      </c>
      <c r="AU153" s="4" t="s">
        <v>77</v>
      </c>
    </row>
    <row r="154" spans="2:65" s="242" customFormat="1">
      <c r="B154" s="241"/>
      <c r="D154" s="243" t="s">
        <v>279</v>
      </c>
      <c r="E154" s="244" t="s">
        <v>3</v>
      </c>
      <c r="F154" s="245" t="s">
        <v>212</v>
      </c>
      <c r="H154" s="246">
        <v>44.82</v>
      </c>
      <c r="L154" s="241"/>
      <c r="M154" s="247"/>
      <c r="T154" s="248"/>
      <c r="AT154" s="244" t="s">
        <v>279</v>
      </c>
      <c r="AU154" s="244" t="s">
        <v>77</v>
      </c>
      <c r="AV154" s="242" t="s">
        <v>77</v>
      </c>
      <c r="AW154" s="242" t="s">
        <v>30</v>
      </c>
      <c r="AX154" s="242" t="s">
        <v>68</v>
      </c>
      <c r="AY154" s="244" t="s">
        <v>268</v>
      </c>
    </row>
    <row r="155" spans="2:65" s="250" customFormat="1">
      <c r="B155" s="249"/>
      <c r="D155" s="243" t="s">
        <v>279</v>
      </c>
      <c r="E155" s="251" t="s">
        <v>3</v>
      </c>
      <c r="F155" s="252" t="s">
        <v>298</v>
      </c>
      <c r="H155" s="253">
        <v>44.82</v>
      </c>
      <c r="L155" s="249"/>
      <c r="M155" s="254"/>
      <c r="T155" s="255"/>
      <c r="AT155" s="251" t="s">
        <v>279</v>
      </c>
      <c r="AU155" s="251" t="s">
        <v>77</v>
      </c>
      <c r="AV155" s="250" t="s">
        <v>275</v>
      </c>
      <c r="AW155" s="250" t="s">
        <v>30</v>
      </c>
      <c r="AX155" s="250" t="s">
        <v>75</v>
      </c>
      <c r="AY155" s="251" t="s">
        <v>268</v>
      </c>
    </row>
    <row r="156" spans="2:65" s="214" customFormat="1" ht="22.9" customHeight="1">
      <c r="B156" s="213"/>
      <c r="D156" s="215" t="s">
        <v>67</v>
      </c>
      <c r="E156" s="223" t="s">
        <v>340</v>
      </c>
      <c r="F156" s="223" t="s">
        <v>341</v>
      </c>
      <c r="J156" s="224">
        <f>BK156</f>
        <v>0</v>
      </c>
      <c r="L156" s="213"/>
      <c r="M156" s="218"/>
      <c r="P156" s="219">
        <f>SUM(P157:P165)</f>
        <v>0</v>
      </c>
      <c r="R156" s="219">
        <f>SUM(R157:R165)</f>
        <v>0</v>
      </c>
      <c r="T156" s="220">
        <f>SUM(T157:T165)</f>
        <v>1.0098479999999999</v>
      </c>
      <c r="AR156" s="215" t="s">
        <v>75</v>
      </c>
      <c r="AT156" s="221" t="s">
        <v>67</v>
      </c>
      <c r="AU156" s="221" t="s">
        <v>75</v>
      </c>
      <c r="AY156" s="215" t="s">
        <v>268</v>
      </c>
      <c r="BK156" s="222">
        <f>SUM(BK157:BK165)</f>
        <v>0</v>
      </c>
    </row>
    <row r="157" spans="2:65" s="1" customFormat="1" ht="24.2" customHeight="1">
      <c r="B157" s="14"/>
      <c r="C157" s="225" t="s">
        <v>356</v>
      </c>
      <c r="D157" s="225" t="s">
        <v>271</v>
      </c>
      <c r="E157" s="226" t="s">
        <v>343</v>
      </c>
      <c r="F157" s="227" t="s">
        <v>344</v>
      </c>
      <c r="G157" s="228" t="s">
        <v>184</v>
      </c>
      <c r="H157" s="229">
        <v>4.0309999999999997</v>
      </c>
      <c r="I157" s="22"/>
      <c r="J157" s="231">
        <f>ROUND(I157*H157,2)</f>
        <v>0</v>
      </c>
      <c r="K157" s="227" t="s">
        <v>274</v>
      </c>
      <c r="L157" s="14"/>
      <c r="M157" s="232" t="s">
        <v>3</v>
      </c>
      <c r="N157" s="233" t="s">
        <v>39</v>
      </c>
      <c r="P157" s="234">
        <f>O157*H157</f>
        <v>0</v>
      </c>
      <c r="Q157" s="234">
        <v>0</v>
      </c>
      <c r="R157" s="234">
        <f>Q157*H157</f>
        <v>0</v>
      </c>
      <c r="S157" s="234">
        <v>0.20799999999999999</v>
      </c>
      <c r="T157" s="235">
        <f>S157*H157</f>
        <v>0.83844799999999986</v>
      </c>
      <c r="AR157" s="236" t="s">
        <v>275</v>
      </c>
      <c r="AT157" s="236" t="s">
        <v>271</v>
      </c>
      <c r="AU157" s="236" t="s">
        <v>77</v>
      </c>
      <c r="AY157" s="4" t="s">
        <v>268</v>
      </c>
      <c r="BE157" s="237">
        <f>IF(N157="základní",J157,0)</f>
        <v>0</v>
      </c>
      <c r="BF157" s="237">
        <f>IF(N157="snížená",J157,0)</f>
        <v>0</v>
      </c>
      <c r="BG157" s="237">
        <f>IF(N157="zákl. přenesená",J157,0)</f>
        <v>0</v>
      </c>
      <c r="BH157" s="237">
        <f>IF(N157="sníž. přenesená",J157,0)</f>
        <v>0</v>
      </c>
      <c r="BI157" s="237">
        <f>IF(N157="nulová",J157,0)</f>
        <v>0</v>
      </c>
      <c r="BJ157" s="4" t="s">
        <v>75</v>
      </c>
      <c r="BK157" s="237">
        <f>ROUND(I157*H157,2)</f>
        <v>0</v>
      </c>
      <c r="BL157" s="4" t="s">
        <v>275</v>
      </c>
      <c r="BM157" s="236" t="s">
        <v>345</v>
      </c>
    </row>
    <row r="158" spans="2:65" s="1" customFormat="1">
      <c r="B158" s="14"/>
      <c r="D158" s="238" t="s">
        <v>277</v>
      </c>
      <c r="F158" s="239" t="s">
        <v>346</v>
      </c>
      <c r="L158" s="14"/>
      <c r="M158" s="240"/>
      <c r="T158" s="142"/>
      <c r="AT158" s="4" t="s">
        <v>277</v>
      </c>
      <c r="AU158" s="4" t="s">
        <v>77</v>
      </c>
    </row>
    <row r="159" spans="2:65" s="257" customFormat="1">
      <c r="B159" s="256"/>
      <c r="D159" s="243" t="s">
        <v>279</v>
      </c>
      <c r="E159" s="258" t="s">
        <v>3</v>
      </c>
      <c r="F159" s="259" t="s">
        <v>1409</v>
      </c>
      <c r="H159" s="258" t="s">
        <v>3</v>
      </c>
      <c r="L159" s="256"/>
      <c r="M159" s="260"/>
      <c r="T159" s="261"/>
      <c r="AT159" s="258" t="s">
        <v>279</v>
      </c>
      <c r="AU159" s="258" t="s">
        <v>77</v>
      </c>
      <c r="AV159" s="257" t="s">
        <v>75</v>
      </c>
      <c r="AW159" s="257" t="s">
        <v>30</v>
      </c>
      <c r="AX159" s="257" t="s">
        <v>68</v>
      </c>
      <c r="AY159" s="258" t="s">
        <v>268</v>
      </c>
    </row>
    <row r="160" spans="2:65" s="242" customFormat="1">
      <c r="B160" s="241"/>
      <c r="D160" s="243" t="s">
        <v>279</v>
      </c>
      <c r="E160" s="244" t="s">
        <v>3</v>
      </c>
      <c r="F160" s="245" t="s">
        <v>1410</v>
      </c>
      <c r="H160" s="246">
        <v>4.0309999999999997</v>
      </c>
      <c r="L160" s="241"/>
      <c r="M160" s="247"/>
      <c r="T160" s="248"/>
      <c r="AT160" s="244" t="s">
        <v>279</v>
      </c>
      <c r="AU160" s="244" t="s">
        <v>77</v>
      </c>
      <c r="AV160" s="242" t="s">
        <v>77</v>
      </c>
      <c r="AW160" s="242" t="s">
        <v>30</v>
      </c>
      <c r="AX160" s="242" t="s">
        <v>75</v>
      </c>
      <c r="AY160" s="244" t="s">
        <v>268</v>
      </c>
    </row>
    <row r="161" spans="2:65" s="1" customFormat="1" ht="55.5" customHeight="1">
      <c r="B161" s="14"/>
      <c r="C161" s="225" t="s">
        <v>361</v>
      </c>
      <c r="D161" s="225" t="s">
        <v>271</v>
      </c>
      <c r="E161" s="226" t="s">
        <v>1411</v>
      </c>
      <c r="F161" s="227" t="s">
        <v>1412</v>
      </c>
      <c r="G161" s="228" t="s">
        <v>184</v>
      </c>
      <c r="H161" s="229">
        <v>0.7</v>
      </c>
      <c r="I161" s="22"/>
      <c r="J161" s="231">
        <f>ROUND(I161*H161,2)</f>
        <v>0</v>
      </c>
      <c r="K161" s="227" t="s">
        <v>274</v>
      </c>
      <c r="L161" s="14"/>
      <c r="M161" s="232" t="s">
        <v>3</v>
      </c>
      <c r="N161" s="233" t="s">
        <v>39</v>
      </c>
      <c r="P161" s="234">
        <f>O161*H161</f>
        <v>0</v>
      </c>
      <c r="Q161" s="234">
        <v>0</v>
      </c>
      <c r="R161" s="234">
        <f>Q161*H161</f>
        <v>0</v>
      </c>
      <c r="S161" s="234">
        <v>0.187</v>
      </c>
      <c r="T161" s="235">
        <f>S161*H161</f>
        <v>0.13089999999999999</v>
      </c>
      <c r="AR161" s="236" t="s">
        <v>275</v>
      </c>
      <c r="AT161" s="236" t="s">
        <v>271</v>
      </c>
      <c r="AU161" s="236" t="s">
        <v>77</v>
      </c>
      <c r="AY161" s="4" t="s">
        <v>268</v>
      </c>
      <c r="BE161" s="237">
        <f>IF(N161="základní",J161,0)</f>
        <v>0</v>
      </c>
      <c r="BF161" s="237">
        <f>IF(N161="snížená",J161,0)</f>
        <v>0</v>
      </c>
      <c r="BG161" s="237">
        <f>IF(N161="zákl. přenesená",J161,0)</f>
        <v>0</v>
      </c>
      <c r="BH161" s="237">
        <f>IF(N161="sníž. přenesená",J161,0)</f>
        <v>0</v>
      </c>
      <c r="BI161" s="237">
        <f>IF(N161="nulová",J161,0)</f>
        <v>0</v>
      </c>
      <c r="BJ161" s="4" t="s">
        <v>75</v>
      </c>
      <c r="BK161" s="237">
        <f>ROUND(I161*H161,2)</f>
        <v>0</v>
      </c>
      <c r="BL161" s="4" t="s">
        <v>275</v>
      </c>
      <c r="BM161" s="236" t="s">
        <v>1413</v>
      </c>
    </row>
    <row r="162" spans="2:65" s="1" customFormat="1">
      <c r="B162" s="14"/>
      <c r="D162" s="238" t="s">
        <v>277</v>
      </c>
      <c r="F162" s="239" t="s">
        <v>1414</v>
      </c>
      <c r="L162" s="14"/>
      <c r="M162" s="240"/>
      <c r="T162" s="142"/>
      <c r="AT162" s="4" t="s">
        <v>277</v>
      </c>
      <c r="AU162" s="4" t="s">
        <v>77</v>
      </c>
    </row>
    <row r="163" spans="2:65" s="242" customFormat="1">
      <c r="B163" s="241"/>
      <c r="D163" s="243" t="s">
        <v>279</v>
      </c>
      <c r="E163" s="244" t="s">
        <v>3</v>
      </c>
      <c r="F163" s="245" t="s">
        <v>1415</v>
      </c>
      <c r="H163" s="246">
        <v>0.7</v>
      </c>
      <c r="L163" s="241"/>
      <c r="M163" s="247"/>
      <c r="T163" s="248"/>
      <c r="AT163" s="244" t="s">
        <v>279</v>
      </c>
      <c r="AU163" s="244" t="s">
        <v>77</v>
      </c>
      <c r="AV163" s="242" t="s">
        <v>77</v>
      </c>
      <c r="AW163" s="242" t="s">
        <v>30</v>
      </c>
      <c r="AX163" s="242" t="s">
        <v>75</v>
      </c>
      <c r="AY163" s="244" t="s">
        <v>268</v>
      </c>
    </row>
    <row r="164" spans="2:65" s="1" customFormat="1" ht="49.15" customHeight="1">
      <c r="B164" s="14"/>
      <c r="C164" s="225" t="s">
        <v>367</v>
      </c>
      <c r="D164" s="225" t="s">
        <v>271</v>
      </c>
      <c r="E164" s="226" t="s">
        <v>1416</v>
      </c>
      <c r="F164" s="227" t="s">
        <v>1417</v>
      </c>
      <c r="G164" s="228" t="s">
        <v>379</v>
      </c>
      <c r="H164" s="229">
        <v>1.5</v>
      </c>
      <c r="I164" s="22"/>
      <c r="J164" s="231">
        <f>ROUND(I164*H164,2)</f>
        <v>0</v>
      </c>
      <c r="K164" s="227" t="s">
        <v>274</v>
      </c>
      <c r="L164" s="14"/>
      <c r="M164" s="232" t="s">
        <v>3</v>
      </c>
      <c r="N164" s="233" t="s">
        <v>39</v>
      </c>
      <c r="P164" s="234">
        <f>O164*H164</f>
        <v>0</v>
      </c>
      <c r="Q164" s="234">
        <v>0</v>
      </c>
      <c r="R164" s="234">
        <f>Q164*H164</f>
        <v>0</v>
      </c>
      <c r="S164" s="234">
        <v>2.7E-2</v>
      </c>
      <c r="T164" s="235">
        <f>S164*H164</f>
        <v>4.0500000000000001E-2</v>
      </c>
      <c r="AR164" s="236" t="s">
        <v>275</v>
      </c>
      <c r="AT164" s="236" t="s">
        <v>271</v>
      </c>
      <c r="AU164" s="236" t="s">
        <v>77</v>
      </c>
      <c r="AY164" s="4" t="s">
        <v>268</v>
      </c>
      <c r="BE164" s="237">
        <f>IF(N164="základní",J164,0)</f>
        <v>0</v>
      </c>
      <c r="BF164" s="237">
        <f>IF(N164="snížená",J164,0)</f>
        <v>0</v>
      </c>
      <c r="BG164" s="237">
        <f>IF(N164="zákl. přenesená",J164,0)</f>
        <v>0</v>
      </c>
      <c r="BH164" s="237">
        <f>IF(N164="sníž. přenesená",J164,0)</f>
        <v>0</v>
      </c>
      <c r="BI164" s="237">
        <f>IF(N164="nulová",J164,0)</f>
        <v>0</v>
      </c>
      <c r="BJ164" s="4" t="s">
        <v>75</v>
      </c>
      <c r="BK164" s="237">
        <f>ROUND(I164*H164,2)</f>
        <v>0</v>
      </c>
      <c r="BL164" s="4" t="s">
        <v>275</v>
      </c>
      <c r="BM164" s="236" t="s">
        <v>1418</v>
      </c>
    </row>
    <row r="165" spans="2:65" s="1" customFormat="1">
      <c r="B165" s="14"/>
      <c r="D165" s="238" t="s">
        <v>277</v>
      </c>
      <c r="F165" s="239" t="s">
        <v>1419</v>
      </c>
      <c r="L165" s="14"/>
      <c r="M165" s="240"/>
      <c r="T165" s="142"/>
      <c r="AT165" s="4" t="s">
        <v>277</v>
      </c>
      <c r="AU165" s="4" t="s">
        <v>77</v>
      </c>
    </row>
    <row r="166" spans="2:65" s="214" customFormat="1" ht="22.9" customHeight="1">
      <c r="B166" s="213"/>
      <c r="D166" s="215" t="s">
        <v>67</v>
      </c>
      <c r="E166" s="223" t="s">
        <v>349</v>
      </c>
      <c r="F166" s="223" t="s">
        <v>350</v>
      </c>
      <c r="J166" s="224">
        <f>BK166</f>
        <v>0</v>
      </c>
      <c r="L166" s="213"/>
      <c r="M166" s="218"/>
      <c r="P166" s="219">
        <f>SUM(P167:P175)</f>
        <v>0</v>
      </c>
      <c r="R166" s="219">
        <f>SUM(R167:R175)</f>
        <v>0</v>
      </c>
      <c r="T166" s="220">
        <f>SUM(T167:T175)</f>
        <v>0</v>
      </c>
      <c r="AR166" s="215" t="s">
        <v>75</v>
      </c>
      <c r="AT166" s="221" t="s">
        <v>67</v>
      </c>
      <c r="AU166" s="221" t="s">
        <v>75</v>
      </c>
      <c r="AY166" s="215" t="s">
        <v>268</v>
      </c>
      <c r="BK166" s="222">
        <f>SUM(BK167:BK175)</f>
        <v>0</v>
      </c>
    </row>
    <row r="167" spans="2:65" s="1" customFormat="1" ht="37.9" customHeight="1">
      <c r="B167" s="14"/>
      <c r="C167" s="225" t="s">
        <v>292</v>
      </c>
      <c r="D167" s="225" t="s">
        <v>271</v>
      </c>
      <c r="E167" s="226" t="s">
        <v>351</v>
      </c>
      <c r="F167" s="227" t="s">
        <v>352</v>
      </c>
      <c r="G167" s="228" t="s">
        <v>353</v>
      </c>
      <c r="H167" s="229">
        <v>6.024</v>
      </c>
      <c r="I167" s="22"/>
      <c r="J167" s="231">
        <f>ROUND(I167*H167,2)</f>
        <v>0</v>
      </c>
      <c r="K167" s="227" t="s">
        <v>274</v>
      </c>
      <c r="L167" s="14"/>
      <c r="M167" s="232" t="s">
        <v>3</v>
      </c>
      <c r="N167" s="233" t="s">
        <v>39</v>
      </c>
      <c r="P167" s="234">
        <f>O167*H167</f>
        <v>0</v>
      </c>
      <c r="Q167" s="234">
        <v>0</v>
      </c>
      <c r="R167" s="234">
        <f>Q167*H167</f>
        <v>0</v>
      </c>
      <c r="S167" s="234">
        <v>0</v>
      </c>
      <c r="T167" s="235">
        <f>S167*H167</f>
        <v>0</v>
      </c>
      <c r="AR167" s="236" t="s">
        <v>275</v>
      </c>
      <c r="AT167" s="236" t="s">
        <v>271</v>
      </c>
      <c r="AU167" s="236" t="s">
        <v>77</v>
      </c>
      <c r="AY167" s="4" t="s">
        <v>268</v>
      </c>
      <c r="BE167" s="237">
        <f>IF(N167="základní",J167,0)</f>
        <v>0</v>
      </c>
      <c r="BF167" s="237">
        <f>IF(N167="snížená",J167,0)</f>
        <v>0</v>
      </c>
      <c r="BG167" s="237">
        <f>IF(N167="zákl. přenesená",J167,0)</f>
        <v>0</v>
      </c>
      <c r="BH167" s="237">
        <f>IF(N167="sníž. přenesená",J167,0)</f>
        <v>0</v>
      </c>
      <c r="BI167" s="237">
        <f>IF(N167="nulová",J167,0)</f>
        <v>0</v>
      </c>
      <c r="BJ167" s="4" t="s">
        <v>75</v>
      </c>
      <c r="BK167" s="237">
        <f>ROUND(I167*H167,2)</f>
        <v>0</v>
      </c>
      <c r="BL167" s="4" t="s">
        <v>275</v>
      </c>
      <c r="BM167" s="236" t="s">
        <v>354</v>
      </c>
    </row>
    <row r="168" spans="2:65" s="1" customFormat="1">
      <c r="B168" s="14"/>
      <c r="D168" s="238" t="s">
        <v>277</v>
      </c>
      <c r="F168" s="239" t="s">
        <v>355</v>
      </c>
      <c r="L168" s="14"/>
      <c r="M168" s="240"/>
      <c r="T168" s="142"/>
      <c r="AT168" s="4" t="s">
        <v>277</v>
      </c>
      <c r="AU168" s="4" t="s">
        <v>77</v>
      </c>
    </row>
    <row r="169" spans="2:65" s="1" customFormat="1" ht="33" customHeight="1">
      <c r="B169" s="14"/>
      <c r="C169" s="225" t="s">
        <v>382</v>
      </c>
      <c r="D169" s="225" t="s">
        <v>271</v>
      </c>
      <c r="E169" s="226" t="s">
        <v>357</v>
      </c>
      <c r="F169" s="227" t="s">
        <v>358</v>
      </c>
      <c r="G169" s="228" t="s">
        <v>353</v>
      </c>
      <c r="H169" s="229">
        <v>6.024</v>
      </c>
      <c r="I169" s="22"/>
      <c r="J169" s="231">
        <f>ROUND(I169*H169,2)</f>
        <v>0</v>
      </c>
      <c r="K169" s="227" t="s">
        <v>274</v>
      </c>
      <c r="L169" s="14"/>
      <c r="M169" s="232" t="s">
        <v>3</v>
      </c>
      <c r="N169" s="233" t="s">
        <v>39</v>
      </c>
      <c r="P169" s="234">
        <f>O169*H169</f>
        <v>0</v>
      </c>
      <c r="Q169" s="234">
        <v>0</v>
      </c>
      <c r="R169" s="234">
        <f>Q169*H169</f>
        <v>0</v>
      </c>
      <c r="S169" s="234">
        <v>0</v>
      </c>
      <c r="T169" s="235">
        <f>S169*H169</f>
        <v>0</v>
      </c>
      <c r="AR169" s="236" t="s">
        <v>275</v>
      </c>
      <c r="AT169" s="236" t="s">
        <v>271</v>
      </c>
      <c r="AU169" s="236" t="s">
        <v>77</v>
      </c>
      <c r="AY169" s="4" t="s">
        <v>268</v>
      </c>
      <c r="BE169" s="237">
        <f>IF(N169="základní",J169,0)</f>
        <v>0</v>
      </c>
      <c r="BF169" s="237">
        <f>IF(N169="snížená",J169,0)</f>
        <v>0</v>
      </c>
      <c r="BG169" s="237">
        <f>IF(N169="zákl. přenesená",J169,0)</f>
        <v>0</v>
      </c>
      <c r="BH169" s="237">
        <f>IF(N169="sníž. přenesená",J169,0)</f>
        <v>0</v>
      </c>
      <c r="BI169" s="237">
        <f>IF(N169="nulová",J169,0)</f>
        <v>0</v>
      </c>
      <c r="BJ169" s="4" t="s">
        <v>75</v>
      </c>
      <c r="BK169" s="237">
        <f>ROUND(I169*H169,2)</f>
        <v>0</v>
      </c>
      <c r="BL169" s="4" t="s">
        <v>275</v>
      </c>
      <c r="BM169" s="236" t="s">
        <v>359</v>
      </c>
    </row>
    <row r="170" spans="2:65" s="1" customFormat="1">
      <c r="B170" s="14"/>
      <c r="D170" s="238" t="s">
        <v>277</v>
      </c>
      <c r="F170" s="239" t="s">
        <v>360</v>
      </c>
      <c r="L170" s="14"/>
      <c r="M170" s="240"/>
      <c r="T170" s="142"/>
      <c r="AT170" s="4" t="s">
        <v>277</v>
      </c>
      <c r="AU170" s="4" t="s">
        <v>77</v>
      </c>
    </row>
    <row r="171" spans="2:65" s="1" customFormat="1" ht="44.25" customHeight="1">
      <c r="B171" s="14"/>
      <c r="C171" s="225" t="s">
        <v>388</v>
      </c>
      <c r="D171" s="225" t="s">
        <v>271</v>
      </c>
      <c r="E171" s="226" t="s">
        <v>362</v>
      </c>
      <c r="F171" s="227" t="s">
        <v>363</v>
      </c>
      <c r="G171" s="228" t="s">
        <v>353</v>
      </c>
      <c r="H171" s="229">
        <v>144.57599999999999</v>
      </c>
      <c r="I171" s="22"/>
      <c r="J171" s="231">
        <f>ROUND(I171*H171,2)</f>
        <v>0</v>
      </c>
      <c r="K171" s="227" t="s">
        <v>274</v>
      </c>
      <c r="L171" s="14"/>
      <c r="M171" s="232" t="s">
        <v>3</v>
      </c>
      <c r="N171" s="233" t="s">
        <v>39</v>
      </c>
      <c r="P171" s="234">
        <f>O171*H171</f>
        <v>0</v>
      </c>
      <c r="Q171" s="234">
        <v>0</v>
      </c>
      <c r="R171" s="234">
        <f>Q171*H171</f>
        <v>0</v>
      </c>
      <c r="S171" s="234">
        <v>0</v>
      </c>
      <c r="T171" s="235">
        <f>S171*H171</f>
        <v>0</v>
      </c>
      <c r="AR171" s="236" t="s">
        <v>275</v>
      </c>
      <c r="AT171" s="236" t="s">
        <v>271</v>
      </c>
      <c r="AU171" s="236" t="s">
        <v>77</v>
      </c>
      <c r="AY171" s="4" t="s">
        <v>268</v>
      </c>
      <c r="BE171" s="237">
        <f>IF(N171="základní",J171,0)</f>
        <v>0</v>
      </c>
      <c r="BF171" s="237">
        <f>IF(N171="snížená",J171,0)</f>
        <v>0</v>
      </c>
      <c r="BG171" s="237">
        <f>IF(N171="zákl. přenesená",J171,0)</f>
        <v>0</v>
      </c>
      <c r="BH171" s="237">
        <f>IF(N171="sníž. přenesená",J171,0)</f>
        <v>0</v>
      </c>
      <c r="BI171" s="237">
        <f>IF(N171="nulová",J171,0)</f>
        <v>0</v>
      </c>
      <c r="BJ171" s="4" t="s">
        <v>75</v>
      </c>
      <c r="BK171" s="237">
        <f>ROUND(I171*H171,2)</f>
        <v>0</v>
      </c>
      <c r="BL171" s="4" t="s">
        <v>275</v>
      </c>
      <c r="BM171" s="236" t="s">
        <v>364</v>
      </c>
    </row>
    <row r="172" spans="2:65" s="1" customFormat="1">
      <c r="B172" s="14"/>
      <c r="D172" s="238" t="s">
        <v>277</v>
      </c>
      <c r="F172" s="239" t="s">
        <v>365</v>
      </c>
      <c r="L172" s="14"/>
      <c r="M172" s="240"/>
      <c r="T172" s="142"/>
      <c r="AT172" s="4" t="s">
        <v>277</v>
      </c>
      <c r="AU172" s="4" t="s">
        <v>77</v>
      </c>
    </row>
    <row r="173" spans="2:65" s="242" customFormat="1">
      <c r="B173" s="241"/>
      <c r="D173" s="243" t="s">
        <v>279</v>
      </c>
      <c r="F173" s="245" t="s">
        <v>1420</v>
      </c>
      <c r="H173" s="246">
        <v>144.57599999999999</v>
      </c>
      <c r="L173" s="241"/>
      <c r="M173" s="247"/>
      <c r="T173" s="248"/>
      <c r="AT173" s="244" t="s">
        <v>279</v>
      </c>
      <c r="AU173" s="244" t="s">
        <v>77</v>
      </c>
      <c r="AV173" s="242" t="s">
        <v>77</v>
      </c>
      <c r="AW173" s="242" t="s">
        <v>4</v>
      </c>
      <c r="AX173" s="242" t="s">
        <v>75</v>
      </c>
      <c r="AY173" s="244" t="s">
        <v>268</v>
      </c>
    </row>
    <row r="174" spans="2:65" s="1" customFormat="1" ht="44.25" customHeight="1">
      <c r="B174" s="14"/>
      <c r="C174" s="225" t="s">
        <v>393</v>
      </c>
      <c r="D174" s="225" t="s">
        <v>271</v>
      </c>
      <c r="E174" s="226" t="s">
        <v>368</v>
      </c>
      <c r="F174" s="227" t="s">
        <v>369</v>
      </c>
      <c r="G174" s="228" t="s">
        <v>353</v>
      </c>
      <c r="H174" s="229">
        <v>6.024</v>
      </c>
      <c r="I174" s="22"/>
      <c r="J174" s="231">
        <f>ROUND(I174*H174,2)</f>
        <v>0</v>
      </c>
      <c r="K174" s="227" t="s">
        <v>274</v>
      </c>
      <c r="L174" s="14"/>
      <c r="M174" s="232" t="s">
        <v>3</v>
      </c>
      <c r="N174" s="233" t="s">
        <v>39</v>
      </c>
      <c r="P174" s="234">
        <f>O174*H174</f>
        <v>0</v>
      </c>
      <c r="Q174" s="234">
        <v>0</v>
      </c>
      <c r="R174" s="234">
        <f>Q174*H174</f>
        <v>0</v>
      </c>
      <c r="S174" s="234">
        <v>0</v>
      </c>
      <c r="T174" s="235">
        <f>S174*H174</f>
        <v>0</v>
      </c>
      <c r="AR174" s="236" t="s">
        <v>275</v>
      </c>
      <c r="AT174" s="236" t="s">
        <v>271</v>
      </c>
      <c r="AU174" s="236" t="s">
        <v>77</v>
      </c>
      <c r="AY174" s="4" t="s">
        <v>268</v>
      </c>
      <c r="BE174" s="237">
        <f>IF(N174="základní",J174,0)</f>
        <v>0</v>
      </c>
      <c r="BF174" s="237">
        <f>IF(N174="snížená",J174,0)</f>
        <v>0</v>
      </c>
      <c r="BG174" s="237">
        <f>IF(N174="zákl. přenesená",J174,0)</f>
        <v>0</v>
      </c>
      <c r="BH174" s="237">
        <f>IF(N174="sníž. přenesená",J174,0)</f>
        <v>0</v>
      </c>
      <c r="BI174" s="237">
        <f>IF(N174="nulová",J174,0)</f>
        <v>0</v>
      </c>
      <c r="BJ174" s="4" t="s">
        <v>75</v>
      </c>
      <c r="BK174" s="237">
        <f>ROUND(I174*H174,2)</f>
        <v>0</v>
      </c>
      <c r="BL174" s="4" t="s">
        <v>275</v>
      </c>
      <c r="BM174" s="236" t="s">
        <v>370</v>
      </c>
    </row>
    <row r="175" spans="2:65" s="1" customFormat="1">
      <c r="B175" s="14"/>
      <c r="D175" s="238" t="s">
        <v>277</v>
      </c>
      <c r="F175" s="239" t="s">
        <v>371</v>
      </c>
      <c r="L175" s="14"/>
      <c r="M175" s="240"/>
      <c r="T175" s="142"/>
      <c r="AT175" s="4" t="s">
        <v>277</v>
      </c>
      <c r="AU175" s="4" t="s">
        <v>77</v>
      </c>
    </row>
    <row r="176" spans="2:65" s="214" customFormat="1" ht="25.9" customHeight="1">
      <c r="B176" s="213"/>
      <c r="D176" s="215" t="s">
        <v>67</v>
      </c>
      <c r="E176" s="216" t="s">
        <v>372</v>
      </c>
      <c r="F176" s="216" t="s">
        <v>373</v>
      </c>
      <c r="J176" s="217">
        <f>BK176</f>
        <v>0</v>
      </c>
      <c r="L176" s="213"/>
      <c r="M176" s="218"/>
      <c r="P176" s="219">
        <f>P177+P189+P254+P260+P264</f>
        <v>0</v>
      </c>
      <c r="R176" s="219">
        <f>R177+R189+R254+R260+R264</f>
        <v>2.2483260754000001</v>
      </c>
      <c r="T176" s="220">
        <f>T177+T189+T254+T260+T264</f>
        <v>2.2100000000000002E-5</v>
      </c>
      <c r="AR176" s="215" t="s">
        <v>75</v>
      </c>
      <c r="AT176" s="221" t="s">
        <v>67</v>
      </c>
      <c r="AU176" s="221" t="s">
        <v>68</v>
      </c>
      <c r="AY176" s="215" t="s">
        <v>268</v>
      </c>
      <c r="BK176" s="222">
        <f>BK177+BK189+BK254+BK260+BK264</f>
        <v>0</v>
      </c>
    </row>
    <row r="177" spans="2:65" s="214" customFormat="1" ht="22.9" customHeight="1">
      <c r="B177" s="213"/>
      <c r="D177" s="215" t="s">
        <v>67</v>
      </c>
      <c r="E177" s="223" t="s">
        <v>186</v>
      </c>
      <c r="F177" s="223" t="s">
        <v>1421</v>
      </c>
      <c r="J177" s="224">
        <f>BK177</f>
        <v>0</v>
      </c>
      <c r="L177" s="213"/>
      <c r="M177" s="218"/>
      <c r="P177" s="219">
        <f>SUM(P178:P188)</f>
        <v>0</v>
      </c>
      <c r="R177" s="219">
        <f>SUM(R178:R188)</f>
        <v>0.26833624</v>
      </c>
      <c r="T177" s="220">
        <f>SUM(T178:T188)</f>
        <v>0</v>
      </c>
      <c r="AR177" s="215" t="s">
        <v>75</v>
      </c>
      <c r="AT177" s="221" t="s">
        <v>67</v>
      </c>
      <c r="AU177" s="221" t="s">
        <v>75</v>
      </c>
      <c r="AY177" s="215" t="s">
        <v>268</v>
      </c>
      <c r="BK177" s="222">
        <f>SUM(BK178:BK188)</f>
        <v>0</v>
      </c>
    </row>
    <row r="178" spans="2:65" s="1" customFormat="1" ht="49.15" customHeight="1">
      <c r="B178" s="14"/>
      <c r="C178" s="225" t="s">
        <v>399</v>
      </c>
      <c r="D178" s="225" t="s">
        <v>271</v>
      </c>
      <c r="E178" s="226" t="s">
        <v>1422</v>
      </c>
      <c r="F178" s="227" t="s">
        <v>1423</v>
      </c>
      <c r="G178" s="228" t="s">
        <v>184</v>
      </c>
      <c r="H178" s="229">
        <v>3.4319999999999999</v>
      </c>
      <c r="I178" s="22"/>
      <c r="J178" s="231">
        <f>ROUND(I178*H178,2)</f>
        <v>0</v>
      </c>
      <c r="K178" s="227" t="s">
        <v>274</v>
      </c>
      <c r="L178" s="14"/>
      <c r="M178" s="232" t="s">
        <v>3</v>
      </c>
      <c r="N178" s="233" t="s">
        <v>39</v>
      </c>
      <c r="P178" s="234">
        <f>O178*H178</f>
        <v>0</v>
      </c>
      <c r="Q178" s="234">
        <v>6.3070000000000001E-2</v>
      </c>
      <c r="R178" s="234">
        <f>Q178*H178</f>
        <v>0.21645623999999999</v>
      </c>
      <c r="S178" s="234">
        <v>0</v>
      </c>
      <c r="T178" s="235">
        <f>S178*H178</f>
        <v>0</v>
      </c>
      <c r="AR178" s="236" t="s">
        <v>275</v>
      </c>
      <c r="AT178" s="236" t="s">
        <v>271</v>
      </c>
      <c r="AU178" s="236" t="s">
        <v>77</v>
      </c>
      <c r="AY178" s="4" t="s">
        <v>268</v>
      </c>
      <c r="BE178" s="237">
        <f>IF(N178="základní",J178,0)</f>
        <v>0</v>
      </c>
      <c r="BF178" s="237">
        <f>IF(N178="snížená",J178,0)</f>
        <v>0</v>
      </c>
      <c r="BG178" s="237">
        <f>IF(N178="zákl. přenesená",J178,0)</f>
        <v>0</v>
      </c>
      <c r="BH178" s="237">
        <f>IF(N178="sníž. přenesená",J178,0)</f>
        <v>0</v>
      </c>
      <c r="BI178" s="237">
        <f>IF(N178="nulová",J178,0)</f>
        <v>0</v>
      </c>
      <c r="BJ178" s="4" t="s">
        <v>75</v>
      </c>
      <c r="BK178" s="237">
        <f>ROUND(I178*H178,2)</f>
        <v>0</v>
      </c>
      <c r="BL178" s="4" t="s">
        <v>275</v>
      </c>
      <c r="BM178" s="236" t="s">
        <v>1424</v>
      </c>
    </row>
    <row r="179" spans="2:65" s="1" customFormat="1">
      <c r="B179" s="14"/>
      <c r="D179" s="238" t="s">
        <v>277</v>
      </c>
      <c r="F179" s="239" t="s">
        <v>1425</v>
      </c>
      <c r="L179" s="14"/>
      <c r="M179" s="240"/>
      <c r="T179" s="142"/>
      <c r="AT179" s="4" t="s">
        <v>277</v>
      </c>
      <c r="AU179" s="4" t="s">
        <v>77</v>
      </c>
    </row>
    <row r="180" spans="2:65" s="242" customFormat="1">
      <c r="B180" s="241"/>
      <c r="D180" s="243" t="s">
        <v>279</v>
      </c>
      <c r="E180" s="244" t="s">
        <v>3</v>
      </c>
      <c r="F180" s="245" t="s">
        <v>1426</v>
      </c>
      <c r="H180" s="246">
        <v>0.6</v>
      </c>
      <c r="L180" s="241"/>
      <c r="M180" s="247"/>
      <c r="T180" s="248"/>
      <c r="AT180" s="244" t="s">
        <v>279</v>
      </c>
      <c r="AU180" s="244" t="s">
        <v>77</v>
      </c>
      <c r="AV180" s="242" t="s">
        <v>77</v>
      </c>
      <c r="AW180" s="242" t="s">
        <v>30</v>
      </c>
      <c r="AX180" s="242" t="s">
        <v>68</v>
      </c>
      <c r="AY180" s="244" t="s">
        <v>268</v>
      </c>
    </row>
    <row r="181" spans="2:65" s="257" customFormat="1">
      <c r="B181" s="256"/>
      <c r="D181" s="243" t="s">
        <v>279</v>
      </c>
      <c r="E181" s="258" t="s">
        <v>3</v>
      </c>
      <c r="F181" s="259" t="s">
        <v>1427</v>
      </c>
      <c r="H181" s="258" t="s">
        <v>3</v>
      </c>
      <c r="L181" s="256"/>
      <c r="M181" s="260"/>
      <c r="T181" s="261"/>
      <c r="AT181" s="258" t="s">
        <v>279</v>
      </c>
      <c r="AU181" s="258" t="s">
        <v>77</v>
      </c>
      <c r="AV181" s="257" t="s">
        <v>75</v>
      </c>
      <c r="AW181" s="257" t="s">
        <v>30</v>
      </c>
      <c r="AX181" s="257" t="s">
        <v>68</v>
      </c>
      <c r="AY181" s="258" t="s">
        <v>268</v>
      </c>
    </row>
    <row r="182" spans="2:65" s="242" customFormat="1">
      <c r="B182" s="241"/>
      <c r="D182" s="243" t="s">
        <v>279</v>
      </c>
      <c r="E182" s="244" t="s">
        <v>3</v>
      </c>
      <c r="F182" s="245" t="s">
        <v>1428</v>
      </c>
      <c r="H182" s="246">
        <v>2.3319999999999999</v>
      </c>
      <c r="L182" s="241"/>
      <c r="M182" s="247"/>
      <c r="T182" s="248"/>
      <c r="AT182" s="244" t="s">
        <v>279</v>
      </c>
      <c r="AU182" s="244" t="s">
        <v>77</v>
      </c>
      <c r="AV182" s="242" t="s">
        <v>77</v>
      </c>
      <c r="AW182" s="242" t="s">
        <v>30</v>
      </c>
      <c r="AX182" s="242" t="s">
        <v>68</v>
      </c>
      <c r="AY182" s="244" t="s">
        <v>268</v>
      </c>
    </row>
    <row r="183" spans="2:65" s="257" customFormat="1">
      <c r="B183" s="256"/>
      <c r="D183" s="243" t="s">
        <v>279</v>
      </c>
      <c r="E183" s="258" t="s">
        <v>3</v>
      </c>
      <c r="F183" s="259" t="s">
        <v>1429</v>
      </c>
      <c r="H183" s="258" t="s">
        <v>3</v>
      </c>
      <c r="L183" s="256"/>
      <c r="M183" s="260"/>
      <c r="T183" s="261"/>
      <c r="AT183" s="258" t="s">
        <v>279</v>
      </c>
      <c r="AU183" s="258" t="s">
        <v>77</v>
      </c>
      <c r="AV183" s="257" t="s">
        <v>75</v>
      </c>
      <c r="AW183" s="257" t="s">
        <v>30</v>
      </c>
      <c r="AX183" s="257" t="s">
        <v>68</v>
      </c>
      <c r="AY183" s="258" t="s">
        <v>268</v>
      </c>
    </row>
    <row r="184" spans="2:65" s="242" customFormat="1">
      <c r="B184" s="241"/>
      <c r="D184" s="243" t="s">
        <v>279</v>
      </c>
      <c r="E184" s="244" t="s">
        <v>3</v>
      </c>
      <c r="F184" s="245" t="s">
        <v>1430</v>
      </c>
      <c r="H184" s="246">
        <v>0.5</v>
      </c>
      <c r="L184" s="241"/>
      <c r="M184" s="247"/>
      <c r="T184" s="248"/>
      <c r="AT184" s="244" t="s">
        <v>279</v>
      </c>
      <c r="AU184" s="244" t="s">
        <v>77</v>
      </c>
      <c r="AV184" s="242" t="s">
        <v>77</v>
      </c>
      <c r="AW184" s="242" t="s">
        <v>30</v>
      </c>
      <c r="AX184" s="242" t="s">
        <v>68</v>
      </c>
      <c r="AY184" s="244" t="s">
        <v>268</v>
      </c>
    </row>
    <row r="185" spans="2:65" s="250" customFormat="1">
      <c r="B185" s="249"/>
      <c r="D185" s="243" t="s">
        <v>279</v>
      </c>
      <c r="E185" s="251" t="s">
        <v>3</v>
      </c>
      <c r="F185" s="252" t="s">
        <v>298</v>
      </c>
      <c r="H185" s="253">
        <v>3.4319999999999999</v>
      </c>
      <c r="L185" s="249"/>
      <c r="M185" s="254"/>
      <c r="T185" s="255"/>
      <c r="AT185" s="251" t="s">
        <v>279</v>
      </c>
      <c r="AU185" s="251" t="s">
        <v>77</v>
      </c>
      <c r="AV185" s="250" t="s">
        <v>275</v>
      </c>
      <c r="AW185" s="250" t="s">
        <v>30</v>
      </c>
      <c r="AX185" s="250" t="s">
        <v>75</v>
      </c>
      <c r="AY185" s="251" t="s">
        <v>268</v>
      </c>
    </row>
    <row r="186" spans="2:65" s="1" customFormat="1" ht="37.9" customHeight="1">
      <c r="B186" s="14"/>
      <c r="C186" s="225" t="s">
        <v>8</v>
      </c>
      <c r="D186" s="225" t="s">
        <v>271</v>
      </c>
      <c r="E186" s="226" t="s">
        <v>1431</v>
      </c>
      <c r="F186" s="227" t="s">
        <v>1432</v>
      </c>
      <c r="G186" s="228" t="s">
        <v>317</v>
      </c>
      <c r="H186" s="229">
        <v>1</v>
      </c>
      <c r="I186" s="22"/>
      <c r="J186" s="231">
        <f>ROUND(I186*H186,2)</f>
        <v>0</v>
      </c>
      <c r="K186" s="227" t="s">
        <v>274</v>
      </c>
      <c r="L186" s="14"/>
      <c r="M186" s="232" t="s">
        <v>3</v>
      </c>
      <c r="N186" s="233" t="s">
        <v>39</v>
      </c>
      <c r="P186" s="234">
        <f>O186*H186</f>
        <v>0</v>
      </c>
      <c r="Q186" s="234">
        <v>2.588E-2</v>
      </c>
      <c r="R186" s="234">
        <f>Q186*H186</f>
        <v>2.588E-2</v>
      </c>
      <c r="S186" s="234">
        <v>0</v>
      </c>
      <c r="T186" s="235">
        <f>S186*H186</f>
        <v>0</v>
      </c>
      <c r="AR186" s="236" t="s">
        <v>275</v>
      </c>
      <c r="AT186" s="236" t="s">
        <v>271</v>
      </c>
      <c r="AU186" s="236" t="s">
        <v>77</v>
      </c>
      <c r="AY186" s="4" t="s">
        <v>268</v>
      </c>
      <c r="BE186" s="237">
        <f>IF(N186="základní",J186,0)</f>
        <v>0</v>
      </c>
      <c r="BF186" s="237">
        <f>IF(N186="snížená",J186,0)</f>
        <v>0</v>
      </c>
      <c r="BG186" s="237">
        <f>IF(N186="zákl. přenesená",J186,0)</f>
        <v>0</v>
      </c>
      <c r="BH186" s="237">
        <f>IF(N186="sníž. přenesená",J186,0)</f>
        <v>0</v>
      </c>
      <c r="BI186" s="237">
        <f>IF(N186="nulová",J186,0)</f>
        <v>0</v>
      </c>
      <c r="BJ186" s="4" t="s">
        <v>75</v>
      </c>
      <c r="BK186" s="237">
        <f>ROUND(I186*H186,2)</f>
        <v>0</v>
      </c>
      <c r="BL186" s="4" t="s">
        <v>275</v>
      </c>
      <c r="BM186" s="236" t="s">
        <v>1433</v>
      </c>
    </row>
    <row r="187" spans="2:65" s="1" customFormat="1">
      <c r="B187" s="14"/>
      <c r="D187" s="238" t="s">
        <v>277</v>
      </c>
      <c r="F187" s="239" t="s">
        <v>1434</v>
      </c>
      <c r="L187" s="14"/>
      <c r="M187" s="240"/>
      <c r="T187" s="142"/>
      <c r="AT187" s="4" t="s">
        <v>277</v>
      </c>
      <c r="AU187" s="4" t="s">
        <v>77</v>
      </c>
    </row>
    <row r="188" spans="2:65" s="1" customFormat="1" ht="24.2" customHeight="1">
      <c r="B188" s="14"/>
      <c r="C188" s="262" t="s">
        <v>411</v>
      </c>
      <c r="D188" s="262" t="s">
        <v>383</v>
      </c>
      <c r="E188" s="263" t="s">
        <v>1435</v>
      </c>
      <c r="F188" s="264" t="s">
        <v>1436</v>
      </c>
      <c r="G188" s="265" t="s">
        <v>317</v>
      </c>
      <c r="H188" s="266">
        <v>1</v>
      </c>
      <c r="I188" s="24"/>
      <c r="J188" s="268">
        <f>ROUND(I188*H188,2)</f>
        <v>0</v>
      </c>
      <c r="K188" s="264" t="s">
        <v>274</v>
      </c>
      <c r="L188" s="269"/>
      <c r="M188" s="270" t="s">
        <v>3</v>
      </c>
      <c r="N188" s="271" t="s">
        <v>39</v>
      </c>
      <c r="P188" s="234">
        <f>O188*H188</f>
        <v>0</v>
      </c>
      <c r="Q188" s="234">
        <v>2.5999999999999999E-2</v>
      </c>
      <c r="R188" s="234">
        <f>Q188*H188</f>
        <v>2.5999999999999999E-2</v>
      </c>
      <c r="S188" s="234">
        <v>0</v>
      </c>
      <c r="T188" s="235">
        <f>S188*H188</f>
        <v>0</v>
      </c>
      <c r="AR188" s="236" t="s">
        <v>314</v>
      </c>
      <c r="AT188" s="236" t="s">
        <v>383</v>
      </c>
      <c r="AU188" s="236" t="s">
        <v>77</v>
      </c>
      <c r="AY188" s="4" t="s">
        <v>268</v>
      </c>
      <c r="BE188" s="237">
        <f>IF(N188="základní",J188,0)</f>
        <v>0</v>
      </c>
      <c r="BF188" s="237">
        <f>IF(N188="snížená",J188,0)</f>
        <v>0</v>
      </c>
      <c r="BG188" s="237">
        <f>IF(N188="zákl. přenesená",J188,0)</f>
        <v>0</v>
      </c>
      <c r="BH188" s="237">
        <f>IF(N188="sníž. přenesená",J188,0)</f>
        <v>0</v>
      </c>
      <c r="BI188" s="237">
        <f>IF(N188="nulová",J188,0)</f>
        <v>0</v>
      </c>
      <c r="BJ188" s="4" t="s">
        <v>75</v>
      </c>
      <c r="BK188" s="237">
        <f>ROUND(I188*H188,2)</f>
        <v>0</v>
      </c>
      <c r="BL188" s="4" t="s">
        <v>275</v>
      </c>
      <c r="BM188" s="236" t="s">
        <v>1437</v>
      </c>
    </row>
    <row r="189" spans="2:65" s="214" customFormat="1" ht="22.9" customHeight="1">
      <c r="B189" s="213"/>
      <c r="D189" s="215" t="s">
        <v>67</v>
      </c>
      <c r="E189" s="223" t="s">
        <v>305</v>
      </c>
      <c r="F189" s="223" t="s">
        <v>374</v>
      </c>
      <c r="J189" s="224">
        <f>BK189</f>
        <v>0</v>
      </c>
      <c r="L189" s="213"/>
      <c r="M189" s="218"/>
      <c r="P189" s="219">
        <f>P190+P229+P236</f>
        <v>0</v>
      </c>
      <c r="R189" s="219">
        <f>R190+R229+R236</f>
        <v>1.9782940854</v>
      </c>
      <c r="T189" s="220">
        <f>T190+T229+T236</f>
        <v>2.2100000000000002E-5</v>
      </c>
      <c r="AR189" s="215" t="s">
        <v>75</v>
      </c>
      <c r="AT189" s="221" t="s">
        <v>67</v>
      </c>
      <c r="AU189" s="221" t="s">
        <v>75</v>
      </c>
      <c r="AY189" s="215" t="s">
        <v>268</v>
      </c>
      <c r="BK189" s="222">
        <f>BK190+BK229+BK236</f>
        <v>0</v>
      </c>
    </row>
    <row r="190" spans="2:65" s="214" customFormat="1" ht="20.85" customHeight="1">
      <c r="B190" s="213"/>
      <c r="D190" s="215" t="s">
        <v>67</v>
      </c>
      <c r="E190" s="223" t="s">
        <v>375</v>
      </c>
      <c r="F190" s="223" t="s">
        <v>376</v>
      </c>
      <c r="J190" s="224">
        <f>BK190</f>
        <v>0</v>
      </c>
      <c r="L190" s="213"/>
      <c r="M190" s="218"/>
      <c r="P190" s="219">
        <f>P191+SUM(P192:P209)</f>
        <v>0</v>
      </c>
      <c r="R190" s="219">
        <f>R191+SUM(R192:R209)</f>
        <v>1.55997903</v>
      </c>
      <c r="T190" s="220">
        <f>T191+SUM(T192:T209)</f>
        <v>2.2100000000000002E-5</v>
      </c>
      <c r="AR190" s="215" t="s">
        <v>75</v>
      </c>
      <c r="AT190" s="221" t="s">
        <v>67</v>
      </c>
      <c r="AU190" s="221" t="s">
        <v>77</v>
      </c>
      <c r="AY190" s="215" t="s">
        <v>268</v>
      </c>
      <c r="BK190" s="222">
        <f>BK191+SUM(BK192:BK209)</f>
        <v>0</v>
      </c>
    </row>
    <row r="191" spans="2:65" s="1" customFormat="1" ht="55.5" customHeight="1">
      <c r="B191" s="14"/>
      <c r="C191" s="225" t="s">
        <v>418</v>
      </c>
      <c r="D191" s="225" t="s">
        <v>271</v>
      </c>
      <c r="E191" s="226" t="s">
        <v>377</v>
      </c>
      <c r="F191" s="227" t="s">
        <v>378</v>
      </c>
      <c r="G191" s="228" t="s">
        <v>379</v>
      </c>
      <c r="H191" s="229">
        <v>6.44</v>
      </c>
      <c r="I191" s="22"/>
      <c r="J191" s="231">
        <f>ROUND(I191*H191,2)</f>
        <v>0</v>
      </c>
      <c r="K191" s="227" t="s">
        <v>274</v>
      </c>
      <c r="L191" s="14"/>
      <c r="M191" s="232" t="s">
        <v>3</v>
      </c>
      <c r="N191" s="233" t="s">
        <v>39</v>
      </c>
      <c r="P191" s="234">
        <f>O191*H191</f>
        <v>0</v>
      </c>
      <c r="Q191" s="234">
        <v>0</v>
      </c>
      <c r="R191" s="234">
        <f>Q191*H191</f>
        <v>0</v>
      </c>
      <c r="S191" s="234">
        <v>0</v>
      </c>
      <c r="T191" s="235">
        <f>S191*H191</f>
        <v>0</v>
      </c>
      <c r="AR191" s="236" t="s">
        <v>275</v>
      </c>
      <c r="AT191" s="236" t="s">
        <v>271</v>
      </c>
      <c r="AU191" s="236" t="s">
        <v>186</v>
      </c>
      <c r="AY191" s="4" t="s">
        <v>268</v>
      </c>
      <c r="BE191" s="237">
        <f>IF(N191="základní",J191,0)</f>
        <v>0</v>
      </c>
      <c r="BF191" s="237">
        <f>IF(N191="snížená",J191,0)</f>
        <v>0</v>
      </c>
      <c r="BG191" s="237">
        <f>IF(N191="zákl. přenesená",J191,0)</f>
        <v>0</v>
      </c>
      <c r="BH191" s="237">
        <f>IF(N191="sníž. přenesená",J191,0)</f>
        <v>0</v>
      </c>
      <c r="BI191" s="237">
        <f>IF(N191="nulová",J191,0)</f>
        <v>0</v>
      </c>
      <c r="BJ191" s="4" t="s">
        <v>75</v>
      </c>
      <c r="BK191" s="237">
        <f>ROUND(I191*H191,2)</f>
        <v>0</v>
      </c>
      <c r="BL191" s="4" t="s">
        <v>275</v>
      </c>
      <c r="BM191" s="236" t="s">
        <v>380</v>
      </c>
    </row>
    <row r="192" spans="2:65" s="1" customFormat="1">
      <c r="B192" s="14"/>
      <c r="D192" s="238" t="s">
        <v>277</v>
      </c>
      <c r="F192" s="239" t="s">
        <v>381</v>
      </c>
      <c r="L192" s="14"/>
      <c r="M192" s="240"/>
      <c r="T192" s="142"/>
      <c r="AT192" s="4" t="s">
        <v>277</v>
      </c>
      <c r="AU192" s="4" t="s">
        <v>186</v>
      </c>
    </row>
    <row r="193" spans="2:65" s="242" customFormat="1">
      <c r="B193" s="241"/>
      <c r="D193" s="243" t="s">
        <v>279</v>
      </c>
      <c r="E193" s="244" t="s">
        <v>3</v>
      </c>
      <c r="F193" s="245" t="s">
        <v>216</v>
      </c>
      <c r="H193" s="246">
        <v>4.24</v>
      </c>
      <c r="L193" s="241"/>
      <c r="M193" s="247"/>
      <c r="T193" s="248"/>
      <c r="AT193" s="244" t="s">
        <v>279</v>
      </c>
      <c r="AU193" s="244" t="s">
        <v>186</v>
      </c>
      <c r="AV193" s="242" t="s">
        <v>77</v>
      </c>
      <c r="AW193" s="242" t="s">
        <v>30</v>
      </c>
      <c r="AX193" s="242" t="s">
        <v>68</v>
      </c>
      <c r="AY193" s="244" t="s">
        <v>268</v>
      </c>
    </row>
    <row r="194" spans="2:65" s="242" customFormat="1">
      <c r="B194" s="241"/>
      <c r="D194" s="243" t="s">
        <v>279</v>
      </c>
      <c r="E194" s="244" t="s">
        <v>3</v>
      </c>
      <c r="F194" s="245" t="s">
        <v>218</v>
      </c>
      <c r="H194" s="246">
        <v>2.2000000000000002</v>
      </c>
      <c r="L194" s="241"/>
      <c r="M194" s="247"/>
      <c r="T194" s="248"/>
      <c r="AT194" s="244" t="s">
        <v>279</v>
      </c>
      <c r="AU194" s="244" t="s">
        <v>186</v>
      </c>
      <c r="AV194" s="242" t="s">
        <v>77</v>
      </c>
      <c r="AW194" s="242" t="s">
        <v>30</v>
      </c>
      <c r="AX194" s="242" t="s">
        <v>68</v>
      </c>
      <c r="AY194" s="244" t="s">
        <v>268</v>
      </c>
    </row>
    <row r="195" spans="2:65" s="250" customFormat="1">
      <c r="B195" s="249"/>
      <c r="D195" s="243" t="s">
        <v>279</v>
      </c>
      <c r="E195" s="251" t="s">
        <v>3</v>
      </c>
      <c r="F195" s="252" t="s">
        <v>298</v>
      </c>
      <c r="H195" s="253">
        <v>6.44</v>
      </c>
      <c r="L195" s="249"/>
      <c r="M195" s="254"/>
      <c r="T195" s="255"/>
      <c r="AT195" s="251" t="s">
        <v>279</v>
      </c>
      <c r="AU195" s="251" t="s">
        <v>186</v>
      </c>
      <c r="AV195" s="250" t="s">
        <v>275</v>
      </c>
      <c r="AW195" s="250" t="s">
        <v>30</v>
      </c>
      <c r="AX195" s="250" t="s">
        <v>75</v>
      </c>
      <c r="AY195" s="251" t="s">
        <v>268</v>
      </c>
    </row>
    <row r="196" spans="2:65" s="1" customFormat="1" ht="16.5" customHeight="1">
      <c r="B196" s="14"/>
      <c r="C196" s="262" t="s">
        <v>423</v>
      </c>
      <c r="D196" s="262" t="s">
        <v>383</v>
      </c>
      <c r="E196" s="263" t="s">
        <v>384</v>
      </c>
      <c r="F196" s="264" t="s">
        <v>385</v>
      </c>
      <c r="G196" s="265" t="s">
        <v>379</v>
      </c>
      <c r="H196" s="266">
        <v>7.0839999999999996</v>
      </c>
      <c r="I196" s="24"/>
      <c r="J196" s="268">
        <f>ROUND(I196*H196,2)</f>
        <v>0</v>
      </c>
      <c r="K196" s="264" t="s">
        <v>274</v>
      </c>
      <c r="L196" s="269"/>
      <c r="M196" s="270" t="s">
        <v>3</v>
      </c>
      <c r="N196" s="271" t="s">
        <v>39</v>
      </c>
      <c r="P196" s="234">
        <f>O196*H196</f>
        <v>0</v>
      </c>
      <c r="Q196" s="234">
        <v>2.9999999999999997E-4</v>
      </c>
      <c r="R196" s="234">
        <f>Q196*H196</f>
        <v>2.1251999999999998E-3</v>
      </c>
      <c r="S196" s="234">
        <v>0</v>
      </c>
      <c r="T196" s="235">
        <f>S196*H196</f>
        <v>0</v>
      </c>
      <c r="AR196" s="236" t="s">
        <v>314</v>
      </c>
      <c r="AT196" s="236" t="s">
        <v>383</v>
      </c>
      <c r="AU196" s="236" t="s">
        <v>186</v>
      </c>
      <c r="AY196" s="4" t="s">
        <v>268</v>
      </c>
      <c r="BE196" s="237">
        <f>IF(N196="základní",J196,0)</f>
        <v>0</v>
      </c>
      <c r="BF196" s="237">
        <f>IF(N196="snížená",J196,0)</f>
        <v>0</v>
      </c>
      <c r="BG196" s="237">
        <f>IF(N196="zákl. přenesená",J196,0)</f>
        <v>0</v>
      </c>
      <c r="BH196" s="237">
        <f>IF(N196="sníž. přenesená",J196,0)</f>
        <v>0</v>
      </c>
      <c r="BI196" s="237">
        <f>IF(N196="nulová",J196,0)</f>
        <v>0</v>
      </c>
      <c r="BJ196" s="4" t="s">
        <v>75</v>
      </c>
      <c r="BK196" s="237">
        <f>ROUND(I196*H196,2)</f>
        <v>0</v>
      </c>
      <c r="BL196" s="4" t="s">
        <v>275</v>
      </c>
      <c r="BM196" s="236" t="s">
        <v>386</v>
      </c>
    </row>
    <row r="197" spans="2:65" s="242" customFormat="1">
      <c r="B197" s="241"/>
      <c r="D197" s="243" t="s">
        <v>279</v>
      </c>
      <c r="F197" s="245" t="s">
        <v>1438</v>
      </c>
      <c r="H197" s="246">
        <v>7.0839999999999996</v>
      </c>
      <c r="L197" s="241"/>
      <c r="M197" s="247"/>
      <c r="T197" s="248"/>
      <c r="AT197" s="244" t="s">
        <v>279</v>
      </c>
      <c r="AU197" s="244" t="s">
        <v>186</v>
      </c>
      <c r="AV197" s="242" t="s">
        <v>77</v>
      </c>
      <c r="AW197" s="242" t="s">
        <v>4</v>
      </c>
      <c r="AX197" s="242" t="s">
        <v>75</v>
      </c>
      <c r="AY197" s="244" t="s">
        <v>268</v>
      </c>
    </row>
    <row r="198" spans="2:65" s="1" customFormat="1" ht="44.25" customHeight="1">
      <c r="B198" s="14"/>
      <c r="C198" s="225" t="s">
        <v>429</v>
      </c>
      <c r="D198" s="225" t="s">
        <v>271</v>
      </c>
      <c r="E198" s="226" t="s">
        <v>389</v>
      </c>
      <c r="F198" s="227" t="s">
        <v>390</v>
      </c>
      <c r="G198" s="228" t="s">
        <v>379</v>
      </c>
      <c r="H198" s="229">
        <v>6.44</v>
      </c>
      <c r="I198" s="22"/>
      <c r="J198" s="231">
        <f>ROUND(I198*H198,2)</f>
        <v>0</v>
      </c>
      <c r="K198" s="227" t="s">
        <v>274</v>
      </c>
      <c r="L198" s="14"/>
      <c r="M198" s="232" t="s">
        <v>3</v>
      </c>
      <c r="N198" s="233" t="s">
        <v>39</v>
      </c>
      <c r="P198" s="234">
        <f>O198*H198</f>
        <v>0</v>
      </c>
      <c r="Q198" s="234">
        <v>0</v>
      </c>
      <c r="R198" s="234">
        <f>Q198*H198</f>
        <v>0</v>
      </c>
      <c r="S198" s="234">
        <v>0</v>
      </c>
      <c r="T198" s="235">
        <f>S198*H198</f>
        <v>0</v>
      </c>
      <c r="AR198" s="236" t="s">
        <v>275</v>
      </c>
      <c r="AT198" s="236" t="s">
        <v>271</v>
      </c>
      <c r="AU198" s="236" t="s">
        <v>186</v>
      </c>
      <c r="AY198" s="4" t="s">
        <v>268</v>
      </c>
      <c r="BE198" s="237">
        <f>IF(N198="základní",J198,0)</f>
        <v>0</v>
      </c>
      <c r="BF198" s="237">
        <f>IF(N198="snížená",J198,0)</f>
        <v>0</v>
      </c>
      <c r="BG198" s="237">
        <f>IF(N198="zákl. přenesená",J198,0)</f>
        <v>0</v>
      </c>
      <c r="BH198" s="237">
        <f>IF(N198="sníž. přenesená",J198,0)</f>
        <v>0</v>
      </c>
      <c r="BI198" s="237">
        <f>IF(N198="nulová",J198,0)</f>
        <v>0</v>
      </c>
      <c r="BJ198" s="4" t="s">
        <v>75</v>
      </c>
      <c r="BK198" s="237">
        <f>ROUND(I198*H198,2)</f>
        <v>0</v>
      </c>
      <c r="BL198" s="4" t="s">
        <v>275</v>
      </c>
      <c r="BM198" s="236" t="s">
        <v>391</v>
      </c>
    </row>
    <row r="199" spans="2:65" s="1" customFormat="1">
      <c r="B199" s="14"/>
      <c r="D199" s="238" t="s">
        <v>277</v>
      </c>
      <c r="F199" s="239" t="s">
        <v>392</v>
      </c>
      <c r="L199" s="14"/>
      <c r="M199" s="240"/>
      <c r="T199" s="142"/>
      <c r="AT199" s="4" t="s">
        <v>277</v>
      </c>
      <c r="AU199" s="4" t="s">
        <v>186</v>
      </c>
    </row>
    <row r="200" spans="2:65" s="1" customFormat="1" ht="24.2" customHeight="1">
      <c r="B200" s="14"/>
      <c r="C200" s="262" t="s">
        <v>434</v>
      </c>
      <c r="D200" s="262" t="s">
        <v>383</v>
      </c>
      <c r="E200" s="263" t="s">
        <v>394</v>
      </c>
      <c r="F200" s="264" t="s">
        <v>395</v>
      </c>
      <c r="G200" s="265" t="s">
        <v>379</v>
      </c>
      <c r="H200" s="266">
        <v>7.0839999999999996</v>
      </c>
      <c r="I200" s="24"/>
      <c r="J200" s="268">
        <f>ROUND(I200*H200,2)</f>
        <v>0</v>
      </c>
      <c r="K200" s="264" t="s">
        <v>274</v>
      </c>
      <c r="L200" s="269"/>
      <c r="M200" s="270" t="s">
        <v>3</v>
      </c>
      <c r="N200" s="271" t="s">
        <v>39</v>
      </c>
      <c r="P200" s="234">
        <f>O200*H200</f>
        <v>0</v>
      </c>
      <c r="Q200" s="234">
        <v>1E-4</v>
      </c>
      <c r="R200" s="234">
        <f>Q200*H200</f>
        <v>7.0839999999999998E-4</v>
      </c>
      <c r="S200" s="234">
        <v>0</v>
      </c>
      <c r="T200" s="235">
        <f>S200*H200</f>
        <v>0</v>
      </c>
      <c r="AR200" s="236" t="s">
        <v>314</v>
      </c>
      <c r="AT200" s="236" t="s">
        <v>383</v>
      </c>
      <c r="AU200" s="236" t="s">
        <v>186</v>
      </c>
      <c r="AY200" s="4" t="s">
        <v>268</v>
      </c>
      <c r="BE200" s="237">
        <f>IF(N200="základní",J200,0)</f>
        <v>0</v>
      </c>
      <c r="BF200" s="237">
        <f>IF(N200="snížená",J200,0)</f>
        <v>0</v>
      </c>
      <c r="BG200" s="237">
        <f>IF(N200="zákl. přenesená",J200,0)</f>
        <v>0</v>
      </c>
      <c r="BH200" s="237">
        <f>IF(N200="sníž. přenesená",J200,0)</f>
        <v>0</v>
      </c>
      <c r="BI200" s="237">
        <f>IF(N200="nulová",J200,0)</f>
        <v>0</v>
      </c>
      <c r="BJ200" s="4" t="s">
        <v>75</v>
      </c>
      <c r="BK200" s="237">
        <f>ROUND(I200*H200,2)</f>
        <v>0</v>
      </c>
      <c r="BL200" s="4" t="s">
        <v>275</v>
      </c>
      <c r="BM200" s="236" t="s">
        <v>396</v>
      </c>
    </row>
    <row r="201" spans="2:65" s="242" customFormat="1">
      <c r="B201" s="241"/>
      <c r="D201" s="243" t="s">
        <v>279</v>
      </c>
      <c r="E201" s="244" t="s">
        <v>3</v>
      </c>
      <c r="F201" s="245" t="s">
        <v>216</v>
      </c>
      <c r="H201" s="246">
        <v>4.24</v>
      </c>
      <c r="L201" s="241"/>
      <c r="M201" s="247"/>
      <c r="T201" s="248"/>
      <c r="AT201" s="244" t="s">
        <v>279</v>
      </c>
      <c r="AU201" s="244" t="s">
        <v>186</v>
      </c>
      <c r="AV201" s="242" t="s">
        <v>77</v>
      </c>
      <c r="AW201" s="242" t="s">
        <v>30</v>
      </c>
      <c r="AX201" s="242" t="s">
        <v>68</v>
      </c>
      <c r="AY201" s="244" t="s">
        <v>268</v>
      </c>
    </row>
    <row r="202" spans="2:65" s="242" customFormat="1">
      <c r="B202" s="241"/>
      <c r="D202" s="243" t="s">
        <v>279</v>
      </c>
      <c r="E202" s="244" t="s">
        <v>3</v>
      </c>
      <c r="F202" s="245" t="s">
        <v>218</v>
      </c>
      <c r="H202" s="246">
        <v>2.2000000000000002</v>
      </c>
      <c r="L202" s="241"/>
      <c r="M202" s="247"/>
      <c r="T202" s="248"/>
      <c r="AT202" s="244" t="s">
        <v>279</v>
      </c>
      <c r="AU202" s="244" t="s">
        <v>186</v>
      </c>
      <c r="AV202" s="242" t="s">
        <v>77</v>
      </c>
      <c r="AW202" s="242" t="s">
        <v>30</v>
      </c>
      <c r="AX202" s="242" t="s">
        <v>68</v>
      </c>
      <c r="AY202" s="244" t="s">
        <v>268</v>
      </c>
    </row>
    <row r="203" spans="2:65" s="250" customFormat="1">
      <c r="B203" s="249"/>
      <c r="D203" s="243" t="s">
        <v>279</v>
      </c>
      <c r="E203" s="251" t="s">
        <v>3</v>
      </c>
      <c r="F203" s="252" t="s">
        <v>298</v>
      </c>
      <c r="H203" s="253">
        <v>6.44</v>
      </c>
      <c r="L203" s="249"/>
      <c r="M203" s="254"/>
      <c r="T203" s="255"/>
      <c r="AT203" s="251" t="s">
        <v>279</v>
      </c>
      <c r="AU203" s="251" t="s">
        <v>186</v>
      </c>
      <c r="AV203" s="250" t="s">
        <v>275</v>
      </c>
      <c r="AW203" s="250" t="s">
        <v>30</v>
      </c>
      <c r="AX203" s="250" t="s">
        <v>75</v>
      </c>
      <c r="AY203" s="251" t="s">
        <v>268</v>
      </c>
    </row>
    <row r="204" spans="2:65" s="242" customFormat="1">
      <c r="B204" s="241"/>
      <c r="D204" s="243" t="s">
        <v>279</v>
      </c>
      <c r="F204" s="245" t="s">
        <v>1438</v>
      </c>
      <c r="H204" s="246">
        <v>7.0839999999999996</v>
      </c>
      <c r="L204" s="241"/>
      <c r="M204" s="247"/>
      <c r="T204" s="248"/>
      <c r="AT204" s="244" t="s">
        <v>279</v>
      </c>
      <c r="AU204" s="244" t="s">
        <v>186</v>
      </c>
      <c r="AV204" s="242" t="s">
        <v>77</v>
      </c>
      <c r="AW204" s="242" t="s">
        <v>4</v>
      </c>
      <c r="AX204" s="242" t="s">
        <v>75</v>
      </c>
      <c r="AY204" s="244" t="s">
        <v>268</v>
      </c>
    </row>
    <row r="205" spans="2:65" s="1" customFormat="1" ht="37.9" customHeight="1">
      <c r="B205" s="14"/>
      <c r="C205" s="225" t="s">
        <v>441</v>
      </c>
      <c r="D205" s="225" t="s">
        <v>271</v>
      </c>
      <c r="E205" s="226" t="s">
        <v>400</v>
      </c>
      <c r="F205" s="227" t="s">
        <v>401</v>
      </c>
      <c r="G205" s="228" t="s">
        <v>184</v>
      </c>
      <c r="H205" s="229">
        <v>2.21</v>
      </c>
      <c r="I205" s="22"/>
      <c r="J205" s="231">
        <f>ROUND(I205*H205,2)</f>
        <v>0</v>
      </c>
      <c r="K205" s="227" t="s">
        <v>274</v>
      </c>
      <c r="L205" s="14"/>
      <c r="M205" s="232" t="s">
        <v>3</v>
      </c>
      <c r="N205" s="233" t="s">
        <v>39</v>
      </c>
      <c r="P205" s="234">
        <f>O205*H205</f>
        <v>0</v>
      </c>
      <c r="Q205" s="234">
        <v>2.1999999999999999E-5</v>
      </c>
      <c r="R205" s="234">
        <f>Q205*H205</f>
        <v>4.8619999999999999E-5</v>
      </c>
      <c r="S205" s="234">
        <v>1.0000000000000001E-5</v>
      </c>
      <c r="T205" s="235">
        <f>S205*H205</f>
        <v>2.2100000000000002E-5</v>
      </c>
      <c r="AR205" s="236" t="s">
        <v>275</v>
      </c>
      <c r="AT205" s="236" t="s">
        <v>271</v>
      </c>
      <c r="AU205" s="236" t="s">
        <v>186</v>
      </c>
      <c r="AY205" s="4" t="s">
        <v>268</v>
      </c>
      <c r="BE205" s="237">
        <f>IF(N205="základní",J205,0)</f>
        <v>0</v>
      </c>
      <c r="BF205" s="237">
        <f>IF(N205="snížená",J205,0)</f>
        <v>0</v>
      </c>
      <c r="BG205" s="237">
        <f>IF(N205="zákl. přenesená",J205,0)</f>
        <v>0</v>
      </c>
      <c r="BH205" s="237">
        <f>IF(N205="sníž. přenesená",J205,0)</f>
        <v>0</v>
      </c>
      <c r="BI205" s="237">
        <f>IF(N205="nulová",J205,0)</f>
        <v>0</v>
      </c>
      <c r="BJ205" s="4" t="s">
        <v>75</v>
      </c>
      <c r="BK205" s="237">
        <f>ROUND(I205*H205,2)</f>
        <v>0</v>
      </c>
      <c r="BL205" s="4" t="s">
        <v>275</v>
      </c>
      <c r="BM205" s="236" t="s">
        <v>402</v>
      </c>
    </row>
    <row r="206" spans="2:65" s="1" customFormat="1">
      <c r="B206" s="14"/>
      <c r="D206" s="238" t="s">
        <v>277</v>
      </c>
      <c r="F206" s="239" t="s">
        <v>403</v>
      </c>
      <c r="L206" s="14"/>
      <c r="M206" s="240"/>
      <c r="T206" s="142"/>
      <c r="AT206" s="4" t="s">
        <v>277</v>
      </c>
      <c r="AU206" s="4" t="s">
        <v>186</v>
      </c>
    </row>
    <row r="207" spans="2:65" s="242" customFormat="1">
      <c r="B207" s="241"/>
      <c r="D207" s="243" t="s">
        <v>279</v>
      </c>
      <c r="E207" s="244" t="s">
        <v>3</v>
      </c>
      <c r="F207" s="245" t="s">
        <v>208</v>
      </c>
      <c r="H207" s="246">
        <v>2.21</v>
      </c>
      <c r="L207" s="241"/>
      <c r="M207" s="247"/>
      <c r="T207" s="248"/>
      <c r="AT207" s="244" t="s">
        <v>279</v>
      </c>
      <c r="AU207" s="244" t="s">
        <v>186</v>
      </c>
      <c r="AV207" s="242" t="s">
        <v>77</v>
      </c>
      <c r="AW207" s="242" t="s">
        <v>30</v>
      </c>
      <c r="AX207" s="242" t="s">
        <v>68</v>
      </c>
      <c r="AY207" s="244" t="s">
        <v>268</v>
      </c>
    </row>
    <row r="208" spans="2:65" s="250" customFormat="1">
      <c r="B208" s="249"/>
      <c r="D208" s="243" t="s">
        <v>279</v>
      </c>
      <c r="E208" s="251" t="s">
        <v>3</v>
      </c>
      <c r="F208" s="252" t="s">
        <v>298</v>
      </c>
      <c r="H208" s="253">
        <v>2.21</v>
      </c>
      <c r="L208" s="249"/>
      <c r="M208" s="254"/>
      <c r="T208" s="255"/>
      <c r="AT208" s="251" t="s">
        <v>279</v>
      </c>
      <c r="AU208" s="251" t="s">
        <v>186</v>
      </c>
      <c r="AV208" s="250" t="s">
        <v>275</v>
      </c>
      <c r="AW208" s="250" t="s">
        <v>30</v>
      </c>
      <c r="AX208" s="250" t="s">
        <v>75</v>
      </c>
      <c r="AY208" s="251" t="s">
        <v>268</v>
      </c>
    </row>
    <row r="209" spans="2:65" s="273" customFormat="1" ht="20.85" customHeight="1">
      <c r="B209" s="272"/>
      <c r="D209" s="274" t="s">
        <v>67</v>
      </c>
      <c r="E209" s="274" t="s">
        <v>404</v>
      </c>
      <c r="F209" s="274" t="s">
        <v>405</v>
      </c>
      <c r="J209" s="275">
        <f>BK209</f>
        <v>0</v>
      </c>
      <c r="L209" s="272"/>
      <c r="M209" s="276"/>
      <c r="P209" s="277">
        <f>SUM(P210:P228)</f>
        <v>0</v>
      </c>
      <c r="R209" s="277">
        <f>SUM(R210:R228)</f>
        <v>1.55709681</v>
      </c>
      <c r="T209" s="278">
        <f>SUM(T210:T228)</f>
        <v>0</v>
      </c>
      <c r="AR209" s="274" t="s">
        <v>75</v>
      </c>
      <c r="AT209" s="279" t="s">
        <v>67</v>
      </c>
      <c r="AU209" s="279" t="s">
        <v>186</v>
      </c>
      <c r="AY209" s="274" t="s">
        <v>268</v>
      </c>
      <c r="BK209" s="280">
        <f>SUM(BK210:BK228)</f>
        <v>0</v>
      </c>
    </row>
    <row r="210" spans="2:65" s="1" customFormat="1" ht="24.2" customHeight="1">
      <c r="B210" s="14"/>
      <c r="C210" s="225" t="s">
        <v>447</v>
      </c>
      <c r="D210" s="225" t="s">
        <v>271</v>
      </c>
      <c r="E210" s="226" t="s">
        <v>406</v>
      </c>
      <c r="F210" s="227" t="s">
        <v>407</v>
      </c>
      <c r="G210" s="228" t="s">
        <v>379</v>
      </c>
      <c r="H210" s="229">
        <v>10.6</v>
      </c>
      <c r="I210" s="22"/>
      <c r="J210" s="231">
        <f>ROUND(I210*H210,2)</f>
        <v>0</v>
      </c>
      <c r="K210" s="227" t="s">
        <v>274</v>
      </c>
      <c r="L210" s="14"/>
      <c r="M210" s="232" t="s">
        <v>3</v>
      </c>
      <c r="N210" s="233" t="s">
        <v>39</v>
      </c>
      <c r="P210" s="234">
        <f>O210*H210</f>
        <v>0</v>
      </c>
      <c r="Q210" s="234">
        <v>1.5E-3</v>
      </c>
      <c r="R210" s="234">
        <f>Q210*H210</f>
        <v>1.5900000000000001E-2</v>
      </c>
      <c r="S210" s="234">
        <v>0</v>
      </c>
      <c r="T210" s="235">
        <f>S210*H210</f>
        <v>0</v>
      </c>
      <c r="AR210" s="236" t="s">
        <v>275</v>
      </c>
      <c r="AT210" s="236" t="s">
        <v>271</v>
      </c>
      <c r="AU210" s="236" t="s">
        <v>275</v>
      </c>
      <c r="AY210" s="4" t="s">
        <v>268</v>
      </c>
      <c r="BE210" s="237">
        <f>IF(N210="základní",J210,0)</f>
        <v>0</v>
      </c>
      <c r="BF210" s="237">
        <f>IF(N210="snížená",J210,0)</f>
        <v>0</v>
      </c>
      <c r="BG210" s="237">
        <f>IF(N210="zákl. přenesená",J210,0)</f>
        <v>0</v>
      </c>
      <c r="BH210" s="237">
        <f>IF(N210="sníž. přenesená",J210,0)</f>
        <v>0</v>
      </c>
      <c r="BI210" s="237">
        <f>IF(N210="nulová",J210,0)</f>
        <v>0</v>
      </c>
      <c r="BJ210" s="4" t="s">
        <v>75</v>
      </c>
      <c r="BK210" s="237">
        <f>ROUND(I210*H210,2)</f>
        <v>0</v>
      </c>
      <c r="BL210" s="4" t="s">
        <v>275</v>
      </c>
      <c r="BM210" s="236" t="s">
        <v>408</v>
      </c>
    </row>
    <row r="211" spans="2:65" s="1" customFormat="1">
      <c r="B211" s="14"/>
      <c r="D211" s="238" t="s">
        <v>277</v>
      </c>
      <c r="F211" s="239" t="s">
        <v>409</v>
      </c>
      <c r="L211" s="14"/>
      <c r="M211" s="240"/>
      <c r="T211" s="142"/>
      <c r="AT211" s="4" t="s">
        <v>277</v>
      </c>
      <c r="AU211" s="4" t="s">
        <v>275</v>
      </c>
    </row>
    <row r="212" spans="2:65" s="242" customFormat="1" ht="22.5">
      <c r="B212" s="241"/>
      <c r="D212" s="243" t="s">
        <v>279</v>
      </c>
      <c r="E212" s="244" t="s">
        <v>3</v>
      </c>
      <c r="F212" s="245" t="s">
        <v>1439</v>
      </c>
      <c r="H212" s="246">
        <v>10.6</v>
      </c>
      <c r="L212" s="241"/>
      <c r="M212" s="247"/>
      <c r="T212" s="248"/>
      <c r="AT212" s="244" t="s">
        <v>279</v>
      </c>
      <c r="AU212" s="244" t="s">
        <v>275</v>
      </c>
      <c r="AV212" s="242" t="s">
        <v>77</v>
      </c>
      <c r="AW212" s="242" t="s">
        <v>30</v>
      </c>
      <c r="AX212" s="242" t="s">
        <v>75</v>
      </c>
      <c r="AY212" s="244" t="s">
        <v>268</v>
      </c>
    </row>
    <row r="213" spans="2:65" s="1" customFormat="1" ht="37.9" customHeight="1">
      <c r="B213" s="14"/>
      <c r="C213" s="225" t="s">
        <v>454</v>
      </c>
      <c r="D213" s="225" t="s">
        <v>271</v>
      </c>
      <c r="E213" s="226" t="s">
        <v>412</v>
      </c>
      <c r="F213" s="227" t="s">
        <v>413</v>
      </c>
      <c r="G213" s="228" t="s">
        <v>184</v>
      </c>
      <c r="H213" s="229">
        <v>52.298000000000002</v>
      </c>
      <c r="I213" s="22"/>
      <c r="J213" s="231">
        <f>ROUND(I213*H213,2)</f>
        <v>0</v>
      </c>
      <c r="K213" s="227" t="s">
        <v>274</v>
      </c>
      <c r="L213" s="14"/>
      <c r="M213" s="232" t="s">
        <v>3</v>
      </c>
      <c r="N213" s="233" t="s">
        <v>39</v>
      </c>
      <c r="P213" s="234">
        <f>O213*H213</f>
        <v>0</v>
      </c>
      <c r="Q213" s="234">
        <v>1.575E-2</v>
      </c>
      <c r="R213" s="234">
        <f>Q213*H213</f>
        <v>0.82369350000000008</v>
      </c>
      <c r="S213" s="234">
        <v>0</v>
      </c>
      <c r="T213" s="235">
        <f>S213*H213</f>
        <v>0</v>
      </c>
      <c r="AR213" s="236" t="s">
        <v>275</v>
      </c>
      <c r="AT213" s="236" t="s">
        <v>271</v>
      </c>
      <c r="AU213" s="236" t="s">
        <v>275</v>
      </c>
      <c r="AY213" s="4" t="s">
        <v>268</v>
      </c>
      <c r="BE213" s="237">
        <f>IF(N213="základní",J213,0)</f>
        <v>0</v>
      </c>
      <c r="BF213" s="237">
        <f>IF(N213="snížená",J213,0)</f>
        <v>0</v>
      </c>
      <c r="BG213" s="237">
        <f>IF(N213="zákl. přenesená",J213,0)</f>
        <v>0</v>
      </c>
      <c r="BH213" s="237">
        <f>IF(N213="sníž. přenesená",J213,0)</f>
        <v>0</v>
      </c>
      <c r="BI213" s="237">
        <f>IF(N213="nulová",J213,0)</f>
        <v>0</v>
      </c>
      <c r="BJ213" s="4" t="s">
        <v>75</v>
      </c>
      <c r="BK213" s="237">
        <f>ROUND(I213*H213,2)</f>
        <v>0</v>
      </c>
      <c r="BL213" s="4" t="s">
        <v>275</v>
      </c>
      <c r="BM213" s="236" t="s">
        <v>414</v>
      </c>
    </row>
    <row r="214" spans="2:65" s="1" customFormat="1">
      <c r="B214" s="14"/>
      <c r="D214" s="238" t="s">
        <v>277</v>
      </c>
      <c r="F214" s="239" t="s">
        <v>415</v>
      </c>
      <c r="L214" s="14"/>
      <c r="M214" s="240"/>
      <c r="T214" s="142"/>
      <c r="AT214" s="4" t="s">
        <v>277</v>
      </c>
      <c r="AU214" s="4" t="s">
        <v>275</v>
      </c>
    </row>
    <row r="215" spans="2:65" s="257" customFormat="1">
      <c r="B215" s="256"/>
      <c r="D215" s="243" t="s">
        <v>279</v>
      </c>
      <c r="E215" s="258" t="s">
        <v>3</v>
      </c>
      <c r="F215" s="259" t="s">
        <v>416</v>
      </c>
      <c r="H215" s="258" t="s">
        <v>3</v>
      </c>
      <c r="L215" s="256"/>
      <c r="M215" s="260"/>
      <c r="T215" s="261"/>
      <c r="AT215" s="258" t="s">
        <v>279</v>
      </c>
      <c r="AU215" s="258" t="s">
        <v>275</v>
      </c>
      <c r="AV215" s="257" t="s">
        <v>75</v>
      </c>
      <c r="AW215" s="257" t="s">
        <v>30</v>
      </c>
      <c r="AX215" s="257" t="s">
        <v>68</v>
      </c>
      <c r="AY215" s="258" t="s">
        <v>268</v>
      </c>
    </row>
    <row r="216" spans="2:65" s="242" customFormat="1">
      <c r="B216" s="241"/>
      <c r="D216" s="243" t="s">
        <v>279</v>
      </c>
      <c r="E216" s="244" t="s">
        <v>3</v>
      </c>
      <c r="F216" s="245" t="s">
        <v>200</v>
      </c>
      <c r="H216" s="246">
        <v>49.289000000000001</v>
      </c>
      <c r="L216" s="241"/>
      <c r="M216" s="247"/>
      <c r="T216" s="248"/>
      <c r="AT216" s="244" t="s">
        <v>279</v>
      </c>
      <c r="AU216" s="244" t="s">
        <v>275</v>
      </c>
      <c r="AV216" s="242" t="s">
        <v>77</v>
      </c>
      <c r="AW216" s="242" t="s">
        <v>30</v>
      </c>
      <c r="AX216" s="242" t="s">
        <v>68</v>
      </c>
      <c r="AY216" s="244" t="s">
        <v>268</v>
      </c>
    </row>
    <row r="217" spans="2:65" s="242" customFormat="1">
      <c r="B217" s="241"/>
      <c r="D217" s="243" t="s">
        <v>279</v>
      </c>
      <c r="E217" s="244" t="s">
        <v>3</v>
      </c>
      <c r="F217" s="245" t="s">
        <v>1440</v>
      </c>
      <c r="H217" s="246">
        <v>3.0089999999999999</v>
      </c>
      <c r="L217" s="241"/>
      <c r="M217" s="247"/>
      <c r="T217" s="248"/>
      <c r="AT217" s="244" t="s">
        <v>279</v>
      </c>
      <c r="AU217" s="244" t="s">
        <v>275</v>
      </c>
      <c r="AV217" s="242" t="s">
        <v>77</v>
      </c>
      <c r="AW217" s="242" t="s">
        <v>30</v>
      </c>
      <c r="AX217" s="242" t="s">
        <v>68</v>
      </c>
      <c r="AY217" s="244" t="s">
        <v>268</v>
      </c>
    </row>
    <row r="218" spans="2:65" s="250" customFormat="1">
      <c r="B218" s="249"/>
      <c r="D218" s="243" t="s">
        <v>279</v>
      </c>
      <c r="E218" s="251" t="s">
        <v>3</v>
      </c>
      <c r="F218" s="252" t="s">
        <v>298</v>
      </c>
      <c r="H218" s="253">
        <v>52.298000000000002</v>
      </c>
      <c r="L218" s="249"/>
      <c r="M218" s="254"/>
      <c r="T218" s="255"/>
      <c r="AT218" s="251" t="s">
        <v>279</v>
      </c>
      <c r="AU218" s="251" t="s">
        <v>275</v>
      </c>
      <c r="AV218" s="250" t="s">
        <v>275</v>
      </c>
      <c r="AW218" s="250" t="s">
        <v>30</v>
      </c>
      <c r="AX218" s="250" t="s">
        <v>75</v>
      </c>
      <c r="AY218" s="251" t="s">
        <v>268</v>
      </c>
    </row>
    <row r="219" spans="2:65" s="1" customFormat="1" ht="44.25" customHeight="1">
      <c r="B219" s="14"/>
      <c r="C219" s="225" t="s">
        <v>459</v>
      </c>
      <c r="D219" s="225" t="s">
        <v>271</v>
      </c>
      <c r="E219" s="226" t="s">
        <v>419</v>
      </c>
      <c r="F219" s="227" t="s">
        <v>420</v>
      </c>
      <c r="G219" s="228" t="s">
        <v>184</v>
      </c>
      <c r="H219" s="229">
        <v>52.298000000000002</v>
      </c>
      <c r="I219" s="22"/>
      <c r="J219" s="231">
        <f>ROUND(I219*H219,2)</f>
        <v>0</v>
      </c>
      <c r="K219" s="227" t="s">
        <v>274</v>
      </c>
      <c r="L219" s="14"/>
      <c r="M219" s="232" t="s">
        <v>3</v>
      </c>
      <c r="N219" s="233" t="s">
        <v>39</v>
      </c>
      <c r="P219" s="234">
        <f>O219*H219</f>
        <v>0</v>
      </c>
      <c r="Q219" s="234">
        <v>7.9000000000000008E-3</v>
      </c>
      <c r="R219" s="234">
        <f>Q219*H219</f>
        <v>0.41315420000000003</v>
      </c>
      <c r="S219" s="234">
        <v>0</v>
      </c>
      <c r="T219" s="235">
        <f>S219*H219</f>
        <v>0</v>
      </c>
      <c r="AR219" s="236" t="s">
        <v>275</v>
      </c>
      <c r="AT219" s="236" t="s">
        <v>271</v>
      </c>
      <c r="AU219" s="236" t="s">
        <v>275</v>
      </c>
      <c r="AY219" s="4" t="s">
        <v>268</v>
      </c>
      <c r="BE219" s="237">
        <f>IF(N219="základní",J219,0)</f>
        <v>0</v>
      </c>
      <c r="BF219" s="237">
        <f>IF(N219="snížená",J219,0)</f>
        <v>0</v>
      </c>
      <c r="BG219" s="237">
        <f>IF(N219="zákl. přenesená",J219,0)</f>
        <v>0</v>
      </c>
      <c r="BH219" s="237">
        <f>IF(N219="sníž. přenesená",J219,0)</f>
        <v>0</v>
      </c>
      <c r="BI219" s="237">
        <f>IF(N219="nulová",J219,0)</f>
        <v>0</v>
      </c>
      <c r="BJ219" s="4" t="s">
        <v>75</v>
      </c>
      <c r="BK219" s="237">
        <f>ROUND(I219*H219,2)</f>
        <v>0</v>
      </c>
      <c r="BL219" s="4" t="s">
        <v>275</v>
      </c>
      <c r="BM219" s="236" t="s">
        <v>421</v>
      </c>
    </row>
    <row r="220" spans="2:65" s="1" customFormat="1">
      <c r="B220" s="14"/>
      <c r="D220" s="238" t="s">
        <v>277</v>
      </c>
      <c r="F220" s="239" t="s">
        <v>422</v>
      </c>
      <c r="L220" s="14"/>
      <c r="M220" s="240"/>
      <c r="T220" s="142"/>
      <c r="AT220" s="4" t="s">
        <v>277</v>
      </c>
      <c r="AU220" s="4" t="s">
        <v>275</v>
      </c>
    </row>
    <row r="221" spans="2:65" s="1" customFormat="1" ht="24.2" customHeight="1">
      <c r="B221" s="14"/>
      <c r="C221" s="225" t="s">
        <v>464</v>
      </c>
      <c r="D221" s="225" t="s">
        <v>271</v>
      </c>
      <c r="E221" s="226" t="s">
        <v>424</v>
      </c>
      <c r="F221" s="227" t="s">
        <v>425</v>
      </c>
      <c r="G221" s="228" t="s">
        <v>184</v>
      </c>
      <c r="H221" s="229">
        <v>66.62</v>
      </c>
      <c r="I221" s="22"/>
      <c r="J221" s="231">
        <f>ROUND(I221*H221,2)</f>
        <v>0</v>
      </c>
      <c r="K221" s="227" t="s">
        <v>274</v>
      </c>
      <c r="L221" s="14"/>
      <c r="M221" s="232" t="s">
        <v>3</v>
      </c>
      <c r="N221" s="233" t="s">
        <v>39</v>
      </c>
      <c r="P221" s="234">
        <f>O221*H221</f>
        <v>0</v>
      </c>
      <c r="Q221" s="234">
        <v>2.63E-4</v>
      </c>
      <c r="R221" s="234">
        <f>Q221*H221</f>
        <v>1.7521060000000001E-2</v>
      </c>
      <c r="S221" s="234">
        <v>0</v>
      </c>
      <c r="T221" s="235">
        <f>S221*H221</f>
        <v>0</v>
      </c>
      <c r="AR221" s="236" t="s">
        <v>275</v>
      </c>
      <c r="AT221" s="236" t="s">
        <v>271</v>
      </c>
      <c r="AU221" s="236" t="s">
        <v>275</v>
      </c>
      <c r="AY221" s="4" t="s">
        <v>268</v>
      </c>
      <c r="BE221" s="237">
        <f>IF(N221="základní",J221,0)</f>
        <v>0</v>
      </c>
      <c r="BF221" s="237">
        <f>IF(N221="snížená",J221,0)</f>
        <v>0</v>
      </c>
      <c r="BG221" s="237">
        <f>IF(N221="zákl. přenesená",J221,0)</f>
        <v>0</v>
      </c>
      <c r="BH221" s="237">
        <f>IF(N221="sníž. přenesená",J221,0)</f>
        <v>0</v>
      </c>
      <c r="BI221" s="237">
        <f>IF(N221="nulová",J221,0)</f>
        <v>0</v>
      </c>
      <c r="BJ221" s="4" t="s">
        <v>75</v>
      </c>
      <c r="BK221" s="237">
        <f>ROUND(I221*H221,2)</f>
        <v>0</v>
      </c>
      <c r="BL221" s="4" t="s">
        <v>275</v>
      </c>
      <c r="BM221" s="236" t="s">
        <v>426</v>
      </c>
    </row>
    <row r="222" spans="2:65" s="1" customFormat="1">
      <c r="B222" s="14"/>
      <c r="D222" s="238" t="s">
        <v>277</v>
      </c>
      <c r="F222" s="239" t="s">
        <v>427</v>
      </c>
      <c r="L222" s="14"/>
      <c r="M222" s="240"/>
      <c r="T222" s="142"/>
      <c r="AT222" s="4" t="s">
        <v>277</v>
      </c>
      <c r="AU222" s="4" t="s">
        <v>275</v>
      </c>
    </row>
    <row r="223" spans="2:65" s="242" customFormat="1">
      <c r="B223" s="241"/>
      <c r="D223" s="243" t="s">
        <v>279</v>
      </c>
      <c r="E223" s="244" t="s">
        <v>3</v>
      </c>
      <c r="F223" s="245" t="s">
        <v>428</v>
      </c>
      <c r="H223" s="246">
        <v>66.62</v>
      </c>
      <c r="L223" s="241"/>
      <c r="M223" s="247"/>
      <c r="T223" s="248"/>
      <c r="AT223" s="244" t="s">
        <v>279</v>
      </c>
      <c r="AU223" s="244" t="s">
        <v>275</v>
      </c>
      <c r="AV223" s="242" t="s">
        <v>77</v>
      </c>
      <c r="AW223" s="242" t="s">
        <v>30</v>
      </c>
      <c r="AX223" s="242" t="s">
        <v>75</v>
      </c>
      <c r="AY223" s="244" t="s">
        <v>268</v>
      </c>
    </row>
    <row r="224" spans="2:65" s="1" customFormat="1" ht="37.9" customHeight="1">
      <c r="B224" s="14"/>
      <c r="C224" s="225" t="s">
        <v>470</v>
      </c>
      <c r="D224" s="225" t="s">
        <v>271</v>
      </c>
      <c r="E224" s="226" t="s">
        <v>430</v>
      </c>
      <c r="F224" s="227" t="s">
        <v>431</v>
      </c>
      <c r="G224" s="228" t="s">
        <v>184</v>
      </c>
      <c r="H224" s="229">
        <v>17.331</v>
      </c>
      <c r="I224" s="22"/>
      <c r="J224" s="231">
        <f>ROUND(I224*H224,2)</f>
        <v>0</v>
      </c>
      <c r="K224" s="227" t="s">
        <v>274</v>
      </c>
      <c r="L224" s="14"/>
      <c r="M224" s="232" t="s">
        <v>3</v>
      </c>
      <c r="N224" s="233" t="s">
        <v>39</v>
      </c>
      <c r="P224" s="234">
        <f>O224*H224</f>
        <v>0</v>
      </c>
      <c r="Q224" s="234">
        <v>1.103E-2</v>
      </c>
      <c r="R224" s="234">
        <f>Q224*H224</f>
        <v>0.19116092999999998</v>
      </c>
      <c r="S224" s="234">
        <v>0</v>
      </c>
      <c r="T224" s="235">
        <f>S224*H224</f>
        <v>0</v>
      </c>
      <c r="AR224" s="236" t="s">
        <v>275</v>
      </c>
      <c r="AT224" s="236" t="s">
        <v>271</v>
      </c>
      <c r="AU224" s="236" t="s">
        <v>275</v>
      </c>
      <c r="AY224" s="4" t="s">
        <v>268</v>
      </c>
      <c r="BE224" s="237">
        <f>IF(N224="základní",J224,0)</f>
        <v>0</v>
      </c>
      <c r="BF224" s="237">
        <f>IF(N224="snížená",J224,0)</f>
        <v>0</v>
      </c>
      <c r="BG224" s="237">
        <f>IF(N224="zákl. přenesená",J224,0)</f>
        <v>0</v>
      </c>
      <c r="BH224" s="237">
        <f>IF(N224="sníž. přenesená",J224,0)</f>
        <v>0</v>
      </c>
      <c r="BI224" s="237">
        <f>IF(N224="nulová",J224,0)</f>
        <v>0</v>
      </c>
      <c r="BJ224" s="4" t="s">
        <v>75</v>
      </c>
      <c r="BK224" s="237">
        <f>ROUND(I224*H224,2)</f>
        <v>0</v>
      </c>
      <c r="BL224" s="4" t="s">
        <v>275</v>
      </c>
      <c r="BM224" s="236" t="s">
        <v>432</v>
      </c>
    </row>
    <row r="225" spans="2:65" s="1" customFormat="1">
      <c r="B225" s="14"/>
      <c r="D225" s="238" t="s">
        <v>277</v>
      </c>
      <c r="F225" s="239" t="s">
        <v>433</v>
      </c>
      <c r="L225" s="14"/>
      <c r="M225" s="240"/>
      <c r="T225" s="142"/>
      <c r="AT225" s="4" t="s">
        <v>277</v>
      </c>
      <c r="AU225" s="4" t="s">
        <v>275</v>
      </c>
    </row>
    <row r="226" spans="2:65" s="242" customFormat="1">
      <c r="B226" s="241"/>
      <c r="D226" s="243" t="s">
        <v>279</v>
      </c>
      <c r="E226" s="244" t="s">
        <v>3</v>
      </c>
      <c r="F226" s="245" t="s">
        <v>204</v>
      </c>
      <c r="H226" s="246">
        <v>17.331</v>
      </c>
      <c r="L226" s="241"/>
      <c r="M226" s="247"/>
      <c r="T226" s="248"/>
      <c r="AT226" s="244" t="s">
        <v>279</v>
      </c>
      <c r="AU226" s="244" t="s">
        <v>275</v>
      </c>
      <c r="AV226" s="242" t="s">
        <v>77</v>
      </c>
      <c r="AW226" s="242" t="s">
        <v>30</v>
      </c>
      <c r="AX226" s="242" t="s">
        <v>75</v>
      </c>
      <c r="AY226" s="244" t="s">
        <v>268</v>
      </c>
    </row>
    <row r="227" spans="2:65" s="1" customFormat="1" ht="44.25" customHeight="1">
      <c r="B227" s="14"/>
      <c r="C227" s="225" t="s">
        <v>475</v>
      </c>
      <c r="D227" s="225" t="s">
        <v>271</v>
      </c>
      <c r="E227" s="226" t="s">
        <v>435</v>
      </c>
      <c r="F227" s="227" t="s">
        <v>436</v>
      </c>
      <c r="G227" s="228" t="s">
        <v>184</v>
      </c>
      <c r="H227" s="229">
        <v>17.331</v>
      </c>
      <c r="I227" s="22"/>
      <c r="J227" s="231">
        <f>ROUND(I227*H227,2)</f>
        <v>0</v>
      </c>
      <c r="K227" s="227" t="s">
        <v>274</v>
      </c>
      <c r="L227" s="14"/>
      <c r="M227" s="232" t="s">
        <v>3</v>
      </c>
      <c r="N227" s="233" t="s">
        <v>39</v>
      </c>
      <c r="P227" s="234">
        <f>O227*H227</f>
        <v>0</v>
      </c>
      <c r="Q227" s="234">
        <v>5.5199999999999997E-3</v>
      </c>
      <c r="R227" s="234">
        <f>Q227*H227</f>
        <v>9.5667119999999994E-2</v>
      </c>
      <c r="S227" s="234">
        <v>0</v>
      </c>
      <c r="T227" s="235">
        <f>S227*H227</f>
        <v>0</v>
      </c>
      <c r="AR227" s="236" t="s">
        <v>275</v>
      </c>
      <c r="AT227" s="236" t="s">
        <v>271</v>
      </c>
      <c r="AU227" s="236" t="s">
        <v>275</v>
      </c>
      <c r="AY227" s="4" t="s">
        <v>268</v>
      </c>
      <c r="BE227" s="237">
        <f>IF(N227="základní",J227,0)</f>
        <v>0</v>
      </c>
      <c r="BF227" s="237">
        <f>IF(N227="snížená",J227,0)</f>
        <v>0</v>
      </c>
      <c r="BG227" s="237">
        <f>IF(N227="zákl. přenesená",J227,0)</f>
        <v>0</v>
      </c>
      <c r="BH227" s="237">
        <f>IF(N227="sníž. přenesená",J227,0)</f>
        <v>0</v>
      </c>
      <c r="BI227" s="237">
        <f>IF(N227="nulová",J227,0)</f>
        <v>0</v>
      </c>
      <c r="BJ227" s="4" t="s">
        <v>75</v>
      </c>
      <c r="BK227" s="237">
        <f>ROUND(I227*H227,2)</f>
        <v>0</v>
      </c>
      <c r="BL227" s="4" t="s">
        <v>275</v>
      </c>
      <c r="BM227" s="236" t="s">
        <v>437</v>
      </c>
    </row>
    <row r="228" spans="2:65" s="1" customFormat="1">
      <c r="B228" s="14"/>
      <c r="D228" s="238" t="s">
        <v>277</v>
      </c>
      <c r="F228" s="239" t="s">
        <v>438</v>
      </c>
      <c r="L228" s="14"/>
      <c r="M228" s="240"/>
      <c r="T228" s="142"/>
      <c r="AT228" s="4" t="s">
        <v>277</v>
      </c>
      <c r="AU228" s="4" t="s">
        <v>275</v>
      </c>
    </row>
    <row r="229" spans="2:65" s="214" customFormat="1" ht="20.85" customHeight="1">
      <c r="B229" s="213"/>
      <c r="D229" s="215" t="s">
        <v>67</v>
      </c>
      <c r="E229" s="223" t="s">
        <v>439</v>
      </c>
      <c r="F229" s="223" t="s">
        <v>440</v>
      </c>
      <c r="J229" s="224">
        <f>BK229</f>
        <v>0</v>
      </c>
      <c r="L229" s="213"/>
      <c r="M229" s="218"/>
      <c r="P229" s="219">
        <f>SUM(P230:P235)</f>
        <v>0</v>
      </c>
      <c r="R229" s="219">
        <f>SUM(R230:R235)</f>
        <v>0.19692750000000001</v>
      </c>
      <c r="T229" s="220">
        <f>SUM(T230:T235)</f>
        <v>0</v>
      </c>
      <c r="AR229" s="215" t="s">
        <v>75</v>
      </c>
      <c r="AT229" s="221" t="s">
        <v>67</v>
      </c>
      <c r="AU229" s="221" t="s">
        <v>77</v>
      </c>
      <c r="AY229" s="215" t="s">
        <v>268</v>
      </c>
      <c r="BK229" s="222">
        <f>SUM(BK230:BK235)</f>
        <v>0</v>
      </c>
    </row>
    <row r="230" spans="2:65" s="1" customFormat="1" ht="24.2" customHeight="1">
      <c r="B230" s="14"/>
      <c r="C230" s="225" t="s">
        <v>480</v>
      </c>
      <c r="D230" s="225" t="s">
        <v>271</v>
      </c>
      <c r="E230" s="226" t="s">
        <v>442</v>
      </c>
      <c r="F230" s="227" t="s">
        <v>443</v>
      </c>
      <c r="G230" s="228" t="s">
        <v>184</v>
      </c>
      <c r="H230" s="229">
        <v>18.754999999999999</v>
      </c>
      <c r="I230" s="22"/>
      <c r="J230" s="231">
        <f>ROUND(I230*H230,2)</f>
        <v>0</v>
      </c>
      <c r="K230" s="227" t="s">
        <v>274</v>
      </c>
      <c r="L230" s="14"/>
      <c r="M230" s="232" t="s">
        <v>3</v>
      </c>
      <c r="N230" s="233" t="s">
        <v>39</v>
      </c>
      <c r="P230" s="234">
        <f>O230*H230</f>
        <v>0</v>
      </c>
      <c r="Q230" s="234">
        <v>1.0200000000000001E-2</v>
      </c>
      <c r="R230" s="234">
        <f>Q230*H230</f>
        <v>0.191301</v>
      </c>
      <c r="S230" s="234">
        <v>0</v>
      </c>
      <c r="T230" s="235">
        <f>S230*H230</f>
        <v>0</v>
      </c>
      <c r="AR230" s="236" t="s">
        <v>275</v>
      </c>
      <c r="AT230" s="236" t="s">
        <v>271</v>
      </c>
      <c r="AU230" s="236" t="s">
        <v>186</v>
      </c>
      <c r="AY230" s="4" t="s">
        <v>268</v>
      </c>
      <c r="BE230" s="237">
        <f>IF(N230="základní",J230,0)</f>
        <v>0</v>
      </c>
      <c r="BF230" s="237">
        <f>IF(N230="snížená",J230,0)</f>
        <v>0</v>
      </c>
      <c r="BG230" s="237">
        <f>IF(N230="zákl. přenesená",J230,0)</f>
        <v>0</v>
      </c>
      <c r="BH230" s="237">
        <f>IF(N230="sníž. přenesená",J230,0)</f>
        <v>0</v>
      </c>
      <c r="BI230" s="237">
        <f>IF(N230="nulová",J230,0)</f>
        <v>0</v>
      </c>
      <c r="BJ230" s="4" t="s">
        <v>75</v>
      </c>
      <c r="BK230" s="237">
        <f>ROUND(I230*H230,2)</f>
        <v>0</v>
      </c>
      <c r="BL230" s="4" t="s">
        <v>275</v>
      </c>
      <c r="BM230" s="236" t="s">
        <v>444</v>
      </c>
    </row>
    <row r="231" spans="2:65" s="1" customFormat="1">
      <c r="B231" s="14"/>
      <c r="D231" s="238" t="s">
        <v>277</v>
      </c>
      <c r="F231" s="239" t="s">
        <v>445</v>
      </c>
      <c r="L231" s="14"/>
      <c r="M231" s="240"/>
      <c r="T231" s="142"/>
      <c r="AT231" s="4" t="s">
        <v>277</v>
      </c>
      <c r="AU231" s="4" t="s">
        <v>186</v>
      </c>
    </row>
    <row r="232" spans="2:65" s="257" customFormat="1">
      <c r="B232" s="256"/>
      <c r="D232" s="243" t="s">
        <v>279</v>
      </c>
      <c r="E232" s="258" t="s">
        <v>3</v>
      </c>
      <c r="F232" s="259" t="s">
        <v>446</v>
      </c>
      <c r="H232" s="258" t="s">
        <v>3</v>
      </c>
      <c r="L232" s="256"/>
      <c r="M232" s="260"/>
      <c r="T232" s="261"/>
      <c r="AT232" s="258" t="s">
        <v>279</v>
      </c>
      <c r="AU232" s="258" t="s">
        <v>186</v>
      </c>
      <c r="AV232" s="257" t="s">
        <v>75</v>
      </c>
      <c r="AW232" s="257" t="s">
        <v>30</v>
      </c>
      <c r="AX232" s="257" t="s">
        <v>68</v>
      </c>
      <c r="AY232" s="258" t="s">
        <v>268</v>
      </c>
    </row>
    <row r="233" spans="2:65" s="242" customFormat="1">
      <c r="B233" s="241"/>
      <c r="D233" s="243" t="s">
        <v>279</v>
      </c>
      <c r="E233" s="244" t="s">
        <v>3</v>
      </c>
      <c r="F233" s="245" t="s">
        <v>182</v>
      </c>
      <c r="H233" s="246">
        <v>18.754999999999999</v>
      </c>
      <c r="L233" s="241"/>
      <c r="M233" s="247"/>
      <c r="T233" s="248"/>
      <c r="AT233" s="244" t="s">
        <v>279</v>
      </c>
      <c r="AU233" s="244" t="s">
        <v>186</v>
      </c>
      <c r="AV233" s="242" t="s">
        <v>77</v>
      </c>
      <c r="AW233" s="242" t="s">
        <v>30</v>
      </c>
      <c r="AX233" s="242" t="s">
        <v>75</v>
      </c>
      <c r="AY233" s="244" t="s">
        <v>268</v>
      </c>
    </row>
    <row r="234" spans="2:65" s="1" customFormat="1" ht="16.5" customHeight="1">
      <c r="B234" s="14"/>
      <c r="C234" s="225" t="s">
        <v>486</v>
      </c>
      <c r="D234" s="225" t="s">
        <v>271</v>
      </c>
      <c r="E234" s="226" t="s">
        <v>448</v>
      </c>
      <c r="F234" s="227" t="s">
        <v>449</v>
      </c>
      <c r="G234" s="228" t="s">
        <v>184</v>
      </c>
      <c r="H234" s="229">
        <v>18.754999999999999</v>
      </c>
      <c r="I234" s="22"/>
      <c r="J234" s="231">
        <f>ROUND(I234*H234,2)</f>
        <v>0</v>
      </c>
      <c r="K234" s="227" t="s">
        <v>274</v>
      </c>
      <c r="L234" s="14"/>
      <c r="M234" s="232" t="s">
        <v>3</v>
      </c>
      <c r="N234" s="233" t="s">
        <v>39</v>
      </c>
      <c r="P234" s="234">
        <f>O234*H234</f>
        <v>0</v>
      </c>
      <c r="Q234" s="234">
        <v>2.9999999999999997E-4</v>
      </c>
      <c r="R234" s="234">
        <f>Q234*H234</f>
        <v>5.6264999999999996E-3</v>
      </c>
      <c r="S234" s="234">
        <v>0</v>
      </c>
      <c r="T234" s="235">
        <f>S234*H234</f>
        <v>0</v>
      </c>
      <c r="AR234" s="236" t="s">
        <v>275</v>
      </c>
      <c r="AT234" s="236" t="s">
        <v>271</v>
      </c>
      <c r="AU234" s="236" t="s">
        <v>186</v>
      </c>
      <c r="AY234" s="4" t="s">
        <v>268</v>
      </c>
      <c r="BE234" s="237">
        <f>IF(N234="základní",J234,0)</f>
        <v>0</v>
      </c>
      <c r="BF234" s="237">
        <f>IF(N234="snížená",J234,0)</f>
        <v>0</v>
      </c>
      <c r="BG234" s="237">
        <f>IF(N234="zákl. přenesená",J234,0)</f>
        <v>0</v>
      </c>
      <c r="BH234" s="237">
        <f>IF(N234="sníž. přenesená",J234,0)</f>
        <v>0</v>
      </c>
      <c r="BI234" s="237">
        <f>IF(N234="nulová",J234,0)</f>
        <v>0</v>
      </c>
      <c r="BJ234" s="4" t="s">
        <v>75</v>
      </c>
      <c r="BK234" s="237">
        <f>ROUND(I234*H234,2)</f>
        <v>0</v>
      </c>
      <c r="BL234" s="4" t="s">
        <v>275</v>
      </c>
      <c r="BM234" s="236" t="s">
        <v>450</v>
      </c>
    </row>
    <row r="235" spans="2:65" s="1" customFormat="1">
      <c r="B235" s="14"/>
      <c r="D235" s="238" t="s">
        <v>277</v>
      </c>
      <c r="F235" s="239" t="s">
        <v>451</v>
      </c>
      <c r="L235" s="14"/>
      <c r="M235" s="240"/>
      <c r="T235" s="142"/>
      <c r="AT235" s="4" t="s">
        <v>277</v>
      </c>
      <c r="AU235" s="4" t="s">
        <v>186</v>
      </c>
    </row>
    <row r="236" spans="2:65" s="214" customFormat="1" ht="20.85" customHeight="1">
      <c r="B236" s="213"/>
      <c r="D236" s="215" t="s">
        <v>67</v>
      </c>
      <c r="E236" s="223" t="s">
        <v>452</v>
      </c>
      <c r="F236" s="223" t="s">
        <v>453</v>
      </c>
      <c r="J236" s="224">
        <f>BK236</f>
        <v>0</v>
      </c>
      <c r="L236" s="213"/>
      <c r="M236" s="218"/>
      <c r="P236" s="219">
        <f>SUM(P237:P253)</f>
        <v>0</v>
      </c>
      <c r="R236" s="219">
        <f>SUM(R237:R253)</f>
        <v>0.22138755539999996</v>
      </c>
      <c r="T236" s="220">
        <f>SUM(T237:T253)</f>
        <v>0</v>
      </c>
      <c r="AR236" s="215" t="s">
        <v>75</v>
      </c>
      <c r="AT236" s="221" t="s">
        <v>67</v>
      </c>
      <c r="AU236" s="221" t="s">
        <v>77</v>
      </c>
      <c r="AY236" s="215" t="s">
        <v>268</v>
      </c>
      <c r="BK236" s="222">
        <f>SUM(BK237:BK253)</f>
        <v>0</v>
      </c>
    </row>
    <row r="237" spans="2:65" s="1" customFormat="1" ht="37.9" customHeight="1">
      <c r="B237" s="14"/>
      <c r="C237" s="225" t="s">
        <v>495</v>
      </c>
      <c r="D237" s="225" t="s">
        <v>271</v>
      </c>
      <c r="E237" s="226" t="s">
        <v>455</v>
      </c>
      <c r="F237" s="227" t="s">
        <v>456</v>
      </c>
      <c r="G237" s="228" t="s">
        <v>317</v>
      </c>
      <c r="H237" s="229">
        <v>3</v>
      </c>
      <c r="I237" s="22"/>
      <c r="J237" s="231">
        <f>ROUND(I237*H237,2)</f>
        <v>0</v>
      </c>
      <c r="K237" s="227" t="s">
        <v>274</v>
      </c>
      <c r="L237" s="14"/>
      <c r="M237" s="232" t="s">
        <v>3</v>
      </c>
      <c r="N237" s="233" t="s">
        <v>39</v>
      </c>
      <c r="P237" s="234">
        <f>O237*H237</f>
        <v>0</v>
      </c>
      <c r="Q237" s="234">
        <v>5.6439999999999997E-2</v>
      </c>
      <c r="R237" s="234">
        <f>Q237*H237</f>
        <v>0.16932</v>
      </c>
      <c r="S237" s="234">
        <v>0</v>
      </c>
      <c r="T237" s="235">
        <f>S237*H237</f>
        <v>0</v>
      </c>
      <c r="AR237" s="236" t="s">
        <v>275</v>
      </c>
      <c r="AT237" s="236" t="s">
        <v>271</v>
      </c>
      <c r="AU237" s="236" t="s">
        <v>186</v>
      </c>
      <c r="AY237" s="4" t="s">
        <v>268</v>
      </c>
      <c r="BE237" s="237">
        <f>IF(N237="základní",J237,0)</f>
        <v>0</v>
      </c>
      <c r="BF237" s="237">
        <f>IF(N237="snížená",J237,0)</f>
        <v>0</v>
      </c>
      <c r="BG237" s="237">
        <f>IF(N237="zákl. přenesená",J237,0)</f>
        <v>0</v>
      </c>
      <c r="BH237" s="237">
        <f>IF(N237="sníž. přenesená",J237,0)</f>
        <v>0</v>
      </c>
      <c r="BI237" s="237">
        <f>IF(N237="nulová",J237,0)</f>
        <v>0</v>
      </c>
      <c r="BJ237" s="4" t="s">
        <v>75</v>
      </c>
      <c r="BK237" s="237">
        <f>ROUND(I237*H237,2)</f>
        <v>0</v>
      </c>
      <c r="BL237" s="4" t="s">
        <v>275</v>
      </c>
      <c r="BM237" s="236" t="s">
        <v>457</v>
      </c>
    </row>
    <row r="238" spans="2:65" s="1" customFormat="1">
      <c r="B238" s="14"/>
      <c r="D238" s="238" t="s">
        <v>277</v>
      </c>
      <c r="F238" s="239" t="s">
        <v>458</v>
      </c>
      <c r="L238" s="14"/>
      <c r="M238" s="240"/>
      <c r="T238" s="142"/>
      <c r="AT238" s="4" t="s">
        <v>277</v>
      </c>
      <c r="AU238" s="4" t="s">
        <v>186</v>
      </c>
    </row>
    <row r="239" spans="2:65" s="1" customFormat="1" ht="33" customHeight="1">
      <c r="B239" s="14"/>
      <c r="C239" s="262" t="s">
        <v>502</v>
      </c>
      <c r="D239" s="262" t="s">
        <v>383</v>
      </c>
      <c r="E239" s="263" t="s">
        <v>861</v>
      </c>
      <c r="F239" s="264" t="s">
        <v>862</v>
      </c>
      <c r="G239" s="265" t="s">
        <v>317</v>
      </c>
      <c r="H239" s="266">
        <v>2</v>
      </c>
      <c r="I239" s="24"/>
      <c r="J239" s="268">
        <f>ROUND(I239*H239,2)</f>
        <v>0</v>
      </c>
      <c r="K239" s="264" t="s">
        <v>274</v>
      </c>
      <c r="L239" s="269"/>
      <c r="M239" s="270" t="s">
        <v>3</v>
      </c>
      <c r="N239" s="271" t="s">
        <v>39</v>
      </c>
      <c r="P239" s="234">
        <f>O239*H239</f>
        <v>0</v>
      </c>
      <c r="Q239" s="234">
        <v>1.7930000000000001E-2</v>
      </c>
      <c r="R239" s="234">
        <f>Q239*H239</f>
        <v>3.5860000000000003E-2</v>
      </c>
      <c r="S239" s="234">
        <v>0</v>
      </c>
      <c r="T239" s="235">
        <f>S239*H239</f>
        <v>0</v>
      </c>
      <c r="AR239" s="236" t="s">
        <v>314</v>
      </c>
      <c r="AT239" s="236" t="s">
        <v>383</v>
      </c>
      <c r="AU239" s="236" t="s">
        <v>186</v>
      </c>
      <c r="AY239" s="4" t="s">
        <v>268</v>
      </c>
      <c r="BE239" s="237">
        <f>IF(N239="základní",J239,0)</f>
        <v>0</v>
      </c>
      <c r="BF239" s="237">
        <f>IF(N239="snížená",J239,0)</f>
        <v>0</v>
      </c>
      <c r="BG239" s="237">
        <f>IF(N239="zákl. přenesená",J239,0)</f>
        <v>0</v>
      </c>
      <c r="BH239" s="237">
        <f>IF(N239="sníž. přenesená",J239,0)</f>
        <v>0</v>
      </c>
      <c r="BI239" s="237">
        <f>IF(N239="nulová",J239,0)</f>
        <v>0</v>
      </c>
      <c r="BJ239" s="4" t="s">
        <v>75</v>
      </c>
      <c r="BK239" s="237">
        <f>ROUND(I239*H239,2)</f>
        <v>0</v>
      </c>
      <c r="BL239" s="4" t="s">
        <v>275</v>
      </c>
      <c r="BM239" s="236" t="s">
        <v>462</v>
      </c>
    </row>
    <row r="240" spans="2:65" s="242" customFormat="1">
      <c r="B240" s="241"/>
      <c r="D240" s="243" t="s">
        <v>279</v>
      </c>
      <c r="E240" s="244" t="s">
        <v>3</v>
      </c>
      <c r="F240" s="245" t="s">
        <v>1441</v>
      </c>
      <c r="H240" s="246">
        <v>2</v>
      </c>
      <c r="L240" s="241"/>
      <c r="M240" s="247"/>
      <c r="T240" s="248"/>
      <c r="AT240" s="244" t="s">
        <v>279</v>
      </c>
      <c r="AU240" s="244" t="s">
        <v>186</v>
      </c>
      <c r="AV240" s="242" t="s">
        <v>77</v>
      </c>
      <c r="AW240" s="242" t="s">
        <v>30</v>
      </c>
      <c r="AX240" s="242" t="s">
        <v>75</v>
      </c>
      <c r="AY240" s="244" t="s">
        <v>268</v>
      </c>
    </row>
    <row r="241" spans="2:65" s="1" customFormat="1" ht="33" customHeight="1">
      <c r="B241" s="14"/>
      <c r="C241" s="262" t="s">
        <v>511</v>
      </c>
      <c r="D241" s="262" t="s">
        <v>383</v>
      </c>
      <c r="E241" s="263" t="s">
        <v>1442</v>
      </c>
      <c r="F241" s="264" t="s">
        <v>1443</v>
      </c>
      <c r="G241" s="265" t="s">
        <v>317</v>
      </c>
      <c r="H241" s="266">
        <v>1</v>
      </c>
      <c r="I241" s="24"/>
      <c r="J241" s="268">
        <f>ROUND(I241*H241,2)</f>
        <v>0</v>
      </c>
      <c r="K241" s="264" t="s">
        <v>274</v>
      </c>
      <c r="L241" s="269"/>
      <c r="M241" s="270" t="s">
        <v>3</v>
      </c>
      <c r="N241" s="271" t="s">
        <v>39</v>
      </c>
      <c r="P241" s="234">
        <f>O241*H241</f>
        <v>0</v>
      </c>
      <c r="Q241" s="234">
        <v>1.489E-2</v>
      </c>
      <c r="R241" s="234">
        <f>Q241*H241</f>
        <v>1.489E-2</v>
      </c>
      <c r="S241" s="234">
        <v>0</v>
      </c>
      <c r="T241" s="235">
        <f>S241*H241</f>
        <v>0</v>
      </c>
      <c r="AR241" s="236" t="s">
        <v>314</v>
      </c>
      <c r="AT241" s="236" t="s">
        <v>383</v>
      </c>
      <c r="AU241" s="236" t="s">
        <v>186</v>
      </c>
      <c r="AY241" s="4" t="s">
        <v>268</v>
      </c>
      <c r="BE241" s="237">
        <f>IF(N241="základní",J241,0)</f>
        <v>0</v>
      </c>
      <c r="BF241" s="237">
        <f>IF(N241="snížená",J241,0)</f>
        <v>0</v>
      </c>
      <c r="BG241" s="237">
        <f>IF(N241="zákl. přenesená",J241,0)</f>
        <v>0</v>
      </c>
      <c r="BH241" s="237">
        <f>IF(N241="sníž. přenesená",J241,0)</f>
        <v>0</v>
      </c>
      <c r="BI241" s="237">
        <f>IF(N241="nulová",J241,0)</f>
        <v>0</v>
      </c>
      <c r="BJ241" s="4" t="s">
        <v>75</v>
      </c>
      <c r="BK241" s="237">
        <f>ROUND(I241*H241,2)</f>
        <v>0</v>
      </c>
      <c r="BL241" s="4" t="s">
        <v>275</v>
      </c>
      <c r="BM241" s="236" t="s">
        <v>1444</v>
      </c>
    </row>
    <row r="242" spans="2:65" s="242" customFormat="1">
      <c r="B242" s="241"/>
      <c r="D242" s="243" t="s">
        <v>279</v>
      </c>
      <c r="E242" s="244" t="s">
        <v>3</v>
      </c>
      <c r="F242" s="245" t="s">
        <v>1445</v>
      </c>
      <c r="H242" s="246">
        <v>1</v>
      </c>
      <c r="L242" s="241"/>
      <c r="M242" s="247"/>
      <c r="T242" s="248"/>
      <c r="AT242" s="244" t="s">
        <v>279</v>
      </c>
      <c r="AU242" s="244" t="s">
        <v>186</v>
      </c>
      <c r="AV242" s="242" t="s">
        <v>77</v>
      </c>
      <c r="AW242" s="242" t="s">
        <v>30</v>
      </c>
      <c r="AX242" s="242" t="s">
        <v>75</v>
      </c>
      <c r="AY242" s="244" t="s">
        <v>268</v>
      </c>
    </row>
    <row r="243" spans="2:65" s="1" customFormat="1" ht="37.9" customHeight="1">
      <c r="B243" s="14"/>
      <c r="C243" s="225" t="s">
        <v>516</v>
      </c>
      <c r="D243" s="225" t="s">
        <v>271</v>
      </c>
      <c r="E243" s="226" t="s">
        <v>465</v>
      </c>
      <c r="F243" s="227" t="s">
        <v>466</v>
      </c>
      <c r="G243" s="228" t="s">
        <v>184</v>
      </c>
      <c r="H243" s="229">
        <v>2.8839999999999999</v>
      </c>
      <c r="I243" s="22"/>
      <c r="J243" s="231">
        <f>ROUND(I243*H243,2)</f>
        <v>0</v>
      </c>
      <c r="K243" s="227" t="s">
        <v>274</v>
      </c>
      <c r="L243" s="14"/>
      <c r="M243" s="232" t="s">
        <v>3</v>
      </c>
      <c r="N243" s="233" t="s">
        <v>39</v>
      </c>
      <c r="P243" s="234">
        <f>O243*H243</f>
        <v>0</v>
      </c>
      <c r="Q243" s="234">
        <v>6.7000000000000002E-5</v>
      </c>
      <c r="R243" s="234">
        <f>Q243*H243</f>
        <v>1.9322799999999999E-4</v>
      </c>
      <c r="S243" s="234">
        <v>0</v>
      </c>
      <c r="T243" s="235">
        <f>S243*H243</f>
        <v>0</v>
      </c>
      <c r="AR243" s="236" t="s">
        <v>292</v>
      </c>
      <c r="AT243" s="236" t="s">
        <v>271</v>
      </c>
      <c r="AU243" s="236" t="s">
        <v>186</v>
      </c>
      <c r="AY243" s="4" t="s">
        <v>268</v>
      </c>
      <c r="BE243" s="237">
        <f>IF(N243="základní",J243,0)</f>
        <v>0</v>
      </c>
      <c r="BF243" s="237">
        <f>IF(N243="snížená",J243,0)</f>
        <v>0</v>
      </c>
      <c r="BG243" s="237">
        <f>IF(N243="zákl. přenesená",J243,0)</f>
        <v>0</v>
      </c>
      <c r="BH243" s="237">
        <f>IF(N243="sníž. přenesená",J243,0)</f>
        <v>0</v>
      </c>
      <c r="BI243" s="237">
        <f>IF(N243="nulová",J243,0)</f>
        <v>0</v>
      </c>
      <c r="BJ243" s="4" t="s">
        <v>75</v>
      </c>
      <c r="BK243" s="237">
        <f>ROUND(I243*H243,2)</f>
        <v>0</v>
      </c>
      <c r="BL243" s="4" t="s">
        <v>292</v>
      </c>
      <c r="BM243" s="236" t="s">
        <v>467</v>
      </c>
    </row>
    <row r="244" spans="2:65" s="1" customFormat="1">
      <c r="B244" s="14"/>
      <c r="D244" s="238" t="s">
        <v>277</v>
      </c>
      <c r="F244" s="239" t="s">
        <v>468</v>
      </c>
      <c r="L244" s="14"/>
      <c r="M244" s="240"/>
      <c r="T244" s="142"/>
      <c r="AT244" s="4" t="s">
        <v>277</v>
      </c>
      <c r="AU244" s="4" t="s">
        <v>186</v>
      </c>
    </row>
    <row r="245" spans="2:65" s="242" customFormat="1">
      <c r="B245" s="241"/>
      <c r="D245" s="243" t="s">
        <v>279</v>
      </c>
      <c r="E245" s="244" t="s">
        <v>3</v>
      </c>
      <c r="F245" s="245" t="s">
        <v>1446</v>
      </c>
      <c r="H245" s="246">
        <v>1.9359999999999999</v>
      </c>
      <c r="L245" s="241"/>
      <c r="M245" s="247"/>
      <c r="T245" s="248"/>
      <c r="AT245" s="244" t="s">
        <v>279</v>
      </c>
      <c r="AU245" s="244" t="s">
        <v>186</v>
      </c>
      <c r="AV245" s="242" t="s">
        <v>77</v>
      </c>
      <c r="AW245" s="242" t="s">
        <v>30</v>
      </c>
      <c r="AX245" s="242" t="s">
        <v>68</v>
      </c>
      <c r="AY245" s="244" t="s">
        <v>268</v>
      </c>
    </row>
    <row r="246" spans="2:65" s="242" customFormat="1">
      <c r="B246" s="241"/>
      <c r="D246" s="243" t="s">
        <v>279</v>
      </c>
      <c r="E246" s="244" t="s">
        <v>3</v>
      </c>
      <c r="F246" s="245" t="s">
        <v>1447</v>
      </c>
      <c r="H246" s="246">
        <v>0.94799999999999995</v>
      </c>
      <c r="L246" s="241"/>
      <c r="M246" s="247"/>
      <c r="T246" s="248"/>
      <c r="AT246" s="244" t="s">
        <v>279</v>
      </c>
      <c r="AU246" s="244" t="s">
        <v>186</v>
      </c>
      <c r="AV246" s="242" t="s">
        <v>77</v>
      </c>
      <c r="AW246" s="242" t="s">
        <v>30</v>
      </c>
      <c r="AX246" s="242" t="s">
        <v>68</v>
      </c>
      <c r="AY246" s="244" t="s">
        <v>268</v>
      </c>
    </row>
    <row r="247" spans="2:65" s="250" customFormat="1">
      <c r="B247" s="249"/>
      <c r="D247" s="243" t="s">
        <v>279</v>
      </c>
      <c r="E247" s="251" t="s">
        <v>3</v>
      </c>
      <c r="F247" s="252" t="s">
        <v>298</v>
      </c>
      <c r="H247" s="253">
        <v>2.8839999999999999</v>
      </c>
      <c r="L247" s="249"/>
      <c r="M247" s="254"/>
      <c r="T247" s="255"/>
      <c r="AT247" s="251" t="s">
        <v>279</v>
      </c>
      <c r="AU247" s="251" t="s">
        <v>186</v>
      </c>
      <c r="AV247" s="250" t="s">
        <v>275</v>
      </c>
      <c r="AW247" s="250" t="s">
        <v>30</v>
      </c>
      <c r="AX247" s="250" t="s">
        <v>75</v>
      </c>
      <c r="AY247" s="251" t="s">
        <v>268</v>
      </c>
    </row>
    <row r="248" spans="2:65" s="1" customFormat="1" ht="24.2" customHeight="1">
      <c r="B248" s="14"/>
      <c r="C248" s="225" t="s">
        <v>521</v>
      </c>
      <c r="D248" s="225" t="s">
        <v>271</v>
      </c>
      <c r="E248" s="226" t="s">
        <v>471</v>
      </c>
      <c r="F248" s="227" t="s">
        <v>472</v>
      </c>
      <c r="G248" s="228" t="s">
        <v>184</v>
      </c>
      <c r="H248" s="229">
        <v>2.8839999999999999</v>
      </c>
      <c r="I248" s="22"/>
      <c r="J248" s="231">
        <f>ROUND(I248*H248,2)</f>
        <v>0</v>
      </c>
      <c r="K248" s="227" t="s">
        <v>274</v>
      </c>
      <c r="L248" s="14"/>
      <c r="M248" s="232" t="s">
        <v>3</v>
      </c>
      <c r="N248" s="233" t="s">
        <v>39</v>
      </c>
      <c r="P248" s="234">
        <f>O248*H248</f>
        <v>0</v>
      </c>
      <c r="Q248" s="234">
        <v>1.4375E-4</v>
      </c>
      <c r="R248" s="234">
        <f>Q248*H248</f>
        <v>4.1457499999999998E-4</v>
      </c>
      <c r="S248" s="234">
        <v>0</v>
      </c>
      <c r="T248" s="235">
        <f>S248*H248</f>
        <v>0</v>
      </c>
      <c r="AR248" s="236" t="s">
        <v>292</v>
      </c>
      <c r="AT248" s="236" t="s">
        <v>271</v>
      </c>
      <c r="AU248" s="236" t="s">
        <v>186</v>
      </c>
      <c r="AY248" s="4" t="s">
        <v>268</v>
      </c>
      <c r="BE248" s="237">
        <f>IF(N248="základní",J248,0)</f>
        <v>0</v>
      </c>
      <c r="BF248" s="237">
        <f>IF(N248="snížená",J248,0)</f>
        <v>0</v>
      </c>
      <c r="BG248" s="237">
        <f>IF(N248="zákl. přenesená",J248,0)</f>
        <v>0</v>
      </c>
      <c r="BH248" s="237">
        <f>IF(N248="sníž. přenesená",J248,0)</f>
        <v>0</v>
      </c>
      <c r="BI248" s="237">
        <f>IF(N248="nulová",J248,0)</f>
        <v>0</v>
      </c>
      <c r="BJ248" s="4" t="s">
        <v>75</v>
      </c>
      <c r="BK248" s="237">
        <f>ROUND(I248*H248,2)</f>
        <v>0</v>
      </c>
      <c r="BL248" s="4" t="s">
        <v>292</v>
      </c>
      <c r="BM248" s="236" t="s">
        <v>473</v>
      </c>
    </row>
    <row r="249" spans="2:65" s="1" customFormat="1">
      <c r="B249" s="14"/>
      <c r="D249" s="238" t="s">
        <v>277</v>
      </c>
      <c r="F249" s="239" t="s">
        <v>474</v>
      </c>
      <c r="L249" s="14"/>
      <c r="M249" s="240"/>
      <c r="T249" s="142"/>
      <c r="AT249" s="4" t="s">
        <v>277</v>
      </c>
      <c r="AU249" s="4" t="s">
        <v>186</v>
      </c>
    </row>
    <row r="250" spans="2:65" s="1" customFormat="1" ht="24.2" customHeight="1">
      <c r="B250" s="14"/>
      <c r="C250" s="225" t="s">
        <v>525</v>
      </c>
      <c r="D250" s="225" t="s">
        <v>271</v>
      </c>
      <c r="E250" s="226" t="s">
        <v>476</v>
      </c>
      <c r="F250" s="227" t="s">
        <v>477</v>
      </c>
      <c r="G250" s="228" t="s">
        <v>184</v>
      </c>
      <c r="H250" s="229">
        <v>2.8839999999999999</v>
      </c>
      <c r="I250" s="22"/>
      <c r="J250" s="231">
        <f>ROUND(I250*H250,2)</f>
        <v>0</v>
      </c>
      <c r="K250" s="227" t="s">
        <v>274</v>
      </c>
      <c r="L250" s="14"/>
      <c r="M250" s="232" t="s">
        <v>3</v>
      </c>
      <c r="N250" s="233" t="s">
        <v>39</v>
      </c>
      <c r="P250" s="234">
        <f>O250*H250</f>
        <v>0</v>
      </c>
      <c r="Q250" s="234">
        <v>1.2305000000000001E-4</v>
      </c>
      <c r="R250" s="234">
        <f>Q250*H250</f>
        <v>3.5487620000000002E-4</v>
      </c>
      <c r="S250" s="234">
        <v>0</v>
      </c>
      <c r="T250" s="235">
        <f>S250*H250</f>
        <v>0</v>
      </c>
      <c r="AR250" s="236" t="s">
        <v>292</v>
      </c>
      <c r="AT250" s="236" t="s">
        <v>271</v>
      </c>
      <c r="AU250" s="236" t="s">
        <v>186</v>
      </c>
      <c r="AY250" s="4" t="s">
        <v>268</v>
      </c>
      <c r="BE250" s="237">
        <f>IF(N250="základní",J250,0)</f>
        <v>0</v>
      </c>
      <c r="BF250" s="237">
        <f>IF(N250="snížená",J250,0)</f>
        <v>0</v>
      </c>
      <c r="BG250" s="237">
        <f>IF(N250="zákl. přenesená",J250,0)</f>
        <v>0</v>
      </c>
      <c r="BH250" s="237">
        <f>IF(N250="sníž. přenesená",J250,0)</f>
        <v>0</v>
      </c>
      <c r="BI250" s="237">
        <f>IF(N250="nulová",J250,0)</f>
        <v>0</v>
      </c>
      <c r="BJ250" s="4" t="s">
        <v>75</v>
      </c>
      <c r="BK250" s="237">
        <f>ROUND(I250*H250,2)</f>
        <v>0</v>
      </c>
      <c r="BL250" s="4" t="s">
        <v>292</v>
      </c>
      <c r="BM250" s="236" t="s">
        <v>478</v>
      </c>
    </row>
    <row r="251" spans="2:65" s="1" customFormat="1">
      <c r="B251" s="14"/>
      <c r="D251" s="238" t="s">
        <v>277</v>
      </c>
      <c r="F251" s="239" t="s">
        <v>479</v>
      </c>
      <c r="L251" s="14"/>
      <c r="M251" s="240"/>
      <c r="T251" s="142"/>
      <c r="AT251" s="4" t="s">
        <v>277</v>
      </c>
      <c r="AU251" s="4" t="s">
        <v>186</v>
      </c>
    </row>
    <row r="252" spans="2:65" s="1" customFormat="1" ht="24.2" customHeight="1">
      <c r="B252" s="14"/>
      <c r="C252" s="225" t="s">
        <v>530</v>
      </c>
      <c r="D252" s="225" t="s">
        <v>271</v>
      </c>
      <c r="E252" s="226" t="s">
        <v>481</v>
      </c>
      <c r="F252" s="227" t="s">
        <v>482</v>
      </c>
      <c r="G252" s="228" t="s">
        <v>184</v>
      </c>
      <c r="H252" s="229">
        <v>2.8839999999999999</v>
      </c>
      <c r="I252" s="22"/>
      <c r="J252" s="231">
        <f>ROUND(I252*H252,2)</f>
        <v>0</v>
      </c>
      <c r="K252" s="227" t="s">
        <v>274</v>
      </c>
      <c r="L252" s="14"/>
      <c r="M252" s="232" t="s">
        <v>3</v>
      </c>
      <c r="N252" s="233" t="s">
        <v>39</v>
      </c>
      <c r="P252" s="234">
        <f>O252*H252</f>
        <v>0</v>
      </c>
      <c r="Q252" s="234">
        <v>1.2305000000000001E-4</v>
      </c>
      <c r="R252" s="234">
        <f>Q252*H252</f>
        <v>3.5487620000000002E-4</v>
      </c>
      <c r="S252" s="234">
        <v>0</v>
      </c>
      <c r="T252" s="235">
        <f>S252*H252</f>
        <v>0</v>
      </c>
      <c r="AR252" s="236" t="s">
        <v>292</v>
      </c>
      <c r="AT252" s="236" t="s">
        <v>271</v>
      </c>
      <c r="AU252" s="236" t="s">
        <v>186</v>
      </c>
      <c r="AY252" s="4" t="s">
        <v>268</v>
      </c>
      <c r="BE252" s="237">
        <f>IF(N252="základní",J252,0)</f>
        <v>0</v>
      </c>
      <c r="BF252" s="237">
        <f>IF(N252="snížená",J252,0)</f>
        <v>0</v>
      </c>
      <c r="BG252" s="237">
        <f>IF(N252="zákl. přenesená",J252,0)</f>
        <v>0</v>
      </c>
      <c r="BH252" s="237">
        <f>IF(N252="sníž. přenesená",J252,0)</f>
        <v>0</v>
      </c>
      <c r="BI252" s="237">
        <f>IF(N252="nulová",J252,0)</f>
        <v>0</v>
      </c>
      <c r="BJ252" s="4" t="s">
        <v>75</v>
      </c>
      <c r="BK252" s="237">
        <f>ROUND(I252*H252,2)</f>
        <v>0</v>
      </c>
      <c r="BL252" s="4" t="s">
        <v>292</v>
      </c>
      <c r="BM252" s="236" t="s">
        <v>483</v>
      </c>
    </row>
    <row r="253" spans="2:65" s="1" customFormat="1">
      <c r="B253" s="14"/>
      <c r="D253" s="238" t="s">
        <v>277</v>
      </c>
      <c r="F253" s="239" t="s">
        <v>484</v>
      </c>
      <c r="L253" s="14"/>
      <c r="M253" s="240"/>
      <c r="T253" s="142"/>
      <c r="AT253" s="4" t="s">
        <v>277</v>
      </c>
      <c r="AU253" s="4" t="s">
        <v>186</v>
      </c>
    </row>
    <row r="254" spans="2:65" s="214" customFormat="1" ht="22.9" customHeight="1">
      <c r="B254" s="213"/>
      <c r="D254" s="215" t="s">
        <v>67</v>
      </c>
      <c r="E254" s="223" t="s">
        <v>323</v>
      </c>
      <c r="F254" s="223" t="s">
        <v>485</v>
      </c>
      <c r="J254" s="224">
        <f>BK254</f>
        <v>0</v>
      </c>
      <c r="L254" s="213"/>
      <c r="M254" s="218"/>
      <c r="P254" s="219">
        <f>SUM(P255:P259)</f>
        <v>0</v>
      </c>
      <c r="R254" s="219">
        <f>SUM(R255:R259)</f>
        <v>1.69575E-3</v>
      </c>
      <c r="T254" s="220">
        <f>SUM(T255:T259)</f>
        <v>0</v>
      </c>
      <c r="AR254" s="215" t="s">
        <v>75</v>
      </c>
      <c r="AT254" s="221" t="s">
        <v>67</v>
      </c>
      <c r="AU254" s="221" t="s">
        <v>75</v>
      </c>
      <c r="AY254" s="215" t="s">
        <v>268</v>
      </c>
      <c r="BK254" s="222">
        <f>SUM(BK255:BK259)</f>
        <v>0</v>
      </c>
    </row>
    <row r="255" spans="2:65" s="1" customFormat="1" ht="37.9" customHeight="1">
      <c r="B255" s="14"/>
      <c r="C255" s="225" t="s">
        <v>534</v>
      </c>
      <c r="D255" s="225" t="s">
        <v>271</v>
      </c>
      <c r="E255" s="226" t="s">
        <v>487</v>
      </c>
      <c r="F255" s="227" t="s">
        <v>488</v>
      </c>
      <c r="G255" s="228" t="s">
        <v>184</v>
      </c>
      <c r="H255" s="229">
        <v>48.45</v>
      </c>
      <c r="I255" s="22"/>
      <c r="J255" s="231">
        <f>ROUND(I255*H255,2)</f>
        <v>0</v>
      </c>
      <c r="K255" s="227" t="s">
        <v>274</v>
      </c>
      <c r="L255" s="14"/>
      <c r="M255" s="232" t="s">
        <v>3</v>
      </c>
      <c r="N255" s="233" t="s">
        <v>39</v>
      </c>
      <c r="P255" s="234">
        <f>O255*H255</f>
        <v>0</v>
      </c>
      <c r="Q255" s="234">
        <v>3.4999999999999997E-5</v>
      </c>
      <c r="R255" s="234">
        <f>Q255*H255</f>
        <v>1.69575E-3</v>
      </c>
      <c r="S255" s="234">
        <v>0</v>
      </c>
      <c r="T255" s="235">
        <f>S255*H255</f>
        <v>0</v>
      </c>
      <c r="AR255" s="236" t="s">
        <v>292</v>
      </c>
      <c r="AT255" s="236" t="s">
        <v>271</v>
      </c>
      <c r="AU255" s="236" t="s">
        <v>77</v>
      </c>
      <c r="AY255" s="4" t="s">
        <v>268</v>
      </c>
      <c r="BE255" s="237">
        <f>IF(N255="základní",J255,0)</f>
        <v>0</v>
      </c>
      <c r="BF255" s="237">
        <f>IF(N255="snížená",J255,0)</f>
        <v>0</v>
      </c>
      <c r="BG255" s="237">
        <f>IF(N255="zákl. přenesená",J255,0)</f>
        <v>0</v>
      </c>
      <c r="BH255" s="237">
        <f>IF(N255="sníž. přenesená",J255,0)</f>
        <v>0</v>
      </c>
      <c r="BI255" s="237">
        <f>IF(N255="nulová",J255,0)</f>
        <v>0</v>
      </c>
      <c r="BJ255" s="4" t="s">
        <v>75</v>
      </c>
      <c r="BK255" s="237">
        <f>ROUND(I255*H255,2)</f>
        <v>0</v>
      </c>
      <c r="BL255" s="4" t="s">
        <v>292</v>
      </c>
      <c r="BM255" s="236" t="s">
        <v>489</v>
      </c>
    </row>
    <row r="256" spans="2:65" s="1" customFormat="1">
      <c r="B256" s="14"/>
      <c r="D256" s="238" t="s">
        <v>277</v>
      </c>
      <c r="F256" s="239" t="s">
        <v>490</v>
      </c>
      <c r="L256" s="14"/>
      <c r="M256" s="240"/>
      <c r="T256" s="142"/>
      <c r="AT256" s="4" t="s">
        <v>277</v>
      </c>
      <c r="AU256" s="4" t="s">
        <v>77</v>
      </c>
    </row>
    <row r="257" spans="2:65" s="257" customFormat="1">
      <c r="B257" s="256"/>
      <c r="D257" s="243" t="s">
        <v>279</v>
      </c>
      <c r="E257" s="258" t="s">
        <v>3</v>
      </c>
      <c r="F257" s="259" t="s">
        <v>491</v>
      </c>
      <c r="H257" s="258" t="s">
        <v>3</v>
      </c>
      <c r="L257" s="256"/>
      <c r="M257" s="260"/>
      <c r="T257" s="261"/>
      <c r="AT257" s="258" t="s">
        <v>279</v>
      </c>
      <c r="AU257" s="258" t="s">
        <v>77</v>
      </c>
      <c r="AV257" s="257" t="s">
        <v>75</v>
      </c>
      <c r="AW257" s="257" t="s">
        <v>30</v>
      </c>
      <c r="AX257" s="257" t="s">
        <v>68</v>
      </c>
      <c r="AY257" s="258" t="s">
        <v>268</v>
      </c>
    </row>
    <row r="258" spans="2:65" s="242" customFormat="1">
      <c r="B258" s="241"/>
      <c r="D258" s="243" t="s">
        <v>279</v>
      </c>
      <c r="E258" s="244" t="s">
        <v>3</v>
      </c>
      <c r="F258" s="245" t="s">
        <v>492</v>
      </c>
      <c r="H258" s="246">
        <v>48.45</v>
      </c>
      <c r="L258" s="241"/>
      <c r="M258" s="247"/>
      <c r="T258" s="248"/>
      <c r="AT258" s="244" t="s">
        <v>279</v>
      </c>
      <c r="AU258" s="244" t="s">
        <v>77</v>
      </c>
      <c r="AV258" s="242" t="s">
        <v>77</v>
      </c>
      <c r="AW258" s="242" t="s">
        <v>30</v>
      </c>
      <c r="AX258" s="242" t="s">
        <v>68</v>
      </c>
      <c r="AY258" s="244" t="s">
        <v>268</v>
      </c>
    </row>
    <row r="259" spans="2:65" s="250" customFormat="1">
      <c r="B259" s="249"/>
      <c r="D259" s="243" t="s">
        <v>279</v>
      </c>
      <c r="E259" s="251" t="s">
        <v>3</v>
      </c>
      <c r="F259" s="252" t="s">
        <v>298</v>
      </c>
      <c r="H259" s="253">
        <v>48.45</v>
      </c>
      <c r="L259" s="249"/>
      <c r="M259" s="254"/>
      <c r="T259" s="255"/>
      <c r="AT259" s="251" t="s">
        <v>279</v>
      </c>
      <c r="AU259" s="251" t="s">
        <v>77</v>
      </c>
      <c r="AV259" s="250" t="s">
        <v>275</v>
      </c>
      <c r="AW259" s="250" t="s">
        <v>30</v>
      </c>
      <c r="AX259" s="250" t="s">
        <v>75</v>
      </c>
      <c r="AY259" s="251" t="s">
        <v>268</v>
      </c>
    </row>
    <row r="260" spans="2:65" s="214" customFormat="1" ht="22.9" customHeight="1">
      <c r="B260" s="213"/>
      <c r="D260" s="215" t="s">
        <v>67</v>
      </c>
      <c r="E260" s="223" t="s">
        <v>493</v>
      </c>
      <c r="F260" s="223" t="s">
        <v>494</v>
      </c>
      <c r="J260" s="224">
        <f>BK260</f>
        <v>0</v>
      </c>
      <c r="L260" s="213"/>
      <c r="M260" s="218"/>
      <c r="P260" s="219">
        <f>SUM(P261:P263)</f>
        <v>0</v>
      </c>
      <c r="R260" s="219">
        <f>SUM(R261:R263)</f>
        <v>0</v>
      </c>
      <c r="T260" s="220">
        <f>SUM(T261:T263)</f>
        <v>0</v>
      </c>
      <c r="AR260" s="215" t="s">
        <v>75</v>
      </c>
      <c r="AT260" s="221" t="s">
        <v>67</v>
      </c>
      <c r="AU260" s="221" t="s">
        <v>75</v>
      </c>
      <c r="AY260" s="215" t="s">
        <v>268</v>
      </c>
      <c r="BK260" s="222">
        <f>SUM(BK261:BK263)</f>
        <v>0</v>
      </c>
    </row>
    <row r="261" spans="2:65" s="1" customFormat="1" ht="37.9" customHeight="1">
      <c r="B261" s="14"/>
      <c r="C261" s="225" t="s">
        <v>539</v>
      </c>
      <c r="D261" s="225" t="s">
        <v>271</v>
      </c>
      <c r="E261" s="226" t="s">
        <v>496</v>
      </c>
      <c r="F261" s="227" t="s">
        <v>497</v>
      </c>
      <c r="G261" s="228" t="s">
        <v>184</v>
      </c>
      <c r="H261" s="229">
        <v>18.45</v>
      </c>
      <c r="I261" s="22"/>
      <c r="J261" s="231">
        <f>ROUND(I261*H261,2)</f>
        <v>0</v>
      </c>
      <c r="K261" s="227" t="s">
        <v>274</v>
      </c>
      <c r="L261" s="14"/>
      <c r="M261" s="232" t="s">
        <v>3</v>
      </c>
      <c r="N261" s="233" t="s">
        <v>39</v>
      </c>
      <c r="P261" s="234">
        <f>O261*H261</f>
        <v>0</v>
      </c>
      <c r="Q261" s="234">
        <v>0</v>
      </c>
      <c r="R261" s="234">
        <f>Q261*H261</f>
        <v>0</v>
      </c>
      <c r="S261" s="234">
        <v>0</v>
      </c>
      <c r="T261" s="235">
        <f>S261*H261</f>
        <v>0</v>
      </c>
      <c r="AR261" s="236" t="s">
        <v>275</v>
      </c>
      <c r="AT261" s="236" t="s">
        <v>271</v>
      </c>
      <c r="AU261" s="236" t="s">
        <v>77</v>
      </c>
      <c r="AY261" s="4" t="s">
        <v>268</v>
      </c>
      <c r="BE261" s="237">
        <f>IF(N261="základní",J261,0)</f>
        <v>0</v>
      </c>
      <c r="BF261" s="237">
        <f>IF(N261="snížená",J261,0)</f>
        <v>0</v>
      </c>
      <c r="BG261" s="237">
        <f>IF(N261="zákl. přenesená",J261,0)</f>
        <v>0</v>
      </c>
      <c r="BH261" s="237">
        <f>IF(N261="sníž. přenesená",J261,0)</f>
        <v>0</v>
      </c>
      <c r="BI261" s="237">
        <f>IF(N261="nulová",J261,0)</f>
        <v>0</v>
      </c>
      <c r="BJ261" s="4" t="s">
        <v>75</v>
      </c>
      <c r="BK261" s="237">
        <f>ROUND(I261*H261,2)</f>
        <v>0</v>
      </c>
      <c r="BL261" s="4" t="s">
        <v>275</v>
      </c>
      <c r="BM261" s="236" t="s">
        <v>498</v>
      </c>
    </row>
    <row r="262" spans="2:65" s="1" customFormat="1">
      <c r="B262" s="14"/>
      <c r="D262" s="238" t="s">
        <v>277</v>
      </c>
      <c r="F262" s="239" t="s">
        <v>499</v>
      </c>
      <c r="L262" s="14"/>
      <c r="M262" s="240"/>
      <c r="T262" s="142"/>
      <c r="AT262" s="4" t="s">
        <v>277</v>
      </c>
      <c r="AU262" s="4" t="s">
        <v>77</v>
      </c>
    </row>
    <row r="263" spans="2:65" s="242" customFormat="1">
      <c r="B263" s="241"/>
      <c r="D263" s="243" t="s">
        <v>279</v>
      </c>
      <c r="E263" s="244" t="s">
        <v>3</v>
      </c>
      <c r="F263" s="245" t="s">
        <v>187</v>
      </c>
      <c r="H263" s="246">
        <v>18.45</v>
      </c>
      <c r="L263" s="241"/>
      <c r="M263" s="247"/>
      <c r="T263" s="248"/>
      <c r="AT263" s="244" t="s">
        <v>279</v>
      </c>
      <c r="AU263" s="244" t="s">
        <v>77</v>
      </c>
      <c r="AV263" s="242" t="s">
        <v>77</v>
      </c>
      <c r="AW263" s="242" t="s">
        <v>30</v>
      </c>
      <c r="AX263" s="242" t="s">
        <v>75</v>
      </c>
      <c r="AY263" s="244" t="s">
        <v>268</v>
      </c>
    </row>
    <row r="264" spans="2:65" s="214" customFormat="1" ht="22.9" customHeight="1">
      <c r="B264" s="213"/>
      <c r="D264" s="215" t="s">
        <v>67</v>
      </c>
      <c r="E264" s="223" t="s">
        <v>500</v>
      </c>
      <c r="F264" s="223" t="s">
        <v>501</v>
      </c>
      <c r="J264" s="224">
        <f>BK264</f>
        <v>0</v>
      </c>
      <c r="L264" s="213"/>
      <c r="M264" s="218"/>
      <c r="P264" s="219">
        <f>SUM(P265:P266)</f>
        <v>0</v>
      </c>
      <c r="R264" s="219">
        <f>SUM(R265:R266)</f>
        <v>0</v>
      </c>
      <c r="T264" s="220">
        <f>SUM(T265:T266)</f>
        <v>0</v>
      </c>
      <c r="AR264" s="215" t="s">
        <v>75</v>
      </c>
      <c r="AT264" s="221" t="s">
        <v>67</v>
      </c>
      <c r="AU264" s="221" t="s">
        <v>75</v>
      </c>
      <c r="AY264" s="215" t="s">
        <v>268</v>
      </c>
      <c r="BK264" s="222">
        <f>SUM(BK265:BK266)</f>
        <v>0</v>
      </c>
    </row>
    <row r="265" spans="2:65" s="1" customFormat="1" ht="55.5" customHeight="1">
      <c r="B265" s="14"/>
      <c r="C265" s="225" t="s">
        <v>543</v>
      </c>
      <c r="D265" s="225" t="s">
        <v>271</v>
      </c>
      <c r="E265" s="226" t="s">
        <v>503</v>
      </c>
      <c r="F265" s="227" t="s">
        <v>504</v>
      </c>
      <c r="G265" s="228" t="s">
        <v>353</v>
      </c>
      <c r="H265" s="229">
        <v>2.246</v>
      </c>
      <c r="I265" s="22"/>
      <c r="J265" s="231">
        <f>ROUND(I265*H265,2)</f>
        <v>0</v>
      </c>
      <c r="K265" s="227" t="s">
        <v>274</v>
      </c>
      <c r="L265" s="14"/>
      <c r="M265" s="232" t="s">
        <v>3</v>
      </c>
      <c r="N265" s="233" t="s">
        <v>39</v>
      </c>
      <c r="P265" s="234">
        <f>O265*H265</f>
        <v>0</v>
      </c>
      <c r="Q265" s="234">
        <v>0</v>
      </c>
      <c r="R265" s="234">
        <f>Q265*H265</f>
        <v>0</v>
      </c>
      <c r="S265" s="234">
        <v>0</v>
      </c>
      <c r="T265" s="235">
        <f>S265*H265</f>
        <v>0</v>
      </c>
      <c r="AR265" s="236" t="s">
        <v>275</v>
      </c>
      <c r="AT265" s="236" t="s">
        <v>271</v>
      </c>
      <c r="AU265" s="236" t="s">
        <v>77</v>
      </c>
      <c r="AY265" s="4" t="s">
        <v>268</v>
      </c>
      <c r="BE265" s="237">
        <f>IF(N265="základní",J265,0)</f>
        <v>0</v>
      </c>
      <c r="BF265" s="237">
        <f>IF(N265="snížená",J265,0)</f>
        <v>0</v>
      </c>
      <c r="BG265" s="237">
        <f>IF(N265="zákl. přenesená",J265,0)</f>
        <v>0</v>
      </c>
      <c r="BH265" s="237">
        <f>IF(N265="sníž. přenesená",J265,0)</f>
        <v>0</v>
      </c>
      <c r="BI265" s="237">
        <f>IF(N265="nulová",J265,0)</f>
        <v>0</v>
      </c>
      <c r="BJ265" s="4" t="s">
        <v>75</v>
      </c>
      <c r="BK265" s="237">
        <f>ROUND(I265*H265,2)</f>
        <v>0</v>
      </c>
      <c r="BL265" s="4" t="s">
        <v>275</v>
      </c>
      <c r="BM265" s="236" t="s">
        <v>505</v>
      </c>
    </row>
    <row r="266" spans="2:65" s="1" customFormat="1">
      <c r="B266" s="14"/>
      <c r="D266" s="238" t="s">
        <v>277</v>
      </c>
      <c r="F266" s="239" t="s">
        <v>506</v>
      </c>
      <c r="L266" s="14"/>
      <c r="M266" s="240"/>
      <c r="T266" s="142"/>
      <c r="AT266" s="4" t="s">
        <v>277</v>
      </c>
      <c r="AU266" s="4" t="s">
        <v>77</v>
      </c>
    </row>
    <row r="267" spans="2:65" s="214" customFormat="1" ht="25.9" customHeight="1">
      <c r="B267" s="213"/>
      <c r="D267" s="215" t="s">
        <v>67</v>
      </c>
      <c r="E267" s="216" t="s">
        <v>507</v>
      </c>
      <c r="F267" s="216" t="s">
        <v>508</v>
      </c>
      <c r="J267" s="217">
        <f>BK267</f>
        <v>0</v>
      </c>
      <c r="L267" s="213"/>
      <c r="M267" s="218"/>
      <c r="P267" s="219">
        <f>P268+P293+P336+P353+P386+P429</f>
        <v>0</v>
      </c>
      <c r="R267" s="219">
        <f>R268+R293+R336+R353+R386+R429</f>
        <v>2.8041112850000003</v>
      </c>
      <c r="T267" s="220">
        <f>T268+T293+T336+T353+T386+T429</f>
        <v>1.3928999999999999E-3</v>
      </c>
      <c r="AR267" s="215" t="s">
        <v>77</v>
      </c>
      <c r="AT267" s="221" t="s">
        <v>67</v>
      </c>
      <c r="AU267" s="221" t="s">
        <v>68</v>
      </c>
      <c r="AY267" s="215" t="s">
        <v>268</v>
      </c>
      <c r="BK267" s="222">
        <f>BK268+BK293+BK336+BK353+BK386+BK429</f>
        <v>0</v>
      </c>
    </row>
    <row r="268" spans="2:65" s="214" customFormat="1" ht="22.9" customHeight="1">
      <c r="B268" s="213"/>
      <c r="D268" s="215" t="s">
        <v>67</v>
      </c>
      <c r="E268" s="223" t="s">
        <v>509</v>
      </c>
      <c r="F268" s="223" t="s">
        <v>510</v>
      </c>
      <c r="J268" s="224">
        <f>BK268</f>
        <v>0</v>
      </c>
      <c r="L268" s="213"/>
      <c r="M268" s="218"/>
      <c r="P268" s="219">
        <f>SUM(P269:P292)</f>
        <v>0</v>
      </c>
      <c r="R268" s="219">
        <f>SUM(R269:R292)</f>
        <v>1.6932600000000003E-2</v>
      </c>
      <c r="T268" s="220">
        <f>SUM(T269:T292)</f>
        <v>0</v>
      </c>
      <c r="AR268" s="215" t="s">
        <v>77</v>
      </c>
      <c r="AT268" s="221" t="s">
        <v>67</v>
      </c>
      <c r="AU268" s="221" t="s">
        <v>75</v>
      </c>
      <c r="AY268" s="215" t="s">
        <v>268</v>
      </c>
      <c r="BK268" s="222">
        <f>SUM(BK269:BK292)</f>
        <v>0</v>
      </c>
    </row>
    <row r="269" spans="2:65" s="1" customFormat="1" ht="55.5" customHeight="1">
      <c r="B269" s="14"/>
      <c r="C269" s="225" t="s">
        <v>547</v>
      </c>
      <c r="D269" s="225" t="s">
        <v>271</v>
      </c>
      <c r="E269" s="226" t="s">
        <v>512</v>
      </c>
      <c r="F269" s="227" t="s">
        <v>513</v>
      </c>
      <c r="G269" s="228" t="s">
        <v>353</v>
      </c>
      <c r="H269" s="229">
        <v>1.7000000000000001E-2</v>
      </c>
      <c r="I269" s="22"/>
      <c r="J269" s="231">
        <f>ROUND(I269*H269,2)</f>
        <v>0</v>
      </c>
      <c r="K269" s="227" t="s">
        <v>274</v>
      </c>
      <c r="L269" s="14"/>
      <c r="M269" s="232" t="s">
        <v>3</v>
      </c>
      <c r="N269" s="233" t="s">
        <v>39</v>
      </c>
      <c r="P269" s="234">
        <f>O269*H269</f>
        <v>0</v>
      </c>
      <c r="Q269" s="234">
        <v>0</v>
      </c>
      <c r="R269" s="234">
        <f>Q269*H269</f>
        <v>0</v>
      </c>
      <c r="S269" s="234">
        <v>0</v>
      </c>
      <c r="T269" s="235">
        <f>S269*H269</f>
        <v>0</v>
      </c>
      <c r="AR269" s="236" t="s">
        <v>292</v>
      </c>
      <c r="AT269" s="236" t="s">
        <v>271</v>
      </c>
      <c r="AU269" s="236" t="s">
        <v>77</v>
      </c>
      <c r="AY269" s="4" t="s">
        <v>268</v>
      </c>
      <c r="BE269" s="237">
        <f>IF(N269="základní",J269,0)</f>
        <v>0</v>
      </c>
      <c r="BF269" s="237">
        <f>IF(N269="snížená",J269,0)</f>
        <v>0</v>
      </c>
      <c r="BG269" s="237">
        <f>IF(N269="zákl. přenesená",J269,0)</f>
        <v>0</v>
      </c>
      <c r="BH269" s="237">
        <f>IF(N269="sníž. přenesená",J269,0)</f>
        <v>0</v>
      </c>
      <c r="BI269" s="237">
        <f>IF(N269="nulová",J269,0)</f>
        <v>0</v>
      </c>
      <c r="BJ269" s="4" t="s">
        <v>75</v>
      </c>
      <c r="BK269" s="237">
        <f>ROUND(I269*H269,2)</f>
        <v>0</v>
      </c>
      <c r="BL269" s="4" t="s">
        <v>292</v>
      </c>
      <c r="BM269" s="236" t="s">
        <v>514</v>
      </c>
    </row>
    <row r="270" spans="2:65" s="1" customFormat="1">
      <c r="B270" s="14"/>
      <c r="D270" s="238" t="s">
        <v>277</v>
      </c>
      <c r="F270" s="239" t="s">
        <v>515</v>
      </c>
      <c r="L270" s="14"/>
      <c r="M270" s="240"/>
      <c r="T270" s="142"/>
      <c r="AT270" s="4" t="s">
        <v>277</v>
      </c>
      <c r="AU270" s="4" t="s">
        <v>77</v>
      </c>
    </row>
    <row r="271" spans="2:65" s="1" customFormat="1" ht="24.2" customHeight="1">
      <c r="B271" s="14"/>
      <c r="C271" s="225" t="s">
        <v>551</v>
      </c>
      <c r="D271" s="225" t="s">
        <v>271</v>
      </c>
      <c r="E271" s="226" t="s">
        <v>517</v>
      </c>
      <c r="F271" s="227" t="s">
        <v>518</v>
      </c>
      <c r="G271" s="228" t="s">
        <v>317</v>
      </c>
      <c r="H271" s="229">
        <v>2</v>
      </c>
      <c r="I271" s="22"/>
      <c r="J271" s="231">
        <f>ROUND(I271*H271,2)</f>
        <v>0</v>
      </c>
      <c r="K271" s="227" t="s">
        <v>274</v>
      </c>
      <c r="L271" s="14"/>
      <c r="M271" s="232" t="s">
        <v>3</v>
      </c>
      <c r="N271" s="233" t="s">
        <v>39</v>
      </c>
      <c r="P271" s="234">
        <f>O271*H271</f>
        <v>0</v>
      </c>
      <c r="Q271" s="234">
        <v>0</v>
      </c>
      <c r="R271" s="234">
        <f>Q271*H271</f>
        <v>0</v>
      </c>
      <c r="S271" s="234">
        <v>0</v>
      </c>
      <c r="T271" s="235">
        <f>S271*H271</f>
        <v>0</v>
      </c>
      <c r="AR271" s="236" t="s">
        <v>275</v>
      </c>
      <c r="AT271" s="236" t="s">
        <v>271</v>
      </c>
      <c r="AU271" s="236" t="s">
        <v>77</v>
      </c>
      <c r="AY271" s="4" t="s">
        <v>268</v>
      </c>
      <c r="BE271" s="237">
        <f>IF(N271="základní",J271,0)</f>
        <v>0</v>
      </c>
      <c r="BF271" s="237">
        <f>IF(N271="snížená",J271,0)</f>
        <v>0</v>
      </c>
      <c r="BG271" s="237">
        <f>IF(N271="zákl. přenesená",J271,0)</f>
        <v>0</v>
      </c>
      <c r="BH271" s="237">
        <f>IF(N271="sníž. přenesená",J271,0)</f>
        <v>0</v>
      </c>
      <c r="BI271" s="237">
        <f>IF(N271="nulová",J271,0)</f>
        <v>0</v>
      </c>
      <c r="BJ271" s="4" t="s">
        <v>75</v>
      </c>
      <c r="BK271" s="237">
        <f>ROUND(I271*H271,2)</f>
        <v>0</v>
      </c>
      <c r="BL271" s="4" t="s">
        <v>275</v>
      </c>
      <c r="BM271" s="236" t="s">
        <v>519</v>
      </c>
    </row>
    <row r="272" spans="2:65" s="1" customFormat="1">
      <c r="B272" s="14"/>
      <c r="D272" s="238" t="s">
        <v>277</v>
      </c>
      <c r="F272" s="239" t="s">
        <v>520</v>
      </c>
      <c r="L272" s="14"/>
      <c r="M272" s="240"/>
      <c r="T272" s="142"/>
      <c r="AT272" s="4" t="s">
        <v>277</v>
      </c>
      <c r="AU272" s="4" t="s">
        <v>77</v>
      </c>
    </row>
    <row r="273" spans="2:65" s="1" customFormat="1" ht="16.5" customHeight="1">
      <c r="B273" s="14"/>
      <c r="C273" s="262" t="s">
        <v>555</v>
      </c>
      <c r="D273" s="262" t="s">
        <v>383</v>
      </c>
      <c r="E273" s="263" t="s">
        <v>522</v>
      </c>
      <c r="F273" s="264" t="s">
        <v>523</v>
      </c>
      <c r="G273" s="265" t="s">
        <v>317</v>
      </c>
      <c r="H273" s="266">
        <v>2</v>
      </c>
      <c r="I273" s="24"/>
      <c r="J273" s="268">
        <f>ROUND(I273*H273,2)</f>
        <v>0</v>
      </c>
      <c r="K273" s="264" t="s">
        <v>274</v>
      </c>
      <c r="L273" s="269"/>
      <c r="M273" s="270" t="s">
        <v>3</v>
      </c>
      <c r="N273" s="271" t="s">
        <v>39</v>
      </c>
      <c r="P273" s="234">
        <f>O273*H273</f>
        <v>0</v>
      </c>
      <c r="Q273" s="234">
        <v>2.0000000000000001E-4</v>
      </c>
      <c r="R273" s="234">
        <f>Q273*H273</f>
        <v>4.0000000000000002E-4</v>
      </c>
      <c r="S273" s="234">
        <v>0</v>
      </c>
      <c r="T273" s="235">
        <f>S273*H273</f>
        <v>0</v>
      </c>
      <c r="AR273" s="236" t="s">
        <v>314</v>
      </c>
      <c r="AT273" s="236" t="s">
        <v>383</v>
      </c>
      <c r="AU273" s="236" t="s">
        <v>77</v>
      </c>
      <c r="AY273" s="4" t="s">
        <v>268</v>
      </c>
      <c r="BE273" s="237">
        <f>IF(N273="základní",J273,0)</f>
        <v>0</v>
      </c>
      <c r="BF273" s="237">
        <f>IF(N273="snížená",J273,0)</f>
        <v>0</v>
      </c>
      <c r="BG273" s="237">
        <f>IF(N273="zákl. přenesená",J273,0)</f>
        <v>0</v>
      </c>
      <c r="BH273" s="237">
        <f>IF(N273="sníž. přenesená",J273,0)</f>
        <v>0</v>
      </c>
      <c r="BI273" s="237">
        <f>IF(N273="nulová",J273,0)</f>
        <v>0</v>
      </c>
      <c r="BJ273" s="4" t="s">
        <v>75</v>
      </c>
      <c r="BK273" s="237">
        <f>ROUND(I273*H273,2)</f>
        <v>0</v>
      </c>
      <c r="BL273" s="4" t="s">
        <v>275</v>
      </c>
      <c r="BM273" s="236" t="s">
        <v>524</v>
      </c>
    </row>
    <row r="274" spans="2:65" s="1" customFormat="1" ht="24.2" customHeight="1">
      <c r="B274" s="14"/>
      <c r="C274" s="225" t="s">
        <v>559</v>
      </c>
      <c r="D274" s="225" t="s">
        <v>271</v>
      </c>
      <c r="E274" s="226" t="s">
        <v>526</v>
      </c>
      <c r="F274" s="227" t="s">
        <v>527</v>
      </c>
      <c r="G274" s="228" t="s">
        <v>317</v>
      </c>
      <c r="H274" s="229">
        <v>2</v>
      </c>
      <c r="I274" s="22"/>
      <c r="J274" s="231">
        <f>ROUND(I274*H274,2)</f>
        <v>0</v>
      </c>
      <c r="K274" s="227" t="s">
        <v>274</v>
      </c>
      <c r="L274" s="14"/>
      <c r="M274" s="232" t="s">
        <v>3</v>
      </c>
      <c r="N274" s="233" t="s">
        <v>39</v>
      </c>
      <c r="P274" s="234">
        <f>O274*H274</f>
        <v>0</v>
      </c>
      <c r="Q274" s="234">
        <v>0</v>
      </c>
      <c r="R274" s="234">
        <f>Q274*H274</f>
        <v>0</v>
      </c>
      <c r="S274" s="234">
        <v>0</v>
      </c>
      <c r="T274" s="235">
        <f>S274*H274</f>
        <v>0</v>
      </c>
      <c r="AR274" s="236" t="s">
        <v>292</v>
      </c>
      <c r="AT274" s="236" t="s">
        <v>271</v>
      </c>
      <c r="AU274" s="236" t="s">
        <v>77</v>
      </c>
      <c r="AY274" s="4" t="s">
        <v>268</v>
      </c>
      <c r="BE274" s="237">
        <f>IF(N274="základní",J274,0)</f>
        <v>0</v>
      </c>
      <c r="BF274" s="237">
        <f>IF(N274="snížená",J274,0)</f>
        <v>0</v>
      </c>
      <c r="BG274" s="237">
        <f>IF(N274="zákl. přenesená",J274,0)</f>
        <v>0</v>
      </c>
      <c r="BH274" s="237">
        <f>IF(N274="sníž. přenesená",J274,0)</f>
        <v>0</v>
      </c>
      <c r="BI274" s="237">
        <f>IF(N274="nulová",J274,0)</f>
        <v>0</v>
      </c>
      <c r="BJ274" s="4" t="s">
        <v>75</v>
      </c>
      <c r="BK274" s="237">
        <f>ROUND(I274*H274,2)</f>
        <v>0</v>
      </c>
      <c r="BL274" s="4" t="s">
        <v>292</v>
      </c>
      <c r="BM274" s="236" t="s">
        <v>528</v>
      </c>
    </row>
    <row r="275" spans="2:65" s="1" customFormat="1">
      <c r="B275" s="14"/>
      <c r="D275" s="238" t="s">
        <v>277</v>
      </c>
      <c r="F275" s="239" t="s">
        <v>529</v>
      </c>
      <c r="L275" s="14"/>
      <c r="M275" s="240"/>
      <c r="T275" s="142"/>
      <c r="AT275" s="4" t="s">
        <v>277</v>
      </c>
      <c r="AU275" s="4" t="s">
        <v>77</v>
      </c>
    </row>
    <row r="276" spans="2:65" s="1" customFormat="1" ht="21.75" customHeight="1">
      <c r="B276" s="14"/>
      <c r="C276" s="262" t="s">
        <v>563</v>
      </c>
      <c r="D276" s="262" t="s">
        <v>383</v>
      </c>
      <c r="E276" s="263" t="s">
        <v>531</v>
      </c>
      <c r="F276" s="264" t="s">
        <v>532</v>
      </c>
      <c r="G276" s="265" t="s">
        <v>317</v>
      </c>
      <c r="H276" s="266">
        <v>2</v>
      </c>
      <c r="I276" s="24"/>
      <c r="J276" s="268">
        <f>ROUND(I276*H276,2)</f>
        <v>0</v>
      </c>
      <c r="K276" s="264" t="s">
        <v>274</v>
      </c>
      <c r="L276" s="269"/>
      <c r="M276" s="270" t="s">
        <v>3</v>
      </c>
      <c r="N276" s="271" t="s">
        <v>39</v>
      </c>
      <c r="P276" s="234">
        <f>O276*H276</f>
        <v>0</v>
      </c>
      <c r="Q276" s="234">
        <v>5.0000000000000001E-4</v>
      </c>
      <c r="R276" s="234">
        <f>Q276*H276</f>
        <v>1E-3</v>
      </c>
      <c r="S276" s="234">
        <v>0</v>
      </c>
      <c r="T276" s="235">
        <f>S276*H276</f>
        <v>0</v>
      </c>
      <c r="AR276" s="236" t="s">
        <v>470</v>
      </c>
      <c r="AT276" s="236" t="s">
        <v>383</v>
      </c>
      <c r="AU276" s="236" t="s">
        <v>77</v>
      </c>
      <c r="AY276" s="4" t="s">
        <v>268</v>
      </c>
      <c r="BE276" s="237">
        <f>IF(N276="základní",J276,0)</f>
        <v>0</v>
      </c>
      <c r="BF276" s="237">
        <f>IF(N276="snížená",J276,0)</f>
        <v>0</v>
      </c>
      <c r="BG276" s="237">
        <f>IF(N276="zákl. přenesená",J276,0)</f>
        <v>0</v>
      </c>
      <c r="BH276" s="237">
        <f>IF(N276="sníž. přenesená",J276,0)</f>
        <v>0</v>
      </c>
      <c r="BI276" s="237">
        <f>IF(N276="nulová",J276,0)</f>
        <v>0</v>
      </c>
      <c r="BJ276" s="4" t="s">
        <v>75</v>
      </c>
      <c r="BK276" s="237">
        <f>ROUND(I276*H276,2)</f>
        <v>0</v>
      </c>
      <c r="BL276" s="4" t="s">
        <v>292</v>
      </c>
      <c r="BM276" s="236" t="s">
        <v>533</v>
      </c>
    </row>
    <row r="277" spans="2:65" s="1" customFormat="1" ht="24.2" customHeight="1">
      <c r="B277" s="14"/>
      <c r="C277" s="225" t="s">
        <v>568</v>
      </c>
      <c r="D277" s="225" t="s">
        <v>271</v>
      </c>
      <c r="E277" s="226" t="s">
        <v>535</v>
      </c>
      <c r="F277" s="227" t="s">
        <v>536</v>
      </c>
      <c r="G277" s="228" t="s">
        <v>317</v>
      </c>
      <c r="H277" s="229">
        <v>4</v>
      </c>
      <c r="I277" s="22"/>
      <c r="J277" s="231">
        <f>ROUND(I277*H277,2)</f>
        <v>0</v>
      </c>
      <c r="K277" s="227" t="s">
        <v>274</v>
      </c>
      <c r="L277" s="14"/>
      <c r="M277" s="232" t="s">
        <v>3</v>
      </c>
      <c r="N277" s="233" t="s">
        <v>39</v>
      </c>
      <c r="P277" s="234">
        <f>O277*H277</f>
        <v>0</v>
      </c>
      <c r="Q277" s="234">
        <v>0</v>
      </c>
      <c r="R277" s="234">
        <f>Q277*H277</f>
        <v>0</v>
      </c>
      <c r="S277" s="234">
        <v>0</v>
      </c>
      <c r="T277" s="235">
        <f>S277*H277</f>
        <v>0</v>
      </c>
      <c r="AR277" s="236" t="s">
        <v>292</v>
      </c>
      <c r="AT277" s="236" t="s">
        <v>271</v>
      </c>
      <c r="AU277" s="236" t="s">
        <v>77</v>
      </c>
      <c r="AY277" s="4" t="s">
        <v>268</v>
      </c>
      <c r="BE277" s="237">
        <f>IF(N277="základní",J277,0)</f>
        <v>0</v>
      </c>
      <c r="BF277" s="237">
        <f>IF(N277="snížená",J277,0)</f>
        <v>0</v>
      </c>
      <c r="BG277" s="237">
        <f>IF(N277="zákl. přenesená",J277,0)</f>
        <v>0</v>
      </c>
      <c r="BH277" s="237">
        <f>IF(N277="sníž. přenesená",J277,0)</f>
        <v>0</v>
      </c>
      <c r="BI277" s="237">
        <f>IF(N277="nulová",J277,0)</f>
        <v>0</v>
      </c>
      <c r="BJ277" s="4" t="s">
        <v>75</v>
      </c>
      <c r="BK277" s="237">
        <f>ROUND(I277*H277,2)</f>
        <v>0</v>
      </c>
      <c r="BL277" s="4" t="s">
        <v>292</v>
      </c>
      <c r="BM277" s="236" t="s">
        <v>537</v>
      </c>
    </row>
    <row r="278" spans="2:65" s="1" customFormat="1">
      <c r="B278" s="14"/>
      <c r="D278" s="238" t="s">
        <v>277</v>
      </c>
      <c r="F278" s="239" t="s">
        <v>538</v>
      </c>
      <c r="L278" s="14"/>
      <c r="M278" s="240"/>
      <c r="T278" s="142"/>
      <c r="AT278" s="4" t="s">
        <v>277</v>
      </c>
      <c r="AU278" s="4" t="s">
        <v>77</v>
      </c>
    </row>
    <row r="279" spans="2:65" s="1" customFormat="1" ht="24.2" customHeight="1">
      <c r="B279" s="14"/>
      <c r="C279" s="262" t="s">
        <v>574</v>
      </c>
      <c r="D279" s="262" t="s">
        <v>383</v>
      </c>
      <c r="E279" s="263" t="s">
        <v>540</v>
      </c>
      <c r="F279" s="264" t="s">
        <v>541</v>
      </c>
      <c r="G279" s="265" t="s">
        <v>317</v>
      </c>
      <c r="H279" s="266">
        <v>4</v>
      </c>
      <c r="I279" s="24"/>
      <c r="J279" s="268">
        <f t="shared" ref="J279:J285" si="0">ROUND(I279*H279,2)</f>
        <v>0</v>
      </c>
      <c r="K279" s="264" t="s">
        <v>274</v>
      </c>
      <c r="L279" s="269"/>
      <c r="M279" s="270" t="s">
        <v>3</v>
      </c>
      <c r="N279" s="271" t="s">
        <v>39</v>
      </c>
      <c r="P279" s="234">
        <f t="shared" ref="P279:P285" si="1">O279*H279</f>
        <v>0</v>
      </c>
      <c r="Q279" s="234">
        <v>5.0000000000000001E-4</v>
      </c>
      <c r="R279" s="234">
        <f t="shared" ref="R279:R285" si="2">Q279*H279</f>
        <v>2E-3</v>
      </c>
      <c r="S279" s="234">
        <v>0</v>
      </c>
      <c r="T279" s="235">
        <f t="shared" ref="T279:T285" si="3">S279*H279</f>
        <v>0</v>
      </c>
      <c r="AR279" s="236" t="s">
        <v>470</v>
      </c>
      <c r="AT279" s="236" t="s">
        <v>383</v>
      </c>
      <c r="AU279" s="236" t="s">
        <v>77</v>
      </c>
      <c r="AY279" s="4" t="s">
        <v>268</v>
      </c>
      <c r="BE279" s="237">
        <f t="shared" ref="BE279:BE285" si="4">IF(N279="základní",J279,0)</f>
        <v>0</v>
      </c>
      <c r="BF279" s="237">
        <f t="shared" ref="BF279:BF285" si="5">IF(N279="snížená",J279,0)</f>
        <v>0</v>
      </c>
      <c r="BG279" s="237">
        <f t="shared" ref="BG279:BG285" si="6">IF(N279="zákl. přenesená",J279,0)</f>
        <v>0</v>
      </c>
      <c r="BH279" s="237">
        <f t="shared" ref="BH279:BH285" si="7">IF(N279="sníž. přenesená",J279,0)</f>
        <v>0</v>
      </c>
      <c r="BI279" s="237">
        <f t="shared" ref="BI279:BI285" si="8">IF(N279="nulová",J279,0)</f>
        <v>0</v>
      </c>
      <c r="BJ279" s="4" t="s">
        <v>75</v>
      </c>
      <c r="BK279" s="237">
        <f t="shared" ref="BK279:BK285" si="9">ROUND(I279*H279,2)</f>
        <v>0</v>
      </c>
      <c r="BL279" s="4" t="s">
        <v>292</v>
      </c>
      <c r="BM279" s="236" t="s">
        <v>542</v>
      </c>
    </row>
    <row r="280" spans="2:65" s="1" customFormat="1" ht="16.5" customHeight="1">
      <c r="B280" s="14"/>
      <c r="C280" s="225" t="s">
        <v>581</v>
      </c>
      <c r="D280" s="225" t="s">
        <v>271</v>
      </c>
      <c r="E280" s="226" t="s">
        <v>544</v>
      </c>
      <c r="F280" s="227" t="s">
        <v>545</v>
      </c>
      <c r="G280" s="228" t="s">
        <v>308</v>
      </c>
      <c r="H280" s="229">
        <v>1</v>
      </c>
      <c r="I280" s="22"/>
      <c r="J280" s="231">
        <f t="shared" si="0"/>
        <v>0</v>
      </c>
      <c r="K280" s="227" t="s">
        <v>303</v>
      </c>
      <c r="L280" s="14"/>
      <c r="M280" s="232" t="s">
        <v>3</v>
      </c>
      <c r="N280" s="233" t="s">
        <v>39</v>
      </c>
      <c r="P280" s="234">
        <f t="shared" si="1"/>
        <v>0</v>
      </c>
      <c r="Q280" s="234">
        <v>0</v>
      </c>
      <c r="R280" s="234">
        <f t="shared" si="2"/>
        <v>0</v>
      </c>
      <c r="S280" s="234">
        <v>0</v>
      </c>
      <c r="T280" s="235">
        <f t="shared" si="3"/>
        <v>0</v>
      </c>
      <c r="AR280" s="236" t="s">
        <v>292</v>
      </c>
      <c r="AT280" s="236" t="s">
        <v>271</v>
      </c>
      <c r="AU280" s="236" t="s">
        <v>77</v>
      </c>
      <c r="AY280" s="4" t="s">
        <v>268</v>
      </c>
      <c r="BE280" s="237">
        <f t="shared" si="4"/>
        <v>0</v>
      </c>
      <c r="BF280" s="237">
        <f t="shared" si="5"/>
        <v>0</v>
      </c>
      <c r="BG280" s="237">
        <f t="shared" si="6"/>
        <v>0</v>
      </c>
      <c r="BH280" s="237">
        <f t="shared" si="7"/>
        <v>0</v>
      </c>
      <c r="BI280" s="237">
        <f t="shared" si="8"/>
        <v>0</v>
      </c>
      <c r="BJ280" s="4" t="s">
        <v>75</v>
      </c>
      <c r="BK280" s="237">
        <f t="shared" si="9"/>
        <v>0</v>
      </c>
      <c r="BL280" s="4" t="s">
        <v>292</v>
      </c>
      <c r="BM280" s="236" t="s">
        <v>546</v>
      </c>
    </row>
    <row r="281" spans="2:65" s="1" customFormat="1" ht="24.2" customHeight="1">
      <c r="B281" s="14"/>
      <c r="C281" s="262" t="s">
        <v>586</v>
      </c>
      <c r="D281" s="262" t="s">
        <v>383</v>
      </c>
      <c r="E281" s="263" t="s">
        <v>548</v>
      </c>
      <c r="F281" s="264" t="s">
        <v>549</v>
      </c>
      <c r="G281" s="265" t="s">
        <v>308</v>
      </c>
      <c r="H281" s="266">
        <v>1</v>
      </c>
      <c r="I281" s="24"/>
      <c r="J281" s="268">
        <f t="shared" si="0"/>
        <v>0</v>
      </c>
      <c r="K281" s="264" t="s">
        <v>303</v>
      </c>
      <c r="L281" s="269"/>
      <c r="M281" s="270" t="s">
        <v>3</v>
      </c>
      <c r="N281" s="271" t="s">
        <v>39</v>
      </c>
      <c r="P281" s="234">
        <f t="shared" si="1"/>
        <v>0</v>
      </c>
      <c r="Q281" s="234">
        <v>0</v>
      </c>
      <c r="R281" s="234">
        <f t="shared" si="2"/>
        <v>0</v>
      </c>
      <c r="S281" s="234">
        <v>0</v>
      </c>
      <c r="T281" s="235">
        <f t="shared" si="3"/>
        <v>0</v>
      </c>
      <c r="AR281" s="236" t="s">
        <v>470</v>
      </c>
      <c r="AT281" s="236" t="s">
        <v>383</v>
      </c>
      <c r="AU281" s="236" t="s">
        <v>77</v>
      </c>
      <c r="AY281" s="4" t="s">
        <v>268</v>
      </c>
      <c r="BE281" s="237">
        <f t="shared" si="4"/>
        <v>0</v>
      </c>
      <c r="BF281" s="237">
        <f t="shared" si="5"/>
        <v>0</v>
      </c>
      <c r="BG281" s="237">
        <f t="shared" si="6"/>
        <v>0</v>
      </c>
      <c r="BH281" s="237">
        <f t="shared" si="7"/>
        <v>0</v>
      </c>
      <c r="BI281" s="237">
        <f t="shared" si="8"/>
        <v>0</v>
      </c>
      <c r="BJ281" s="4" t="s">
        <v>75</v>
      </c>
      <c r="BK281" s="237">
        <f t="shared" si="9"/>
        <v>0</v>
      </c>
      <c r="BL281" s="4" t="s">
        <v>292</v>
      </c>
      <c r="BM281" s="236" t="s">
        <v>550</v>
      </c>
    </row>
    <row r="282" spans="2:65" s="1" customFormat="1" ht="24.2" customHeight="1">
      <c r="B282" s="14"/>
      <c r="C282" s="225" t="s">
        <v>591</v>
      </c>
      <c r="D282" s="225" t="s">
        <v>271</v>
      </c>
      <c r="E282" s="226" t="s">
        <v>552</v>
      </c>
      <c r="F282" s="227" t="s">
        <v>553</v>
      </c>
      <c r="G282" s="228" t="s">
        <v>302</v>
      </c>
      <c r="H282" s="229">
        <v>4</v>
      </c>
      <c r="I282" s="22"/>
      <c r="J282" s="231">
        <f t="shared" si="0"/>
        <v>0</v>
      </c>
      <c r="K282" s="227" t="s">
        <v>303</v>
      </c>
      <c r="L282" s="14"/>
      <c r="M282" s="232" t="s">
        <v>3</v>
      </c>
      <c r="N282" s="233" t="s">
        <v>39</v>
      </c>
      <c r="P282" s="234">
        <f t="shared" si="1"/>
        <v>0</v>
      </c>
      <c r="Q282" s="234">
        <v>0</v>
      </c>
      <c r="R282" s="234">
        <f t="shared" si="2"/>
        <v>0</v>
      </c>
      <c r="S282" s="234">
        <v>0</v>
      </c>
      <c r="T282" s="235">
        <f t="shared" si="3"/>
        <v>0</v>
      </c>
      <c r="AR282" s="236" t="s">
        <v>292</v>
      </c>
      <c r="AT282" s="236" t="s">
        <v>271</v>
      </c>
      <c r="AU282" s="236" t="s">
        <v>77</v>
      </c>
      <c r="AY282" s="4" t="s">
        <v>268</v>
      </c>
      <c r="BE282" s="237">
        <f t="shared" si="4"/>
        <v>0</v>
      </c>
      <c r="BF282" s="237">
        <f t="shared" si="5"/>
        <v>0</v>
      </c>
      <c r="BG282" s="237">
        <f t="shared" si="6"/>
        <v>0</v>
      </c>
      <c r="BH282" s="237">
        <f t="shared" si="7"/>
        <v>0</v>
      </c>
      <c r="BI282" s="237">
        <f t="shared" si="8"/>
        <v>0</v>
      </c>
      <c r="BJ282" s="4" t="s">
        <v>75</v>
      </c>
      <c r="BK282" s="237">
        <f t="shared" si="9"/>
        <v>0</v>
      </c>
      <c r="BL282" s="4" t="s">
        <v>292</v>
      </c>
      <c r="BM282" s="236" t="s">
        <v>554</v>
      </c>
    </row>
    <row r="283" spans="2:65" s="1" customFormat="1" ht="24.2" customHeight="1">
      <c r="B283" s="14"/>
      <c r="C283" s="225" t="s">
        <v>597</v>
      </c>
      <c r="D283" s="225" t="s">
        <v>271</v>
      </c>
      <c r="E283" s="226" t="s">
        <v>556</v>
      </c>
      <c r="F283" s="227" t="s">
        <v>557</v>
      </c>
      <c r="G283" s="228" t="s">
        <v>302</v>
      </c>
      <c r="H283" s="229">
        <v>4</v>
      </c>
      <c r="I283" s="22"/>
      <c r="J283" s="231">
        <f t="shared" si="0"/>
        <v>0</v>
      </c>
      <c r="K283" s="227" t="s">
        <v>303</v>
      </c>
      <c r="L283" s="14"/>
      <c r="M283" s="232" t="s">
        <v>3</v>
      </c>
      <c r="N283" s="233" t="s">
        <v>39</v>
      </c>
      <c r="P283" s="234">
        <f t="shared" si="1"/>
        <v>0</v>
      </c>
      <c r="Q283" s="234">
        <v>0</v>
      </c>
      <c r="R283" s="234">
        <f t="shared" si="2"/>
        <v>0</v>
      </c>
      <c r="S283" s="234">
        <v>0</v>
      </c>
      <c r="T283" s="235">
        <f t="shared" si="3"/>
        <v>0</v>
      </c>
      <c r="AR283" s="236" t="s">
        <v>292</v>
      </c>
      <c r="AT283" s="236" t="s">
        <v>271</v>
      </c>
      <c r="AU283" s="236" t="s">
        <v>77</v>
      </c>
      <c r="AY283" s="4" t="s">
        <v>268</v>
      </c>
      <c r="BE283" s="237">
        <f t="shared" si="4"/>
        <v>0</v>
      </c>
      <c r="BF283" s="237">
        <f t="shared" si="5"/>
        <v>0</v>
      </c>
      <c r="BG283" s="237">
        <f t="shared" si="6"/>
        <v>0</v>
      </c>
      <c r="BH283" s="237">
        <f t="shared" si="7"/>
        <v>0</v>
      </c>
      <c r="BI283" s="237">
        <f t="shared" si="8"/>
        <v>0</v>
      </c>
      <c r="BJ283" s="4" t="s">
        <v>75</v>
      </c>
      <c r="BK283" s="237">
        <f t="shared" si="9"/>
        <v>0</v>
      </c>
      <c r="BL283" s="4" t="s">
        <v>292</v>
      </c>
      <c r="BM283" s="236" t="s">
        <v>558</v>
      </c>
    </row>
    <row r="284" spans="2:65" s="1" customFormat="1" ht="24.2" customHeight="1">
      <c r="B284" s="14"/>
      <c r="C284" s="225" t="s">
        <v>601</v>
      </c>
      <c r="D284" s="225" t="s">
        <v>271</v>
      </c>
      <c r="E284" s="226" t="s">
        <v>560</v>
      </c>
      <c r="F284" s="227" t="s">
        <v>561</v>
      </c>
      <c r="G284" s="228" t="s">
        <v>302</v>
      </c>
      <c r="H284" s="229">
        <v>2</v>
      </c>
      <c r="I284" s="22"/>
      <c r="J284" s="231">
        <f t="shared" si="0"/>
        <v>0</v>
      </c>
      <c r="K284" s="227" t="s">
        <v>303</v>
      </c>
      <c r="L284" s="14"/>
      <c r="M284" s="232" t="s">
        <v>3</v>
      </c>
      <c r="N284" s="233" t="s">
        <v>39</v>
      </c>
      <c r="P284" s="234">
        <f t="shared" si="1"/>
        <v>0</v>
      </c>
      <c r="Q284" s="234">
        <v>0</v>
      </c>
      <c r="R284" s="234">
        <f t="shared" si="2"/>
        <v>0</v>
      </c>
      <c r="S284" s="234">
        <v>0</v>
      </c>
      <c r="T284" s="235">
        <f t="shared" si="3"/>
        <v>0</v>
      </c>
      <c r="AR284" s="236" t="s">
        <v>292</v>
      </c>
      <c r="AT284" s="236" t="s">
        <v>271</v>
      </c>
      <c r="AU284" s="236" t="s">
        <v>77</v>
      </c>
      <c r="AY284" s="4" t="s">
        <v>268</v>
      </c>
      <c r="BE284" s="237">
        <f t="shared" si="4"/>
        <v>0</v>
      </c>
      <c r="BF284" s="237">
        <f t="shared" si="5"/>
        <v>0</v>
      </c>
      <c r="BG284" s="237">
        <f t="shared" si="6"/>
        <v>0</v>
      </c>
      <c r="BH284" s="237">
        <f t="shared" si="7"/>
        <v>0</v>
      </c>
      <c r="BI284" s="237">
        <f t="shared" si="8"/>
        <v>0</v>
      </c>
      <c r="BJ284" s="4" t="s">
        <v>75</v>
      </c>
      <c r="BK284" s="237">
        <f t="shared" si="9"/>
        <v>0</v>
      </c>
      <c r="BL284" s="4" t="s">
        <v>292</v>
      </c>
      <c r="BM284" s="236" t="s">
        <v>562</v>
      </c>
    </row>
    <row r="285" spans="2:65" s="1" customFormat="1" ht="24.2" customHeight="1">
      <c r="B285" s="14"/>
      <c r="C285" s="225" t="s">
        <v>607</v>
      </c>
      <c r="D285" s="225" t="s">
        <v>271</v>
      </c>
      <c r="E285" s="226" t="s">
        <v>564</v>
      </c>
      <c r="F285" s="227" t="s">
        <v>565</v>
      </c>
      <c r="G285" s="228" t="s">
        <v>317</v>
      </c>
      <c r="H285" s="229">
        <v>2</v>
      </c>
      <c r="I285" s="22"/>
      <c r="J285" s="231">
        <f t="shared" si="0"/>
        <v>0</v>
      </c>
      <c r="K285" s="227" t="s">
        <v>274</v>
      </c>
      <c r="L285" s="14"/>
      <c r="M285" s="232" t="s">
        <v>3</v>
      </c>
      <c r="N285" s="233" t="s">
        <v>39</v>
      </c>
      <c r="P285" s="234">
        <f t="shared" si="1"/>
        <v>0</v>
      </c>
      <c r="Q285" s="234">
        <v>0</v>
      </c>
      <c r="R285" s="234">
        <f t="shared" si="2"/>
        <v>0</v>
      </c>
      <c r="S285" s="234">
        <v>0</v>
      </c>
      <c r="T285" s="235">
        <f t="shared" si="3"/>
        <v>0</v>
      </c>
      <c r="AR285" s="236" t="s">
        <v>292</v>
      </c>
      <c r="AT285" s="236" t="s">
        <v>271</v>
      </c>
      <c r="AU285" s="236" t="s">
        <v>77</v>
      </c>
      <c r="AY285" s="4" t="s">
        <v>268</v>
      </c>
      <c r="BE285" s="237">
        <f t="shared" si="4"/>
        <v>0</v>
      </c>
      <c r="BF285" s="237">
        <f t="shared" si="5"/>
        <v>0</v>
      </c>
      <c r="BG285" s="237">
        <f t="shared" si="6"/>
        <v>0</v>
      </c>
      <c r="BH285" s="237">
        <f t="shared" si="7"/>
        <v>0</v>
      </c>
      <c r="BI285" s="237">
        <f t="shared" si="8"/>
        <v>0</v>
      </c>
      <c r="BJ285" s="4" t="s">
        <v>75</v>
      </c>
      <c r="BK285" s="237">
        <f t="shared" si="9"/>
        <v>0</v>
      </c>
      <c r="BL285" s="4" t="s">
        <v>292</v>
      </c>
      <c r="BM285" s="236" t="s">
        <v>566</v>
      </c>
    </row>
    <row r="286" spans="2:65" s="1" customFormat="1">
      <c r="B286" s="14"/>
      <c r="D286" s="238" t="s">
        <v>277</v>
      </c>
      <c r="F286" s="239" t="s">
        <v>567</v>
      </c>
      <c r="L286" s="14"/>
      <c r="M286" s="240"/>
      <c r="T286" s="142"/>
      <c r="AT286" s="4" t="s">
        <v>277</v>
      </c>
      <c r="AU286" s="4" t="s">
        <v>77</v>
      </c>
    </row>
    <row r="287" spans="2:65" s="1" customFormat="1" ht="16.5" customHeight="1">
      <c r="B287" s="14"/>
      <c r="C287" s="262" t="s">
        <v>613</v>
      </c>
      <c r="D287" s="262" t="s">
        <v>383</v>
      </c>
      <c r="E287" s="263" t="s">
        <v>569</v>
      </c>
      <c r="F287" s="264" t="s">
        <v>570</v>
      </c>
      <c r="G287" s="265" t="s">
        <v>317</v>
      </c>
      <c r="H287" s="266">
        <v>2</v>
      </c>
      <c r="I287" s="24"/>
      <c r="J287" s="268">
        <f>ROUND(I287*H287,2)</f>
        <v>0</v>
      </c>
      <c r="K287" s="264" t="s">
        <v>274</v>
      </c>
      <c r="L287" s="269"/>
      <c r="M287" s="270" t="s">
        <v>3</v>
      </c>
      <c r="N287" s="271" t="s">
        <v>39</v>
      </c>
      <c r="P287" s="234">
        <f>O287*H287</f>
        <v>0</v>
      </c>
      <c r="Q287" s="234">
        <v>2.8E-3</v>
      </c>
      <c r="R287" s="234">
        <f>Q287*H287</f>
        <v>5.5999999999999999E-3</v>
      </c>
      <c r="S287" s="234">
        <v>0</v>
      </c>
      <c r="T287" s="235">
        <f>S287*H287</f>
        <v>0</v>
      </c>
      <c r="AR287" s="236" t="s">
        <v>470</v>
      </c>
      <c r="AT287" s="236" t="s">
        <v>383</v>
      </c>
      <c r="AU287" s="236" t="s">
        <v>77</v>
      </c>
      <c r="AY287" s="4" t="s">
        <v>268</v>
      </c>
      <c r="BE287" s="237">
        <f>IF(N287="základní",J287,0)</f>
        <v>0</v>
      </c>
      <c r="BF287" s="237">
        <f>IF(N287="snížená",J287,0)</f>
        <v>0</v>
      </c>
      <c r="BG287" s="237">
        <f>IF(N287="zákl. přenesená",J287,0)</f>
        <v>0</v>
      </c>
      <c r="BH287" s="237">
        <f>IF(N287="sníž. přenesená",J287,0)</f>
        <v>0</v>
      </c>
      <c r="BI287" s="237">
        <f>IF(N287="nulová",J287,0)</f>
        <v>0</v>
      </c>
      <c r="BJ287" s="4" t="s">
        <v>75</v>
      </c>
      <c r="BK287" s="237">
        <f>ROUND(I287*H287,2)</f>
        <v>0</v>
      </c>
      <c r="BL287" s="4" t="s">
        <v>292</v>
      </c>
      <c r="BM287" s="236" t="s">
        <v>571</v>
      </c>
    </row>
    <row r="288" spans="2:65" s="1" customFormat="1" ht="24.2" customHeight="1">
      <c r="B288" s="14"/>
      <c r="C288" s="225" t="s">
        <v>620</v>
      </c>
      <c r="D288" s="225" t="s">
        <v>271</v>
      </c>
      <c r="E288" s="226" t="s">
        <v>887</v>
      </c>
      <c r="F288" s="227" t="s">
        <v>888</v>
      </c>
      <c r="G288" s="228" t="s">
        <v>184</v>
      </c>
      <c r="H288" s="229">
        <v>0.54</v>
      </c>
      <c r="I288" s="22"/>
      <c r="J288" s="231">
        <f>ROUND(I288*H288,2)</f>
        <v>0</v>
      </c>
      <c r="K288" s="227" t="s">
        <v>274</v>
      </c>
      <c r="L288" s="14"/>
      <c r="M288" s="232" t="s">
        <v>3</v>
      </c>
      <c r="N288" s="233" t="s">
        <v>39</v>
      </c>
      <c r="P288" s="234">
        <f>O288*H288</f>
        <v>0</v>
      </c>
      <c r="Q288" s="234">
        <v>1.49E-3</v>
      </c>
      <c r="R288" s="234">
        <f>Q288*H288</f>
        <v>8.0460000000000004E-4</v>
      </c>
      <c r="S288" s="234">
        <v>0</v>
      </c>
      <c r="T288" s="235">
        <f>S288*H288</f>
        <v>0</v>
      </c>
      <c r="AR288" s="236" t="s">
        <v>292</v>
      </c>
      <c r="AT288" s="236" t="s">
        <v>271</v>
      </c>
      <c r="AU288" s="236" t="s">
        <v>77</v>
      </c>
      <c r="AY288" s="4" t="s">
        <v>268</v>
      </c>
      <c r="BE288" s="237">
        <f>IF(N288="základní",J288,0)</f>
        <v>0</v>
      </c>
      <c r="BF288" s="237">
        <f>IF(N288="snížená",J288,0)</f>
        <v>0</v>
      </c>
      <c r="BG288" s="237">
        <f>IF(N288="zákl. přenesená",J288,0)</f>
        <v>0</v>
      </c>
      <c r="BH288" s="237">
        <f>IF(N288="sníž. přenesená",J288,0)</f>
        <v>0</v>
      </c>
      <c r="BI288" s="237">
        <f>IF(N288="nulová",J288,0)</f>
        <v>0</v>
      </c>
      <c r="BJ288" s="4" t="s">
        <v>75</v>
      </c>
      <c r="BK288" s="237">
        <f>ROUND(I288*H288,2)</f>
        <v>0</v>
      </c>
      <c r="BL288" s="4" t="s">
        <v>292</v>
      </c>
      <c r="BM288" s="236" t="s">
        <v>1448</v>
      </c>
    </row>
    <row r="289" spans="2:65" s="1" customFormat="1">
      <c r="B289" s="14"/>
      <c r="D289" s="238" t="s">
        <v>277</v>
      </c>
      <c r="F289" s="239" t="s">
        <v>890</v>
      </c>
      <c r="L289" s="14"/>
      <c r="M289" s="240"/>
      <c r="T289" s="142"/>
      <c r="AT289" s="4" t="s">
        <v>277</v>
      </c>
      <c r="AU289" s="4" t="s">
        <v>77</v>
      </c>
    </row>
    <row r="290" spans="2:65" s="242" customFormat="1">
      <c r="B290" s="241"/>
      <c r="D290" s="243" t="s">
        <v>279</v>
      </c>
      <c r="E290" s="244" t="s">
        <v>3</v>
      </c>
      <c r="F290" s="245" t="s">
        <v>891</v>
      </c>
      <c r="H290" s="246">
        <v>0.54</v>
      </c>
      <c r="L290" s="241"/>
      <c r="M290" s="247"/>
      <c r="T290" s="248"/>
      <c r="AT290" s="244" t="s">
        <v>279</v>
      </c>
      <c r="AU290" s="244" t="s">
        <v>77</v>
      </c>
      <c r="AV290" s="242" t="s">
        <v>77</v>
      </c>
      <c r="AW290" s="242" t="s">
        <v>30</v>
      </c>
      <c r="AX290" s="242" t="s">
        <v>75</v>
      </c>
      <c r="AY290" s="244" t="s">
        <v>268</v>
      </c>
    </row>
    <row r="291" spans="2:65" s="1" customFormat="1" ht="24.2" customHeight="1">
      <c r="B291" s="14"/>
      <c r="C291" s="262" t="s">
        <v>375</v>
      </c>
      <c r="D291" s="262" t="s">
        <v>383</v>
      </c>
      <c r="E291" s="263" t="s">
        <v>892</v>
      </c>
      <c r="F291" s="264" t="s">
        <v>893</v>
      </c>
      <c r="G291" s="265" t="s">
        <v>184</v>
      </c>
      <c r="H291" s="266">
        <v>0.59399999999999997</v>
      </c>
      <c r="I291" s="24"/>
      <c r="J291" s="268">
        <f>ROUND(I291*H291,2)</f>
        <v>0</v>
      </c>
      <c r="K291" s="264" t="s">
        <v>274</v>
      </c>
      <c r="L291" s="269"/>
      <c r="M291" s="270" t="s">
        <v>3</v>
      </c>
      <c r="N291" s="271" t="s">
        <v>39</v>
      </c>
      <c r="P291" s="234">
        <f>O291*H291</f>
        <v>0</v>
      </c>
      <c r="Q291" s="234">
        <v>1.2E-2</v>
      </c>
      <c r="R291" s="234">
        <f>Q291*H291</f>
        <v>7.1279999999999998E-3</v>
      </c>
      <c r="S291" s="234">
        <v>0</v>
      </c>
      <c r="T291" s="235">
        <f>S291*H291</f>
        <v>0</v>
      </c>
      <c r="AR291" s="236" t="s">
        <v>470</v>
      </c>
      <c r="AT291" s="236" t="s">
        <v>383</v>
      </c>
      <c r="AU291" s="236" t="s">
        <v>77</v>
      </c>
      <c r="AY291" s="4" t="s">
        <v>268</v>
      </c>
      <c r="BE291" s="237">
        <f>IF(N291="základní",J291,0)</f>
        <v>0</v>
      </c>
      <c r="BF291" s="237">
        <f>IF(N291="snížená",J291,0)</f>
        <v>0</v>
      </c>
      <c r="BG291" s="237">
        <f>IF(N291="zákl. přenesená",J291,0)</f>
        <v>0</v>
      </c>
      <c r="BH291" s="237">
        <f>IF(N291="sníž. přenesená",J291,0)</f>
        <v>0</v>
      </c>
      <c r="BI291" s="237">
        <f>IF(N291="nulová",J291,0)</f>
        <v>0</v>
      </c>
      <c r="BJ291" s="4" t="s">
        <v>75</v>
      </c>
      <c r="BK291" s="237">
        <f>ROUND(I291*H291,2)</f>
        <v>0</v>
      </c>
      <c r="BL291" s="4" t="s">
        <v>292</v>
      </c>
      <c r="BM291" s="236" t="s">
        <v>1449</v>
      </c>
    </row>
    <row r="292" spans="2:65" s="242" customFormat="1">
      <c r="B292" s="241"/>
      <c r="D292" s="243" t="s">
        <v>279</v>
      </c>
      <c r="F292" s="245" t="s">
        <v>895</v>
      </c>
      <c r="H292" s="246">
        <v>0.59399999999999997</v>
      </c>
      <c r="L292" s="241"/>
      <c r="M292" s="247"/>
      <c r="T292" s="248"/>
      <c r="AT292" s="244" t="s">
        <v>279</v>
      </c>
      <c r="AU292" s="244" t="s">
        <v>77</v>
      </c>
      <c r="AV292" s="242" t="s">
        <v>77</v>
      </c>
      <c r="AW292" s="242" t="s">
        <v>4</v>
      </c>
      <c r="AX292" s="242" t="s">
        <v>75</v>
      </c>
      <c r="AY292" s="244" t="s">
        <v>268</v>
      </c>
    </row>
    <row r="293" spans="2:65" s="214" customFormat="1" ht="22.9" customHeight="1">
      <c r="B293" s="213"/>
      <c r="D293" s="215" t="s">
        <v>67</v>
      </c>
      <c r="E293" s="223" t="s">
        <v>572</v>
      </c>
      <c r="F293" s="223" t="s">
        <v>573</v>
      </c>
      <c r="J293" s="224">
        <f>BK293</f>
        <v>0</v>
      </c>
      <c r="L293" s="213"/>
      <c r="M293" s="218"/>
      <c r="P293" s="219">
        <f>P294+P295+P296+P317+P328</f>
        <v>0</v>
      </c>
      <c r="R293" s="219">
        <f>R294+R295+R296+R317+R328</f>
        <v>0.88615611200000011</v>
      </c>
      <c r="T293" s="220">
        <f>T294+T295+T296+T317+T328</f>
        <v>0</v>
      </c>
      <c r="AR293" s="215" t="s">
        <v>77</v>
      </c>
      <c r="AT293" s="221" t="s">
        <v>67</v>
      </c>
      <c r="AU293" s="221" t="s">
        <v>75</v>
      </c>
      <c r="AY293" s="215" t="s">
        <v>268</v>
      </c>
      <c r="BK293" s="222">
        <f>BK294+BK295+BK296+BK317+BK328</f>
        <v>0</v>
      </c>
    </row>
    <row r="294" spans="2:65" s="1" customFormat="1" ht="78" customHeight="1">
      <c r="B294" s="14"/>
      <c r="C294" s="225" t="s">
        <v>631</v>
      </c>
      <c r="D294" s="225" t="s">
        <v>271</v>
      </c>
      <c r="E294" s="226" t="s">
        <v>575</v>
      </c>
      <c r="F294" s="227" t="s">
        <v>576</v>
      </c>
      <c r="G294" s="228" t="s">
        <v>353</v>
      </c>
      <c r="H294" s="229">
        <v>0.88600000000000001</v>
      </c>
      <c r="I294" s="22"/>
      <c r="J294" s="231">
        <f>ROUND(I294*H294,2)</f>
        <v>0</v>
      </c>
      <c r="K294" s="227" t="s">
        <v>274</v>
      </c>
      <c r="L294" s="14"/>
      <c r="M294" s="232" t="s">
        <v>3</v>
      </c>
      <c r="N294" s="233" t="s">
        <v>39</v>
      </c>
      <c r="P294" s="234">
        <f>O294*H294</f>
        <v>0</v>
      </c>
      <c r="Q294" s="234">
        <v>0</v>
      </c>
      <c r="R294" s="234">
        <f>Q294*H294</f>
        <v>0</v>
      </c>
      <c r="S294" s="234">
        <v>0</v>
      </c>
      <c r="T294" s="235">
        <f>S294*H294</f>
        <v>0</v>
      </c>
      <c r="AR294" s="236" t="s">
        <v>292</v>
      </c>
      <c r="AT294" s="236" t="s">
        <v>271</v>
      </c>
      <c r="AU294" s="236" t="s">
        <v>77</v>
      </c>
      <c r="AY294" s="4" t="s">
        <v>268</v>
      </c>
      <c r="BE294" s="237">
        <f>IF(N294="základní",J294,0)</f>
        <v>0</v>
      </c>
      <c r="BF294" s="237">
        <f>IF(N294="snížená",J294,0)</f>
        <v>0</v>
      </c>
      <c r="BG294" s="237">
        <f>IF(N294="zákl. přenesená",J294,0)</f>
        <v>0</v>
      </c>
      <c r="BH294" s="237">
        <f>IF(N294="sníž. přenesená",J294,0)</f>
        <v>0</v>
      </c>
      <c r="BI294" s="237">
        <f>IF(N294="nulová",J294,0)</f>
        <v>0</v>
      </c>
      <c r="BJ294" s="4" t="s">
        <v>75</v>
      </c>
      <c r="BK294" s="237">
        <f>ROUND(I294*H294,2)</f>
        <v>0</v>
      </c>
      <c r="BL294" s="4" t="s">
        <v>292</v>
      </c>
      <c r="BM294" s="236" t="s">
        <v>577</v>
      </c>
    </row>
    <row r="295" spans="2:65" s="1" customFormat="1">
      <c r="B295" s="14"/>
      <c r="D295" s="238" t="s">
        <v>277</v>
      </c>
      <c r="F295" s="239" t="s">
        <v>578</v>
      </c>
      <c r="L295" s="14"/>
      <c r="M295" s="240"/>
      <c r="T295" s="142"/>
      <c r="AT295" s="4" t="s">
        <v>277</v>
      </c>
      <c r="AU295" s="4" t="s">
        <v>77</v>
      </c>
    </row>
    <row r="296" spans="2:65" s="214" customFormat="1" ht="20.85" customHeight="1">
      <c r="B296" s="213"/>
      <c r="D296" s="215" t="s">
        <v>67</v>
      </c>
      <c r="E296" s="223" t="s">
        <v>579</v>
      </c>
      <c r="F296" s="223" t="s">
        <v>580</v>
      </c>
      <c r="J296" s="224">
        <f>BK296</f>
        <v>0</v>
      </c>
      <c r="L296" s="213"/>
      <c r="M296" s="218"/>
      <c r="P296" s="219">
        <f>SUM(P297:P316)</f>
        <v>0</v>
      </c>
      <c r="R296" s="219">
        <f>SUM(R297:R316)</f>
        <v>0.24311511900000002</v>
      </c>
      <c r="T296" s="220">
        <f>SUM(T297:T316)</f>
        <v>0</v>
      </c>
      <c r="AR296" s="215" t="s">
        <v>77</v>
      </c>
      <c r="AT296" s="221" t="s">
        <v>67</v>
      </c>
      <c r="AU296" s="221" t="s">
        <v>77</v>
      </c>
      <c r="AY296" s="215" t="s">
        <v>268</v>
      </c>
      <c r="BK296" s="222">
        <f>SUM(BK297:BK316)</f>
        <v>0</v>
      </c>
    </row>
    <row r="297" spans="2:65" s="1" customFormat="1" ht="49.15" customHeight="1">
      <c r="B297" s="14"/>
      <c r="C297" s="225" t="s">
        <v>439</v>
      </c>
      <c r="D297" s="225" t="s">
        <v>271</v>
      </c>
      <c r="E297" s="226" t="s">
        <v>582</v>
      </c>
      <c r="F297" s="227" t="s">
        <v>583</v>
      </c>
      <c r="G297" s="228" t="s">
        <v>184</v>
      </c>
      <c r="H297" s="229">
        <v>18.45</v>
      </c>
      <c r="I297" s="22"/>
      <c r="J297" s="231">
        <f>ROUND(I297*H297,2)</f>
        <v>0</v>
      </c>
      <c r="K297" s="227" t="s">
        <v>274</v>
      </c>
      <c r="L297" s="14"/>
      <c r="M297" s="232" t="s">
        <v>3</v>
      </c>
      <c r="N297" s="233" t="s">
        <v>39</v>
      </c>
      <c r="P297" s="234">
        <f>O297*H297</f>
        <v>0</v>
      </c>
      <c r="Q297" s="234">
        <v>1.259502E-2</v>
      </c>
      <c r="R297" s="234">
        <f>Q297*H297</f>
        <v>0.23237811899999999</v>
      </c>
      <c r="S297" s="234">
        <v>0</v>
      </c>
      <c r="T297" s="235">
        <f>S297*H297</f>
        <v>0</v>
      </c>
      <c r="AR297" s="236" t="s">
        <v>292</v>
      </c>
      <c r="AT297" s="236" t="s">
        <v>271</v>
      </c>
      <c r="AU297" s="236" t="s">
        <v>186</v>
      </c>
      <c r="AY297" s="4" t="s">
        <v>268</v>
      </c>
      <c r="BE297" s="237">
        <f>IF(N297="základní",J297,0)</f>
        <v>0</v>
      </c>
      <c r="BF297" s="237">
        <f>IF(N297="snížená",J297,0)</f>
        <v>0</v>
      </c>
      <c r="BG297" s="237">
        <f>IF(N297="zákl. přenesená",J297,0)</f>
        <v>0</v>
      </c>
      <c r="BH297" s="237">
        <f>IF(N297="sníž. přenesená",J297,0)</f>
        <v>0</v>
      </c>
      <c r="BI297" s="237">
        <f>IF(N297="nulová",J297,0)</f>
        <v>0</v>
      </c>
      <c r="BJ297" s="4" t="s">
        <v>75</v>
      </c>
      <c r="BK297" s="237">
        <f>ROUND(I297*H297,2)</f>
        <v>0</v>
      </c>
      <c r="BL297" s="4" t="s">
        <v>292</v>
      </c>
      <c r="BM297" s="236" t="s">
        <v>584</v>
      </c>
    </row>
    <row r="298" spans="2:65" s="1" customFormat="1">
      <c r="B298" s="14"/>
      <c r="D298" s="238" t="s">
        <v>277</v>
      </c>
      <c r="F298" s="239" t="s">
        <v>585</v>
      </c>
      <c r="L298" s="14"/>
      <c r="M298" s="240"/>
      <c r="T298" s="142"/>
      <c r="AT298" s="4" t="s">
        <v>277</v>
      </c>
      <c r="AU298" s="4" t="s">
        <v>186</v>
      </c>
    </row>
    <row r="299" spans="2:65" s="242" customFormat="1">
      <c r="B299" s="241"/>
      <c r="D299" s="243" t="s">
        <v>279</v>
      </c>
      <c r="E299" s="244" t="s">
        <v>3</v>
      </c>
      <c r="F299" s="245" t="s">
        <v>191</v>
      </c>
      <c r="H299" s="246">
        <v>18.45</v>
      </c>
      <c r="L299" s="241"/>
      <c r="M299" s="247"/>
      <c r="T299" s="248"/>
      <c r="AT299" s="244" t="s">
        <v>279</v>
      </c>
      <c r="AU299" s="244" t="s">
        <v>186</v>
      </c>
      <c r="AV299" s="242" t="s">
        <v>77</v>
      </c>
      <c r="AW299" s="242" t="s">
        <v>30</v>
      </c>
      <c r="AX299" s="242" t="s">
        <v>75</v>
      </c>
      <c r="AY299" s="244" t="s">
        <v>268</v>
      </c>
    </row>
    <row r="300" spans="2:65" s="1" customFormat="1" ht="37.9" customHeight="1">
      <c r="B300" s="14"/>
      <c r="C300" s="225" t="s">
        <v>452</v>
      </c>
      <c r="D300" s="225" t="s">
        <v>271</v>
      </c>
      <c r="E300" s="226" t="s">
        <v>587</v>
      </c>
      <c r="F300" s="227" t="s">
        <v>588</v>
      </c>
      <c r="G300" s="228" t="s">
        <v>184</v>
      </c>
      <c r="H300" s="229">
        <v>18.45</v>
      </c>
      <c r="I300" s="22"/>
      <c r="J300" s="231">
        <f>ROUND(I300*H300,2)</f>
        <v>0</v>
      </c>
      <c r="K300" s="227" t="s">
        <v>274</v>
      </c>
      <c r="L300" s="14"/>
      <c r="M300" s="232" t="s">
        <v>3</v>
      </c>
      <c r="N300" s="233" t="s">
        <v>39</v>
      </c>
      <c r="P300" s="234">
        <f>O300*H300</f>
        <v>0</v>
      </c>
      <c r="Q300" s="234">
        <v>1E-4</v>
      </c>
      <c r="R300" s="234">
        <f>Q300*H300</f>
        <v>1.8450000000000001E-3</v>
      </c>
      <c r="S300" s="234">
        <v>0</v>
      </c>
      <c r="T300" s="235">
        <f>S300*H300</f>
        <v>0</v>
      </c>
      <c r="AR300" s="236" t="s">
        <v>292</v>
      </c>
      <c r="AT300" s="236" t="s">
        <v>271</v>
      </c>
      <c r="AU300" s="236" t="s">
        <v>186</v>
      </c>
      <c r="AY300" s="4" t="s">
        <v>268</v>
      </c>
      <c r="BE300" s="237">
        <f>IF(N300="základní",J300,0)</f>
        <v>0</v>
      </c>
      <c r="BF300" s="237">
        <f>IF(N300="snížená",J300,0)</f>
        <v>0</v>
      </c>
      <c r="BG300" s="237">
        <f>IF(N300="zákl. přenesená",J300,0)</f>
        <v>0</v>
      </c>
      <c r="BH300" s="237">
        <f>IF(N300="sníž. přenesená",J300,0)</f>
        <v>0</v>
      </c>
      <c r="BI300" s="237">
        <f>IF(N300="nulová",J300,0)</f>
        <v>0</v>
      </c>
      <c r="BJ300" s="4" t="s">
        <v>75</v>
      </c>
      <c r="BK300" s="237">
        <f>ROUND(I300*H300,2)</f>
        <v>0</v>
      </c>
      <c r="BL300" s="4" t="s">
        <v>292</v>
      </c>
      <c r="BM300" s="236" t="s">
        <v>589</v>
      </c>
    </row>
    <row r="301" spans="2:65" s="1" customFormat="1">
      <c r="B301" s="14"/>
      <c r="D301" s="238" t="s">
        <v>277</v>
      </c>
      <c r="F301" s="239" t="s">
        <v>590</v>
      </c>
      <c r="L301" s="14"/>
      <c r="M301" s="240"/>
      <c r="T301" s="142"/>
      <c r="AT301" s="4" t="s">
        <v>277</v>
      </c>
      <c r="AU301" s="4" t="s">
        <v>186</v>
      </c>
    </row>
    <row r="302" spans="2:65" s="242" customFormat="1">
      <c r="B302" s="241"/>
      <c r="D302" s="243" t="s">
        <v>279</v>
      </c>
      <c r="E302" s="244" t="s">
        <v>3</v>
      </c>
      <c r="F302" s="245" t="s">
        <v>191</v>
      </c>
      <c r="H302" s="246">
        <v>18.45</v>
      </c>
      <c r="L302" s="241"/>
      <c r="M302" s="247"/>
      <c r="T302" s="248"/>
      <c r="AT302" s="244" t="s">
        <v>279</v>
      </c>
      <c r="AU302" s="244" t="s">
        <v>186</v>
      </c>
      <c r="AV302" s="242" t="s">
        <v>77</v>
      </c>
      <c r="AW302" s="242" t="s">
        <v>30</v>
      </c>
      <c r="AX302" s="242" t="s">
        <v>68</v>
      </c>
      <c r="AY302" s="244" t="s">
        <v>268</v>
      </c>
    </row>
    <row r="303" spans="2:65" s="250" customFormat="1">
      <c r="B303" s="249"/>
      <c r="D303" s="243" t="s">
        <v>279</v>
      </c>
      <c r="E303" s="251" t="s">
        <v>3</v>
      </c>
      <c r="F303" s="252" t="s">
        <v>298</v>
      </c>
      <c r="H303" s="253">
        <v>18.45</v>
      </c>
      <c r="L303" s="249"/>
      <c r="M303" s="254"/>
      <c r="T303" s="255"/>
      <c r="AT303" s="251" t="s">
        <v>279</v>
      </c>
      <c r="AU303" s="251" t="s">
        <v>186</v>
      </c>
      <c r="AV303" s="250" t="s">
        <v>275</v>
      </c>
      <c r="AW303" s="250" t="s">
        <v>30</v>
      </c>
      <c r="AX303" s="250" t="s">
        <v>75</v>
      </c>
      <c r="AY303" s="251" t="s">
        <v>268</v>
      </c>
    </row>
    <row r="304" spans="2:65" s="1" customFormat="1" ht="24.2" customHeight="1">
      <c r="B304" s="14"/>
      <c r="C304" s="225" t="s">
        <v>643</v>
      </c>
      <c r="D304" s="225" t="s">
        <v>271</v>
      </c>
      <c r="E304" s="226" t="s">
        <v>1450</v>
      </c>
      <c r="F304" s="227" t="s">
        <v>1451</v>
      </c>
      <c r="G304" s="228" t="s">
        <v>184</v>
      </c>
      <c r="H304" s="229">
        <v>4.17</v>
      </c>
      <c r="I304" s="22"/>
      <c r="J304" s="231">
        <f>ROUND(I304*H304,2)</f>
        <v>0</v>
      </c>
      <c r="K304" s="227" t="s">
        <v>274</v>
      </c>
      <c r="L304" s="14"/>
      <c r="M304" s="232" t="s">
        <v>3</v>
      </c>
      <c r="N304" s="233" t="s">
        <v>39</v>
      </c>
      <c r="P304" s="234">
        <f>O304*H304</f>
        <v>0</v>
      </c>
      <c r="Q304" s="234">
        <v>0</v>
      </c>
      <c r="R304" s="234">
        <f>Q304*H304</f>
        <v>0</v>
      </c>
      <c r="S304" s="234">
        <v>0</v>
      </c>
      <c r="T304" s="235">
        <f>S304*H304</f>
        <v>0</v>
      </c>
      <c r="AR304" s="236" t="s">
        <v>292</v>
      </c>
      <c r="AT304" s="236" t="s">
        <v>271</v>
      </c>
      <c r="AU304" s="236" t="s">
        <v>186</v>
      </c>
      <c r="AY304" s="4" t="s">
        <v>268</v>
      </c>
      <c r="BE304" s="237">
        <f>IF(N304="základní",J304,0)</f>
        <v>0</v>
      </c>
      <c r="BF304" s="237">
        <f>IF(N304="snížená",J304,0)</f>
        <v>0</v>
      </c>
      <c r="BG304" s="237">
        <f>IF(N304="zákl. přenesená",J304,0)</f>
        <v>0</v>
      </c>
      <c r="BH304" s="237">
        <f>IF(N304="sníž. přenesená",J304,0)</f>
        <v>0</v>
      </c>
      <c r="BI304" s="237">
        <f>IF(N304="nulová",J304,0)</f>
        <v>0</v>
      </c>
      <c r="BJ304" s="4" t="s">
        <v>75</v>
      </c>
      <c r="BK304" s="237">
        <f>ROUND(I304*H304,2)</f>
        <v>0</v>
      </c>
      <c r="BL304" s="4" t="s">
        <v>292</v>
      </c>
      <c r="BM304" s="236" t="s">
        <v>1452</v>
      </c>
    </row>
    <row r="305" spans="2:65" s="1" customFormat="1">
      <c r="B305" s="14"/>
      <c r="D305" s="238" t="s">
        <v>277</v>
      </c>
      <c r="F305" s="239" t="s">
        <v>1453</v>
      </c>
      <c r="L305" s="14"/>
      <c r="M305" s="240"/>
      <c r="T305" s="142"/>
      <c r="AT305" s="4" t="s">
        <v>277</v>
      </c>
      <c r="AU305" s="4" t="s">
        <v>186</v>
      </c>
    </row>
    <row r="306" spans="2:65" s="242" customFormat="1">
      <c r="B306" s="241"/>
      <c r="D306" s="243" t="s">
        <v>279</v>
      </c>
      <c r="E306" s="244" t="s">
        <v>3</v>
      </c>
      <c r="F306" s="245" t="s">
        <v>1454</v>
      </c>
      <c r="H306" s="246">
        <v>2.95</v>
      </c>
      <c r="L306" s="241"/>
      <c r="M306" s="247"/>
      <c r="T306" s="248"/>
      <c r="AT306" s="244" t="s">
        <v>279</v>
      </c>
      <c r="AU306" s="244" t="s">
        <v>186</v>
      </c>
      <c r="AV306" s="242" t="s">
        <v>77</v>
      </c>
      <c r="AW306" s="242" t="s">
        <v>30</v>
      </c>
      <c r="AX306" s="242" t="s">
        <v>68</v>
      </c>
      <c r="AY306" s="244" t="s">
        <v>268</v>
      </c>
    </row>
    <row r="307" spans="2:65" s="242" customFormat="1">
      <c r="B307" s="241"/>
      <c r="D307" s="243" t="s">
        <v>279</v>
      </c>
      <c r="E307" s="244" t="s">
        <v>3</v>
      </c>
      <c r="F307" s="245" t="s">
        <v>1455</v>
      </c>
      <c r="H307" s="246">
        <v>1.22</v>
      </c>
      <c r="L307" s="241"/>
      <c r="M307" s="247"/>
      <c r="T307" s="248"/>
      <c r="AT307" s="244" t="s">
        <v>279</v>
      </c>
      <c r="AU307" s="244" t="s">
        <v>186</v>
      </c>
      <c r="AV307" s="242" t="s">
        <v>77</v>
      </c>
      <c r="AW307" s="242" t="s">
        <v>30</v>
      </c>
      <c r="AX307" s="242" t="s">
        <v>68</v>
      </c>
      <c r="AY307" s="244" t="s">
        <v>268</v>
      </c>
    </row>
    <row r="308" spans="2:65" s="250" customFormat="1">
      <c r="B308" s="249"/>
      <c r="D308" s="243" t="s">
        <v>279</v>
      </c>
      <c r="E308" s="251" t="s">
        <v>3</v>
      </c>
      <c r="F308" s="252" t="s">
        <v>298</v>
      </c>
      <c r="H308" s="253">
        <v>4.17</v>
      </c>
      <c r="L308" s="249"/>
      <c r="M308" s="254"/>
      <c r="T308" s="255"/>
      <c r="AT308" s="251" t="s">
        <v>279</v>
      </c>
      <c r="AU308" s="251" t="s">
        <v>186</v>
      </c>
      <c r="AV308" s="250" t="s">
        <v>275</v>
      </c>
      <c r="AW308" s="250" t="s">
        <v>30</v>
      </c>
      <c r="AX308" s="250" t="s">
        <v>75</v>
      </c>
      <c r="AY308" s="251" t="s">
        <v>268</v>
      </c>
    </row>
    <row r="309" spans="2:65" s="1" customFormat="1" ht="37.9" customHeight="1">
      <c r="B309" s="14"/>
      <c r="C309" s="225" t="s">
        <v>647</v>
      </c>
      <c r="D309" s="225" t="s">
        <v>271</v>
      </c>
      <c r="E309" s="226" t="s">
        <v>602</v>
      </c>
      <c r="F309" s="227" t="s">
        <v>603</v>
      </c>
      <c r="G309" s="228" t="s">
        <v>317</v>
      </c>
      <c r="H309" s="229">
        <v>1</v>
      </c>
      <c r="I309" s="22"/>
      <c r="J309" s="231">
        <f>ROUND(I309*H309,2)</f>
        <v>0</v>
      </c>
      <c r="K309" s="227" t="s">
        <v>274</v>
      </c>
      <c r="L309" s="14"/>
      <c r="M309" s="232" t="s">
        <v>3</v>
      </c>
      <c r="N309" s="233" t="s">
        <v>39</v>
      </c>
      <c r="P309" s="234">
        <f>O309*H309</f>
        <v>0</v>
      </c>
      <c r="Q309" s="234">
        <v>3.1999999999999999E-5</v>
      </c>
      <c r="R309" s="234">
        <f>Q309*H309</f>
        <v>3.1999999999999999E-5</v>
      </c>
      <c r="S309" s="234">
        <v>0</v>
      </c>
      <c r="T309" s="235">
        <f>S309*H309</f>
        <v>0</v>
      </c>
      <c r="AR309" s="236" t="s">
        <v>292</v>
      </c>
      <c r="AT309" s="236" t="s">
        <v>271</v>
      </c>
      <c r="AU309" s="236" t="s">
        <v>186</v>
      </c>
      <c r="AY309" s="4" t="s">
        <v>268</v>
      </c>
      <c r="BE309" s="237">
        <f>IF(N309="základní",J309,0)</f>
        <v>0</v>
      </c>
      <c r="BF309" s="237">
        <f>IF(N309="snížená",J309,0)</f>
        <v>0</v>
      </c>
      <c r="BG309" s="237">
        <f>IF(N309="zákl. přenesená",J309,0)</f>
        <v>0</v>
      </c>
      <c r="BH309" s="237">
        <f>IF(N309="sníž. přenesená",J309,0)</f>
        <v>0</v>
      </c>
      <c r="BI309" s="237">
        <f>IF(N309="nulová",J309,0)</f>
        <v>0</v>
      </c>
      <c r="BJ309" s="4" t="s">
        <v>75</v>
      </c>
      <c r="BK309" s="237">
        <f>ROUND(I309*H309,2)</f>
        <v>0</v>
      </c>
      <c r="BL309" s="4" t="s">
        <v>292</v>
      </c>
      <c r="BM309" s="236" t="s">
        <v>1456</v>
      </c>
    </row>
    <row r="310" spans="2:65" s="1" customFormat="1">
      <c r="B310" s="14"/>
      <c r="D310" s="238" t="s">
        <v>277</v>
      </c>
      <c r="F310" s="239" t="s">
        <v>605</v>
      </c>
      <c r="L310" s="14"/>
      <c r="M310" s="240"/>
      <c r="T310" s="142"/>
      <c r="AT310" s="4" t="s">
        <v>277</v>
      </c>
      <c r="AU310" s="4" t="s">
        <v>186</v>
      </c>
    </row>
    <row r="311" spans="2:65" s="242" customFormat="1">
      <c r="B311" s="241"/>
      <c r="D311" s="243" t="s">
        <v>279</v>
      </c>
      <c r="E311" s="244" t="s">
        <v>3</v>
      </c>
      <c r="F311" s="245" t="s">
        <v>606</v>
      </c>
      <c r="H311" s="246">
        <v>1</v>
      </c>
      <c r="L311" s="241"/>
      <c r="M311" s="247"/>
      <c r="T311" s="248"/>
      <c r="AT311" s="244" t="s">
        <v>279</v>
      </c>
      <c r="AU311" s="244" t="s">
        <v>186</v>
      </c>
      <c r="AV311" s="242" t="s">
        <v>77</v>
      </c>
      <c r="AW311" s="242" t="s">
        <v>30</v>
      </c>
      <c r="AX311" s="242" t="s">
        <v>75</v>
      </c>
      <c r="AY311" s="244" t="s">
        <v>268</v>
      </c>
    </row>
    <row r="312" spans="2:65" s="1" customFormat="1" ht="24.2" customHeight="1">
      <c r="B312" s="14"/>
      <c r="C312" s="262" t="s">
        <v>652</v>
      </c>
      <c r="D312" s="262" t="s">
        <v>383</v>
      </c>
      <c r="E312" s="263" t="s">
        <v>608</v>
      </c>
      <c r="F312" s="264" t="s">
        <v>609</v>
      </c>
      <c r="G312" s="265" t="s">
        <v>317</v>
      </c>
      <c r="H312" s="266">
        <v>1</v>
      </c>
      <c r="I312" s="24"/>
      <c r="J312" s="268">
        <f>ROUND(I312*H312,2)</f>
        <v>0</v>
      </c>
      <c r="K312" s="264" t="s">
        <v>274</v>
      </c>
      <c r="L312" s="269"/>
      <c r="M312" s="270" t="s">
        <v>3</v>
      </c>
      <c r="N312" s="271" t="s">
        <v>39</v>
      </c>
      <c r="P312" s="234">
        <f>O312*H312</f>
        <v>0</v>
      </c>
      <c r="Q312" s="234">
        <v>2.2000000000000001E-3</v>
      </c>
      <c r="R312" s="234">
        <f>Q312*H312</f>
        <v>2.2000000000000001E-3</v>
      </c>
      <c r="S312" s="234">
        <v>0</v>
      </c>
      <c r="T312" s="235">
        <f>S312*H312</f>
        <v>0</v>
      </c>
      <c r="AR312" s="236" t="s">
        <v>470</v>
      </c>
      <c r="AT312" s="236" t="s">
        <v>383</v>
      </c>
      <c r="AU312" s="236" t="s">
        <v>186</v>
      </c>
      <c r="AY312" s="4" t="s">
        <v>268</v>
      </c>
      <c r="BE312" s="237">
        <f>IF(N312="základní",J312,0)</f>
        <v>0</v>
      </c>
      <c r="BF312" s="237">
        <f>IF(N312="snížená",J312,0)</f>
        <v>0</v>
      </c>
      <c r="BG312" s="237">
        <f>IF(N312="zákl. přenesená",J312,0)</f>
        <v>0</v>
      </c>
      <c r="BH312" s="237">
        <f>IF(N312="sníž. přenesená",J312,0)</f>
        <v>0</v>
      </c>
      <c r="BI312" s="237">
        <f>IF(N312="nulová",J312,0)</f>
        <v>0</v>
      </c>
      <c r="BJ312" s="4" t="s">
        <v>75</v>
      </c>
      <c r="BK312" s="237">
        <f>ROUND(I312*H312,2)</f>
        <v>0</v>
      </c>
      <c r="BL312" s="4" t="s">
        <v>292</v>
      </c>
      <c r="BM312" s="236" t="s">
        <v>1457</v>
      </c>
    </row>
    <row r="313" spans="2:65" s="1" customFormat="1" ht="37.9" customHeight="1">
      <c r="B313" s="14"/>
      <c r="C313" s="225" t="s">
        <v>658</v>
      </c>
      <c r="D313" s="225" t="s">
        <v>271</v>
      </c>
      <c r="E313" s="226" t="s">
        <v>592</v>
      </c>
      <c r="F313" s="227" t="s">
        <v>593</v>
      </c>
      <c r="G313" s="228" t="s">
        <v>317</v>
      </c>
      <c r="H313" s="229">
        <v>2</v>
      </c>
      <c r="I313" s="22"/>
      <c r="J313" s="231">
        <f>ROUND(I313*H313,2)</f>
        <v>0</v>
      </c>
      <c r="K313" s="227" t="s">
        <v>274</v>
      </c>
      <c r="L313" s="14"/>
      <c r="M313" s="232" t="s">
        <v>3</v>
      </c>
      <c r="N313" s="233" t="s">
        <v>39</v>
      </c>
      <c r="P313" s="234">
        <f>O313*H313</f>
        <v>0</v>
      </c>
      <c r="Q313" s="234">
        <v>3.0000000000000001E-5</v>
      </c>
      <c r="R313" s="234">
        <f>Q313*H313</f>
        <v>6.0000000000000002E-5</v>
      </c>
      <c r="S313" s="234">
        <v>0</v>
      </c>
      <c r="T313" s="235">
        <f>S313*H313</f>
        <v>0</v>
      </c>
      <c r="AR313" s="236" t="s">
        <v>292</v>
      </c>
      <c r="AT313" s="236" t="s">
        <v>271</v>
      </c>
      <c r="AU313" s="236" t="s">
        <v>186</v>
      </c>
      <c r="AY313" s="4" t="s">
        <v>268</v>
      </c>
      <c r="BE313" s="237">
        <f>IF(N313="základní",J313,0)</f>
        <v>0</v>
      </c>
      <c r="BF313" s="237">
        <f>IF(N313="snížená",J313,0)</f>
        <v>0</v>
      </c>
      <c r="BG313" s="237">
        <f>IF(N313="zákl. přenesená",J313,0)</f>
        <v>0</v>
      </c>
      <c r="BH313" s="237">
        <f>IF(N313="sníž. přenesená",J313,0)</f>
        <v>0</v>
      </c>
      <c r="BI313" s="237">
        <f>IF(N313="nulová",J313,0)</f>
        <v>0</v>
      </c>
      <c r="BJ313" s="4" t="s">
        <v>75</v>
      </c>
      <c r="BK313" s="237">
        <f>ROUND(I313*H313,2)</f>
        <v>0</v>
      </c>
      <c r="BL313" s="4" t="s">
        <v>292</v>
      </c>
      <c r="BM313" s="236" t="s">
        <v>1458</v>
      </c>
    </row>
    <row r="314" spans="2:65" s="1" customFormat="1">
      <c r="B314" s="14"/>
      <c r="D314" s="238" t="s">
        <v>277</v>
      </c>
      <c r="F314" s="239" t="s">
        <v>595</v>
      </c>
      <c r="L314" s="14"/>
      <c r="M314" s="240"/>
      <c r="T314" s="142"/>
      <c r="AT314" s="4" t="s">
        <v>277</v>
      </c>
      <c r="AU314" s="4" t="s">
        <v>186</v>
      </c>
    </row>
    <row r="315" spans="2:65" s="242" customFormat="1">
      <c r="B315" s="241"/>
      <c r="D315" s="243" t="s">
        <v>279</v>
      </c>
      <c r="E315" s="244" t="s">
        <v>3</v>
      </c>
      <c r="F315" s="245" t="s">
        <v>941</v>
      </c>
      <c r="H315" s="246">
        <v>2</v>
      </c>
      <c r="L315" s="241"/>
      <c r="M315" s="247"/>
      <c r="T315" s="248"/>
      <c r="AT315" s="244" t="s">
        <v>279</v>
      </c>
      <c r="AU315" s="244" t="s">
        <v>186</v>
      </c>
      <c r="AV315" s="242" t="s">
        <v>77</v>
      </c>
      <c r="AW315" s="242" t="s">
        <v>30</v>
      </c>
      <c r="AX315" s="242" t="s">
        <v>75</v>
      </c>
      <c r="AY315" s="244" t="s">
        <v>268</v>
      </c>
    </row>
    <row r="316" spans="2:65" s="1" customFormat="1" ht="24.2" customHeight="1">
      <c r="B316" s="14"/>
      <c r="C316" s="262" t="s">
        <v>663</v>
      </c>
      <c r="D316" s="262" t="s">
        <v>383</v>
      </c>
      <c r="E316" s="263" t="s">
        <v>598</v>
      </c>
      <c r="F316" s="264" t="s">
        <v>599</v>
      </c>
      <c r="G316" s="265" t="s">
        <v>317</v>
      </c>
      <c r="H316" s="266">
        <v>2</v>
      </c>
      <c r="I316" s="24"/>
      <c r="J316" s="268">
        <f>ROUND(I316*H316,2)</f>
        <v>0</v>
      </c>
      <c r="K316" s="264" t="s">
        <v>274</v>
      </c>
      <c r="L316" s="269"/>
      <c r="M316" s="270" t="s">
        <v>3</v>
      </c>
      <c r="N316" s="271" t="s">
        <v>39</v>
      </c>
      <c r="P316" s="234">
        <f>O316*H316</f>
        <v>0</v>
      </c>
      <c r="Q316" s="234">
        <v>3.3E-3</v>
      </c>
      <c r="R316" s="234">
        <f>Q316*H316</f>
        <v>6.6E-3</v>
      </c>
      <c r="S316" s="234">
        <v>0</v>
      </c>
      <c r="T316" s="235">
        <f>S316*H316</f>
        <v>0</v>
      </c>
      <c r="AR316" s="236" t="s">
        <v>470</v>
      </c>
      <c r="AT316" s="236" t="s">
        <v>383</v>
      </c>
      <c r="AU316" s="236" t="s">
        <v>186</v>
      </c>
      <c r="AY316" s="4" t="s">
        <v>268</v>
      </c>
      <c r="BE316" s="237">
        <f>IF(N316="základní",J316,0)</f>
        <v>0</v>
      </c>
      <c r="BF316" s="237">
        <f>IF(N316="snížená",J316,0)</f>
        <v>0</v>
      </c>
      <c r="BG316" s="237">
        <f>IF(N316="zákl. přenesená",J316,0)</f>
        <v>0</v>
      </c>
      <c r="BH316" s="237">
        <f>IF(N316="sníž. přenesená",J316,0)</f>
        <v>0</v>
      </c>
      <c r="BI316" s="237">
        <f>IF(N316="nulová",J316,0)</f>
        <v>0</v>
      </c>
      <c r="BJ316" s="4" t="s">
        <v>75</v>
      </c>
      <c r="BK316" s="237">
        <f>ROUND(I316*H316,2)</f>
        <v>0</v>
      </c>
      <c r="BL316" s="4" t="s">
        <v>292</v>
      </c>
      <c r="BM316" s="236" t="s">
        <v>1459</v>
      </c>
    </row>
    <row r="317" spans="2:65" s="214" customFormat="1" ht="20.85" customHeight="1">
      <c r="B317" s="213"/>
      <c r="D317" s="215" t="s">
        <v>67</v>
      </c>
      <c r="E317" s="223" t="s">
        <v>1460</v>
      </c>
      <c r="F317" s="223" t="s">
        <v>1461</v>
      </c>
      <c r="J317" s="224">
        <f>BK317</f>
        <v>0</v>
      </c>
      <c r="L317" s="213"/>
      <c r="M317" s="218"/>
      <c r="P317" s="219">
        <f>SUM(P318:P327)</f>
        <v>0</v>
      </c>
      <c r="R317" s="219">
        <f>SUM(R318:R327)</f>
        <v>0.16784336000000002</v>
      </c>
      <c r="T317" s="220">
        <f>SUM(T318:T327)</f>
        <v>0</v>
      </c>
      <c r="AR317" s="215" t="s">
        <v>77</v>
      </c>
      <c r="AT317" s="221" t="s">
        <v>67</v>
      </c>
      <c r="AU317" s="221" t="s">
        <v>77</v>
      </c>
      <c r="AY317" s="215" t="s">
        <v>268</v>
      </c>
      <c r="BK317" s="222">
        <f>SUM(BK318:BK327)</f>
        <v>0</v>
      </c>
    </row>
    <row r="318" spans="2:65" s="1" customFormat="1" ht="62.65" customHeight="1">
      <c r="B318" s="14"/>
      <c r="C318" s="225" t="s">
        <v>665</v>
      </c>
      <c r="D318" s="225" t="s">
        <v>271</v>
      </c>
      <c r="E318" s="226" t="s">
        <v>1462</v>
      </c>
      <c r="F318" s="227" t="s">
        <v>1463</v>
      </c>
      <c r="G318" s="228" t="s">
        <v>184</v>
      </c>
      <c r="H318" s="229">
        <v>5.3239999999999998</v>
      </c>
      <c r="I318" s="22"/>
      <c r="J318" s="231">
        <f>ROUND(I318*H318,2)</f>
        <v>0</v>
      </c>
      <c r="K318" s="227" t="s">
        <v>274</v>
      </c>
      <c r="L318" s="14"/>
      <c r="M318" s="232" t="s">
        <v>3</v>
      </c>
      <c r="N318" s="233" t="s">
        <v>39</v>
      </c>
      <c r="P318" s="234">
        <f>O318*H318</f>
        <v>0</v>
      </c>
      <c r="Q318" s="234">
        <v>2.964E-2</v>
      </c>
      <c r="R318" s="234">
        <f>Q318*H318</f>
        <v>0.15780336</v>
      </c>
      <c r="S318" s="234">
        <v>0</v>
      </c>
      <c r="T318" s="235">
        <f>S318*H318</f>
        <v>0</v>
      </c>
      <c r="AR318" s="236" t="s">
        <v>292</v>
      </c>
      <c r="AT318" s="236" t="s">
        <v>271</v>
      </c>
      <c r="AU318" s="236" t="s">
        <v>186</v>
      </c>
      <c r="AY318" s="4" t="s">
        <v>268</v>
      </c>
      <c r="BE318" s="237">
        <f>IF(N318="základní",J318,0)</f>
        <v>0</v>
      </c>
      <c r="BF318" s="237">
        <f>IF(N318="snížená",J318,0)</f>
        <v>0</v>
      </c>
      <c r="BG318" s="237">
        <f>IF(N318="zákl. přenesená",J318,0)</f>
        <v>0</v>
      </c>
      <c r="BH318" s="237">
        <f>IF(N318="sníž. přenesená",J318,0)</f>
        <v>0</v>
      </c>
      <c r="BI318" s="237">
        <f>IF(N318="nulová",J318,0)</f>
        <v>0</v>
      </c>
      <c r="BJ318" s="4" t="s">
        <v>75</v>
      </c>
      <c r="BK318" s="237">
        <f>ROUND(I318*H318,2)</f>
        <v>0</v>
      </c>
      <c r="BL318" s="4" t="s">
        <v>292</v>
      </c>
      <c r="BM318" s="236" t="s">
        <v>1464</v>
      </c>
    </row>
    <row r="319" spans="2:65" s="1" customFormat="1">
      <c r="B319" s="14"/>
      <c r="D319" s="238" t="s">
        <v>277</v>
      </c>
      <c r="F319" s="239" t="s">
        <v>1465</v>
      </c>
      <c r="L319" s="14"/>
      <c r="M319" s="240"/>
      <c r="T319" s="142"/>
      <c r="AT319" s="4" t="s">
        <v>277</v>
      </c>
      <c r="AU319" s="4" t="s">
        <v>186</v>
      </c>
    </row>
    <row r="320" spans="2:65" s="257" customFormat="1">
      <c r="B320" s="256"/>
      <c r="D320" s="243" t="s">
        <v>279</v>
      </c>
      <c r="E320" s="258" t="s">
        <v>3</v>
      </c>
      <c r="F320" s="259" t="s">
        <v>1466</v>
      </c>
      <c r="H320" s="258" t="s">
        <v>3</v>
      </c>
      <c r="L320" s="256"/>
      <c r="M320" s="260"/>
      <c r="T320" s="261"/>
      <c r="AT320" s="258" t="s">
        <v>279</v>
      </c>
      <c r="AU320" s="258" t="s">
        <v>186</v>
      </c>
      <c r="AV320" s="257" t="s">
        <v>75</v>
      </c>
      <c r="AW320" s="257" t="s">
        <v>30</v>
      </c>
      <c r="AX320" s="257" t="s">
        <v>68</v>
      </c>
      <c r="AY320" s="258" t="s">
        <v>268</v>
      </c>
    </row>
    <row r="321" spans="2:65" s="242" customFormat="1">
      <c r="B321" s="241"/>
      <c r="D321" s="243" t="s">
        <v>279</v>
      </c>
      <c r="E321" s="244" t="s">
        <v>3</v>
      </c>
      <c r="F321" s="245" t="s">
        <v>1467</v>
      </c>
      <c r="H321" s="246">
        <v>5.3239999999999998</v>
      </c>
      <c r="L321" s="241"/>
      <c r="M321" s="247"/>
      <c r="T321" s="248"/>
      <c r="AT321" s="244" t="s">
        <v>279</v>
      </c>
      <c r="AU321" s="244" t="s">
        <v>186</v>
      </c>
      <c r="AV321" s="242" t="s">
        <v>77</v>
      </c>
      <c r="AW321" s="242" t="s">
        <v>30</v>
      </c>
      <c r="AX321" s="242" t="s">
        <v>75</v>
      </c>
      <c r="AY321" s="244" t="s">
        <v>268</v>
      </c>
    </row>
    <row r="322" spans="2:65" s="1" customFormat="1" ht="33" customHeight="1">
      <c r="B322" s="14"/>
      <c r="C322" s="225" t="s">
        <v>670</v>
      </c>
      <c r="D322" s="225" t="s">
        <v>271</v>
      </c>
      <c r="E322" s="226" t="s">
        <v>1468</v>
      </c>
      <c r="F322" s="227" t="s">
        <v>1469</v>
      </c>
      <c r="G322" s="228" t="s">
        <v>317</v>
      </c>
      <c r="H322" s="229">
        <v>3</v>
      </c>
      <c r="I322" s="22"/>
      <c r="J322" s="231">
        <f>ROUND(I322*H322,2)</f>
        <v>0</v>
      </c>
      <c r="K322" s="227" t="s">
        <v>274</v>
      </c>
      <c r="L322" s="14"/>
      <c r="M322" s="232" t="s">
        <v>3</v>
      </c>
      <c r="N322" s="233" t="s">
        <v>39</v>
      </c>
      <c r="P322" s="234">
        <f>O322*H322</f>
        <v>0</v>
      </c>
      <c r="Q322" s="234">
        <v>1.0000000000000001E-5</v>
      </c>
      <c r="R322" s="234">
        <f>Q322*H322</f>
        <v>3.0000000000000004E-5</v>
      </c>
      <c r="S322" s="234">
        <v>0</v>
      </c>
      <c r="T322" s="235">
        <f>S322*H322</f>
        <v>0</v>
      </c>
      <c r="AR322" s="236" t="s">
        <v>292</v>
      </c>
      <c r="AT322" s="236" t="s">
        <v>271</v>
      </c>
      <c r="AU322" s="236" t="s">
        <v>186</v>
      </c>
      <c r="AY322" s="4" t="s">
        <v>268</v>
      </c>
      <c r="BE322" s="237">
        <f>IF(N322="základní",J322,0)</f>
        <v>0</v>
      </c>
      <c r="BF322" s="237">
        <f>IF(N322="snížená",J322,0)</f>
        <v>0</v>
      </c>
      <c r="BG322" s="237">
        <f>IF(N322="zákl. přenesená",J322,0)</f>
        <v>0</v>
      </c>
      <c r="BH322" s="237">
        <f>IF(N322="sníž. přenesená",J322,0)</f>
        <v>0</v>
      </c>
      <c r="BI322" s="237">
        <f>IF(N322="nulová",J322,0)</f>
        <v>0</v>
      </c>
      <c r="BJ322" s="4" t="s">
        <v>75</v>
      </c>
      <c r="BK322" s="237">
        <f>ROUND(I322*H322,2)</f>
        <v>0</v>
      </c>
      <c r="BL322" s="4" t="s">
        <v>292</v>
      </c>
      <c r="BM322" s="236" t="s">
        <v>1470</v>
      </c>
    </row>
    <row r="323" spans="2:65" s="1" customFormat="1">
      <c r="B323" s="14"/>
      <c r="D323" s="238" t="s">
        <v>277</v>
      </c>
      <c r="F323" s="239" t="s">
        <v>1471</v>
      </c>
      <c r="L323" s="14"/>
      <c r="M323" s="240"/>
      <c r="T323" s="142"/>
      <c r="AT323" s="4" t="s">
        <v>277</v>
      </c>
      <c r="AU323" s="4" t="s">
        <v>186</v>
      </c>
    </row>
    <row r="324" spans="2:65" s="1" customFormat="1" ht="24.2" customHeight="1">
      <c r="B324" s="14"/>
      <c r="C324" s="262" t="s">
        <v>675</v>
      </c>
      <c r="D324" s="262" t="s">
        <v>383</v>
      </c>
      <c r="E324" s="263" t="s">
        <v>1472</v>
      </c>
      <c r="F324" s="264" t="s">
        <v>1473</v>
      </c>
      <c r="G324" s="265" t="s">
        <v>317</v>
      </c>
      <c r="H324" s="266">
        <v>3</v>
      </c>
      <c r="I324" s="24"/>
      <c r="J324" s="268">
        <f>ROUND(I324*H324,2)</f>
        <v>0</v>
      </c>
      <c r="K324" s="264" t="s">
        <v>274</v>
      </c>
      <c r="L324" s="269"/>
      <c r="M324" s="270" t="s">
        <v>3</v>
      </c>
      <c r="N324" s="271" t="s">
        <v>39</v>
      </c>
      <c r="P324" s="234">
        <f>O324*H324</f>
        <v>0</v>
      </c>
      <c r="Q324" s="234">
        <v>2.5000000000000001E-3</v>
      </c>
      <c r="R324" s="234">
        <f>Q324*H324</f>
        <v>7.4999999999999997E-3</v>
      </c>
      <c r="S324" s="234">
        <v>0</v>
      </c>
      <c r="T324" s="235">
        <f>S324*H324</f>
        <v>0</v>
      </c>
      <c r="AR324" s="236" t="s">
        <v>470</v>
      </c>
      <c r="AT324" s="236" t="s">
        <v>383</v>
      </c>
      <c r="AU324" s="236" t="s">
        <v>186</v>
      </c>
      <c r="AY324" s="4" t="s">
        <v>268</v>
      </c>
      <c r="BE324" s="237">
        <f>IF(N324="základní",J324,0)</f>
        <v>0</v>
      </c>
      <c r="BF324" s="237">
        <f>IF(N324="snížená",J324,0)</f>
        <v>0</v>
      </c>
      <c r="BG324" s="237">
        <f>IF(N324="zákl. přenesená",J324,0)</f>
        <v>0</v>
      </c>
      <c r="BH324" s="237">
        <f>IF(N324="sníž. přenesená",J324,0)</f>
        <v>0</v>
      </c>
      <c r="BI324" s="237">
        <f>IF(N324="nulová",J324,0)</f>
        <v>0</v>
      </c>
      <c r="BJ324" s="4" t="s">
        <v>75</v>
      </c>
      <c r="BK324" s="237">
        <f>ROUND(I324*H324,2)</f>
        <v>0</v>
      </c>
      <c r="BL324" s="4" t="s">
        <v>292</v>
      </c>
      <c r="BM324" s="236" t="s">
        <v>1474</v>
      </c>
    </row>
    <row r="325" spans="2:65" s="1" customFormat="1" ht="33" customHeight="1">
      <c r="B325" s="14"/>
      <c r="C325" s="225" t="s">
        <v>682</v>
      </c>
      <c r="D325" s="225" t="s">
        <v>271</v>
      </c>
      <c r="E325" s="226" t="s">
        <v>1475</v>
      </c>
      <c r="F325" s="227" t="s">
        <v>1476</v>
      </c>
      <c r="G325" s="228" t="s">
        <v>317</v>
      </c>
      <c r="H325" s="229">
        <v>1</v>
      </c>
      <c r="I325" s="22"/>
      <c r="J325" s="231">
        <f>ROUND(I325*H325,2)</f>
        <v>0</v>
      </c>
      <c r="K325" s="227" t="s">
        <v>274</v>
      </c>
      <c r="L325" s="14"/>
      <c r="M325" s="232" t="s">
        <v>3</v>
      </c>
      <c r="N325" s="233" t="s">
        <v>39</v>
      </c>
      <c r="P325" s="234">
        <f>O325*H325</f>
        <v>0</v>
      </c>
      <c r="Q325" s="234">
        <v>1.0000000000000001E-5</v>
      </c>
      <c r="R325" s="234">
        <f>Q325*H325</f>
        <v>1.0000000000000001E-5</v>
      </c>
      <c r="S325" s="234">
        <v>0</v>
      </c>
      <c r="T325" s="235">
        <f>S325*H325</f>
        <v>0</v>
      </c>
      <c r="AR325" s="236" t="s">
        <v>292</v>
      </c>
      <c r="AT325" s="236" t="s">
        <v>271</v>
      </c>
      <c r="AU325" s="236" t="s">
        <v>186</v>
      </c>
      <c r="AY325" s="4" t="s">
        <v>268</v>
      </c>
      <c r="BE325" s="237">
        <f>IF(N325="základní",J325,0)</f>
        <v>0</v>
      </c>
      <c r="BF325" s="237">
        <f>IF(N325="snížená",J325,0)</f>
        <v>0</v>
      </c>
      <c r="BG325" s="237">
        <f>IF(N325="zákl. přenesená",J325,0)</f>
        <v>0</v>
      </c>
      <c r="BH325" s="237">
        <f>IF(N325="sníž. přenesená",J325,0)</f>
        <v>0</v>
      </c>
      <c r="BI325" s="237">
        <f>IF(N325="nulová",J325,0)</f>
        <v>0</v>
      </c>
      <c r="BJ325" s="4" t="s">
        <v>75</v>
      </c>
      <c r="BK325" s="237">
        <f>ROUND(I325*H325,2)</f>
        <v>0</v>
      </c>
      <c r="BL325" s="4" t="s">
        <v>292</v>
      </c>
      <c r="BM325" s="236" t="s">
        <v>1477</v>
      </c>
    </row>
    <row r="326" spans="2:65" s="1" customFormat="1">
      <c r="B326" s="14"/>
      <c r="D326" s="238" t="s">
        <v>277</v>
      </c>
      <c r="F326" s="239" t="s">
        <v>1478</v>
      </c>
      <c r="L326" s="14"/>
      <c r="M326" s="240"/>
      <c r="T326" s="142"/>
      <c r="AT326" s="4" t="s">
        <v>277</v>
      </c>
      <c r="AU326" s="4" t="s">
        <v>186</v>
      </c>
    </row>
    <row r="327" spans="2:65" s="1" customFormat="1" ht="24.2" customHeight="1">
      <c r="B327" s="14"/>
      <c r="C327" s="262" t="s">
        <v>687</v>
      </c>
      <c r="D327" s="262" t="s">
        <v>383</v>
      </c>
      <c r="E327" s="263" t="s">
        <v>1479</v>
      </c>
      <c r="F327" s="264" t="s">
        <v>1480</v>
      </c>
      <c r="G327" s="265" t="s">
        <v>317</v>
      </c>
      <c r="H327" s="266">
        <v>1</v>
      </c>
      <c r="I327" s="24"/>
      <c r="J327" s="268">
        <f>ROUND(I327*H327,2)</f>
        <v>0</v>
      </c>
      <c r="K327" s="264" t="s">
        <v>274</v>
      </c>
      <c r="L327" s="269"/>
      <c r="M327" s="270" t="s">
        <v>3</v>
      </c>
      <c r="N327" s="271" t="s">
        <v>39</v>
      </c>
      <c r="P327" s="234">
        <f>O327*H327</f>
        <v>0</v>
      </c>
      <c r="Q327" s="234">
        <v>2.5000000000000001E-3</v>
      </c>
      <c r="R327" s="234">
        <f>Q327*H327</f>
        <v>2.5000000000000001E-3</v>
      </c>
      <c r="S327" s="234">
        <v>0</v>
      </c>
      <c r="T327" s="235">
        <f>S327*H327</f>
        <v>0</v>
      </c>
      <c r="AR327" s="236" t="s">
        <v>470</v>
      </c>
      <c r="AT327" s="236" t="s">
        <v>383</v>
      </c>
      <c r="AU327" s="236" t="s">
        <v>186</v>
      </c>
      <c r="AY327" s="4" t="s">
        <v>268</v>
      </c>
      <c r="BE327" s="237">
        <f>IF(N327="základní",J327,0)</f>
        <v>0</v>
      </c>
      <c r="BF327" s="237">
        <f>IF(N327="snížená",J327,0)</f>
        <v>0</v>
      </c>
      <c r="BG327" s="237">
        <f>IF(N327="zákl. přenesená",J327,0)</f>
        <v>0</v>
      </c>
      <c r="BH327" s="237">
        <f>IF(N327="sníž. přenesená",J327,0)</f>
        <v>0</v>
      </c>
      <c r="BI327" s="237">
        <f>IF(N327="nulová",J327,0)</f>
        <v>0</v>
      </c>
      <c r="BJ327" s="4" t="s">
        <v>75</v>
      </c>
      <c r="BK327" s="237">
        <f>ROUND(I327*H327,2)</f>
        <v>0</v>
      </c>
      <c r="BL327" s="4" t="s">
        <v>292</v>
      </c>
      <c r="BM327" s="236" t="s">
        <v>1481</v>
      </c>
    </row>
    <row r="328" spans="2:65" s="214" customFormat="1" ht="20.85" customHeight="1">
      <c r="B328" s="213"/>
      <c r="D328" s="215" t="s">
        <v>67</v>
      </c>
      <c r="E328" s="223" t="s">
        <v>611</v>
      </c>
      <c r="F328" s="223" t="s">
        <v>612</v>
      </c>
      <c r="J328" s="224">
        <f>BK328</f>
        <v>0</v>
      </c>
      <c r="L328" s="213"/>
      <c r="M328" s="218"/>
      <c r="P328" s="219">
        <f>SUM(P329:P335)</f>
        <v>0</v>
      </c>
      <c r="R328" s="219">
        <f>SUM(R329:R335)</f>
        <v>0.47519763300000001</v>
      </c>
      <c r="T328" s="220">
        <f>SUM(T329:T335)</f>
        <v>0</v>
      </c>
      <c r="AR328" s="215" t="s">
        <v>77</v>
      </c>
      <c r="AT328" s="221" t="s">
        <v>67</v>
      </c>
      <c r="AU328" s="221" t="s">
        <v>77</v>
      </c>
      <c r="AY328" s="215" t="s">
        <v>268</v>
      </c>
      <c r="BK328" s="222">
        <f>SUM(BK329:BK335)</f>
        <v>0</v>
      </c>
    </row>
    <row r="329" spans="2:65" s="1" customFormat="1" ht="37.9" customHeight="1">
      <c r="B329" s="14"/>
      <c r="C329" s="225" t="s">
        <v>693</v>
      </c>
      <c r="D329" s="225" t="s">
        <v>271</v>
      </c>
      <c r="E329" s="226" t="s">
        <v>614</v>
      </c>
      <c r="F329" s="227" t="s">
        <v>615</v>
      </c>
      <c r="G329" s="228" t="s">
        <v>184</v>
      </c>
      <c r="H329" s="229">
        <v>5.79</v>
      </c>
      <c r="I329" s="22"/>
      <c r="J329" s="231">
        <f>ROUND(I329*H329,2)</f>
        <v>0</v>
      </c>
      <c r="K329" s="227" t="s">
        <v>274</v>
      </c>
      <c r="L329" s="14"/>
      <c r="M329" s="232" t="s">
        <v>3</v>
      </c>
      <c r="N329" s="233" t="s">
        <v>39</v>
      </c>
      <c r="P329" s="234">
        <f>O329*H329</f>
        <v>0</v>
      </c>
      <c r="Q329" s="234">
        <v>5.4012699999999997E-2</v>
      </c>
      <c r="R329" s="234">
        <f>Q329*H329</f>
        <v>0.31273353300000001</v>
      </c>
      <c r="S329" s="234">
        <v>0</v>
      </c>
      <c r="T329" s="235">
        <f>S329*H329</f>
        <v>0</v>
      </c>
      <c r="AR329" s="236" t="s">
        <v>292</v>
      </c>
      <c r="AT329" s="236" t="s">
        <v>271</v>
      </c>
      <c r="AU329" s="236" t="s">
        <v>186</v>
      </c>
      <c r="AY329" s="4" t="s">
        <v>268</v>
      </c>
      <c r="BE329" s="237">
        <f>IF(N329="základní",J329,0)</f>
        <v>0</v>
      </c>
      <c r="BF329" s="237">
        <f>IF(N329="snížená",J329,0)</f>
        <v>0</v>
      </c>
      <c r="BG329" s="237">
        <f>IF(N329="zákl. přenesená",J329,0)</f>
        <v>0</v>
      </c>
      <c r="BH329" s="237">
        <f>IF(N329="sníž. přenesená",J329,0)</f>
        <v>0</v>
      </c>
      <c r="BI329" s="237">
        <f>IF(N329="nulová",J329,0)</f>
        <v>0</v>
      </c>
      <c r="BJ329" s="4" t="s">
        <v>75</v>
      </c>
      <c r="BK329" s="237">
        <f>ROUND(I329*H329,2)</f>
        <v>0</v>
      </c>
      <c r="BL329" s="4" t="s">
        <v>292</v>
      </c>
      <c r="BM329" s="236" t="s">
        <v>616</v>
      </c>
    </row>
    <row r="330" spans="2:65" s="1" customFormat="1">
      <c r="B330" s="14"/>
      <c r="D330" s="238" t="s">
        <v>277</v>
      </c>
      <c r="F330" s="239" t="s">
        <v>617</v>
      </c>
      <c r="L330" s="14"/>
      <c r="M330" s="240"/>
      <c r="T330" s="142"/>
      <c r="AT330" s="4" t="s">
        <v>277</v>
      </c>
      <c r="AU330" s="4" t="s">
        <v>186</v>
      </c>
    </row>
    <row r="331" spans="2:65" s="242" customFormat="1">
      <c r="B331" s="241"/>
      <c r="D331" s="243" t="s">
        <v>279</v>
      </c>
      <c r="E331" s="244" t="s">
        <v>3</v>
      </c>
      <c r="F331" s="245" t="s">
        <v>1482</v>
      </c>
      <c r="H331" s="246">
        <v>9.99</v>
      </c>
      <c r="L331" s="241"/>
      <c r="M331" s="247"/>
      <c r="T331" s="248"/>
      <c r="AT331" s="244" t="s">
        <v>279</v>
      </c>
      <c r="AU331" s="244" t="s">
        <v>186</v>
      </c>
      <c r="AV331" s="242" t="s">
        <v>77</v>
      </c>
      <c r="AW331" s="242" t="s">
        <v>30</v>
      </c>
      <c r="AX331" s="242" t="s">
        <v>68</v>
      </c>
      <c r="AY331" s="244" t="s">
        <v>268</v>
      </c>
    </row>
    <row r="332" spans="2:65" s="242" customFormat="1">
      <c r="B332" s="241"/>
      <c r="D332" s="243" t="s">
        <v>279</v>
      </c>
      <c r="E332" s="244" t="s">
        <v>3</v>
      </c>
      <c r="F332" s="245" t="s">
        <v>619</v>
      </c>
      <c r="H332" s="246">
        <v>-4.2</v>
      </c>
      <c r="L332" s="241"/>
      <c r="M332" s="247"/>
      <c r="T332" s="248"/>
      <c r="AT332" s="244" t="s">
        <v>279</v>
      </c>
      <c r="AU332" s="244" t="s">
        <v>186</v>
      </c>
      <c r="AV332" s="242" t="s">
        <v>77</v>
      </c>
      <c r="AW332" s="242" t="s">
        <v>30</v>
      </c>
      <c r="AX332" s="242" t="s">
        <v>68</v>
      </c>
      <c r="AY332" s="244" t="s">
        <v>268</v>
      </c>
    </row>
    <row r="333" spans="2:65" s="250" customFormat="1">
      <c r="B333" s="249"/>
      <c r="D333" s="243" t="s">
        <v>279</v>
      </c>
      <c r="E333" s="251" t="s">
        <v>3</v>
      </c>
      <c r="F333" s="252" t="s">
        <v>298</v>
      </c>
      <c r="H333" s="253">
        <v>5.79</v>
      </c>
      <c r="L333" s="249"/>
      <c r="M333" s="254"/>
      <c r="T333" s="255"/>
      <c r="AT333" s="251" t="s">
        <v>279</v>
      </c>
      <c r="AU333" s="251" t="s">
        <v>186</v>
      </c>
      <c r="AV333" s="250" t="s">
        <v>275</v>
      </c>
      <c r="AW333" s="250" t="s">
        <v>30</v>
      </c>
      <c r="AX333" s="250" t="s">
        <v>75</v>
      </c>
      <c r="AY333" s="251" t="s">
        <v>268</v>
      </c>
    </row>
    <row r="334" spans="2:65" s="1" customFormat="1" ht="62.65" customHeight="1">
      <c r="B334" s="14"/>
      <c r="C334" s="225" t="s">
        <v>701</v>
      </c>
      <c r="D334" s="225" t="s">
        <v>271</v>
      </c>
      <c r="E334" s="226" t="s">
        <v>621</v>
      </c>
      <c r="F334" s="227" t="s">
        <v>622</v>
      </c>
      <c r="G334" s="228" t="s">
        <v>317</v>
      </c>
      <c r="H334" s="229">
        <v>3</v>
      </c>
      <c r="I334" s="22"/>
      <c r="J334" s="231">
        <f>ROUND(I334*H334,2)</f>
        <v>0</v>
      </c>
      <c r="K334" s="227" t="s">
        <v>274</v>
      </c>
      <c r="L334" s="14"/>
      <c r="M334" s="232" t="s">
        <v>3</v>
      </c>
      <c r="N334" s="233" t="s">
        <v>39</v>
      </c>
      <c r="P334" s="234">
        <f>O334*H334</f>
        <v>0</v>
      </c>
      <c r="Q334" s="234">
        <v>5.41547E-2</v>
      </c>
      <c r="R334" s="234">
        <f>Q334*H334</f>
        <v>0.1624641</v>
      </c>
      <c r="S334" s="234">
        <v>0</v>
      </c>
      <c r="T334" s="235">
        <f>S334*H334</f>
        <v>0</v>
      </c>
      <c r="AR334" s="236" t="s">
        <v>292</v>
      </c>
      <c r="AT334" s="236" t="s">
        <v>271</v>
      </c>
      <c r="AU334" s="236" t="s">
        <v>186</v>
      </c>
      <c r="AY334" s="4" t="s">
        <v>268</v>
      </c>
      <c r="BE334" s="237">
        <f>IF(N334="základní",J334,0)</f>
        <v>0</v>
      </c>
      <c r="BF334" s="237">
        <f>IF(N334="snížená",J334,0)</f>
        <v>0</v>
      </c>
      <c r="BG334" s="237">
        <f>IF(N334="zákl. přenesená",J334,0)</f>
        <v>0</v>
      </c>
      <c r="BH334" s="237">
        <f>IF(N334="sníž. přenesená",J334,0)</f>
        <v>0</v>
      </c>
      <c r="BI334" s="237">
        <f>IF(N334="nulová",J334,0)</f>
        <v>0</v>
      </c>
      <c r="BJ334" s="4" t="s">
        <v>75</v>
      </c>
      <c r="BK334" s="237">
        <f>ROUND(I334*H334,2)</f>
        <v>0</v>
      </c>
      <c r="BL334" s="4" t="s">
        <v>292</v>
      </c>
      <c r="BM334" s="236" t="s">
        <v>623</v>
      </c>
    </row>
    <row r="335" spans="2:65" s="1" customFormat="1">
      <c r="B335" s="14"/>
      <c r="D335" s="238" t="s">
        <v>277</v>
      </c>
      <c r="F335" s="239" t="s">
        <v>624</v>
      </c>
      <c r="L335" s="14"/>
      <c r="M335" s="240"/>
      <c r="T335" s="142"/>
      <c r="AT335" s="4" t="s">
        <v>277</v>
      </c>
      <c r="AU335" s="4" t="s">
        <v>186</v>
      </c>
    </row>
    <row r="336" spans="2:65" s="214" customFormat="1" ht="22.9" customHeight="1">
      <c r="B336" s="213"/>
      <c r="D336" s="215" t="s">
        <v>67</v>
      </c>
      <c r="E336" s="223" t="s">
        <v>625</v>
      </c>
      <c r="F336" s="223" t="s">
        <v>626</v>
      </c>
      <c r="J336" s="224">
        <f>BK336</f>
        <v>0</v>
      </c>
      <c r="L336" s="213"/>
      <c r="M336" s="218"/>
      <c r="P336" s="219">
        <f>SUM(P337:P352)</f>
        <v>0</v>
      </c>
      <c r="R336" s="219">
        <f>SUM(R337:R352)</f>
        <v>6.3549999999999995E-2</v>
      </c>
      <c r="T336" s="220">
        <f>SUM(T337:T352)</f>
        <v>0</v>
      </c>
      <c r="AR336" s="215" t="s">
        <v>77</v>
      </c>
      <c r="AT336" s="221" t="s">
        <v>67</v>
      </c>
      <c r="AU336" s="221" t="s">
        <v>75</v>
      </c>
      <c r="AY336" s="215" t="s">
        <v>268</v>
      </c>
      <c r="BK336" s="222">
        <f>SUM(BK337:BK352)</f>
        <v>0</v>
      </c>
    </row>
    <row r="337" spans="2:65" s="1" customFormat="1" ht="55.5" customHeight="1">
      <c r="B337" s="14"/>
      <c r="C337" s="225" t="s">
        <v>707</v>
      </c>
      <c r="D337" s="225" t="s">
        <v>271</v>
      </c>
      <c r="E337" s="226" t="s">
        <v>627</v>
      </c>
      <c r="F337" s="227" t="s">
        <v>628</v>
      </c>
      <c r="G337" s="228" t="s">
        <v>353</v>
      </c>
      <c r="H337" s="229">
        <v>6.4000000000000001E-2</v>
      </c>
      <c r="I337" s="22"/>
      <c r="J337" s="231">
        <f>ROUND(I337*H337,2)</f>
        <v>0</v>
      </c>
      <c r="K337" s="227" t="s">
        <v>274</v>
      </c>
      <c r="L337" s="14"/>
      <c r="M337" s="232" t="s">
        <v>3</v>
      </c>
      <c r="N337" s="233" t="s">
        <v>39</v>
      </c>
      <c r="P337" s="234">
        <f>O337*H337</f>
        <v>0</v>
      </c>
      <c r="Q337" s="234">
        <v>0</v>
      </c>
      <c r="R337" s="234">
        <f>Q337*H337</f>
        <v>0</v>
      </c>
      <c r="S337" s="234">
        <v>0</v>
      </c>
      <c r="T337" s="235">
        <f>S337*H337</f>
        <v>0</v>
      </c>
      <c r="AR337" s="236" t="s">
        <v>292</v>
      </c>
      <c r="AT337" s="236" t="s">
        <v>271</v>
      </c>
      <c r="AU337" s="236" t="s">
        <v>77</v>
      </c>
      <c r="AY337" s="4" t="s">
        <v>268</v>
      </c>
      <c r="BE337" s="237">
        <f>IF(N337="základní",J337,0)</f>
        <v>0</v>
      </c>
      <c r="BF337" s="237">
        <f>IF(N337="snížená",J337,0)</f>
        <v>0</v>
      </c>
      <c r="BG337" s="237">
        <f>IF(N337="zákl. přenesená",J337,0)</f>
        <v>0</v>
      </c>
      <c r="BH337" s="237">
        <f>IF(N337="sníž. přenesená",J337,0)</f>
        <v>0</v>
      </c>
      <c r="BI337" s="237">
        <f>IF(N337="nulová",J337,0)</f>
        <v>0</v>
      </c>
      <c r="BJ337" s="4" t="s">
        <v>75</v>
      </c>
      <c r="BK337" s="237">
        <f>ROUND(I337*H337,2)</f>
        <v>0</v>
      </c>
      <c r="BL337" s="4" t="s">
        <v>292</v>
      </c>
      <c r="BM337" s="236" t="s">
        <v>629</v>
      </c>
    </row>
    <row r="338" spans="2:65" s="1" customFormat="1">
      <c r="B338" s="14"/>
      <c r="D338" s="238" t="s">
        <v>277</v>
      </c>
      <c r="F338" s="239" t="s">
        <v>630</v>
      </c>
      <c r="L338" s="14"/>
      <c r="M338" s="240"/>
      <c r="T338" s="142"/>
      <c r="AT338" s="4" t="s">
        <v>277</v>
      </c>
      <c r="AU338" s="4" t="s">
        <v>77</v>
      </c>
    </row>
    <row r="339" spans="2:65" s="1" customFormat="1" ht="37.9" customHeight="1">
      <c r="B339" s="14"/>
      <c r="C339" s="225" t="s">
        <v>715</v>
      </c>
      <c r="D339" s="225" t="s">
        <v>271</v>
      </c>
      <c r="E339" s="226" t="s">
        <v>632</v>
      </c>
      <c r="F339" s="227" t="s">
        <v>633</v>
      </c>
      <c r="G339" s="228" t="s">
        <v>317</v>
      </c>
      <c r="H339" s="229">
        <v>3</v>
      </c>
      <c r="I339" s="22"/>
      <c r="J339" s="231">
        <f>ROUND(I339*H339,2)</f>
        <v>0</v>
      </c>
      <c r="K339" s="227" t="s">
        <v>274</v>
      </c>
      <c r="L339" s="14"/>
      <c r="M339" s="232" t="s">
        <v>3</v>
      </c>
      <c r="N339" s="233" t="s">
        <v>39</v>
      </c>
      <c r="P339" s="234">
        <f>O339*H339</f>
        <v>0</v>
      </c>
      <c r="Q339" s="234">
        <v>0</v>
      </c>
      <c r="R339" s="234">
        <f>Q339*H339</f>
        <v>0</v>
      </c>
      <c r="S339" s="234">
        <v>0</v>
      </c>
      <c r="T339" s="235">
        <f>S339*H339</f>
        <v>0</v>
      </c>
      <c r="AR339" s="236" t="s">
        <v>292</v>
      </c>
      <c r="AT339" s="236" t="s">
        <v>271</v>
      </c>
      <c r="AU339" s="236" t="s">
        <v>77</v>
      </c>
      <c r="AY339" s="4" t="s">
        <v>268</v>
      </c>
      <c r="BE339" s="237">
        <f>IF(N339="základní",J339,0)</f>
        <v>0</v>
      </c>
      <c r="BF339" s="237">
        <f>IF(N339="snížená",J339,0)</f>
        <v>0</v>
      </c>
      <c r="BG339" s="237">
        <f>IF(N339="zákl. přenesená",J339,0)</f>
        <v>0</v>
      </c>
      <c r="BH339" s="237">
        <f>IF(N339="sníž. přenesená",J339,0)</f>
        <v>0</v>
      </c>
      <c r="BI339" s="237">
        <f>IF(N339="nulová",J339,0)</f>
        <v>0</v>
      </c>
      <c r="BJ339" s="4" t="s">
        <v>75</v>
      </c>
      <c r="BK339" s="237">
        <f>ROUND(I339*H339,2)</f>
        <v>0</v>
      </c>
      <c r="BL339" s="4" t="s">
        <v>292</v>
      </c>
      <c r="BM339" s="236" t="s">
        <v>634</v>
      </c>
    </row>
    <row r="340" spans="2:65" s="1" customFormat="1">
      <c r="B340" s="14"/>
      <c r="D340" s="238" t="s">
        <v>277</v>
      </c>
      <c r="F340" s="239" t="s">
        <v>635</v>
      </c>
      <c r="L340" s="14"/>
      <c r="M340" s="240"/>
      <c r="T340" s="142"/>
      <c r="AT340" s="4" t="s">
        <v>277</v>
      </c>
      <c r="AU340" s="4" t="s">
        <v>77</v>
      </c>
    </row>
    <row r="341" spans="2:65" s="1" customFormat="1" ht="24.2" customHeight="1">
      <c r="B341" s="14"/>
      <c r="C341" s="262" t="s">
        <v>720</v>
      </c>
      <c r="D341" s="262" t="s">
        <v>383</v>
      </c>
      <c r="E341" s="263" t="s">
        <v>636</v>
      </c>
      <c r="F341" s="264" t="s">
        <v>637</v>
      </c>
      <c r="G341" s="265" t="s">
        <v>317</v>
      </c>
      <c r="H341" s="266">
        <v>2</v>
      </c>
      <c r="I341" s="24"/>
      <c r="J341" s="268">
        <f>ROUND(I341*H341,2)</f>
        <v>0</v>
      </c>
      <c r="K341" s="264" t="s">
        <v>274</v>
      </c>
      <c r="L341" s="269"/>
      <c r="M341" s="270" t="s">
        <v>3</v>
      </c>
      <c r="N341" s="271" t="s">
        <v>39</v>
      </c>
      <c r="P341" s="234">
        <f>O341*H341</f>
        <v>0</v>
      </c>
      <c r="Q341" s="234">
        <v>1.95E-2</v>
      </c>
      <c r="R341" s="234">
        <f>Q341*H341</f>
        <v>3.9E-2</v>
      </c>
      <c r="S341" s="234">
        <v>0</v>
      </c>
      <c r="T341" s="235">
        <f>S341*H341</f>
        <v>0</v>
      </c>
      <c r="AR341" s="236" t="s">
        <v>470</v>
      </c>
      <c r="AT341" s="236" t="s">
        <v>383</v>
      </c>
      <c r="AU341" s="236" t="s">
        <v>77</v>
      </c>
      <c r="AY341" s="4" t="s">
        <v>268</v>
      </c>
      <c r="BE341" s="237">
        <f>IF(N341="základní",J341,0)</f>
        <v>0</v>
      </c>
      <c r="BF341" s="237">
        <f>IF(N341="snížená",J341,0)</f>
        <v>0</v>
      </c>
      <c r="BG341" s="237">
        <f>IF(N341="zákl. přenesená",J341,0)</f>
        <v>0</v>
      </c>
      <c r="BH341" s="237">
        <f>IF(N341="sníž. přenesená",J341,0)</f>
        <v>0</v>
      </c>
      <c r="BI341" s="237">
        <f>IF(N341="nulová",J341,0)</f>
        <v>0</v>
      </c>
      <c r="BJ341" s="4" t="s">
        <v>75</v>
      </c>
      <c r="BK341" s="237">
        <f>ROUND(I341*H341,2)</f>
        <v>0</v>
      </c>
      <c r="BL341" s="4" t="s">
        <v>292</v>
      </c>
      <c r="BM341" s="236" t="s">
        <v>638</v>
      </c>
    </row>
    <row r="342" spans="2:65" s="242" customFormat="1">
      <c r="B342" s="241"/>
      <c r="D342" s="243" t="s">
        <v>279</v>
      </c>
      <c r="E342" s="244" t="s">
        <v>3</v>
      </c>
      <c r="F342" s="245" t="s">
        <v>1483</v>
      </c>
      <c r="H342" s="246">
        <v>2</v>
      </c>
      <c r="L342" s="241"/>
      <c r="M342" s="247"/>
      <c r="T342" s="248"/>
      <c r="AT342" s="244" t="s">
        <v>279</v>
      </c>
      <c r="AU342" s="244" t="s">
        <v>77</v>
      </c>
      <c r="AV342" s="242" t="s">
        <v>77</v>
      </c>
      <c r="AW342" s="242" t="s">
        <v>30</v>
      </c>
      <c r="AX342" s="242" t="s">
        <v>75</v>
      </c>
      <c r="AY342" s="244" t="s">
        <v>268</v>
      </c>
    </row>
    <row r="343" spans="2:65" s="1" customFormat="1" ht="24.2" customHeight="1">
      <c r="B343" s="14"/>
      <c r="C343" s="262" t="s">
        <v>725</v>
      </c>
      <c r="D343" s="262" t="s">
        <v>383</v>
      </c>
      <c r="E343" s="263" t="s">
        <v>1484</v>
      </c>
      <c r="F343" s="264" t="s">
        <v>1485</v>
      </c>
      <c r="G343" s="265" t="s">
        <v>317</v>
      </c>
      <c r="H343" s="266">
        <v>1</v>
      </c>
      <c r="I343" s="24"/>
      <c r="J343" s="268">
        <f>ROUND(I343*H343,2)</f>
        <v>0</v>
      </c>
      <c r="K343" s="264" t="s">
        <v>274</v>
      </c>
      <c r="L343" s="269"/>
      <c r="M343" s="270" t="s">
        <v>3</v>
      </c>
      <c r="N343" s="271" t="s">
        <v>39</v>
      </c>
      <c r="P343" s="234">
        <f>O343*H343</f>
        <v>0</v>
      </c>
      <c r="Q343" s="234">
        <v>1.7500000000000002E-2</v>
      </c>
      <c r="R343" s="234">
        <f>Q343*H343</f>
        <v>1.7500000000000002E-2</v>
      </c>
      <c r="S343" s="234">
        <v>0</v>
      </c>
      <c r="T343" s="235">
        <f>S343*H343</f>
        <v>0</v>
      </c>
      <c r="AR343" s="236" t="s">
        <v>470</v>
      </c>
      <c r="AT343" s="236" t="s">
        <v>383</v>
      </c>
      <c r="AU343" s="236" t="s">
        <v>77</v>
      </c>
      <c r="AY343" s="4" t="s">
        <v>268</v>
      </c>
      <c r="BE343" s="237">
        <f>IF(N343="základní",J343,0)</f>
        <v>0</v>
      </c>
      <c r="BF343" s="237">
        <f>IF(N343="snížená",J343,0)</f>
        <v>0</v>
      </c>
      <c r="BG343" s="237">
        <f>IF(N343="zákl. přenesená",J343,0)</f>
        <v>0</v>
      </c>
      <c r="BH343" s="237">
        <f>IF(N343="sníž. přenesená",J343,0)</f>
        <v>0</v>
      </c>
      <c r="BI343" s="237">
        <f>IF(N343="nulová",J343,0)</f>
        <v>0</v>
      </c>
      <c r="BJ343" s="4" t="s">
        <v>75</v>
      </c>
      <c r="BK343" s="237">
        <f>ROUND(I343*H343,2)</f>
        <v>0</v>
      </c>
      <c r="BL343" s="4" t="s">
        <v>292</v>
      </c>
      <c r="BM343" s="236" t="s">
        <v>1486</v>
      </c>
    </row>
    <row r="344" spans="2:65" s="242" customFormat="1">
      <c r="B344" s="241"/>
      <c r="D344" s="243" t="s">
        <v>279</v>
      </c>
      <c r="E344" s="244" t="s">
        <v>3</v>
      </c>
      <c r="F344" s="245" t="s">
        <v>1445</v>
      </c>
      <c r="H344" s="246">
        <v>1</v>
      </c>
      <c r="L344" s="241"/>
      <c r="M344" s="247"/>
      <c r="T344" s="248"/>
      <c r="AT344" s="244" t="s">
        <v>279</v>
      </c>
      <c r="AU344" s="244" t="s">
        <v>77</v>
      </c>
      <c r="AV344" s="242" t="s">
        <v>77</v>
      </c>
      <c r="AW344" s="242" t="s">
        <v>30</v>
      </c>
      <c r="AX344" s="242" t="s">
        <v>75</v>
      </c>
      <c r="AY344" s="244" t="s">
        <v>268</v>
      </c>
    </row>
    <row r="345" spans="2:65" s="1" customFormat="1" ht="24.2" customHeight="1">
      <c r="B345" s="14"/>
      <c r="C345" s="225" t="s">
        <v>730</v>
      </c>
      <c r="D345" s="225" t="s">
        <v>271</v>
      </c>
      <c r="E345" s="226" t="s">
        <v>639</v>
      </c>
      <c r="F345" s="227" t="s">
        <v>640</v>
      </c>
      <c r="G345" s="228" t="s">
        <v>317</v>
      </c>
      <c r="H345" s="229">
        <v>3</v>
      </c>
      <c r="I345" s="22"/>
      <c r="J345" s="231">
        <f>ROUND(I345*H345,2)</f>
        <v>0</v>
      </c>
      <c r="K345" s="227" t="s">
        <v>274</v>
      </c>
      <c r="L345" s="14"/>
      <c r="M345" s="232" t="s">
        <v>3</v>
      </c>
      <c r="N345" s="233" t="s">
        <v>39</v>
      </c>
      <c r="P345" s="234">
        <f>O345*H345</f>
        <v>0</v>
      </c>
      <c r="Q345" s="234">
        <v>0</v>
      </c>
      <c r="R345" s="234">
        <f>Q345*H345</f>
        <v>0</v>
      </c>
      <c r="S345" s="234">
        <v>0</v>
      </c>
      <c r="T345" s="235">
        <f>S345*H345</f>
        <v>0</v>
      </c>
      <c r="AR345" s="236" t="s">
        <v>292</v>
      </c>
      <c r="AT345" s="236" t="s">
        <v>271</v>
      </c>
      <c r="AU345" s="236" t="s">
        <v>77</v>
      </c>
      <c r="AY345" s="4" t="s">
        <v>268</v>
      </c>
      <c r="BE345" s="237">
        <f>IF(N345="základní",J345,0)</f>
        <v>0</v>
      </c>
      <c r="BF345" s="237">
        <f>IF(N345="snížená",J345,0)</f>
        <v>0</v>
      </c>
      <c r="BG345" s="237">
        <f>IF(N345="zákl. přenesená",J345,0)</f>
        <v>0</v>
      </c>
      <c r="BH345" s="237">
        <f>IF(N345="sníž. přenesená",J345,0)</f>
        <v>0</v>
      </c>
      <c r="BI345" s="237">
        <f>IF(N345="nulová",J345,0)</f>
        <v>0</v>
      </c>
      <c r="BJ345" s="4" t="s">
        <v>75</v>
      </c>
      <c r="BK345" s="237">
        <f>ROUND(I345*H345,2)</f>
        <v>0</v>
      </c>
      <c r="BL345" s="4" t="s">
        <v>292</v>
      </c>
      <c r="BM345" s="236" t="s">
        <v>641</v>
      </c>
    </row>
    <row r="346" spans="2:65" s="1" customFormat="1">
      <c r="B346" s="14"/>
      <c r="D346" s="238" t="s">
        <v>277</v>
      </c>
      <c r="F346" s="239" t="s">
        <v>642</v>
      </c>
      <c r="L346" s="14"/>
      <c r="M346" s="240"/>
      <c r="T346" s="142"/>
      <c r="AT346" s="4" t="s">
        <v>277</v>
      </c>
      <c r="AU346" s="4" t="s">
        <v>77</v>
      </c>
    </row>
    <row r="347" spans="2:65" s="1" customFormat="1" ht="24.2" customHeight="1">
      <c r="B347" s="14"/>
      <c r="C347" s="262" t="s">
        <v>739</v>
      </c>
      <c r="D347" s="262" t="s">
        <v>383</v>
      </c>
      <c r="E347" s="263" t="s">
        <v>644</v>
      </c>
      <c r="F347" s="264" t="s">
        <v>645</v>
      </c>
      <c r="G347" s="265" t="s">
        <v>317</v>
      </c>
      <c r="H347" s="266">
        <v>2</v>
      </c>
      <c r="I347" s="24"/>
      <c r="J347" s="268">
        <f>ROUND(I347*H347,2)</f>
        <v>0</v>
      </c>
      <c r="K347" s="264" t="s">
        <v>274</v>
      </c>
      <c r="L347" s="269"/>
      <c r="M347" s="270" t="s">
        <v>3</v>
      </c>
      <c r="N347" s="271" t="s">
        <v>39</v>
      </c>
      <c r="P347" s="234">
        <f>O347*H347</f>
        <v>0</v>
      </c>
      <c r="Q347" s="234">
        <v>1.4999999999999999E-4</v>
      </c>
      <c r="R347" s="234">
        <f>Q347*H347</f>
        <v>2.9999999999999997E-4</v>
      </c>
      <c r="S347" s="234">
        <v>0</v>
      </c>
      <c r="T347" s="235">
        <f>S347*H347</f>
        <v>0</v>
      </c>
      <c r="AR347" s="236" t="s">
        <v>470</v>
      </c>
      <c r="AT347" s="236" t="s">
        <v>383</v>
      </c>
      <c r="AU347" s="236" t="s">
        <v>77</v>
      </c>
      <c r="AY347" s="4" t="s">
        <v>268</v>
      </c>
      <c r="BE347" s="237">
        <f>IF(N347="základní",J347,0)</f>
        <v>0</v>
      </c>
      <c r="BF347" s="237">
        <f>IF(N347="snížená",J347,0)</f>
        <v>0</v>
      </c>
      <c r="BG347" s="237">
        <f>IF(N347="zákl. přenesená",J347,0)</f>
        <v>0</v>
      </c>
      <c r="BH347" s="237">
        <f>IF(N347="sníž. přenesená",J347,0)</f>
        <v>0</v>
      </c>
      <c r="BI347" s="237">
        <f>IF(N347="nulová",J347,0)</f>
        <v>0</v>
      </c>
      <c r="BJ347" s="4" t="s">
        <v>75</v>
      </c>
      <c r="BK347" s="237">
        <f>ROUND(I347*H347,2)</f>
        <v>0</v>
      </c>
      <c r="BL347" s="4" t="s">
        <v>292</v>
      </c>
      <c r="BM347" s="236" t="s">
        <v>646</v>
      </c>
    </row>
    <row r="348" spans="2:65" s="1" customFormat="1" ht="24.2" customHeight="1">
      <c r="B348" s="14"/>
      <c r="C348" s="262" t="s">
        <v>744</v>
      </c>
      <c r="D348" s="262" t="s">
        <v>383</v>
      </c>
      <c r="E348" s="263" t="s">
        <v>906</v>
      </c>
      <c r="F348" s="264" t="s">
        <v>907</v>
      </c>
      <c r="G348" s="265" t="s">
        <v>317</v>
      </c>
      <c r="H348" s="266">
        <v>1</v>
      </c>
      <c r="I348" s="24"/>
      <c r="J348" s="268">
        <f>ROUND(I348*H348,2)</f>
        <v>0</v>
      </c>
      <c r="K348" s="264" t="s">
        <v>274</v>
      </c>
      <c r="L348" s="269"/>
      <c r="M348" s="270" t="s">
        <v>3</v>
      </c>
      <c r="N348" s="271" t="s">
        <v>39</v>
      </c>
      <c r="P348" s="234">
        <f>O348*H348</f>
        <v>0</v>
      </c>
      <c r="Q348" s="234">
        <v>1.4999999999999999E-4</v>
      </c>
      <c r="R348" s="234">
        <f>Q348*H348</f>
        <v>1.4999999999999999E-4</v>
      </c>
      <c r="S348" s="234">
        <v>0</v>
      </c>
      <c r="T348" s="235">
        <f>S348*H348</f>
        <v>0</v>
      </c>
      <c r="AR348" s="236" t="s">
        <v>470</v>
      </c>
      <c r="AT348" s="236" t="s">
        <v>383</v>
      </c>
      <c r="AU348" s="236" t="s">
        <v>77</v>
      </c>
      <c r="AY348" s="4" t="s">
        <v>268</v>
      </c>
      <c r="BE348" s="237">
        <f>IF(N348="základní",J348,0)</f>
        <v>0</v>
      </c>
      <c r="BF348" s="237">
        <f>IF(N348="snížená",J348,0)</f>
        <v>0</v>
      </c>
      <c r="BG348" s="237">
        <f>IF(N348="zákl. přenesená",J348,0)</f>
        <v>0</v>
      </c>
      <c r="BH348" s="237">
        <f>IF(N348="sníž. přenesená",J348,0)</f>
        <v>0</v>
      </c>
      <c r="BI348" s="237">
        <f>IF(N348="nulová",J348,0)</f>
        <v>0</v>
      </c>
      <c r="BJ348" s="4" t="s">
        <v>75</v>
      </c>
      <c r="BK348" s="237">
        <f>ROUND(I348*H348,2)</f>
        <v>0</v>
      </c>
      <c r="BL348" s="4" t="s">
        <v>292</v>
      </c>
      <c r="BM348" s="236" t="s">
        <v>1487</v>
      </c>
    </row>
    <row r="349" spans="2:65" s="1" customFormat="1" ht="24.2" customHeight="1">
      <c r="B349" s="14"/>
      <c r="C349" s="225" t="s">
        <v>750</v>
      </c>
      <c r="D349" s="225" t="s">
        <v>271</v>
      </c>
      <c r="E349" s="226" t="s">
        <v>648</v>
      </c>
      <c r="F349" s="227" t="s">
        <v>649</v>
      </c>
      <c r="G349" s="228" t="s">
        <v>317</v>
      </c>
      <c r="H349" s="229">
        <v>3</v>
      </c>
      <c r="I349" s="22"/>
      <c r="J349" s="231">
        <f>ROUND(I349*H349,2)</f>
        <v>0</v>
      </c>
      <c r="K349" s="227" t="s">
        <v>274</v>
      </c>
      <c r="L349" s="14"/>
      <c r="M349" s="232" t="s">
        <v>3</v>
      </c>
      <c r="N349" s="233" t="s">
        <v>39</v>
      </c>
      <c r="P349" s="234">
        <f>O349*H349</f>
        <v>0</v>
      </c>
      <c r="Q349" s="234">
        <v>0</v>
      </c>
      <c r="R349" s="234">
        <f>Q349*H349</f>
        <v>0</v>
      </c>
      <c r="S349" s="234">
        <v>0</v>
      </c>
      <c r="T349" s="235">
        <f>S349*H349</f>
        <v>0</v>
      </c>
      <c r="AR349" s="236" t="s">
        <v>292</v>
      </c>
      <c r="AT349" s="236" t="s">
        <v>271</v>
      </c>
      <c r="AU349" s="236" t="s">
        <v>77</v>
      </c>
      <c r="AY349" s="4" t="s">
        <v>268</v>
      </c>
      <c r="BE349" s="237">
        <f>IF(N349="základní",J349,0)</f>
        <v>0</v>
      </c>
      <c r="BF349" s="237">
        <f>IF(N349="snížená",J349,0)</f>
        <v>0</v>
      </c>
      <c r="BG349" s="237">
        <f>IF(N349="zákl. přenesená",J349,0)</f>
        <v>0</v>
      </c>
      <c r="BH349" s="237">
        <f>IF(N349="sníž. přenesená",J349,0)</f>
        <v>0</v>
      </c>
      <c r="BI349" s="237">
        <f>IF(N349="nulová",J349,0)</f>
        <v>0</v>
      </c>
      <c r="BJ349" s="4" t="s">
        <v>75</v>
      </c>
      <c r="BK349" s="237">
        <f>ROUND(I349*H349,2)</f>
        <v>0</v>
      </c>
      <c r="BL349" s="4" t="s">
        <v>292</v>
      </c>
      <c r="BM349" s="236" t="s">
        <v>650</v>
      </c>
    </row>
    <row r="350" spans="2:65" s="1" customFormat="1">
      <c r="B350" s="14"/>
      <c r="D350" s="238" t="s">
        <v>277</v>
      </c>
      <c r="F350" s="239" t="s">
        <v>651</v>
      </c>
      <c r="L350" s="14"/>
      <c r="M350" s="240"/>
      <c r="T350" s="142"/>
      <c r="AT350" s="4" t="s">
        <v>277</v>
      </c>
      <c r="AU350" s="4" t="s">
        <v>77</v>
      </c>
    </row>
    <row r="351" spans="2:65" s="1" customFormat="1" ht="16.5" customHeight="1">
      <c r="B351" s="14"/>
      <c r="C351" s="262" t="s">
        <v>757</v>
      </c>
      <c r="D351" s="262" t="s">
        <v>383</v>
      </c>
      <c r="E351" s="263" t="s">
        <v>653</v>
      </c>
      <c r="F351" s="264" t="s">
        <v>654</v>
      </c>
      <c r="G351" s="265" t="s">
        <v>317</v>
      </c>
      <c r="H351" s="266">
        <v>2</v>
      </c>
      <c r="I351" s="24"/>
      <c r="J351" s="268">
        <f>ROUND(I351*H351,2)</f>
        <v>0</v>
      </c>
      <c r="K351" s="264" t="s">
        <v>274</v>
      </c>
      <c r="L351" s="269"/>
      <c r="M351" s="270" t="s">
        <v>3</v>
      </c>
      <c r="N351" s="271" t="s">
        <v>39</v>
      </c>
      <c r="P351" s="234">
        <f>O351*H351</f>
        <v>0</v>
      </c>
      <c r="Q351" s="234">
        <v>2.2000000000000001E-3</v>
      </c>
      <c r="R351" s="234">
        <f>Q351*H351</f>
        <v>4.4000000000000003E-3</v>
      </c>
      <c r="S351" s="234">
        <v>0</v>
      </c>
      <c r="T351" s="235">
        <f>S351*H351</f>
        <v>0</v>
      </c>
      <c r="AR351" s="236" t="s">
        <v>470</v>
      </c>
      <c r="AT351" s="236" t="s">
        <v>383</v>
      </c>
      <c r="AU351" s="236" t="s">
        <v>77</v>
      </c>
      <c r="AY351" s="4" t="s">
        <v>268</v>
      </c>
      <c r="BE351" s="237">
        <f>IF(N351="základní",J351,0)</f>
        <v>0</v>
      </c>
      <c r="BF351" s="237">
        <f>IF(N351="snížená",J351,0)</f>
        <v>0</v>
      </c>
      <c r="BG351" s="237">
        <f>IF(N351="zákl. přenesená",J351,0)</f>
        <v>0</v>
      </c>
      <c r="BH351" s="237">
        <f>IF(N351="sníž. přenesená",J351,0)</f>
        <v>0</v>
      </c>
      <c r="BI351" s="237">
        <f>IF(N351="nulová",J351,0)</f>
        <v>0</v>
      </c>
      <c r="BJ351" s="4" t="s">
        <v>75</v>
      </c>
      <c r="BK351" s="237">
        <f>ROUND(I351*H351,2)</f>
        <v>0</v>
      </c>
      <c r="BL351" s="4" t="s">
        <v>292</v>
      </c>
      <c r="BM351" s="236" t="s">
        <v>655</v>
      </c>
    </row>
    <row r="352" spans="2:65" s="1" customFormat="1" ht="16.5" customHeight="1">
      <c r="B352" s="14"/>
      <c r="C352" s="262" t="s">
        <v>763</v>
      </c>
      <c r="D352" s="262" t="s">
        <v>383</v>
      </c>
      <c r="E352" s="263" t="s">
        <v>909</v>
      </c>
      <c r="F352" s="264" t="s">
        <v>910</v>
      </c>
      <c r="G352" s="265" t="s">
        <v>317</v>
      </c>
      <c r="H352" s="266">
        <v>1</v>
      </c>
      <c r="I352" s="24"/>
      <c r="J352" s="268">
        <f>ROUND(I352*H352,2)</f>
        <v>0</v>
      </c>
      <c r="K352" s="264" t="s">
        <v>274</v>
      </c>
      <c r="L352" s="269"/>
      <c r="M352" s="270" t="s">
        <v>3</v>
      </c>
      <c r="N352" s="271" t="s">
        <v>39</v>
      </c>
      <c r="P352" s="234">
        <f>O352*H352</f>
        <v>0</v>
      </c>
      <c r="Q352" s="234">
        <v>2.2000000000000001E-3</v>
      </c>
      <c r="R352" s="234">
        <f>Q352*H352</f>
        <v>2.2000000000000001E-3</v>
      </c>
      <c r="S352" s="234">
        <v>0</v>
      </c>
      <c r="T352" s="235">
        <f>S352*H352</f>
        <v>0</v>
      </c>
      <c r="AR352" s="236" t="s">
        <v>470</v>
      </c>
      <c r="AT352" s="236" t="s">
        <v>383</v>
      </c>
      <c r="AU352" s="236" t="s">
        <v>77</v>
      </c>
      <c r="AY352" s="4" t="s">
        <v>268</v>
      </c>
      <c r="BE352" s="237">
        <f>IF(N352="základní",J352,0)</f>
        <v>0</v>
      </c>
      <c r="BF352" s="237">
        <f>IF(N352="snížená",J352,0)</f>
        <v>0</v>
      </c>
      <c r="BG352" s="237">
        <f>IF(N352="zákl. přenesená",J352,0)</f>
        <v>0</v>
      </c>
      <c r="BH352" s="237">
        <f>IF(N352="sníž. přenesená",J352,0)</f>
        <v>0</v>
      </c>
      <c r="BI352" s="237">
        <f>IF(N352="nulová",J352,0)</f>
        <v>0</v>
      </c>
      <c r="BJ352" s="4" t="s">
        <v>75</v>
      </c>
      <c r="BK352" s="237">
        <f>ROUND(I352*H352,2)</f>
        <v>0</v>
      </c>
      <c r="BL352" s="4" t="s">
        <v>292</v>
      </c>
      <c r="BM352" s="236" t="s">
        <v>1488</v>
      </c>
    </row>
    <row r="353" spans="2:65" s="214" customFormat="1" ht="22.9" customHeight="1">
      <c r="B353" s="213"/>
      <c r="D353" s="215" t="s">
        <v>67</v>
      </c>
      <c r="E353" s="223" t="s">
        <v>656</v>
      </c>
      <c r="F353" s="223" t="s">
        <v>657</v>
      </c>
      <c r="J353" s="224">
        <f>BK353</f>
        <v>0</v>
      </c>
      <c r="L353" s="213"/>
      <c r="M353" s="218"/>
      <c r="P353" s="219">
        <f>P354+SUM(P355:P367)</f>
        <v>0</v>
      </c>
      <c r="R353" s="219">
        <f>R354+SUM(R355:R367)</f>
        <v>0.64317354999999987</v>
      </c>
      <c r="T353" s="220">
        <f>T354+SUM(T355:T367)</f>
        <v>0</v>
      </c>
      <c r="AR353" s="215" t="s">
        <v>77</v>
      </c>
      <c r="AT353" s="221" t="s">
        <v>67</v>
      </c>
      <c r="AU353" s="221" t="s">
        <v>75</v>
      </c>
      <c r="AY353" s="215" t="s">
        <v>268</v>
      </c>
      <c r="BK353" s="222">
        <f>BK354+SUM(BK355:BK367)</f>
        <v>0</v>
      </c>
    </row>
    <row r="354" spans="2:65" s="1" customFormat="1" ht="24.2" customHeight="1">
      <c r="B354" s="14"/>
      <c r="C354" s="225" t="s">
        <v>768</v>
      </c>
      <c r="D354" s="225" t="s">
        <v>271</v>
      </c>
      <c r="E354" s="226" t="s">
        <v>659</v>
      </c>
      <c r="F354" s="227" t="s">
        <v>660</v>
      </c>
      <c r="G354" s="228" t="s">
        <v>184</v>
      </c>
      <c r="H354" s="229">
        <v>18.754999999999999</v>
      </c>
      <c r="I354" s="22"/>
      <c r="J354" s="231">
        <f>ROUND(I354*H354,2)</f>
        <v>0</v>
      </c>
      <c r="K354" s="227" t="s">
        <v>274</v>
      </c>
      <c r="L354" s="14"/>
      <c r="M354" s="232" t="s">
        <v>3</v>
      </c>
      <c r="N354" s="233" t="s">
        <v>39</v>
      </c>
      <c r="P354" s="234">
        <f>O354*H354</f>
        <v>0</v>
      </c>
      <c r="Q354" s="234">
        <v>0</v>
      </c>
      <c r="R354" s="234">
        <f>Q354*H354</f>
        <v>0</v>
      </c>
      <c r="S354" s="234">
        <v>0</v>
      </c>
      <c r="T354" s="235">
        <f>S354*H354</f>
        <v>0</v>
      </c>
      <c r="AR354" s="236" t="s">
        <v>292</v>
      </c>
      <c r="AT354" s="236" t="s">
        <v>271</v>
      </c>
      <c r="AU354" s="236" t="s">
        <v>77</v>
      </c>
      <c r="AY354" s="4" t="s">
        <v>268</v>
      </c>
      <c r="BE354" s="237">
        <f>IF(N354="základní",J354,0)</f>
        <v>0</v>
      </c>
      <c r="BF354" s="237">
        <f>IF(N354="snížená",J354,0)</f>
        <v>0</v>
      </c>
      <c r="BG354" s="237">
        <f>IF(N354="zákl. přenesená",J354,0)</f>
        <v>0</v>
      </c>
      <c r="BH354" s="237">
        <f>IF(N354="sníž. přenesená",J354,0)</f>
        <v>0</v>
      </c>
      <c r="BI354" s="237">
        <f>IF(N354="nulová",J354,0)</f>
        <v>0</v>
      </c>
      <c r="BJ354" s="4" t="s">
        <v>75</v>
      </c>
      <c r="BK354" s="237">
        <f>ROUND(I354*H354,2)</f>
        <v>0</v>
      </c>
      <c r="BL354" s="4" t="s">
        <v>292</v>
      </c>
      <c r="BM354" s="236" t="s">
        <v>661</v>
      </c>
    </row>
    <row r="355" spans="2:65" s="1" customFormat="1">
      <c r="B355" s="14"/>
      <c r="D355" s="238" t="s">
        <v>277</v>
      </c>
      <c r="F355" s="239" t="s">
        <v>662</v>
      </c>
      <c r="L355" s="14"/>
      <c r="M355" s="240"/>
      <c r="T355" s="142"/>
      <c r="AT355" s="4" t="s">
        <v>277</v>
      </c>
      <c r="AU355" s="4" t="s">
        <v>77</v>
      </c>
    </row>
    <row r="356" spans="2:65" s="242" customFormat="1">
      <c r="B356" s="241"/>
      <c r="D356" s="243" t="s">
        <v>279</v>
      </c>
      <c r="E356" s="244" t="s">
        <v>3</v>
      </c>
      <c r="F356" s="245" t="s">
        <v>182</v>
      </c>
      <c r="H356" s="246">
        <v>18.754999999999999</v>
      </c>
      <c r="L356" s="241"/>
      <c r="M356" s="247"/>
      <c r="T356" s="248"/>
      <c r="AT356" s="244" t="s">
        <v>279</v>
      </c>
      <c r="AU356" s="244" t="s">
        <v>77</v>
      </c>
      <c r="AV356" s="242" t="s">
        <v>77</v>
      </c>
      <c r="AW356" s="242" t="s">
        <v>30</v>
      </c>
      <c r="AX356" s="242" t="s">
        <v>75</v>
      </c>
      <c r="AY356" s="244" t="s">
        <v>268</v>
      </c>
    </row>
    <row r="357" spans="2:65" s="1" customFormat="1" ht="24.2" customHeight="1">
      <c r="B357" s="14"/>
      <c r="C357" s="225" t="s">
        <v>773</v>
      </c>
      <c r="D357" s="225" t="s">
        <v>271</v>
      </c>
      <c r="E357" s="226" t="s">
        <v>1489</v>
      </c>
      <c r="F357" s="227" t="s">
        <v>1490</v>
      </c>
      <c r="G357" s="228" t="s">
        <v>184</v>
      </c>
      <c r="H357" s="229">
        <v>18.754999999999999</v>
      </c>
      <c r="I357" s="22"/>
      <c r="J357" s="231">
        <f>ROUND(I357*H357,2)</f>
        <v>0</v>
      </c>
      <c r="K357" s="227" t="s">
        <v>274</v>
      </c>
      <c r="L357" s="14"/>
      <c r="M357" s="232" t="s">
        <v>3</v>
      </c>
      <c r="N357" s="233" t="s">
        <v>39</v>
      </c>
      <c r="P357" s="234">
        <f>O357*H357</f>
        <v>0</v>
      </c>
      <c r="Q357" s="234">
        <v>5.0000000000000001E-4</v>
      </c>
      <c r="R357" s="234">
        <f>Q357*H357</f>
        <v>9.3775000000000004E-3</v>
      </c>
      <c r="S357" s="234">
        <v>0</v>
      </c>
      <c r="T357" s="235">
        <f>S357*H357</f>
        <v>0</v>
      </c>
      <c r="AR357" s="236" t="s">
        <v>292</v>
      </c>
      <c r="AT357" s="236" t="s">
        <v>271</v>
      </c>
      <c r="AU357" s="236" t="s">
        <v>77</v>
      </c>
      <c r="AY357" s="4" t="s">
        <v>268</v>
      </c>
      <c r="BE357" s="237">
        <f>IF(N357="základní",J357,0)</f>
        <v>0</v>
      </c>
      <c r="BF357" s="237">
        <f>IF(N357="snížená",J357,0)</f>
        <v>0</v>
      </c>
      <c r="BG357" s="237">
        <f>IF(N357="zákl. přenesená",J357,0)</f>
        <v>0</v>
      </c>
      <c r="BH357" s="237">
        <f>IF(N357="sníž. přenesená",J357,0)</f>
        <v>0</v>
      </c>
      <c r="BI357" s="237">
        <f>IF(N357="nulová",J357,0)</f>
        <v>0</v>
      </c>
      <c r="BJ357" s="4" t="s">
        <v>75</v>
      </c>
      <c r="BK357" s="237">
        <f>ROUND(I357*H357,2)</f>
        <v>0</v>
      </c>
      <c r="BL357" s="4" t="s">
        <v>292</v>
      </c>
      <c r="BM357" s="236" t="s">
        <v>664</v>
      </c>
    </row>
    <row r="358" spans="2:65" s="1" customFormat="1">
      <c r="B358" s="14"/>
      <c r="D358" s="238" t="s">
        <v>277</v>
      </c>
      <c r="F358" s="239" t="s">
        <v>1491</v>
      </c>
      <c r="L358" s="14"/>
      <c r="M358" s="240"/>
      <c r="T358" s="142"/>
      <c r="AT358" s="4" t="s">
        <v>277</v>
      </c>
      <c r="AU358" s="4" t="s">
        <v>77</v>
      </c>
    </row>
    <row r="359" spans="2:65" s="242" customFormat="1">
      <c r="B359" s="241"/>
      <c r="D359" s="243" t="s">
        <v>279</v>
      </c>
      <c r="E359" s="244" t="s">
        <v>3</v>
      </c>
      <c r="F359" s="245" t="s">
        <v>182</v>
      </c>
      <c r="H359" s="246">
        <v>18.754999999999999</v>
      </c>
      <c r="L359" s="241"/>
      <c r="M359" s="247"/>
      <c r="T359" s="248"/>
      <c r="AT359" s="244" t="s">
        <v>279</v>
      </c>
      <c r="AU359" s="244" t="s">
        <v>77</v>
      </c>
      <c r="AV359" s="242" t="s">
        <v>77</v>
      </c>
      <c r="AW359" s="242" t="s">
        <v>30</v>
      </c>
      <c r="AX359" s="242" t="s">
        <v>68</v>
      </c>
      <c r="AY359" s="244" t="s">
        <v>268</v>
      </c>
    </row>
    <row r="360" spans="2:65" s="250" customFormat="1">
      <c r="B360" s="249"/>
      <c r="D360" s="243" t="s">
        <v>279</v>
      </c>
      <c r="E360" s="251" t="s">
        <v>3</v>
      </c>
      <c r="F360" s="252" t="s">
        <v>298</v>
      </c>
      <c r="H360" s="253">
        <v>18.754999999999999</v>
      </c>
      <c r="L360" s="249"/>
      <c r="M360" s="254"/>
      <c r="T360" s="255"/>
      <c r="AT360" s="251" t="s">
        <v>279</v>
      </c>
      <c r="AU360" s="251" t="s">
        <v>77</v>
      </c>
      <c r="AV360" s="250" t="s">
        <v>275</v>
      </c>
      <c r="AW360" s="250" t="s">
        <v>30</v>
      </c>
      <c r="AX360" s="250" t="s">
        <v>75</v>
      </c>
      <c r="AY360" s="251" t="s">
        <v>268</v>
      </c>
    </row>
    <row r="361" spans="2:65" s="1" customFormat="1" ht="37.9" customHeight="1">
      <c r="B361" s="14"/>
      <c r="C361" s="225" t="s">
        <v>777</v>
      </c>
      <c r="D361" s="225" t="s">
        <v>271</v>
      </c>
      <c r="E361" s="226" t="s">
        <v>666</v>
      </c>
      <c r="F361" s="227" t="s">
        <v>667</v>
      </c>
      <c r="G361" s="228" t="s">
        <v>184</v>
      </c>
      <c r="H361" s="229">
        <v>18.754999999999999</v>
      </c>
      <c r="I361" s="22"/>
      <c r="J361" s="231">
        <f>ROUND(I361*H361,2)</f>
        <v>0</v>
      </c>
      <c r="K361" s="227" t="s">
        <v>274</v>
      </c>
      <c r="L361" s="14"/>
      <c r="M361" s="232" t="s">
        <v>3</v>
      </c>
      <c r="N361" s="233" t="s">
        <v>39</v>
      </c>
      <c r="P361" s="234">
        <f>O361*H361</f>
        <v>0</v>
      </c>
      <c r="Q361" s="234">
        <v>5.9959999999999996E-3</v>
      </c>
      <c r="R361" s="234">
        <f>Q361*H361</f>
        <v>0.11245497999999998</v>
      </c>
      <c r="S361" s="234">
        <v>0</v>
      </c>
      <c r="T361" s="235">
        <f>S361*H361</f>
        <v>0</v>
      </c>
      <c r="AR361" s="236" t="s">
        <v>292</v>
      </c>
      <c r="AT361" s="236" t="s">
        <v>271</v>
      </c>
      <c r="AU361" s="236" t="s">
        <v>77</v>
      </c>
      <c r="AY361" s="4" t="s">
        <v>268</v>
      </c>
      <c r="BE361" s="237">
        <f>IF(N361="základní",J361,0)</f>
        <v>0</v>
      </c>
      <c r="BF361" s="237">
        <f>IF(N361="snížená",J361,0)</f>
        <v>0</v>
      </c>
      <c r="BG361" s="237">
        <f>IF(N361="zákl. přenesená",J361,0)</f>
        <v>0</v>
      </c>
      <c r="BH361" s="237">
        <f>IF(N361="sníž. přenesená",J361,0)</f>
        <v>0</v>
      </c>
      <c r="BI361" s="237">
        <f>IF(N361="nulová",J361,0)</f>
        <v>0</v>
      </c>
      <c r="BJ361" s="4" t="s">
        <v>75</v>
      </c>
      <c r="BK361" s="237">
        <f>ROUND(I361*H361,2)</f>
        <v>0</v>
      </c>
      <c r="BL361" s="4" t="s">
        <v>292</v>
      </c>
      <c r="BM361" s="236" t="s">
        <v>668</v>
      </c>
    </row>
    <row r="362" spans="2:65" s="1" customFormat="1">
      <c r="B362" s="14"/>
      <c r="D362" s="238" t="s">
        <v>277</v>
      </c>
      <c r="F362" s="239" t="s">
        <v>669</v>
      </c>
      <c r="L362" s="14"/>
      <c r="M362" s="240"/>
      <c r="T362" s="142"/>
      <c r="AT362" s="4" t="s">
        <v>277</v>
      </c>
      <c r="AU362" s="4" t="s">
        <v>77</v>
      </c>
    </row>
    <row r="363" spans="2:65" s="1" customFormat="1" ht="33" customHeight="1">
      <c r="B363" s="14"/>
      <c r="C363" s="262" t="s">
        <v>781</v>
      </c>
      <c r="D363" s="262" t="s">
        <v>383</v>
      </c>
      <c r="E363" s="263" t="s">
        <v>671</v>
      </c>
      <c r="F363" s="264" t="s">
        <v>672</v>
      </c>
      <c r="G363" s="265" t="s">
        <v>184</v>
      </c>
      <c r="H363" s="266">
        <v>20.631</v>
      </c>
      <c r="I363" s="24"/>
      <c r="J363" s="268">
        <f>ROUND(I363*H363,2)</f>
        <v>0</v>
      </c>
      <c r="K363" s="264" t="s">
        <v>274</v>
      </c>
      <c r="L363" s="269"/>
      <c r="M363" s="270" t="s">
        <v>3</v>
      </c>
      <c r="N363" s="271" t="s">
        <v>39</v>
      </c>
      <c r="P363" s="234">
        <f>O363*H363</f>
        <v>0</v>
      </c>
      <c r="Q363" s="234">
        <v>2.1999999999999999E-2</v>
      </c>
      <c r="R363" s="234">
        <f>Q363*H363</f>
        <v>0.45388199999999995</v>
      </c>
      <c r="S363" s="234">
        <v>0</v>
      </c>
      <c r="T363" s="235">
        <f>S363*H363</f>
        <v>0</v>
      </c>
      <c r="AR363" s="236" t="s">
        <v>470</v>
      </c>
      <c r="AT363" s="236" t="s">
        <v>383</v>
      </c>
      <c r="AU363" s="236" t="s">
        <v>77</v>
      </c>
      <c r="AY363" s="4" t="s">
        <v>268</v>
      </c>
      <c r="BE363" s="237">
        <f>IF(N363="základní",J363,0)</f>
        <v>0</v>
      </c>
      <c r="BF363" s="237">
        <f>IF(N363="snížená",J363,0)</f>
        <v>0</v>
      </c>
      <c r="BG363" s="237">
        <f>IF(N363="zákl. přenesená",J363,0)</f>
        <v>0</v>
      </c>
      <c r="BH363" s="237">
        <f>IF(N363="sníž. přenesená",J363,0)</f>
        <v>0</v>
      </c>
      <c r="BI363" s="237">
        <f>IF(N363="nulová",J363,0)</f>
        <v>0</v>
      </c>
      <c r="BJ363" s="4" t="s">
        <v>75</v>
      </c>
      <c r="BK363" s="237">
        <f>ROUND(I363*H363,2)</f>
        <v>0</v>
      </c>
      <c r="BL363" s="4" t="s">
        <v>292</v>
      </c>
      <c r="BM363" s="236" t="s">
        <v>673</v>
      </c>
    </row>
    <row r="364" spans="2:65" s="242" customFormat="1">
      <c r="B364" s="241"/>
      <c r="D364" s="243" t="s">
        <v>279</v>
      </c>
      <c r="F364" s="245" t="s">
        <v>1492</v>
      </c>
      <c r="H364" s="246">
        <v>20.631</v>
      </c>
      <c r="L364" s="241"/>
      <c r="M364" s="247"/>
      <c r="T364" s="248"/>
      <c r="AT364" s="244" t="s">
        <v>279</v>
      </c>
      <c r="AU364" s="244" t="s">
        <v>77</v>
      </c>
      <c r="AV364" s="242" t="s">
        <v>77</v>
      </c>
      <c r="AW364" s="242" t="s">
        <v>4</v>
      </c>
      <c r="AX364" s="242" t="s">
        <v>75</v>
      </c>
      <c r="AY364" s="244" t="s">
        <v>268</v>
      </c>
    </row>
    <row r="365" spans="2:65" s="1" customFormat="1" ht="55.5" customHeight="1">
      <c r="B365" s="14"/>
      <c r="C365" s="225" t="s">
        <v>784</v>
      </c>
      <c r="D365" s="225" t="s">
        <v>271</v>
      </c>
      <c r="E365" s="226" t="s">
        <v>676</v>
      </c>
      <c r="F365" s="227" t="s">
        <v>677</v>
      </c>
      <c r="G365" s="228" t="s">
        <v>353</v>
      </c>
      <c r="H365" s="229">
        <v>0.64300000000000002</v>
      </c>
      <c r="I365" s="22"/>
      <c r="J365" s="231">
        <f>ROUND(I365*H365,2)</f>
        <v>0</v>
      </c>
      <c r="K365" s="227" t="s">
        <v>274</v>
      </c>
      <c r="L365" s="14"/>
      <c r="M365" s="232" t="s">
        <v>3</v>
      </c>
      <c r="N365" s="233" t="s">
        <v>39</v>
      </c>
      <c r="P365" s="234">
        <f>O365*H365</f>
        <v>0</v>
      </c>
      <c r="Q365" s="234">
        <v>0</v>
      </c>
      <c r="R365" s="234">
        <f>Q365*H365</f>
        <v>0</v>
      </c>
      <c r="S365" s="234">
        <v>0</v>
      </c>
      <c r="T365" s="235">
        <f>S365*H365</f>
        <v>0</v>
      </c>
      <c r="AR365" s="236" t="s">
        <v>292</v>
      </c>
      <c r="AT365" s="236" t="s">
        <v>271</v>
      </c>
      <c r="AU365" s="236" t="s">
        <v>77</v>
      </c>
      <c r="AY365" s="4" t="s">
        <v>268</v>
      </c>
      <c r="BE365" s="237">
        <f>IF(N365="základní",J365,0)</f>
        <v>0</v>
      </c>
      <c r="BF365" s="237">
        <f>IF(N365="snížená",J365,0)</f>
        <v>0</v>
      </c>
      <c r="BG365" s="237">
        <f>IF(N365="zákl. přenesená",J365,0)</f>
        <v>0</v>
      </c>
      <c r="BH365" s="237">
        <f>IF(N365="sníž. přenesená",J365,0)</f>
        <v>0</v>
      </c>
      <c r="BI365" s="237">
        <f>IF(N365="nulová",J365,0)</f>
        <v>0</v>
      </c>
      <c r="BJ365" s="4" t="s">
        <v>75</v>
      </c>
      <c r="BK365" s="237">
        <f>ROUND(I365*H365,2)</f>
        <v>0</v>
      </c>
      <c r="BL365" s="4" t="s">
        <v>292</v>
      </c>
      <c r="BM365" s="236" t="s">
        <v>678</v>
      </c>
    </row>
    <row r="366" spans="2:65" s="1" customFormat="1">
      <c r="B366" s="14"/>
      <c r="D366" s="238" t="s">
        <v>277</v>
      </c>
      <c r="F366" s="239" t="s">
        <v>679</v>
      </c>
      <c r="L366" s="14"/>
      <c r="M366" s="240"/>
      <c r="T366" s="142"/>
      <c r="AT366" s="4" t="s">
        <v>277</v>
      </c>
      <c r="AU366" s="4" t="s">
        <v>77</v>
      </c>
    </row>
    <row r="367" spans="2:65" s="214" customFormat="1" ht="20.85" customHeight="1">
      <c r="B367" s="213"/>
      <c r="D367" s="215" t="s">
        <v>67</v>
      </c>
      <c r="E367" s="223" t="s">
        <v>680</v>
      </c>
      <c r="F367" s="223" t="s">
        <v>681</v>
      </c>
      <c r="J367" s="224">
        <f>BK367</f>
        <v>0</v>
      </c>
      <c r="L367" s="213"/>
      <c r="M367" s="218"/>
      <c r="P367" s="219">
        <f>SUM(P368:P385)</f>
        <v>0</v>
      </c>
      <c r="R367" s="219">
        <f>SUM(R368:R385)</f>
        <v>6.7459069999999996E-2</v>
      </c>
      <c r="T367" s="220">
        <f>SUM(T368:T385)</f>
        <v>0</v>
      </c>
      <c r="AR367" s="215" t="s">
        <v>77</v>
      </c>
      <c r="AT367" s="221" t="s">
        <v>67</v>
      </c>
      <c r="AU367" s="221" t="s">
        <v>77</v>
      </c>
      <c r="AY367" s="215" t="s">
        <v>268</v>
      </c>
      <c r="BK367" s="222">
        <f>SUM(BK368:BK385)</f>
        <v>0</v>
      </c>
    </row>
    <row r="368" spans="2:65" s="1" customFormat="1" ht="24.2" customHeight="1">
      <c r="B368" s="14"/>
      <c r="C368" s="225" t="s">
        <v>791</v>
      </c>
      <c r="D368" s="225" t="s">
        <v>271</v>
      </c>
      <c r="E368" s="226" t="s">
        <v>683</v>
      </c>
      <c r="F368" s="227" t="s">
        <v>684</v>
      </c>
      <c r="G368" s="228" t="s">
        <v>184</v>
      </c>
      <c r="H368" s="229">
        <v>18.754999999999999</v>
      </c>
      <c r="I368" s="22"/>
      <c r="J368" s="231">
        <f>ROUND(I368*H368,2)</f>
        <v>0</v>
      </c>
      <c r="K368" s="227" t="s">
        <v>274</v>
      </c>
      <c r="L368" s="14"/>
      <c r="M368" s="232" t="s">
        <v>3</v>
      </c>
      <c r="N368" s="233" t="s">
        <v>39</v>
      </c>
      <c r="P368" s="234">
        <f>O368*H368</f>
        <v>0</v>
      </c>
      <c r="Q368" s="234">
        <v>0</v>
      </c>
      <c r="R368" s="234">
        <f>Q368*H368</f>
        <v>0</v>
      </c>
      <c r="S368" s="234">
        <v>0</v>
      </c>
      <c r="T368" s="235">
        <f>S368*H368</f>
        <v>0</v>
      </c>
      <c r="AR368" s="236" t="s">
        <v>292</v>
      </c>
      <c r="AT368" s="236" t="s">
        <v>271</v>
      </c>
      <c r="AU368" s="236" t="s">
        <v>186</v>
      </c>
      <c r="AY368" s="4" t="s">
        <v>268</v>
      </c>
      <c r="BE368" s="237">
        <f>IF(N368="základní",J368,0)</f>
        <v>0</v>
      </c>
      <c r="BF368" s="237">
        <f>IF(N368="snížená",J368,0)</f>
        <v>0</v>
      </c>
      <c r="BG368" s="237">
        <f>IF(N368="zákl. přenesená",J368,0)</f>
        <v>0</v>
      </c>
      <c r="BH368" s="237">
        <f>IF(N368="sníž. přenesená",J368,0)</f>
        <v>0</v>
      </c>
      <c r="BI368" s="237">
        <f>IF(N368="nulová",J368,0)</f>
        <v>0</v>
      </c>
      <c r="BJ368" s="4" t="s">
        <v>75</v>
      </c>
      <c r="BK368" s="237">
        <f>ROUND(I368*H368,2)</f>
        <v>0</v>
      </c>
      <c r="BL368" s="4" t="s">
        <v>292</v>
      </c>
      <c r="BM368" s="236" t="s">
        <v>685</v>
      </c>
    </row>
    <row r="369" spans="2:65" s="1" customFormat="1">
      <c r="B369" s="14"/>
      <c r="D369" s="238" t="s">
        <v>277</v>
      </c>
      <c r="F369" s="239" t="s">
        <v>686</v>
      </c>
      <c r="L369" s="14"/>
      <c r="M369" s="240"/>
      <c r="T369" s="142"/>
      <c r="AT369" s="4" t="s">
        <v>277</v>
      </c>
      <c r="AU369" s="4" t="s">
        <v>186</v>
      </c>
    </row>
    <row r="370" spans="2:65" s="242" customFormat="1">
      <c r="B370" s="241"/>
      <c r="D370" s="243" t="s">
        <v>279</v>
      </c>
      <c r="E370" s="244" t="s">
        <v>3</v>
      </c>
      <c r="F370" s="245" t="s">
        <v>182</v>
      </c>
      <c r="H370" s="246">
        <v>18.754999999999999</v>
      </c>
      <c r="L370" s="241"/>
      <c r="M370" s="247"/>
      <c r="T370" s="248"/>
      <c r="AT370" s="244" t="s">
        <v>279</v>
      </c>
      <c r="AU370" s="244" t="s">
        <v>186</v>
      </c>
      <c r="AV370" s="242" t="s">
        <v>77</v>
      </c>
      <c r="AW370" s="242" t="s">
        <v>30</v>
      </c>
      <c r="AX370" s="242" t="s">
        <v>75</v>
      </c>
      <c r="AY370" s="244" t="s">
        <v>268</v>
      </c>
    </row>
    <row r="371" spans="2:65" s="1" customFormat="1" ht="24.2" customHeight="1">
      <c r="B371" s="14"/>
      <c r="C371" s="225" t="s">
        <v>798</v>
      </c>
      <c r="D371" s="225" t="s">
        <v>271</v>
      </c>
      <c r="E371" s="226" t="s">
        <v>688</v>
      </c>
      <c r="F371" s="227" t="s">
        <v>689</v>
      </c>
      <c r="G371" s="228" t="s">
        <v>184</v>
      </c>
      <c r="H371" s="229">
        <v>4.226</v>
      </c>
      <c r="I371" s="22"/>
      <c r="J371" s="231">
        <f>ROUND(I371*H371,2)</f>
        <v>0</v>
      </c>
      <c r="K371" s="227" t="s">
        <v>274</v>
      </c>
      <c r="L371" s="14"/>
      <c r="M371" s="232" t="s">
        <v>3</v>
      </c>
      <c r="N371" s="233" t="s">
        <v>39</v>
      </c>
      <c r="P371" s="234">
        <f>O371*H371</f>
        <v>0</v>
      </c>
      <c r="Q371" s="234">
        <v>0</v>
      </c>
      <c r="R371" s="234">
        <f>Q371*H371</f>
        <v>0</v>
      </c>
      <c r="S371" s="234">
        <v>0</v>
      </c>
      <c r="T371" s="235">
        <f>S371*H371</f>
        <v>0</v>
      </c>
      <c r="AR371" s="236" t="s">
        <v>292</v>
      </c>
      <c r="AT371" s="236" t="s">
        <v>271</v>
      </c>
      <c r="AU371" s="236" t="s">
        <v>186</v>
      </c>
      <c r="AY371" s="4" t="s">
        <v>268</v>
      </c>
      <c r="BE371" s="237">
        <f>IF(N371="základní",J371,0)</f>
        <v>0</v>
      </c>
      <c r="BF371" s="237">
        <f>IF(N371="snížená",J371,0)</f>
        <v>0</v>
      </c>
      <c r="BG371" s="237">
        <f>IF(N371="zákl. přenesená",J371,0)</f>
        <v>0</v>
      </c>
      <c r="BH371" s="237">
        <f>IF(N371="sníž. přenesená",J371,0)</f>
        <v>0</v>
      </c>
      <c r="BI371" s="237">
        <f>IF(N371="nulová",J371,0)</f>
        <v>0</v>
      </c>
      <c r="BJ371" s="4" t="s">
        <v>75</v>
      </c>
      <c r="BK371" s="237">
        <f>ROUND(I371*H371,2)</f>
        <v>0</v>
      </c>
      <c r="BL371" s="4" t="s">
        <v>292</v>
      </c>
      <c r="BM371" s="236" t="s">
        <v>690</v>
      </c>
    </row>
    <row r="372" spans="2:65" s="1" customFormat="1">
      <c r="B372" s="14"/>
      <c r="D372" s="238" t="s">
        <v>277</v>
      </c>
      <c r="F372" s="239" t="s">
        <v>691</v>
      </c>
      <c r="L372" s="14"/>
      <c r="M372" s="240"/>
      <c r="T372" s="142"/>
      <c r="AT372" s="4" t="s">
        <v>277</v>
      </c>
      <c r="AU372" s="4" t="s">
        <v>186</v>
      </c>
    </row>
    <row r="373" spans="2:65" s="242" customFormat="1">
      <c r="B373" s="241"/>
      <c r="D373" s="243" t="s">
        <v>279</v>
      </c>
      <c r="E373" s="244" t="s">
        <v>3</v>
      </c>
      <c r="F373" s="245" t="s">
        <v>692</v>
      </c>
      <c r="H373" s="246">
        <v>4.226</v>
      </c>
      <c r="L373" s="241"/>
      <c r="M373" s="247"/>
      <c r="T373" s="248"/>
      <c r="AT373" s="244" t="s">
        <v>279</v>
      </c>
      <c r="AU373" s="244" t="s">
        <v>186</v>
      </c>
      <c r="AV373" s="242" t="s">
        <v>77</v>
      </c>
      <c r="AW373" s="242" t="s">
        <v>30</v>
      </c>
      <c r="AX373" s="242" t="s">
        <v>68</v>
      </c>
      <c r="AY373" s="244" t="s">
        <v>268</v>
      </c>
    </row>
    <row r="374" spans="2:65" s="250" customFormat="1">
      <c r="B374" s="249"/>
      <c r="D374" s="243" t="s">
        <v>279</v>
      </c>
      <c r="E374" s="251" t="s">
        <v>3</v>
      </c>
      <c r="F374" s="252" t="s">
        <v>298</v>
      </c>
      <c r="H374" s="253">
        <v>4.226</v>
      </c>
      <c r="L374" s="249"/>
      <c r="M374" s="254"/>
      <c r="T374" s="255"/>
      <c r="AT374" s="251" t="s">
        <v>279</v>
      </c>
      <c r="AU374" s="251" t="s">
        <v>186</v>
      </c>
      <c r="AV374" s="250" t="s">
        <v>275</v>
      </c>
      <c r="AW374" s="250" t="s">
        <v>30</v>
      </c>
      <c r="AX374" s="250" t="s">
        <v>75</v>
      </c>
      <c r="AY374" s="251" t="s">
        <v>268</v>
      </c>
    </row>
    <row r="375" spans="2:65" s="1" customFormat="1" ht="24.2" customHeight="1">
      <c r="B375" s="14"/>
      <c r="C375" s="262" t="s">
        <v>493</v>
      </c>
      <c r="D375" s="262" t="s">
        <v>383</v>
      </c>
      <c r="E375" s="263" t="s">
        <v>694</v>
      </c>
      <c r="F375" s="264" t="s">
        <v>695</v>
      </c>
      <c r="G375" s="265" t="s">
        <v>696</v>
      </c>
      <c r="H375" s="266">
        <v>34.472000000000001</v>
      </c>
      <c r="I375" s="24"/>
      <c r="J375" s="268">
        <f>ROUND(I375*H375,2)</f>
        <v>0</v>
      </c>
      <c r="K375" s="264" t="s">
        <v>274</v>
      </c>
      <c r="L375" s="269"/>
      <c r="M375" s="270" t="s">
        <v>3</v>
      </c>
      <c r="N375" s="271" t="s">
        <v>39</v>
      </c>
      <c r="P375" s="234">
        <f>O375*H375</f>
        <v>0</v>
      </c>
      <c r="Q375" s="234">
        <v>1E-3</v>
      </c>
      <c r="R375" s="234">
        <f>Q375*H375</f>
        <v>3.4472000000000003E-2</v>
      </c>
      <c r="S375" s="234">
        <v>0</v>
      </c>
      <c r="T375" s="235">
        <f>S375*H375</f>
        <v>0</v>
      </c>
      <c r="AR375" s="236" t="s">
        <v>470</v>
      </c>
      <c r="AT375" s="236" t="s">
        <v>383</v>
      </c>
      <c r="AU375" s="236" t="s">
        <v>186</v>
      </c>
      <c r="AY375" s="4" t="s">
        <v>268</v>
      </c>
      <c r="BE375" s="237">
        <f>IF(N375="základní",J375,0)</f>
        <v>0</v>
      </c>
      <c r="BF375" s="237">
        <f>IF(N375="snížená",J375,0)</f>
        <v>0</v>
      </c>
      <c r="BG375" s="237">
        <f>IF(N375="zákl. přenesená",J375,0)</f>
        <v>0</v>
      </c>
      <c r="BH375" s="237">
        <f>IF(N375="sníž. přenesená",J375,0)</f>
        <v>0</v>
      </c>
      <c r="BI375" s="237">
        <f>IF(N375="nulová",J375,0)</f>
        <v>0</v>
      </c>
      <c r="BJ375" s="4" t="s">
        <v>75</v>
      </c>
      <c r="BK375" s="237">
        <f>ROUND(I375*H375,2)</f>
        <v>0</v>
      </c>
      <c r="BL375" s="4" t="s">
        <v>292</v>
      </c>
      <c r="BM375" s="236" t="s">
        <v>697</v>
      </c>
    </row>
    <row r="376" spans="2:65" s="1" customFormat="1" ht="19.5">
      <c r="B376" s="14"/>
      <c r="D376" s="243" t="s">
        <v>698</v>
      </c>
      <c r="F376" s="281" t="s">
        <v>699</v>
      </c>
      <c r="L376" s="14"/>
      <c r="M376" s="240"/>
      <c r="T376" s="142"/>
      <c r="AT376" s="4" t="s">
        <v>698</v>
      </c>
      <c r="AU376" s="4" t="s">
        <v>186</v>
      </c>
    </row>
    <row r="377" spans="2:65" s="242" customFormat="1">
      <c r="B377" s="241"/>
      <c r="D377" s="243" t="s">
        <v>279</v>
      </c>
      <c r="F377" s="245" t="s">
        <v>1493</v>
      </c>
      <c r="H377" s="246">
        <v>34.472000000000001</v>
      </c>
      <c r="L377" s="241"/>
      <c r="M377" s="247"/>
      <c r="T377" s="248"/>
      <c r="AT377" s="244" t="s">
        <v>279</v>
      </c>
      <c r="AU377" s="244" t="s">
        <v>186</v>
      </c>
      <c r="AV377" s="242" t="s">
        <v>77</v>
      </c>
      <c r="AW377" s="242" t="s">
        <v>4</v>
      </c>
      <c r="AX377" s="242" t="s">
        <v>75</v>
      </c>
      <c r="AY377" s="244" t="s">
        <v>268</v>
      </c>
    </row>
    <row r="378" spans="2:65" s="1" customFormat="1" ht="24.2" customHeight="1">
      <c r="B378" s="14"/>
      <c r="C378" s="225" t="s">
        <v>806</v>
      </c>
      <c r="D378" s="225" t="s">
        <v>271</v>
      </c>
      <c r="E378" s="226" t="s">
        <v>702</v>
      </c>
      <c r="F378" s="227" t="s">
        <v>703</v>
      </c>
      <c r="G378" s="228" t="s">
        <v>379</v>
      </c>
      <c r="H378" s="229">
        <v>28.17</v>
      </c>
      <c r="I378" s="22"/>
      <c r="J378" s="231">
        <f>ROUND(I378*H378,2)</f>
        <v>0</v>
      </c>
      <c r="K378" s="227" t="s">
        <v>274</v>
      </c>
      <c r="L378" s="14"/>
      <c r="M378" s="232" t="s">
        <v>3</v>
      </c>
      <c r="N378" s="233" t="s">
        <v>39</v>
      </c>
      <c r="P378" s="234">
        <f>O378*H378</f>
        <v>0</v>
      </c>
      <c r="Q378" s="234">
        <v>1.7000000000000001E-4</v>
      </c>
      <c r="R378" s="234">
        <f>Q378*H378</f>
        <v>4.7889000000000004E-3</v>
      </c>
      <c r="S378" s="234">
        <v>0</v>
      </c>
      <c r="T378" s="235">
        <f>S378*H378</f>
        <v>0</v>
      </c>
      <c r="AR378" s="236" t="s">
        <v>292</v>
      </c>
      <c r="AT378" s="236" t="s">
        <v>271</v>
      </c>
      <c r="AU378" s="236" t="s">
        <v>186</v>
      </c>
      <c r="AY378" s="4" t="s">
        <v>268</v>
      </c>
      <c r="BE378" s="237">
        <f>IF(N378="základní",J378,0)</f>
        <v>0</v>
      </c>
      <c r="BF378" s="237">
        <f>IF(N378="snížená",J378,0)</f>
        <v>0</v>
      </c>
      <c r="BG378" s="237">
        <f>IF(N378="zákl. přenesená",J378,0)</f>
        <v>0</v>
      </c>
      <c r="BH378" s="237">
        <f>IF(N378="sníž. přenesená",J378,0)</f>
        <v>0</v>
      </c>
      <c r="BI378" s="237">
        <f>IF(N378="nulová",J378,0)</f>
        <v>0</v>
      </c>
      <c r="BJ378" s="4" t="s">
        <v>75</v>
      </c>
      <c r="BK378" s="237">
        <f>ROUND(I378*H378,2)</f>
        <v>0</v>
      </c>
      <c r="BL378" s="4" t="s">
        <v>292</v>
      </c>
      <c r="BM378" s="236" t="s">
        <v>704</v>
      </c>
    </row>
    <row r="379" spans="2:65" s="1" customFormat="1">
      <c r="B379" s="14"/>
      <c r="D379" s="238" t="s">
        <v>277</v>
      </c>
      <c r="F379" s="239" t="s">
        <v>705</v>
      </c>
      <c r="L379" s="14"/>
      <c r="M379" s="240"/>
      <c r="T379" s="142"/>
      <c r="AT379" s="4" t="s">
        <v>277</v>
      </c>
      <c r="AU379" s="4" t="s">
        <v>186</v>
      </c>
    </row>
    <row r="380" spans="2:65" s="257" customFormat="1">
      <c r="B380" s="256"/>
      <c r="D380" s="243" t="s">
        <v>279</v>
      </c>
      <c r="E380" s="258" t="s">
        <v>3</v>
      </c>
      <c r="F380" s="259" t="s">
        <v>706</v>
      </c>
      <c r="H380" s="258" t="s">
        <v>3</v>
      </c>
      <c r="L380" s="256"/>
      <c r="M380" s="260"/>
      <c r="T380" s="261"/>
      <c r="AT380" s="258" t="s">
        <v>279</v>
      </c>
      <c r="AU380" s="258" t="s">
        <v>186</v>
      </c>
      <c r="AV380" s="257" t="s">
        <v>75</v>
      </c>
      <c r="AW380" s="257" t="s">
        <v>30</v>
      </c>
      <c r="AX380" s="257" t="s">
        <v>68</v>
      </c>
      <c r="AY380" s="258" t="s">
        <v>268</v>
      </c>
    </row>
    <row r="381" spans="2:65" s="242" customFormat="1">
      <c r="B381" s="241"/>
      <c r="D381" s="243" t="s">
        <v>279</v>
      </c>
      <c r="E381" s="244" t="s">
        <v>3</v>
      </c>
      <c r="F381" s="245" t="s">
        <v>197</v>
      </c>
      <c r="H381" s="246">
        <v>28.17</v>
      </c>
      <c r="L381" s="241"/>
      <c r="M381" s="247"/>
      <c r="T381" s="248"/>
      <c r="AT381" s="244" t="s">
        <v>279</v>
      </c>
      <c r="AU381" s="244" t="s">
        <v>186</v>
      </c>
      <c r="AV381" s="242" t="s">
        <v>77</v>
      </c>
      <c r="AW381" s="242" t="s">
        <v>30</v>
      </c>
      <c r="AX381" s="242" t="s">
        <v>68</v>
      </c>
      <c r="AY381" s="244" t="s">
        <v>268</v>
      </c>
    </row>
    <row r="382" spans="2:65" s="250" customFormat="1">
      <c r="B382" s="249"/>
      <c r="D382" s="243" t="s">
        <v>279</v>
      </c>
      <c r="E382" s="251" t="s">
        <v>3</v>
      </c>
      <c r="F382" s="252" t="s">
        <v>298</v>
      </c>
      <c r="H382" s="253">
        <v>28.17</v>
      </c>
      <c r="L382" s="249"/>
      <c r="M382" s="254"/>
      <c r="T382" s="255"/>
      <c r="AT382" s="251" t="s">
        <v>279</v>
      </c>
      <c r="AU382" s="251" t="s">
        <v>186</v>
      </c>
      <c r="AV382" s="250" t="s">
        <v>275</v>
      </c>
      <c r="AW382" s="250" t="s">
        <v>30</v>
      </c>
      <c r="AX382" s="250" t="s">
        <v>75</v>
      </c>
      <c r="AY382" s="251" t="s">
        <v>268</v>
      </c>
    </row>
    <row r="383" spans="2:65" s="1" customFormat="1" ht="16.5" customHeight="1">
      <c r="B383" s="14"/>
      <c r="C383" s="262" t="s">
        <v>813</v>
      </c>
      <c r="D383" s="262" t="s">
        <v>383</v>
      </c>
      <c r="E383" s="263" t="s">
        <v>708</v>
      </c>
      <c r="F383" s="264" t="s">
        <v>709</v>
      </c>
      <c r="G383" s="265" t="s">
        <v>379</v>
      </c>
      <c r="H383" s="266">
        <v>30.986999999999998</v>
      </c>
      <c r="I383" s="24"/>
      <c r="J383" s="268">
        <f>ROUND(I383*H383,2)</f>
        <v>0</v>
      </c>
      <c r="K383" s="264" t="s">
        <v>274</v>
      </c>
      <c r="L383" s="269"/>
      <c r="M383" s="270" t="s">
        <v>3</v>
      </c>
      <c r="N383" s="271" t="s">
        <v>39</v>
      </c>
      <c r="P383" s="234">
        <f>O383*H383</f>
        <v>0</v>
      </c>
      <c r="Q383" s="234">
        <v>9.1E-4</v>
      </c>
      <c r="R383" s="234">
        <f>Q383*H383</f>
        <v>2.8198169999999998E-2</v>
      </c>
      <c r="S383" s="234">
        <v>0</v>
      </c>
      <c r="T383" s="235">
        <f>S383*H383</f>
        <v>0</v>
      </c>
      <c r="AR383" s="236" t="s">
        <v>470</v>
      </c>
      <c r="AT383" s="236" t="s">
        <v>383</v>
      </c>
      <c r="AU383" s="236" t="s">
        <v>186</v>
      </c>
      <c r="AY383" s="4" t="s">
        <v>268</v>
      </c>
      <c r="BE383" s="237">
        <f>IF(N383="základní",J383,0)</f>
        <v>0</v>
      </c>
      <c r="BF383" s="237">
        <f>IF(N383="snížená",J383,0)</f>
        <v>0</v>
      </c>
      <c r="BG383" s="237">
        <f>IF(N383="zákl. přenesená",J383,0)</f>
        <v>0</v>
      </c>
      <c r="BH383" s="237">
        <f>IF(N383="sníž. přenesená",J383,0)</f>
        <v>0</v>
      </c>
      <c r="BI383" s="237">
        <f>IF(N383="nulová",J383,0)</f>
        <v>0</v>
      </c>
      <c r="BJ383" s="4" t="s">
        <v>75</v>
      </c>
      <c r="BK383" s="237">
        <f>ROUND(I383*H383,2)</f>
        <v>0</v>
      </c>
      <c r="BL383" s="4" t="s">
        <v>292</v>
      </c>
      <c r="BM383" s="236" t="s">
        <v>710</v>
      </c>
    </row>
    <row r="384" spans="2:65" s="1" customFormat="1" ht="19.5">
      <c r="B384" s="14"/>
      <c r="D384" s="243" t="s">
        <v>698</v>
      </c>
      <c r="F384" s="281" t="s">
        <v>711</v>
      </c>
      <c r="L384" s="14"/>
      <c r="M384" s="240"/>
      <c r="T384" s="142"/>
      <c r="AT384" s="4" t="s">
        <v>698</v>
      </c>
      <c r="AU384" s="4" t="s">
        <v>186</v>
      </c>
    </row>
    <row r="385" spans="2:65" s="242" customFormat="1">
      <c r="B385" s="241"/>
      <c r="D385" s="243" t="s">
        <v>279</v>
      </c>
      <c r="F385" s="245" t="s">
        <v>1494</v>
      </c>
      <c r="H385" s="246">
        <v>30.986999999999998</v>
      </c>
      <c r="L385" s="241"/>
      <c r="M385" s="247"/>
      <c r="T385" s="248"/>
      <c r="AT385" s="244" t="s">
        <v>279</v>
      </c>
      <c r="AU385" s="244" t="s">
        <v>186</v>
      </c>
      <c r="AV385" s="242" t="s">
        <v>77</v>
      </c>
      <c r="AW385" s="242" t="s">
        <v>4</v>
      </c>
      <c r="AX385" s="242" t="s">
        <v>75</v>
      </c>
      <c r="AY385" s="244" t="s">
        <v>268</v>
      </c>
    </row>
    <row r="386" spans="2:65" s="214" customFormat="1" ht="22.9" customHeight="1">
      <c r="B386" s="213"/>
      <c r="D386" s="215" t="s">
        <v>67</v>
      </c>
      <c r="E386" s="223" t="s">
        <v>713</v>
      </c>
      <c r="F386" s="223" t="s">
        <v>714</v>
      </c>
      <c r="J386" s="224">
        <f>BK386</f>
        <v>0</v>
      </c>
      <c r="L386" s="213"/>
      <c r="M386" s="218"/>
      <c r="P386" s="219">
        <f>SUM(P387:P428)</f>
        <v>0</v>
      </c>
      <c r="R386" s="219">
        <f>SUM(R387:R428)</f>
        <v>1.16628825</v>
      </c>
      <c r="T386" s="220">
        <f>SUM(T387:T428)</f>
        <v>0</v>
      </c>
      <c r="AR386" s="215" t="s">
        <v>77</v>
      </c>
      <c r="AT386" s="221" t="s">
        <v>67</v>
      </c>
      <c r="AU386" s="221" t="s">
        <v>75</v>
      </c>
      <c r="AY386" s="215" t="s">
        <v>268</v>
      </c>
      <c r="BK386" s="222">
        <f>SUM(BK387:BK428)</f>
        <v>0</v>
      </c>
    </row>
    <row r="387" spans="2:65" s="1" customFormat="1" ht="24.2" customHeight="1">
      <c r="B387" s="14"/>
      <c r="C387" s="225" t="s">
        <v>816</v>
      </c>
      <c r="D387" s="225" t="s">
        <v>271</v>
      </c>
      <c r="E387" s="226" t="s">
        <v>716</v>
      </c>
      <c r="F387" s="227" t="s">
        <v>717</v>
      </c>
      <c r="G387" s="228" t="s">
        <v>184</v>
      </c>
      <c r="H387" s="229">
        <v>49.289000000000001</v>
      </c>
      <c r="I387" s="22"/>
      <c r="J387" s="231">
        <f>ROUND(I387*H387,2)</f>
        <v>0</v>
      </c>
      <c r="K387" s="227" t="s">
        <v>274</v>
      </c>
      <c r="L387" s="14"/>
      <c r="M387" s="232" t="s">
        <v>3</v>
      </c>
      <c r="N387" s="233" t="s">
        <v>39</v>
      </c>
      <c r="P387" s="234">
        <f>O387*H387</f>
        <v>0</v>
      </c>
      <c r="Q387" s="234">
        <v>2.9999999999999997E-4</v>
      </c>
      <c r="R387" s="234">
        <f>Q387*H387</f>
        <v>1.47867E-2</v>
      </c>
      <c r="S387" s="234">
        <v>0</v>
      </c>
      <c r="T387" s="235">
        <f>S387*H387</f>
        <v>0</v>
      </c>
      <c r="AR387" s="236" t="s">
        <v>292</v>
      </c>
      <c r="AT387" s="236" t="s">
        <v>271</v>
      </c>
      <c r="AU387" s="236" t="s">
        <v>77</v>
      </c>
      <c r="AY387" s="4" t="s">
        <v>268</v>
      </c>
      <c r="BE387" s="237">
        <f>IF(N387="základní",J387,0)</f>
        <v>0</v>
      </c>
      <c r="BF387" s="237">
        <f>IF(N387="snížená",J387,0)</f>
        <v>0</v>
      </c>
      <c r="BG387" s="237">
        <f>IF(N387="zákl. přenesená",J387,0)</f>
        <v>0</v>
      </c>
      <c r="BH387" s="237">
        <f>IF(N387="sníž. přenesená",J387,0)</f>
        <v>0</v>
      </c>
      <c r="BI387" s="237">
        <f>IF(N387="nulová",J387,0)</f>
        <v>0</v>
      </c>
      <c r="BJ387" s="4" t="s">
        <v>75</v>
      </c>
      <c r="BK387" s="237">
        <f>ROUND(I387*H387,2)</f>
        <v>0</v>
      </c>
      <c r="BL387" s="4" t="s">
        <v>292</v>
      </c>
      <c r="BM387" s="236" t="s">
        <v>718</v>
      </c>
    </row>
    <row r="388" spans="2:65" s="1" customFormat="1">
      <c r="B388" s="14"/>
      <c r="D388" s="238" t="s">
        <v>277</v>
      </c>
      <c r="F388" s="239" t="s">
        <v>719</v>
      </c>
      <c r="L388" s="14"/>
      <c r="M388" s="240"/>
      <c r="T388" s="142"/>
      <c r="AT388" s="4" t="s">
        <v>277</v>
      </c>
      <c r="AU388" s="4" t="s">
        <v>77</v>
      </c>
    </row>
    <row r="389" spans="2:65" s="242" customFormat="1">
      <c r="B389" s="241"/>
      <c r="D389" s="243" t="s">
        <v>279</v>
      </c>
      <c r="E389" s="244" t="s">
        <v>3</v>
      </c>
      <c r="F389" s="245" t="s">
        <v>200</v>
      </c>
      <c r="H389" s="246">
        <v>49.289000000000001</v>
      </c>
      <c r="L389" s="241"/>
      <c r="M389" s="247"/>
      <c r="T389" s="248"/>
      <c r="AT389" s="244" t="s">
        <v>279</v>
      </c>
      <c r="AU389" s="244" t="s">
        <v>77</v>
      </c>
      <c r="AV389" s="242" t="s">
        <v>77</v>
      </c>
      <c r="AW389" s="242" t="s">
        <v>30</v>
      </c>
      <c r="AX389" s="242" t="s">
        <v>75</v>
      </c>
      <c r="AY389" s="244" t="s">
        <v>268</v>
      </c>
    </row>
    <row r="390" spans="2:65" s="1" customFormat="1" ht="37.9" customHeight="1">
      <c r="B390" s="14"/>
      <c r="C390" s="225" t="s">
        <v>821</v>
      </c>
      <c r="D390" s="225" t="s">
        <v>271</v>
      </c>
      <c r="E390" s="226" t="s">
        <v>721</v>
      </c>
      <c r="F390" s="227" t="s">
        <v>722</v>
      </c>
      <c r="G390" s="228" t="s">
        <v>184</v>
      </c>
      <c r="H390" s="229">
        <v>49.289000000000001</v>
      </c>
      <c r="I390" s="22"/>
      <c r="J390" s="231">
        <f>ROUND(I390*H390,2)</f>
        <v>0</v>
      </c>
      <c r="K390" s="227" t="s">
        <v>274</v>
      </c>
      <c r="L390" s="14"/>
      <c r="M390" s="232" t="s">
        <v>3</v>
      </c>
      <c r="N390" s="233" t="s">
        <v>39</v>
      </c>
      <c r="P390" s="234">
        <f>O390*H390</f>
        <v>0</v>
      </c>
      <c r="Q390" s="234">
        <v>5.5799999999999999E-3</v>
      </c>
      <c r="R390" s="234">
        <f>Q390*H390</f>
        <v>0.27503262000000001</v>
      </c>
      <c r="S390" s="234">
        <v>0</v>
      </c>
      <c r="T390" s="235">
        <f>S390*H390</f>
        <v>0</v>
      </c>
      <c r="AR390" s="236" t="s">
        <v>292</v>
      </c>
      <c r="AT390" s="236" t="s">
        <v>271</v>
      </c>
      <c r="AU390" s="236" t="s">
        <v>77</v>
      </c>
      <c r="AY390" s="4" t="s">
        <v>268</v>
      </c>
      <c r="BE390" s="237">
        <f>IF(N390="základní",J390,0)</f>
        <v>0</v>
      </c>
      <c r="BF390" s="237">
        <f>IF(N390="snížená",J390,0)</f>
        <v>0</v>
      </c>
      <c r="BG390" s="237">
        <f>IF(N390="zákl. přenesená",J390,0)</f>
        <v>0</v>
      </c>
      <c r="BH390" s="237">
        <f>IF(N390="sníž. přenesená",J390,0)</f>
        <v>0</v>
      </c>
      <c r="BI390" s="237">
        <f>IF(N390="nulová",J390,0)</f>
        <v>0</v>
      </c>
      <c r="BJ390" s="4" t="s">
        <v>75</v>
      </c>
      <c r="BK390" s="237">
        <f>ROUND(I390*H390,2)</f>
        <v>0</v>
      </c>
      <c r="BL390" s="4" t="s">
        <v>292</v>
      </c>
      <c r="BM390" s="236" t="s">
        <v>723</v>
      </c>
    </row>
    <row r="391" spans="2:65" s="1" customFormat="1">
      <c r="B391" s="14"/>
      <c r="D391" s="238" t="s">
        <v>277</v>
      </c>
      <c r="F391" s="239" t="s">
        <v>724</v>
      </c>
      <c r="L391" s="14"/>
      <c r="M391" s="240"/>
      <c r="T391" s="142"/>
      <c r="AT391" s="4" t="s">
        <v>277</v>
      </c>
      <c r="AU391" s="4" t="s">
        <v>77</v>
      </c>
    </row>
    <row r="392" spans="2:65" s="1" customFormat="1" ht="33" customHeight="1">
      <c r="B392" s="14"/>
      <c r="C392" s="262" t="s">
        <v>921</v>
      </c>
      <c r="D392" s="262" t="s">
        <v>383</v>
      </c>
      <c r="E392" s="263" t="s">
        <v>726</v>
      </c>
      <c r="F392" s="264" t="s">
        <v>727</v>
      </c>
      <c r="G392" s="265" t="s">
        <v>184</v>
      </c>
      <c r="H392" s="266">
        <v>54.218000000000004</v>
      </c>
      <c r="I392" s="24"/>
      <c r="J392" s="268">
        <f>ROUND(I392*H392,2)</f>
        <v>0</v>
      </c>
      <c r="K392" s="264" t="s">
        <v>274</v>
      </c>
      <c r="L392" s="269"/>
      <c r="M392" s="270" t="s">
        <v>3</v>
      </c>
      <c r="N392" s="271" t="s">
        <v>39</v>
      </c>
      <c r="P392" s="234">
        <f>O392*H392</f>
        <v>0</v>
      </c>
      <c r="Q392" s="234">
        <v>1.4290000000000001E-2</v>
      </c>
      <c r="R392" s="234">
        <f>Q392*H392</f>
        <v>0.7747752200000001</v>
      </c>
      <c r="S392" s="234">
        <v>0</v>
      </c>
      <c r="T392" s="235">
        <f>S392*H392</f>
        <v>0</v>
      </c>
      <c r="AR392" s="236" t="s">
        <v>470</v>
      </c>
      <c r="AT392" s="236" t="s">
        <v>383</v>
      </c>
      <c r="AU392" s="236" t="s">
        <v>77</v>
      </c>
      <c r="AY392" s="4" t="s">
        <v>268</v>
      </c>
      <c r="BE392" s="237">
        <f>IF(N392="základní",J392,0)</f>
        <v>0</v>
      </c>
      <c r="BF392" s="237">
        <f>IF(N392="snížená",J392,0)</f>
        <v>0</v>
      </c>
      <c r="BG392" s="237">
        <f>IF(N392="zákl. přenesená",J392,0)</f>
        <v>0</v>
      </c>
      <c r="BH392" s="237">
        <f>IF(N392="sníž. přenesená",J392,0)</f>
        <v>0</v>
      </c>
      <c r="BI392" s="237">
        <f>IF(N392="nulová",J392,0)</f>
        <v>0</v>
      </c>
      <c r="BJ392" s="4" t="s">
        <v>75</v>
      </c>
      <c r="BK392" s="237">
        <f>ROUND(I392*H392,2)</f>
        <v>0</v>
      </c>
      <c r="BL392" s="4" t="s">
        <v>292</v>
      </c>
      <c r="BM392" s="236" t="s">
        <v>728</v>
      </c>
    </row>
    <row r="393" spans="2:65" s="242" customFormat="1">
      <c r="B393" s="241"/>
      <c r="D393" s="243" t="s">
        <v>279</v>
      </c>
      <c r="F393" s="245" t="s">
        <v>1495</v>
      </c>
      <c r="H393" s="246">
        <v>54.218000000000004</v>
      </c>
      <c r="L393" s="241"/>
      <c r="M393" s="247"/>
      <c r="T393" s="248"/>
      <c r="AT393" s="244" t="s">
        <v>279</v>
      </c>
      <c r="AU393" s="244" t="s">
        <v>77</v>
      </c>
      <c r="AV393" s="242" t="s">
        <v>77</v>
      </c>
      <c r="AW393" s="242" t="s">
        <v>4</v>
      </c>
      <c r="AX393" s="242" t="s">
        <v>75</v>
      </c>
      <c r="AY393" s="244" t="s">
        <v>268</v>
      </c>
    </row>
    <row r="394" spans="2:65" s="1" customFormat="1" ht="33" customHeight="1">
      <c r="B394" s="14"/>
      <c r="C394" s="225" t="s">
        <v>922</v>
      </c>
      <c r="D394" s="225" t="s">
        <v>271</v>
      </c>
      <c r="E394" s="226" t="s">
        <v>731</v>
      </c>
      <c r="F394" s="227" t="s">
        <v>732</v>
      </c>
      <c r="G394" s="228" t="s">
        <v>379</v>
      </c>
      <c r="H394" s="229">
        <v>10.085000000000001</v>
      </c>
      <c r="I394" s="22"/>
      <c r="J394" s="231">
        <f>ROUND(I394*H394,2)</f>
        <v>0</v>
      </c>
      <c r="K394" s="227" t="s">
        <v>274</v>
      </c>
      <c r="L394" s="14"/>
      <c r="M394" s="232" t="s">
        <v>3</v>
      </c>
      <c r="N394" s="233" t="s">
        <v>39</v>
      </c>
      <c r="P394" s="234">
        <f>O394*H394</f>
        <v>0</v>
      </c>
      <c r="Q394" s="234">
        <v>2.0000000000000001E-4</v>
      </c>
      <c r="R394" s="234">
        <f>Q394*H394</f>
        <v>2.0170000000000001E-3</v>
      </c>
      <c r="S394" s="234">
        <v>0</v>
      </c>
      <c r="T394" s="235">
        <f>S394*H394</f>
        <v>0</v>
      </c>
      <c r="AR394" s="236" t="s">
        <v>292</v>
      </c>
      <c r="AT394" s="236" t="s">
        <v>271</v>
      </c>
      <c r="AU394" s="236" t="s">
        <v>77</v>
      </c>
      <c r="AY394" s="4" t="s">
        <v>268</v>
      </c>
      <c r="BE394" s="237">
        <f>IF(N394="základní",J394,0)</f>
        <v>0</v>
      </c>
      <c r="BF394" s="237">
        <f>IF(N394="snížená",J394,0)</f>
        <v>0</v>
      </c>
      <c r="BG394" s="237">
        <f>IF(N394="zákl. přenesená",J394,0)</f>
        <v>0</v>
      </c>
      <c r="BH394" s="237">
        <f>IF(N394="sníž. přenesená",J394,0)</f>
        <v>0</v>
      </c>
      <c r="BI394" s="237">
        <f>IF(N394="nulová",J394,0)</f>
        <v>0</v>
      </c>
      <c r="BJ394" s="4" t="s">
        <v>75</v>
      </c>
      <c r="BK394" s="237">
        <f>ROUND(I394*H394,2)</f>
        <v>0</v>
      </c>
      <c r="BL394" s="4" t="s">
        <v>292</v>
      </c>
      <c r="BM394" s="236" t="s">
        <v>733</v>
      </c>
    </row>
    <row r="395" spans="2:65" s="1" customFormat="1">
      <c r="B395" s="14"/>
      <c r="D395" s="238" t="s">
        <v>277</v>
      </c>
      <c r="F395" s="239" t="s">
        <v>734</v>
      </c>
      <c r="L395" s="14"/>
      <c r="M395" s="240"/>
      <c r="T395" s="142"/>
      <c r="AT395" s="4" t="s">
        <v>277</v>
      </c>
      <c r="AU395" s="4" t="s">
        <v>77</v>
      </c>
    </row>
    <row r="396" spans="2:65" s="257" customFormat="1">
      <c r="B396" s="256"/>
      <c r="D396" s="243" t="s">
        <v>279</v>
      </c>
      <c r="E396" s="258" t="s">
        <v>3</v>
      </c>
      <c r="F396" s="259" t="s">
        <v>1496</v>
      </c>
      <c r="H396" s="258" t="s">
        <v>3</v>
      </c>
      <c r="L396" s="256"/>
      <c r="M396" s="260"/>
      <c r="T396" s="261"/>
      <c r="AT396" s="258" t="s">
        <v>279</v>
      </c>
      <c r="AU396" s="258" t="s">
        <v>77</v>
      </c>
      <c r="AV396" s="257" t="s">
        <v>75</v>
      </c>
      <c r="AW396" s="257" t="s">
        <v>30</v>
      </c>
      <c r="AX396" s="257" t="s">
        <v>68</v>
      </c>
      <c r="AY396" s="258" t="s">
        <v>268</v>
      </c>
    </row>
    <row r="397" spans="2:65" s="242" customFormat="1">
      <c r="B397" s="241"/>
      <c r="D397" s="243" t="s">
        <v>279</v>
      </c>
      <c r="E397" s="244" t="s">
        <v>3</v>
      </c>
      <c r="F397" s="245" t="s">
        <v>1497</v>
      </c>
      <c r="H397" s="246">
        <v>4.9850000000000003</v>
      </c>
      <c r="L397" s="241"/>
      <c r="M397" s="247"/>
      <c r="T397" s="248"/>
      <c r="AT397" s="244" t="s">
        <v>279</v>
      </c>
      <c r="AU397" s="244" t="s">
        <v>77</v>
      </c>
      <c r="AV397" s="242" t="s">
        <v>77</v>
      </c>
      <c r="AW397" s="242" t="s">
        <v>30</v>
      </c>
      <c r="AX397" s="242" t="s">
        <v>68</v>
      </c>
      <c r="AY397" s="244" t="s">
        <v>268</v>
      </c>
    </row>
    <row r="398" spans="2:65" s="257" customFormat="1">
      <c r="B398" s="256"/>
      <c r="D398" s="243" t="s">
        <v>279</v>
      </c>
      <c r="E398" s="258" t="s">
        <v>3</v>
      </c>
      <c r="F398" s="259" t="s">
        <v>735</v>
      </c>
      <c r="H398" s="258" t="s">
        <v>3</v>
      </c>
      <c r="L398" s="256"/>
      <c r="M398" s="260"/>
      <c r="T398" s="261"/>
      <c r="AT398" s="258" t="s">
        <v>279</v>
      </c>
      <c r="AU398" s="258" t="s">
        <v>77</v>
      </c>
      <c r="AV398" s="257" t="s">
        <v>75</v>
      </c>
      <c r="AW398" s="257" t="s">
        <v>30</v>
      </c>
      <c r="AX398" s="257" t="s">
        <v>68</v>
      </c>
      <c r="AY398" s="258" t="s">
        <v>268</v>
      </c>
    </row>
    <row r="399" spans="2:65" s="242" customFormat="1">
      <c r="B399" s="241"/>
      <c r="D399" s="243" t="s">
        <v>279</v>
      </c>
      <c r="E399" s="244" t="s">
        <v>3</v>
      </c>
      <c r="F399" s="245" t="s">
        <v>221</v>
      </c>
      <c r="H399" s="246">
        <v>5.0999999999999996</v>
      </c>
      <c r="L399" s="241"/>
      <c r="M399" s="247"/>
      <c r="T399" s="248"/>
      <c r="AT399" s="244" t="s">
        <v>279</v>
      </c>
      <c r="AU399" s="244" t="s">
        <v>77</v>
      </c>
      <c r="AV399" s="242" t="s">
        <v>77</v>
      </c>
      <c r="AW399" s="242" t="s">
        <v>30</v>
      </c>
      <c r="AX399" s="242" t="s">
        <v>68</v>
      </c>
      <c r="AY399" s="244" t="s">
        <v>268</v>
      </c>
    </row>
    <row r="400" spans="2:65" s="250" customFormat="1">
      <c r="B400" s="249"/>
      <c r="D400" s="243" t="s">
        <v>279</v>
      </c>
      <c r="E400" s="251" t="s">
        <v>3</v>
      </c>
      <c r="F400" s="252" t="s">
        <v>298</v>
      </c>
      <c r="H400" s="253">
        <v>10.085000000000001</v>
      </c>
      <c r="L400" s="249"/>
      <c r="M400" s="254"/>
      <c r="T400" s="255"/>
      <c r="AT400" s="251" t="s">
        <v>279</v>
      </c>
      <c r="AU400" s="251" t="s">
        <v>77</v>
      </c>
      <c r="AV400" s="250" t="s">
        <v>275</v>
      </c>
      <c r="AW400" s="250" t="s">
        <v>30</v>
      </c>
      <c r="AX400" s="250" t="s">
        <v>75</v>
      </c>
      <c r="AY400" s="251" t="s">
        <v>268</v>
      </c>
    </row>
    <row r="401" spans="2:65" s="1" customFormat="1" ht="24.2" customHeight="1">
      <c r="B401" s="14"/>
      <c r="C401" s="262" t="s">
        <v>924</v>
      </c>
      <c r="D401" s="262" t="s">
        <v>383</v>
      </c>
      <c r="E401" s="263" t="s">
        <v>740</v>
      </c>
      <c r="F401" s="264" t="s">
        <v>741</v>
      </c>
      <c r="G401" s="265" t="s">
        <v>379</v>
      </c>
      <c r="H401" s="266">
        <v>11.093999999999999</v>
      </c>
      <c r="I401" s="24"/>
      <c r="J401" s="268">
        <f>ROUND(I401*H401,2)</f>
        <v>0</v>
      </c>
      <c r="K401" s="264" t="s">
        <v>274</v>
      </c>
      <c r="L401" s="269"/>
      <c r="M401" s="270" t="s">
        <v>3</v>
      </c>
      <c r="N401" s="271" t="s">
        <v>39</v>
      </c>
      <c r="P401" s="234">
        <f>O401*H401</f>
        <v>0</v>
      </c>
      <c r="Q401" s="234">
        <v>2.5999999999999998E-4</v>
      </c>
      <c r="R401" s="234">
        <f>Q401*H401</f>
        <v>2.8844399999999994E-3</v>
      </c>
      <c r="S401" s="234">
        <v>0</v>
      </c>
      <c r="T401" s="235">
        <f>S401*H401</f>
        <v>0</v>
      </c>
      <c r="AR401" s="236" t="s">
        <v>470</v>
      </c>
      <c r="AT401" s="236" t="s">
        <v>383</v>
      </c>
      <c r="AU401" s="236" t="s">
        <v>77</v>
      </c>
      <c r="AY401" s="4" t="s">
        <v>268</v>
      </c>
      <c r="BE401" s="237">
        <f>IF(N401="základní",J401,0)</f>
        <v>0</v>
      </c>
      <c r="BF401" s="237">
        <f>IF(N401="snížená",J401,0)</f>
        <v>0</v>
      </c>
      <c r="BG401" s="237">
        <f>IF(N401="zákl. přenesená",J401,0)</f>
        <v>0</v>
      </c>
      <c r="BH401" s="237">
        <f>IF(N401="sníž. přenesená",J401,0)</f>
        <v>0</v>
      </c>
      <c r="BI401" s="237">
        <f>IF(N401="nulová",J401,0)</f>
        <v>0</v>
      </c>
      <c r="BJ401" s="4" t="s">
        <v>75</v>
      </c>
      <c r="BK401" s="237">
        <f>ROUND(I401*H401,2)</f>
        <v>0</v>
      </c>
      <c r="BL401" s="4" t="s">
        <v>292</v>
      </c>
      <c r="BM401" s="236" t="s">
        <v>742</v>
      </c>
    </row>
    <row r="402" spans="2:65" s="242" customFormat="1">
      <c r="B402" s="241"/>
      <c r="D402" s="243" t="s">
        <v>279</v>
      </c>
      <c r="F402" s="245" t="s">
        <v>1498</v>
      </c>
      <c r="H402" s="246">
        <v>11.093999999999999</v>
      </c>
      <c r="L402" s="241"/>
      <c r="M402" s="247"/>
      <c r="T402" s="248"/>
      <c r="AT402" s="244" t="s">
        <v>279</v>
      </c>
      <c r="AU402" s="244" t="s">
        <v>77</v>
      </c>
      <c r="AV402" s="242" t="s">
        <v>77</v>
      </c>
      <c r="AW402" s="242" t="s">
        <v>4</v>
      </c>
      <c r="AX402" s="242" t="s">
        <v>75</v>
      </c>
      <c r="AY402" s="244" t="s">
        <v>268</v>
      </c>
    </row>
    <row r="403" spans="2:65" s="1" customFormat="1" ht="24.2" customHeight="1">
      <c r="B403" s="14"/>
      <c r="C403" s="225" t="s">
        <v>925</v>
      </c>
      <c r="D403" s="225" t="s">
        <v>271</v>
      </c>
      <c r="E403" s="226" t="s">
        <v>769</v>
      </c>
      <c r="F403" s="227" t="s">
        <v>770</v>
      </c>
      <c r="G403" s="228" t="s">
        <v>317</v>
      </c>
      <c r="H403" s="229">
        <v>1</v>
      </c>
      <c r="I403" s="22"/>
      <c r="J403" s="231">
        <f>ROUND(I403*H403,2)</f>
        <v>0</v>
      </c>
      <c r="K403" s="227" t="s">
        <v>303</v>
      </c>
      <c r="L403" s="14"/>
      <c r="M403" s="232" t="s">
        <v>3</v>
      </c>
      <c r="N403" s="233" t="s">
        <v>39</v>
      </c>
      <c r="P403" s="234">
        <f>O403*H403</f>
        <v>0</v>
      </c>
      <c r="Q403" s="234">
        <v>2.0000000000000001E-4</v>
      </c>
      <c r="R403" s="234">
        <f>Q403*H403</f>
        <v>2.0000000000000001E-4</v>
      </c>
      <c r="S403" s="234">
        <v>0</v>
      </c>
      <c r="T403" s="235">
        <f>S403*H403</f>
        <v>0</v>
      </c>
      <c r="AR403" s="236" t="s">
        <v>292</v>
      </c>
      <c r="AT403" s="236" t="s">
        <v>271</v>
      </c>
      <c r="AU403" s="236" t="s">
        <v>77</v>
      </c>
      <c r="AY403" s="4" t="s">
        <v>268</v>
      </c>
      <c r="BE403" s="237">
        <f>IF(N403="základní",J403,0)</f>
        <v>0</v>
      </c>
      <c r="BF403" s="237">
        <f>IF(N403="snížená",J403,0)</f>
        <v>0</v>
      </c>
      <c r="BG403" s="237">
        <f>IF(N403="zákl. přenesená",J403,0)</f>
        <v>0</v>
      </c>
      <c r="BH403" s="237">
        <f>IF(N403="sníž. přenesená",J403,0)</f>
        <v>0</v>
      </c>
      <c r="BI403" s="237">
        <f>IF(N403="nulová",J403,0)</f>
        <v>0</v>
      </c>
      <c r="BJ403" s="4" t="s">
        <v>75</v>
      </c>
      <c r="BK403" s="237">
        <f>ROUND(I403*H403,2)</f>
        <v>0</v>
      </c>
      <c r="BL403" s="4" t="s">
        <v>292</v>
      </c>
      <c r="BM403" s="236" t="s">
        <v>1499</v>
      </c>
    </row>
    <row r="404" spans="2:65" s="242" customFormat="1">
      <c r="B404" s="241"/>
      <c r="D404" s="243" t="s">
        <v>279</v>
      </c>
      <c r="E404" s="244" t="s">
        <v>3</v>
      </c>
      <c r="F404" s="245" t="s">
        <v>75</v>
      </c>
      <c r="H404" s="246">
        <v>1</v>
      </c>
      <c r="L404" s="241"/>
      <c r="M404" s="247"/>
      <c r="T404" s="248"/>
      <c r="AT404" s="244" t="s">
        <v>279</v>
      </c>
      <c r="AU404" s="244" t="s">
        <v>77</v>
      </c>
      <c r="AV404" s="242" t="s">
        <v>77</v>
      </c>
      <c r="AW404" s="242" t="s">
        <v>30</v>
      </c>
      <c r="AX404" s="242" t="s">
        <v>75</v>
      </c>
      <c r="AY404" s="244" t="s">
        <v>268</v>
      </c>
    </row>
    <row r="405" spans="2:65" s="1" customFormat="1" ht="16.5" customHeight="1">
      <c r="B405" s="14"/>
      <c r="C405" s="262" t="s">
        <v>926</v>
      </c>
      <c r="D405" s="262" t="s">
        <v>383</v>
      </c>
      <c r="E405" s="263" t="s">
        <v>774</v>
      </c>
      <c r="F405" s="264" t="s">
        <v>775</v>
      </c>
      <c r="G405" s="265" t="s">
        <v>317</v>
      </c>
      <c r="H405" s="266">
        <v>1</v>
      </c>
      <c r="I405" s="24"/>
      <c r="J405" s="268">
        <f>ROUND(I405*H405,2)</f>
        <v>0</v>
      </c>
      <c r="K405" s="264" t="s">
        <v>303</v>
      </c>
      <c r="L405" s="269"/>
      <c r="M405" s="270" t="s">
        <v>3</v>
      </c>
      <c r="N405" s="271" t="s">
        <v>39</v>
      </c>
      <c r="P405" s="234">
        <f>O405*H405</f>
        <v>0</v>
      </c>
      <c r="Q405" s="234">
        <v>0</v>
      </c>
      <c r="R405" s="234">
        <f>Q405*H405</f>
        <v>0</v>
      </c>
      <c r="S405" s="234">
        <v>0</v>
      </c>
      <c r="T405" s="235">
        <f>S405*H405</f>
        <v>0</v>
      </c>
      <c r="AR405" s="236" t="s">
        <v>470</v>
      </c>
      <c r="AT405" s="236" t="s">
        <v>383</v>
      </c>
      <c r="AU405" s="236" t="s">
        <v>77</v>
      </c>
      <c r="AY405" s="4" t="s">
        <v>268</v>
      </c>
      <c r="BE405" s="237">
        <f>IF(N405="základní",J405,0)</f>
        <v>0</v>
      </c>
      <c r="BF405" s="237">
        <f>IF(N405="snížená",J405,0)</f>
        <v>0</v>
      </c>
      <c r="BG405" s="237">
        <f>IF(N405="zákl. přenesená",J405,0)</f>
        <v>0</v>
      </c>
      <c r="BH405" s="237">
        <f>IF(N405="sníž. přenesená",J405,0)</f>
        <v>0</v>
      </c>
      <c r="BI405" s="237">
        <f>IF(N405="nulová",J405,0)</f>
        <v>0</v>
      </c>
      <c r="BJ405" s="4" t="s">
        <v>75</v>
      </c>
      <c r="BK405" s="237">
        <f>ROUND(I405*H405,2)</f>
        <v>0</v>
      </c>
      <c r="BL405" s="4" t="s">
        <v>292</v>
      </c>
      <c r="BM405" s="236" t="s">
        <v>1500</v>
      </c>
    </row>
    <row r="406" spans="2:65" s="1" customFormat="1" ht="24.2" customHeight="1">
      <c r="B406" s="14"/>
      <c r="C406" s="225" t="s">
        <v>927</v>
      </c>
      <c r="D406" s="225" t="s">
        <v>271</v>
      </c>
      <c r="E406" s="226" t="s">
        <v>745</v>
      </c>
      <c r="F406" s="227" t="s">
        <v>746</v>
      </c>
      <c r="G406" s="228" t="s">
        <v>379</v>
      </c>
      <c r="H406" s="229">
        <v>48.42</v>
      </c>
      <c r="I406" s="22"/>
      <c r="J406" s="231">
        <f>ROUND(I406*H406,2)</f>
        <v>0</v>
      </c>
      <c r="K406" s="227" t="s">
        <v>274</v>
      </c>
      <c r="L406" s="14"/>
      <c r="M406" s="232" t="s">
        <v>3</v>
      </c>
      <c r="N406" s="233" t="s">
        <v>39</v>
      </c>
      <c r="P406" s="234">
        <f>O406*H406</f>
        <v>0</v>
      </c>
      <c r="Q406" s="234">
        <v>9.0000000000000006E-5</v>
      </c>
      <c r="R406" s="234">
        <f>Q406*H406</f>
        <v>4.3578000000000002E-3</v>
      </c>
      <c r="S406" s="234">
        <v>0</v>
      </c>
      <c r="T406" s="235">
        <f>S406*H406</f>
        <v>0</v>
      </c>
      <c r="AR406" s="236" t="s">
        <v>292</v>
      </c>
      <c r="AT406" s="236" t="s">
        <v>271</v>
      </c>
      <c r="AU406" s="236" t="s">
        <v>77</v>
      </c>
      <c r="AY406" s="4" t="s">
        <v>268</v>
      </c>
      <c r="BE406" s="237">
        <f>IF(N406="základní",J406,0)</f>
        <v>0</v>
      </c>
      <c r="BF406" s="237">
        <f>IF(N406="snížená",J406,0)</f>
        <v>0</v>
      </c>
      <c r="BG406" s="237">
        <f>IF(N406="zákl. přenesená",J406,0)</f>
        <v>0</v>
      </c>
      <c r="BH406" s="237">
        <f>IF(N406="sníž. přenesená",J406,0)</f>
        <v>0</v>
      </c>
      <c r="BI406" s="237">
        <f>IF(N406="nulová",J406,0)</f>
        <v>0</v>
      </c>
      <c r="BJ406" s="4" t="s">
        <v>75</v>
      </c>
      <c r="BK406" s="237">
        <f>ROUND(I406*H406,2)</f>
        <v>0</v>
      </c>
      <c r="BL406" s="4" t="s">
        <v>292</v>
      </c>
      <c r="BM406" s="236" t="s">
        <v>747</v>
      </c>
    </row>
    <row r="407" spans="2:65" s="1" customFormat="1">
      <c r="B407" s="14"/>
      <c r="D407" s="238" t="s">
        <v>277</v>
      </c>
      <c r="F407" s="239" t="s">
        <v>748</v>
      </c>
      <c r="L407" s="14"/>
      <c r="M407" s="240"/>
      <c r="T407" s="142"/>
      <c r="AT407" s="4" t="s">
        <v>277</v>
      </c>
      <c r="AU407" s="4" t="s">
        <v>77</v>
      </c>
    </row>
    <row r="408" spans="2:65" s="242" customFormat="1">
      <c r="B408" s="241"/>
      <c r="D408" s="243" t="s">
        <v>279</v>
      </c>
      <c r="E408" s="244" t="s">
        <v>3</v>
      </c>
      <c r="F408" s="245" t="s">
        <v>197</v>
      </c>
      <c r="H408" s="246">
        <v>28.17</v>
      </c>
      <c r="L408" s="241"/>
      <c r="M408" s="247"/>
      <c r="T408" s="248"/>
      <c r="AT408" s="244" t="s">
        <v>279</v>
      </c>
      <c r="AU408" s="244" t="s">
        <v>77</v>
      </c>
      <c r="AV408" s="242" t="s">
        <v>77</v>
      </c>
      <c r="AW408" s="242" t="s">
        <v>30</v>
      </c>
      <c r="AX408" s="242" t="s">
        <v>68</v>
      </c>
      <c r="AY408" s="244" t="s">
        <v>268</v>
      </c>
    </row>
    <row r="409" spans="2:65" s="242" customFormat="1">
      <c r="B409" s="241"/>
      <c r="D409" s="243" t="s">
        <v>279</v>
      </c>
      <c r="E409" s="244" t="s">
        <v>3</v>
      </c>
      <c r="F409" s="245" t="s">
        <v>749</v>
      </c>
      <c r="H409" s="246">
        <v>20.25</v>
      </c>
      <c r="L409" s="241"/>
      <c r="M409" s="247"/>
      <c r="T409" s="248"/>
      <c r="AT409" s="244" t="s">
        <v>279</v>
      </c>
      <c r="AU409" s="244" t="s">
        <v>77</v>
      </c>
      <c r="AV409" s="242" t="s">
        <v>77</v>
      </c>
      <c r="AW409" s="242" t="s">
        <v>30</v>
      </c>
      <c r="AX409" s="242" t="s">
        <v>68</v>
      </c>
      <c r="AY409" s="244" t="s">
        <v>268</v>
      </c>
    </row>
    <row r="410" spans="2:65" s="250" customFormat="1">
      <c r="B410" s="249"/>
      <c r="D410" s="243" t="s">
        <v>279</v>
      </c>
      <c r="E410" s="251" t="s">
        <v>3</v>
      </c>
      <c r="F410" s="252" t="s">
        <v>298</v>
      </c>
      <c r="H410" s="253">
        <v>48.42</v>
      </c>
      <c r="L410" s="249"/>
      <c r="M410" s="254"/>
      <c r="T410" s="255"/>
      <c r="AT410" s="251" t="s">
        <v>279</v>
      </c>
      <c r="AU410" s="251" t="s">
        <v>77</v>
      </c>
      <c r="AV410" s="250" t="s">
        <v>275</v>
      </c>
      <c r="AW410" s="250" t="s">
        <v>30</v>
      </c>
      <c r="AX410" s="250" t="s">
        <v>75</v>
      </c>
      <c r="AY410" s="251" t="s">
        <v>268</v>
      </c>
    </row>
    <row r="411" spans="2:65" s="1" customFormat="1" ht="24.2" customHeight="1">
      <c r="B411" s="14"/>
      <c r="C411" s="225" t="s">
        <v>928</v>
      </c>
      <c r="D411" s="225" t="s">
        <v>271</v>
      </c>
      <c r="E411" s="226" t="s">
        <v>751</v>
      </c>
      <c r="F411" s="227" t="s">
        <v>752</v>
      </c>
      <c r="G411" s="228" t="s">
        <v>317</v>
      </c>
      <c r="H411" s="229">
        <v>17</v>
      </c>
      <c r="I411" s="22"/>
      <c r="J411" s="231">
        <f>ROUND(I411*H411,2)</f>
        <v>0</v>
      </c>
      <c r="K411" s="227" t="s">
        <v>274</v>
      </c>
      <c r="L411" s="14"/>
      <c r="M411" s="232" t="s">
        <v>3</v>
      </c>
      <c r="N411" s="233" t="s">
        <v>39</v>
      </c>
      <c r="P411" s="234">
        <f>O411*H411</f>
        <v>0</v>
      </c>
      <c r="Q411" s="234">
        <v>0</v>
      </c>
      <c r="R411" s="234">
        <f>Q411*H411</f>
        <v>0</v>
      </c>
      <c r="S411" s="234">
        <v>0</v>
      </c>
      <c r="T411" s="235">
        <f>S411*H411</f>
        <v>0</v>
      </c>
      <c r="AR411" s="236" t="s">
        <v>292</v>
      </c>
      <c r="AT411" s="236" t="s">
        <v>271</v>
      </c>
      <c r="AU411" s="236" t="s">
        <v>77</v>
      </c>
      <c r="AY411" s="4" t="s">
        <v>268</v>
      </c>
      <c r="BE411" s="237">
        <f>IF(N411="základní",J411,0)</f>
        <v>0</v>
      </c>
      <c r="BF411" s="237">
        <f>IF(N411="snížená",J411,0)</f>
        <v>0</v>
      </c>
      <c r="BG411" s="237">
        <f>IF(N411="zákl. přenesená",J411,0)</f>
        <v>0</v>
      </c>
      <c r="BH411" s="237">
        <f>IF(N411="sníž. přenesená",J411,0)</f>
        <v>0</v>
      </c>
      <c r="BI411" s="237">
        <f>IF(N411="nulová",J411,0)</f>
        <v>0</v>
      </c>
      <c r="BJ411" s="4" t="s">
        <v>75</v>
      </c>
      <c r="BK411" s="237">
        <f>ROUND(I411*H411,2)</f>
        <v>0</v>
      </c>
      <c r="BL411" s="4" t="s">
        <v>292</v>
      </c>
      <c r="BM411" s="236" t="s">
        <v>753</v>
      </c>
    </row>
    <row r="412" spans="2:65" s="1" customFormat="1">
      <c r="B412" s="14"/>
      <c r="D412" s="238" t="s">
        <v>277</v>
      </c>
      <c r="F412" s="239" t="s">
        <v>754</v>
      </c>
      <c r="L412" s="14"/>
      <c r="M412" s="240"/>
      <c r="T412" s="142"/>
      <c r="AT412" s="4" t="s">
        <v>277</v>
      </c>
      <c r="AU412" s="4" t="s">
        <v>77</v>
      </c>
    </row>
    <row r="413" spans="2:65" s="242" customFormat="1">
      <c r="B413" s="241"/>
      <c r="D413" s="243" t="s">
        <v>279</v>
      </c>
      <c r="E413" s="244" t="s">
        <v>3</v>
      </c>
      <c r="F413" s="245" t="s">
        <v>755</v>
      </c>
      <c r="H413" s="246">
        <v>6</v>
      </c>
      <c r="L413" s="241"/>
      <c r="M413" s="247"/>
      <c r="T413" s="248"/>
      <c r="AT413" s="244" t="s">
        <v>279</v>
      </c>
      <c r="AU413" s="244" t="s">
        <v>77</v>
      </c>
      <c r="AV413" s="242" t="s">
        <v>77</v>
      </c>
      <c r="AW413" s="242" t="s">
        <v>30</v>
      </c>
      <c r="AX413" s="242" t="s">
        <v>68</v>
      </c>
      <c r="AY413" s="244" t="s">
        <v>268</v>
      </c>
    </row>
    <row r="414" spans="2:65" s="242" customFormat="1">
      <c r="B414" s="241"/>
      <c r="D414" s="243" t="s">
        <v>279</v>
      </c>
      <c r="E414" s="244" t="s">
        <v>3</v>
      </c>
      <c r="F414" s="245" t="s">
        <v>756</v>
      </c>
      <c r="H414" s="246">
        <v>5</v>
      </c>
      <c r="L414" s="241"/>
      <c r="M414" s="247"/>
      <c r="T414" s="248"/>
      <c r="AT414" s="244" t="s">
        <v>279</v>
      </c>
      <c r="AU414" s="244" t="s">
        <v>77</v>
      </c>
      <c r="AV414" s="242" t="s">
        <v>77</v>
      </c>
      <c r="AW414" s="242" t="s">
        <v>30</v>
      </c>
      <c r="AX414" s="242" t="s">
        <v>68</v>
      </c>
      <c r="AY414" s="244" t="s">
        <v>268</v>
      </c>
    </row>
    <row r="415" spans="2:65" s="242" customFormat="1">
      <c r="B415" s="241"/>
      <c r="D415" s="243" t="s">
        <v>279</v>
      </c>
      <c r="E415" s="244" t="s">
        <v>3</v>
      </c>
      <c r="F415" s="245" t="s">
        <v>1501</v>
      </c>
      <c r="H415" s="246">
        <v>6</v>
      </c>
      <c r="L415" s="241"/>
      <c r="M415" s="247"/>
      <c r="T415" s="248"/>
      <c r="AT415" s="244" t="s">
        <v>279</v>
      </c>
      <c r="AU415" s="244" t="s">
        <v>77</v>
      </c>
      <c r="AV415" s="242" t="s">
        <v>77</v>
      </c>
      <c r="AW415" s="242" t="s">
        <v>30</v>
      </c>
      <c r="AX415" s="242" t="s">
        <v>68</v>
      </c>
      <c r="AY415" s="244" t="s">
        <v>268</v>
      </c>
    </row>
    <row r="416" spans="2:65" s="250" customFormat="1">
      <c r="B416" s="249"/>
      <c r="D416" s="243" t="s">
        <v>279</v>
      </c>
      <c r="E416" s="251" t="s">
        <v>3</v>
      </c>
      <c r="F416" s="252" t="s">
        <v>298</v>
      </c>
      <c r="H416" s="253">
        <v>17</v>
      </c>
      <c r="L416" s="249"/>
      <c r="M416" s="254"/>
      <c r="T416" s="255"/>
      <c r="AT416" s="251" t="s">
        <v>279</v>
      </c>
      <c r="AU416" s="251" t="s">
        <v>77</v>
      </c>
      <c r="AV416" s="250" t="s">
        <v>275</v>
      </c>
      <c r="AW416" s="250" t="s">
        <v>30</v>
      </c>
      <c r="AX416" s="250" t="s">
        <v>75</v>
      </c>
      <c r="AY416" s="251" t="s">
        <v>268</v>
      </c>
    </row>
    <row r="417" spans="2:65" s="1" customFormat="1" ht="24.2" customHeight="1">
      <c r="B417" s="14"/>
      <c r="C417" s="225" t="s">
        <v>929</v>
      </c>
      <c r="D417" s="225" t="s">
        <v>271</v>
      </c>
      <c r="E417" s="226" t="s">
        <v>758</v>
      </c>
      <c r="F417" s="227" t="s">
        <v>759</v>
      </c>
      <c r="G417" s="228" t="s">
        <v>317</v>
      </c>
      <c r="H417" s="229">
        <v>3</v>
      </c>
      <c r="I417" s="22"/>
      <c r="J417" s="231">
        <f>ROUND(I417*H417,2)</f>
        <v>0</v>
      </c>
      <c r="K417" s="227" t="s">
        <v>274</v>
      </c>
      <c r="L417" s="14"/>
      <c r="M417" s="232" t="s">
        <v>3</v>
      </c>
      <c r="N417" s="233" t="s">
        <v>39</v>
      </c>
      <c r="P417" s="234">
        <f>O417*H417</f>
        <v>0</v>
      </c>
      <c r="Q417" s="234">
        <v>0</v>
      </c>
      <c r="R417" s="234">
        <f>Q417*H417</f>
        <v>0</v>
      </c>
      <c r="S417" s="234">
        <v>0</v>
      </c>
      <c r="T417" s="235">
        <f>S417*H417</f>
        <v>0</v>
      </c>
      <c r="AR417" s="236" t="s">
        <v>292</v>
      </c>
      <c r="AT417" s="236" t="s">
        <v>271</v>
      </c>
      <c r="AU417" s="236" t="s">
        <v>77</v>
      </c>
      <c r="AY417" s="4" t="s">
        <v>268</v>
      </c>
      <c r="BE417" s="237">
        <f>IF(N417="základní",J417,0)</f>
        <v>0</v>
      </c>
      <c r="BF417" s="237">
        <f>IF(N417="snížená",J417,0)</f>
        <v>0</v>
      </c>
      <c r="BG417" s="237">
        <f>IF(N417="zákl. přenesená",J417,0)</f>
        <v>0</v>
      </c>
      <c r="BH417" s="237">
        <f>IF(N417="sníž. přenesená",J417,0)</f>
        <v>0</v>
      </c>
      <c r="BI417" s="237">
        <f>IF(N417="nulová",J417,0)</f>
        <v>0</v>
      </c>
      <c r="BJ417" s="4" t="s">
        <v>75</v>
      </c>
      <c r="BK417" s="237">
        <f>ROUND(I417*H417,2)</f>
        <v>0</v>
      </c>
      <c r="BL417" s="4" t="s">
        <v>292</v>
      </c>
      <c r="BM417" s="236" t="s">
        <v>760</v>
      </c>
    </row>
    <row r="418" spans="2:65" s="1" customFormat="1">
      <c r="B418" s="14"/>
      <c r="D418" s="238" t="s">
        <v>277</v>
      </c>
      <c r="F418" s="239" t="s">
        <v>761</v>
      </c>
      <c r="L418" s="14"/>
      <c r="M418" s="240"/>
      <c r="T418" s="142"/>
      <c r="AT418" s="4" t="s">
        <v>277</v>
      </c>
      <c r="AU418" s="4" t="s">
        <v>77</v>
      </c>
    </row>
    <row r="419" spans="2:65" s="242" customFormat="1">
      <c r="B419" s="241"/>
      <c r="D419" s="243" t="s">
        <v>279</v>
      </c>
      <c r="E419" s="244" t="s">
        <v>3</v>
      </c>
      <c r="F419" s="245" t="s">
        <v>762</v>
      </c>
      <c r="H419" s="246">
        <v>3</v>
      </c>
      <c r="L419" s="241"/>
      <c r="M419" s="247"/>
      <c r="T419" s="248"/>
      <c r="AT419" s="244" t="s">
        <v>279</v>
      </c>
      <c r="AU419" s="244" t="s">
        <v>77</v>
      </c>
      <c r="AV419" s="242" t="s">
        <v>77</v>
      </c>
      <c r="AW419" s="242" t="s">
        <v>30</v>
      </c>
      <c r="AX419" s="242" t="s">
        <v>75</v>
      </c>
      <c r="AY419" s="244" t="s">
        <v>268</v>
      </c>
    </row>
    <row r="420" spans="2:65" s="1" customFormat="1" ht="37.9" customHeight="1">
      <c r="B420" s="14"/>
      <c r="C420" s="225" t="s">
        <v>931</v>
      </c>
      <c r="D420" s="225" t="s">
        <v>271</v>
      </c>
      <c r="E420" s="226" t="s">
        <v>764</v>
      </c>
      <c r="F420" s="227" t="s">
        <v>765</v>
      </c>
      <c r="G420" s="228" t="s">
        <v>379</v>
      </c>
      <c r="H420" s="229">
        <v>10.085000000000001</v>
      </c>
      <c r="I420" s="22"/>
      <c r="J420" s="231">
        <f>ROUND(I420*H420,2)</f>
        <v>0</v>
      </c>
      <c r="K420" s="227" t="s">
        <v>274</v>
      </c>
      <c r="L420" s="14"/>
      <c r="M420" s="232" t="s">
        <v>3</v>
      </c>
      <c r="N420" s="233" t="s">
        <v>39</v>
      </c>
      <c r="P420" s="234">
        <f>O420*H420</f>
        <v>0</v>
      </c>
      <c r="Q420" s="234">
        <v>2E-3</v>
      </c>
      <c r="R420" s="234">
        <f>Q420*H420</f>
        <v>2.017E-2</v>
      </c>
      <c r="S420" s="234">
        <v>0</v>
      </c>
      <c r="T420" s="235">
        <f>S420*H420</f>
        <v>0</v>
      </c>
      <c r="AR420" s="236" t="s">
        <v>292</v>
      </c>
      <c r="AT420" s="236" t="s">
        <v>271</v>
      </c>
      <c r="AU420" s="236" t="s">
        <v>77</v>
      </c>
      <c r="AY420" s="4" t="s">
        <v>268</v>
      </c>
      <c r="BE420" s="237">
        <f>IF(N420="základní",J420,0)</f>
        <v>0</v>
      </c>
      <c r="BF420" s="237">
        <f>IF(N420="snížená",J420,0)</f>
        <v>0</v>
      </c>
      <c r="BG420" s="237">
        <f>IF(N420="zákl. přenesená",J420,0)</f>
        <v>0</v>
      </c>
      <c r="BH420" s="237">
        <f>IF(N420="sníž. přenesená",J420,0)</f>
        <v>0</v>
      </c>
      <c r="BI420" s="237">
        <f>IF(N420="nulová",J420,0)</f>
        <v>0</v>
      </c>
      <c r="BJ420" s="4" t="s">
        <v>75</v>
      </c>
      <c r="BK420" s="237">
        <f>ROUND(I420*H420,2)</f>
        <v>0</v>
      </c>
      <c r="BL420" s="4" t="s">
        <v>292</v>
      </c>
      <c r="BM420" s="236" t="s">
        <v>766</v>
      </c>
    </row>
    <row r="421" spans="2:65" s="1" customFormat="1">
      <c r="B421" s="14"/>
      <c r="D421" s="238" t="s">
        <v>277</v>
      </c>
      <c r="F421" s="239" t="s">
        <v>767</v>
      </c>
      <c r="L421" s="14"/>
      <c r="M421" s="240"/>
      <c r="T421" s="142"/>
      <c r="AT421" s="4" t="s">
        <v>277</v>
      </c>
      <c r="AU421" s="4" t="s">
        <v>77</v>
      </c>
    </row>
    <row r="422" spans="2:65" s="242" customFormat="1">
      <c r="B422" s="241"/>
      <c r="D422" s="243" t="s">
        <v>279</v>
      </c>
      <c r="E422" s="244" t="s">
        <v>3</v>
      </c>
      <c r="F422" s="245" t="s">
        <v>221</v>
      </c>
      <c r="H422" s="246">
        <v>5.0999999999999996</v>
      </c>
      <c r="L422" s="241"/>
      <c r="M422" s="247"/>
      <c r="T422" s="248"/>
      <c r="AT422" s="244" t="s">
        <v>279</v>
      </c>
      <c r="AU422" s="244" t="s">
        <v>77</v>
      </c>
      <c r="AV422" s="242" t="s">
        <v>77</v>
      </c>
      <c r="AW422" s="242" t="s">
        <v>30</v>
      </c>
      <c r="AX422" s="242" t="s">
        <v>68</v>
      </c>
      <c r="AY422" s="244" t="s">
        <v>268</v>
      </c>
    </row>
    <row r="423" spans="2:65" s="242" customFormat="1">
      <c r="B423" s="241"/>
      <c r="D423" s="243" t="s">
        <v>279</v>
      </c>
      <c r="E423" s="244" t="s">
        <v>3</v>
      </c>
      <c r="F423" s="245" t="s">
        <v>1497</v>
      </c>
      <c r="H423" s="246">
        <v>4.9850000000000003</v>
      </c>
      <c r="L423" s="241"/>
      <c r="M423" s="247"/>
      <c r="T423" s="248"/>
      <c r="AT423" s="244" t="s">
        <v>279</v>
      </c>
      <c r="AU423" s="244" t="s">
        <v>77</v>
      </c>
      <c r="AV423" s="242" t="s">
        <v>77</v>
      </c>
      <c r="AW423" s="242" t="s">
        <v>30</v>
      </c>
      <c r="AX423" s="242" t="s">
        <v>68</v>
      </c>
      <c r="AY423" s="244" t="s">
        <v>268</v>
      </c>
    </row>
    <row r="424" spans="2:65" s="250" customFormat="1">
      <c r="B424" s="249"/>
      <c r="D424" s="243" t="s">
        <v>279</v>
      </c>
      <c r="E424" s="251" t="s">
        <v>3</v>
      </c>
      <c r="F424" s="252" t="s">
        <v>298</v>
      </c>
      <c r="H424" s="253">
        <v>10.085000000000001</v>
      </c>
      <c r="L424" s="249"/>
      <c r="M424" s="254"/>
      <c r="T424" s="255"/>
      <c r="AT424" s="251" t="s">
        <v>279</v>
      </c>
      <c r="AU424" s="251" t="s">
        <v>77</v>
      </c>
      <c r="AV424" s="250" t="s">
        <v>275</v>
      </c>
      <c r="AW424" s="250" t="s">
        <v>30</v>
      </c>
      <c r="AX424" s="250" t="s">
        <v>75</v>
      </c>
      <c r="AY424" s="251" t="s">
        <v>268</v>
      </c>
    </row>
    <row r="425" spans="2:65" s="1" customFormat="1" ht="33" customHeight="1">
      <c r="B425" s="14"/>
      <c r="C425" s="262" t="s">
        <v>932</v>
      </c>
      <c r="D425" s="262" t="s">
        <v>383</v>
      </c>
      <c r="E425" s="263" t="s">
        <v>726</v>
      </c>
      <c r="F425" s="264" t="s">
        <v>727</v>
      </c>
      <c r="G425" s="265" t="s">
        <v>184</v>
      </c>
      <c r="H425" s="266">
        <v>5.0430000000000001</v>
      </c>
      <c r="I425" s="24"/>
      <c r="J425" s="268">
        <f>ROUND(I425*H425,2)</f>
        <v>0</v>
      </c>
      <c r="K425" s="264" t="s">
        <v>274</v>
      </c>
      <c r="L425" s="269"/>
      <c r="M425" s="270" t="s">
        <v>3</v>
      </c>
      <c r="N425" s="271" t="s">
        <v>39</v>
      </c>
      <c r="P425" s="234">
        <f>O425*H425</f>
        <v>0</v>
      </c>
      <c r="Q425" s="234">
        <v>1.4290000000000001E-2</v>
      </c>
      <c r="R425" s="234">
        <f>Q425*H425</f>
        <v>7.2064470000000005E-2</v>
      </c>
      <c r="S425" s="234">
        <v>0</v>
      </c>
      <c r="T425" s="235">
        <f>S425*H425</f>
        <v>0</v>
      </c>
      <c r="AR425" s="236" t="s">
        <v>470</v>
      </c>
      <c r="AT425" s="236" t="s">
        <v>383</v>
      </c>
      <c r="AU425" s="236" t="s">
        <v>77</v>
      </c>
      <c r="AY425" s="4" t="s">
        <v>268</v>
      </c>
      <c r="BE425" s="237">
        <f>IF(N425="základní",J425,0)</f>
        <v>0</v>
      </c>
      <c r="BF425" s="237">
        <f>IF(N425="snížená",J425,0)</f>
        <v>0</v>
      </c>
      <c r="BG425" s="237">
        <f>IF(N425="zákl. přenesená",J425,0)</f>
        <v>0</v>
      </c>
      <c r="BH425" s="237">
        <f>IF(N425="sníž. přenesená",J425,0)</f>
        <v>0</v>
      </c>
      <c r="BI425" s="237">
        <f>IF(N425="nulová",J425,0)</f>
        <v>0</v>
      </c>
      <c r="BJ425" s="4" t="s">
        <v>75</v>
      </c>
      <c r="BK425" s="237">
        <f>ROUND(I425*H425,2)</f>
        <v>0</v>
      </c>
      <c r="BL425" s="4" t="s">
        <v>292</v>
      </c>
      <c r="BM425" s="236" t="s">
        <v>782</v>
      </c>
    </row>
    <row r="426" spans="2:65" s="242" customFormat="1">
      <c r="B426" s="241"/>
      <c r="D426" s="243" t="s">
        <v>279</v>
      </c>
      <c r="F426" s="245" t="s">
        <v>1502</v>
      </c>
      <c r="H426" s="246">
        <v>5.0430000000000001</v>
      </c>
      <c r="L426" s="241"/>
      <c r="M426" s="247"/>
      <c r="T426" s="248"/>
      <c r="AT426" s="244" t="s">
        <v>279</v>
      </c>
      <c r="AU426" s="244" t="s">
        <v>77</v>
      </c>
      <c r="AV426" s="242" t="s">
        <v>77</v>
      </c>
      <c r="AW426" s="242" t="s">
        <v>4</v>
      </c>
      <c r="AX426" s="242" t="s">
        <v>75</v>
      </c>
      <c r="AY426" s="244" t="s">
        <v>268</v>
      </c>
    </row>
    <row r="427" spans="2:65" s="1" customFormat="1" ht="55.5" customHeight="1">
      <c r="B427" s="14"/>
      <c r="C427" s="225" t="s">
        <v>1503</v>
      </c>
      <c r="D427" s="225" t="s">
        <v>271</v>
      </c>
      <c r="E427" s="226" t="s">
        <v>785</v>
      </c>
      <c r="F427" s="227" t="s">
        <v>786</v>
      </c>
      <c r="G427" s="228" t="s">
        <v>353</v>
      </c>
      <c r="H427" s="229">
        <v>1.1659999999999999</v>
      </c>
      <c r="I427" s="22"/>
      <c r="J427" s="231">
        <f>ROUND(I427*H427,2)</f>
        <v>0</v>
      </c>
      <c r="K427" s="227" t="s">
        <v>274</v>
      </c>
      <c r="L427" s="14"/>
      <c r="M427" s="232" t="s">
        <v>3</v>
      </c>
      <c r="N427" s="233" t="s">
        <v>39</v>
      </c>
      <c r="P427" s="234">
        <f>O427*H427</f>
        <v>0</v>
      </c>
      <c r="Q427" s="234">
        <v>0</v>
      </c>
      <c r="R427" s="234">
        <f>Q427*H427</f>
        <v>0</v>
      </c>
      <c r="S427" s="234">
        <v>0</v>
      </c>
      <c r="T427" s="235">
        <f>S427*H427</f>
        <v>0</v>
      </c>
      <c r="AR427" s="236" t="s">
        <v>292</v>
      </c>
      <c r="AT427" s="236" t="s">
        <v>271</v>
      </c>
      <c r="AU427" s="236" t="s">
        <v>77</v>
      </c>
      <c r="AY427" s="4" t="s">
        <v>268</v>
      </c>
      <c r="BE427" s="237">
        <f>IF(N427="základní",J427,0)</f>
        <v>0</v>
      </c>
      <c r="BF427" s="237">
        <f>IF(N427="snížená",J427,0)</f>
        <v>0</v>
      </c>
      <c r="BG427" s="237">
        <f>IF(N427="zákl. přenesená",J427,0)</f>
        <v>0</v>
      </c>
      <c r="BH427" s="237">
        <f>IF(N427="sníž. přenesená",J427,0)</f>
        <v>0</v>
      </c>
      <c r="BI427" s="237">
        <f>IF(N427="nulová",J427,0)</f>
        <v>0</v>
      </c>
      <c r="BJ427" s="4" t="s">
        <v>75</v>
      </c>
      <c r="BK427" s="237">
        <f>ROUND(I427*H427,2)</f>
        <v>0</v>
      </c>
      <c r="BL427" s="4" t="s">
        <v>292</v>
      </c>
      <c r="BM427" s="236" t="s">
        <v>787</v>
      </c>
    </row>
    <row r="428" spans="2:65" s="1" customFormat="1">
      <c r="B428" s="14"/>
      <c r="D428" s="238" t="s">
        <v>277</v>
      </c>
      <c r="F428" s="239" t="s">
        <v>788</v>
      </c>
      <c r="L428" s="14"/>
      <c r="M428" s="240"/>
      <c r="T428" s="142"/>
      <c r="AT428" s="4" t="s">
        <v>277</v>
      </c>
      <c r="AU428" s="4" t="s">
        <v>77</v>
      </c>
    </row>
    <row r="429" spans="2:65" s="214" customFormat="1" ht="22.9" customHeight="1">
      <c r="B429" s="213"/>
      <c r="D429" s="215" t="s">
        <v>67</v>
      </c>
      <c r="E429" s="223" t="s">
        <v>789</v>
      </c>
      <c r="F429" s="223" t="s">
        <v>790</v>
      </c>
      <c r="J429" s="224">
        <f>BK429</f>
        <v>0</v>
      </c>
      <c r="L429" s="213"/>
      <c r="M429" s="218"/>
      <c r="P429" s="219">
        <f>SUM(P430:P450)</f>
        <v>0</v>
      </c>
      <c r="R429" s="219">
        <f>SUM(R430:R450)</f>
        <v>2.8010772999999999E-2</v>
      </c>
      <c r="T429" s="220">
        <f>SUM(T430:T450)</f>
        <v>1.3928999999999999E-3</v>
      </c>
      <c r="AR429" s="215" t="s">
        <v>77</v>
      </c>
      <c r="AT429" s="221" t="s">
        <v>67</v>
      </c>
      <c r="AU429" s="221" t="s">
        <v>75</v>
      </c>
      <c r="AY429" s="215" t="s">
        <v>268</v>
      </c>
      <c r="BK429" s="222">
        <f>SUM(BK430:BK450)</f>
        <v>0</v>
      </c>
    </row>
    <row r="430" spans="2:65" s="1" customFormat="1" ht="24.2" customHeight="1">
      <c r="B430" s="14"/>
      <c r="C430" s="225" t="s">
        <v>1504</v>
      </c>
      <c r="D430" s="225" t="s">
        <v>271</v>
      </c>
      <c r="E430" s="226" t="s">
        <v>792</v>
      </c>
      <c r="F430" s="227" t="s">
        <v>793</v>
      </c>
      <c r="G430" s="228" t="s">
        <v>184</v>
      </c>
      <c r="H430" s="229">
        <v>55.780999999999999</v>
      </c>
      <c r="I430" s="22"/>
      <c r="J430" s="231">
        <f>ROUND(I430*H430,2)</f>
        <v>0</v>
      </c>
      <c r="K430" s="227" t="s">
        <v>274</v>
      </c>
      <c r="L430" s="14"/>
      <c r="M430" s="232" t="s">
        <v>3</v>
      </c>
      <c r="N430" s="233" t="s">
        <v>39</v>
      </c>
      <c r="P430" s="234">
        <f>O430*H430</f>
        <v>0</v>
      </c>
      <c r="Q430" s="234">
        <v>0</v>
      </c>
      <c r="R430" s="234">
        <f>Q430*H430</f>
        <v>0</v>
      </c>
      <c r="S430" s="234">
        <v>0</v>
      </c>
      <c r="T430" s="235">
        <f>S430*H430</f>
        <v>0</v>
      </c>
      <c r="AR430" s="236" t="s">
        <v>292</v>
      </c>
      <c r="AT430" s="236" t="s">
        <v>271</v>
      </c>
      <c r="AU430" s="236" t="s">
        <v>77</v>
      </c>
      <c r="AY430" s="4" t="s">
        <v>268</v>
      </c>
      <c r="BE430" s="237">
        <f>IF(N430="základní",J430,0)</f>
        <v>0</v>
      </c>
      <c r="BF430" s="237">
        <f>IF(N430="snížená",J430,0)</f>
        <v>0</v>
      </c>
      <c r="BG430" s="237">
        <f>IF(N430="zákl. přenesená",J430,0)</f>
        <v>0</v>
      </c>
      <c r="BH430" s="237">
        <f>IF(N430="sníž. přenesená",J430,0)</f>
        <v>0</v>
      </c>
      <c r="BI430" s="237">
        <f>IF(N430="nulová",J430,0)</f>
        <v>0</v>
      </c>
      <c r="BJ430" s="4" t="s">
        <v>75</v>
      </c>
      <c r="BK430" s="237">
        <f>ROUND(I430*H430,2)</f>
        <v>0</v>
      </c>
      <c r="BL430" s="4" t="s">
        <v>292</v>
      </c>
      <c r="BM430" s="236" t="s">
        <v>794</v>
      </c>
    </row>
    <row r="431" spans="2:65" s="1" customFormat="1">
      <c r="B431" s="14"/>
      <c r="D431" s="238" t="s">
        <v>277</v>
      </c>
      <c r="F431" s="239" t="s">
        <v>795</v>
      </c>
      <c r="L431" s="14"/>
      <c r="M431" s="240"/>
      <c r="T431" s="142"/>
      <c r="AT431" s="4" t="s">
        <v>277</v>
      </c>
      <c r="AU431" s="4" t="s">
        <v>77</v>
      </c>
    </row>
    <row r="432" spans="2:65" s="242" customFormat="1">
      <c r="B432" s="241"/>
      <c r="D432" s="243" t="s">
        <v>279</v>
      </c>
      <c r="E432" s="244" t="s">
        <v>3</v>
      </c>
      <c r="F432" s="245" t="s">
        <v>191</v>
      </c>
      <c r="H432" s="246">
        <v>18.45</v>
      </c>
      <c r="L432" s="241"/>
      <c r="M432" s="247"/>
      <c r="T432" s="248"/>
      <c r="AT432" s="244" t="s">
        <v>279</v>
      </c>
      <c r="AU432" s="244" t="s">
        <v>77</v>
      </c>
      <c r="AV432" s="242" t="s">
        <v>77</v>
      </c>
      <c r="AW432" s="242" t="s">
        <v>30</v>
      </c>
      <c r="AX432" s="242" t="s">
        <v>68</v>
      </c>
      <c r="AY432" s="244" t="s">
        <v>268</v>
      </c>
    </row>
    <row r="433" spans="2:65" s="242" customFormat="1">
      <c r="B433" s="241"/>
      <c r="D433" s="243" t="s">
        <v>279</v>
      </c>
      <c r="E433" s="244" t="s">
        <v>3</v>
      </c>
      <c r="F433" s="245" t="s">
        <v>796</v>
      </c>
      <c r="H433" s="246">
        <v>17.331</v>
      </c>
      <c r="L433" s="241"/>
      <c r="M433" s="247"/>
      <c r="T433" s="248"/>
      <c r="AT433" s="244" t="s">
        <v>279</v>
      </c>
      <c r="AU433" s="244" t="s">
        <v>77</v>
      </c>
      <c r="AV433" s="242" t="s">
        <v>77</v>
      </c>
      <c r="AW433" s="242" t="s">
        <v>30</v>
      </c>
      <c r="AX433" s="242" t="s">
        <v>68</v>
      </c>
      <c r="AY433" s="244" t="s">
        <v>268</v>
      </c>
    </row>
    <row r="434" spans="2:65" s="242" customFormat="1">
      <c r="B434" s="241"/>
      <c r="D434" s="243" t="s">
        <v>279</v>
      </c>
      <c r="E434" s="244" t="s">
        <v>3</v>
      </c>
      <c r="F434" s="245" t="s">
        <v>797</v>
      </c>
      <c r="H434" s="246">
        <v>20</v>
      </c>
      <c r="L434" s="241"/>
      <c r="M434" s="247"/>
      <c r="T434" s="248"/>
      <c r="AT434" s="244" t="s">
        <v>279</v>
      </c>
      <c r="AU434" s="244" t="s">
        <v>77</v>
      </c>
      <c r="AV434" s="242" t="s">
        <v>77</v>
      </c>
      <c r="AW434" s="242" t="s">
        <v>30</v>
      </c>
      <c r="AX434" s="242" t="s">
        <v>68</v>
      </c>
      <c r="AY434" s="244" t="s">
        <v>268</v>
      </c>
    </row>
    <row r="435" spans="2:65" s="250" customFormat="1">
      <c r="B435" s="249"/>
      <c r="D435" s="243" t="s">
        <v>279</v>
      </c>
      <c r="E435" s="251" t="s">
        <v>3</v>
      </c>
      <c r="F435" s="252" t="s">
        <v>298</v>
      </c>
      <c r="H435" s="253">
        <v>55.780999999999999</v>
      </c>
      <c r="L435" s="249"/>
      <c r="M435" s="254"/>
      <c r="T435" s="255"/>
      <c r="AT435" s="251" t="s">
        <v>279</v>
      </c>
      <c r="AU435" s="251" t="s">
        <v>77</v>
      </c>
      <c r="AV435" s="250" t="s">
        <v>275</v>
      </c>
      <c r="AW435" s="250" t="s">
        <v>30</v>
      </c>
      <c r="AX435" s="250" t="s">
        <v>75</v>
      </c>
      <c r="AY435" s="251" t="s">
        <v>268</v>
      </c>
    </row>
    <row r="436" spans="2:65" s="1" customFormat="1" ht="24.2" customHeight="1">
      <c r="B436" s="14"/>
      <c r="C436" s="225" t="s">
        <v>1505</v>
      </c>
      <c r="D436" s="225" t="s">
        <v>271</v>
      </c>
      <c r="E436" s="226" t="s">
        <v>799</v>
      </c>
      <c r="F436" s="227" t="s">
        <v>800</v>
      </c>
      <c r="G436" s="228" t="s">
        <v>184</v>
      </c>
      <c r="H436" s="229">
        <v>18.754999999999999</v>
      </c>
      <c r="I436" s="22"/>
      <c r="J436" s="231">
        <f>ROUND(I436*H436,2)</f>
        <v>0</v>
      </c>
      <c r="K436" s="227" t="s">
        <v>274</v>
      </c>
      <c r="L436" s="14"/>
      <c r="M436" s="232" t="s">
        <v>3</v>
      </c>
      <c r="N436" s="233" t="s">
        <v>39</v>
      </c>
      <c r="P436" s="234">
        <f>O436*H436</f>
        <v>0</v>
      </c>
      <c r="Q436" s="234">
        <v>0</v>
      </c>
      <c r="R436" s="234">
        <f>Q436*H436</f>
        <v>0</v>
      </c>
      <c r="S436" s="234">
        <v>3.0000000000000001E-5</v>
      </c>
      <c r="T436" s="235">
        <f>S436*H436</f>
        <v>5.6264999999999993E-4</v>
      </c>
      <c r="AR436" s="236" t="s">
        <v>292</v>
      </c>
      <c r="AT436" s="236" t="s">
        <v>271</v>
      </c>
      <c r="AU436" s="236" t="s">
        <v>77</v>
      </c>
      <c r="AY436" s="4" t="s">
        <v>268</v>
      </c>
      <c r="BE436" s="237">
        <f>IF(N436="základní",J436,0)</f>
        <v>0</v>
      </c>
      <c r="BF436" s="237">
        <f>IF(N436="snížená",J436,0)</f>
        <v>0</v>
      </c>
      <c r="BG436" s="237">
        <f>IF(N436="zákl. přenesená",J436,0)</f>
        <v>0</v>
      </c>
      <c r="BH436" s="237">
        <f>IF(N436="sníž. přenesená",J436,0)</f>
        <v>0</v>
      </c>
      <c r="BI436" s="237">
        <f>IF(N436="nulová",J436,0)</f>
        <v>0</v>
      </c>
      <c r="BJ436" s="4" t="s">
        <v>75</v>
      </c>
      <c r="BK436" s="237">
        <f>ROUND(I436*H436,2)</f>
        <v>0</v>
      </c>
      <c r="BL436" s="4" t="s">
        <v>292</v>
      </c>
      <c r="BM436" s="236" t="s">
        <v>801</v>
      </c>
    </row>
    <row r="437" spans="2:65" s="1" customFormat="1">
      <c r="B437" s="14"/>
      <c r="D437" s="238" t="s">
        <v>277</v>
      </c>
      <c r="F437" s="239" t="s">
        <v>802</v>
      </c>
      <c r="L437" s="14"/>
      <c r="M437" s="240"/>
      <c r="T437" s="142"/>
      <c r="AT437" s="4" t="s">
        <v>277</v>
      </c>
      <c r="AU437" s="4" t="s">
        <v>77</v>
      </c>
    </row>
    <row r="438" spans="2:65" s="242" customFormat="1">
      <c r="B438" s="241"/>
      <c r="D438" s="243" t="s">
        <v>279</v>
      </c>
      <c r="E438" s="244" t="s">
        <v>3</v>
      </c>
      <c r="F438" s="245" t="s">
        <v>182</v>
      </c>
      <c r="H438" s="246">
        <v>18.754999999999999</v>
      </c>
      <c r="L438" s="241"/>
      <c r="M438" s="247"/>
      <c r="T438" s="248"/>
      <c r="AT438" s="244" t="s">
        <v>279</v>
      </c>
      <c r="AU438" s="244" t="s">
        <v>77</v>
      </c>
      <c r="AV438" s="242" t="s">
        <v>77</v>
      </c>
      <c r="AW438" s="242" t="s">
        <v>30</v>
      </c>
      <c r="AX438" s="242" t="s">
        <v>75</v>
      </c>
      <c r="AY438" s="244" t="s">
        <v>268</v>
      </c>
    </row>
    <row r="439" spans="2:65" s="1" customFormat="1" ht="16.5" customHeight="1">
      <c r="B439" s="14"/>
      <c r="C439" s="262" t="s">
        <v>1506</v>
      </c>
      <c r="D439" s="262" t="s">
        <v>383</v>
      </c>
      <c r="E439" s="263" t="s">
        <v>803</v>
      </c>
      <c r="F439" s="264" t="s">
        <v>804</v>
      </c>
      <c r="G439" s="265" t="s">
        <v>184</v>
      </c>
      <c r="H439" s="266">
        <v>20.631</v>
      </c>
      <c r="I439" s="24"/>
      <c r="J439" s="268">
        <f>ROUND(I439*H439,2)</f>
        <v>0</v>
      </c>
      <c r="K439" s="264" t="s">
        <v>274</v>
      </c>
      <c r="L439" s="269"/>
      <c r="M439" s="270" t="s">
        <v>3</v>
      </c>
      <c r="N439" s="271" t="s">
        <v>39</v>
      </c>
      <c r="P439" s="234">
        <f>O439*H439</f>
        <v>0</v>
      </c>
      <c r="Q439" s="234">
        <v>1.0000000000000001E-5</v>
      </c>
      <c r="R439" s="234">
        <f>Q439*H439</f>
        <v>2.0631000000000002E-4</v>
      </c>
      <c r="S439" s="234">
        <v>0</v>
      </c>
      <c r="T439" s="235">
        <f>S439*H439</f>
        <v>0</v>
      </c>
      <c r="AR439" s="236" t="s">
        <v>470</v>
      </c>
      <c r="AT439" s="236" t="s">
        <v>383</v>
      </c>
      <c r="AU439" s="236" t="s">
        <v>77</v>
      </c>
      <c r="AY439" s="4" t="s">
        <v>268</v>
      </c>
      <c r="BE439" s="237">
        <f>IF(N439="základní",J439,0)</f>
        <v>0</v>
      </c>
      <c r="BF439" s="237">
        <f>IF(N439="snížená",J439,0)</f>
        <v>0</v>
      </c>
      <c r="BG439" s="237">
        <f>IF(N439="zákl. přenesená",J439,0)</f>
        <v>0</v>
      </c>
      <c r="BH439" s="237">
        <f>IF(N439="sníž. přenesená",J439,0)</f>
        <v>0</v>
      </c>
      <c r="BI439" s="237">
        <f>IF(N439="nulová",J439,0)</f>
        <v>0</v>
      </c>
      <c r="BJ439" s="4" t="s">
        <v>75</v>
      </c>
      <c r="BK439" s="237">
        <f>ROUND(I439*H439,2)</f>
        <v>0</v>
      </c>
      <c r="BL439" s="4" t="s">
        <v>292</v>
      </c>
      <c r="BM439" s="236" t="s">
        <v>805</v>
      </c>
    </row>
    <row r="440" spans="2:65" s="242" customFormat="1">
      <c r="B440" s="241"/>
      <c r="D440" s="243" t="s">
        <v>279</v>
      </c>
      <c r="F440" s="245" t="s">
        <v>1492</v>
      </c>
      <c r="H440" s="246">
        <v>20.631</v>
      </c>
      <c r="L440" s="241"/>
      <c r="M440" s="247"/>
      <c r="T440" s="248"/>
      <c r="AT440" s="244" t="s">
        <v>279</v>
      </c>
      <c r="AU440" s="244" t="s">
        <v>77</v>
      </c>
      <c r="AV440" s="242" t="s">
        <v>77</v>
      </c>
      <c r="AW440" s="242" t="s">
        <v>4</v>
      </c>
      <c r="AX440" s="242" t="s">
        <v>75</v>
      </c>
      <c r="AY440" s="244" t="s">
        <v>268</v>
      </c>
    </row>
    <row r="441" spans="2:65" s="1" customFormat="1" ht="55.5" customHeight="1">
      <c r="B441" s="14"/>
      <c r="C441" s="225" t="s">
        <v>1507</v>
      </c>
      <c r="D441" s="225" t="s">
        <v>271</v>
      </c>
      <c r="E441" s="226" t="s">
        <v>807</v>
      </c>
      <c r="F441" s="227" t="s">
        <v>808</v>
      </c>
      <c r="G441" s="228" t="s">
        <v>184</v>
      </c>
      <c r="H441" s="229">
        <v>27.675000000000001</v>
      </c>
      <c r="I441" s="22"/>
      <c r="J441" s="231">
        <f>ROUND(I441*H441,2)</f>
        <v>0</v>
      </c>
      <c r="K441" s="227" t="s">
        <v>274</v>
      </c>
      <c r="L441" s="14"/>
      <c r="M441" s="232" t="s">
        <v>3</v>
      </c>
      <c r="N441" s="233" t="s">
        <v>39</v>
      </c>
      <c r="P441" s="234">
        <f>O441*H441</f>
        <v>0</v>
      </c>
      <c r="Q441" s="234">
        <v>0</v>
      </c>
      <c r="R441" s="234">
        <f>Q441*H441</f>
        <v>0</v>
      </c>
      <c r="S441" s="234">
        <v>3.0000000000000001E-5</v>
      </c>
      <c r="T441" s="235">
        <f>S441*H441</f>
        <v>8.3025000000000004E-4</v>
      </c>
      <c r="AR441" s="236" t="s">
        <v>292</v>
      </c>
      <c r="AT441" s="236" t="s">
        <v>271</v>
      </c>
      <c r="AU441" s="236" t="s">
        <v>77</v>
      </c>
      <c r="AY441" s="4" t="s">
        <v>268</v>
      </c>
      <c r="BE441" s="237">
        <f>IF(N441="základní",J441,0)</f>
        <v>0</v>
      </c>
      <c r="BF441" s="237">
        <f>IF(N441="snížená",J441,0)</f>
        <v>0</v>
      </c>
      <c r="BG441" s="237">
        <f>IF(N441="zákl. přenesená",J441,0)</f>
        <v>0</v>
      </c>
      <c r="BH441" s="237">
        <f>IF(N441="sníž. přenesená",J441,0)</f>
        <v>0</v>
      </c>
      <c r="BI441" s="237">
        <f>IF(N441="nulová",J441,0)</f>
        <v>0</v>
      </c>
      <c r="BJ441" s="4" t="s">
        <v>75</v>
      </c>
      <c r="BK441" s="237">
        <f>ROUND(I441*H441,2)</f>
        <v>0</v>
      </c>
      <c r="BL441" s="4" t="s">
        <v>292</v>
      </c>
      <c r="BM441" s="236" t="s">
        <v>809</v>
      </c>
    </row>
    <row r="442" spans="2:65" s="1" customFormat="1">
      <c r="B442" s="14"/>
      <c r="D442" s="238" t="s">
        <v>277</v>
      </c>
      <c r="F442" s="239" t="s">
        <v>810</v>
      </c>
      <c r="L442" s="14"/>
      <c r="M442" s="240"/>
      <c r="T442" s="142"/>
      <c r="AT442" s="4" t="s">
        <v>277</v>
      </c>
      <c r="AU442" s="4" t="s">
        <v>77</v>
      </c>
    </row>
    <row r="443" spans="2:65" s="257" customFormat="1">
      <c r="B443" s="256"/>
      <c r="D443" s="243" t="s">
        <v>279</v>
      </c>
      <c r="E443" s="258" t="s">
        <v>3</v>
      </c>
      <c r="F443" s="259" t="s">
        <v>811</v>
      </c>
      <c r="H443" s="258" t="s">
        <v>3</v>
      </c>
      <c r="L443" s="256"/>
      <c r="M443" s="260"/>
      <c r="T443" s="261"/>
      <c r="AT443" s="258" t="s">
        <v>279</v>
      </c>
      <c r="AU443" s="258" t="s">
        <v>77</v>
      </c>
      <c r="AV443" s="257" t="s">
        <v>75</v>
      </c>
      <c r="AW443" s="257" t="s">
        <v>30</v>
      </c>
      <c r="AX443" s="257" t="s">
        <v>68</v>
      </c>
      <c r="AY443" s="258" t="s">
        <v>268</v>
      </c>
    </row>
    <row r="444" spans="2:65" s="242" customFormat="1">
      <c r="B444" s="241"/>
      <c r="D444" s="243" t="s">
        <v>279</v>
      </c>
      <c r="E444" s="244" t="s">
        <v>3</v>
      </c>
      <c r="F444" s="245" t="s">
        <v>812</v>
      </c>
      <c r="H444" s="246">
        <v>27.675000000000001</v>
      </c>
      <c r="L444" s="241"/>
      <c r="M444" s="247"/>
      <c r="T444" s="248"/>
      <c r="AT444" s="244" t="s">
        <v>279</v>
      </c>
      <c r="AU444" s="244" t="s">
        <v>77</v>
      </c>
      <c r="AV444" s="242" t="s">
        <v>77</v>
      </c>
      <c r="AW444" s="242" t="s">
        <v>30</v>
      </c>
      <c r="AX444" s="242" t="s">
        <v>75</v>
      </c>
      <c r="AY444" s="244" t="s">
        <v>268</v>
      </c>
    </row>
    <row r="445" spans="2:65" s="1" customFormat="1" ht="16.5" customHeight="1">
      <c r="B445" s="14"/>
      <c r="C445" s="262" t="s">
        <v>1508</v>
      </c>
      <c r="D445" s="262" t="s">
        <v>383</v>
      </c>
      <c r="E445" s="263" t="s">
        <v>803</v>
      </c>
      <c r="F445" s="264" t="s">
        <v>804</v>
      </c>
      <c r="G445" s="265" t="s">
        <v>184</v>
      </c>
      <c r="H445" s="266">
        <v>30.443000000000001</v>
      </c>
      <c r="I445" s="24"/>
      <c r="J445" s="268">
        <f>ROUND(I445*H445,2)</f>
        <v>0</v>
      </c>
      <c r="K445" s="264" t="s">
        <v>274</v>
      </c>
      <c r="L445" s="269"/>
      <c r="M445" s="270" t="s">
        <v>3</v>
      </c>
      <c r="N445" s="271" t="s">
        <v>39</v>
      </c>
      <c r="P445" s="234">
        <f>O445*H445</f>
        <v>0</v>
      </c>
      <c r="Q445" s="234">
        <v>1.0000000000000001E-5</v>
      </c>
      <c r="R445" s="234">
        <f>Q445*H445</f>
        <v>3.0443000000000007E-4</v>
      </c>
      <c r="S445" s="234">
        <v>0</v>
      </c>
      <c r="T445" s="235">
        <f>S445*H445</f>
        <v>0</v>
      </c>
      <c r="AR445" s="236" t="s">
        <v>470</v>
      </c>
      <c r="AT445" s="236" t="s">
        <v>383</v>
      </c>
      <c r="AU445" s="236" t="s">
        <v>77</v>
      </c>
      <c r="AY445" s="4" t="s">
        <v>268</v>
      </c>
      <c r="BE445" s="237">
        <f>IF(N445="základní",J445,0)</f>
        <v>0</v>
      </c>
      <c r="BF445" s="237">
        <f>IF(N445="snížená",J445,0)</f>
        <v>0</v>
      </c>
      <c r="BG445" s="237">
        <f>IF(N445="zákl. přenesená",J445,0)</f>
        <v>0</v>
      </c>
      <c r="BH445" s="237">
        <f>IF(N445="sníž. přenesená",J445,0)</f>
        <v>0</v>
      </c>
      <c r="BI445" s="237">
        <f>IF(N445="nulová",J445,0)</f>
        <v>0</v>
      </c>
      <c r="BJ445" s="4" t="s">
        <v>75</v>
      </c>
      <c r="BK445" s="237">
        <f>ROUND(I445*H445,2)</f>
        <v>0</v>
      </c>
      <c r="BL445" s="4" t="s">
        <v>292</v>
      </c>
      <c r="BM445" s="236" t="s">
        <v>814</v>
      </c>
    </row>
    <row r="446" spans="2:65" s="242" customFormat="1">
      <c r="B446" s="241"/>
      <c r="D446" s="243" t="s">
        <v>279</v>
      </c>
      <c r="F446" s="245" t="s">
        <v>1509</v>
      </c>
      <c r="H446" s="246">
        <v>30.443000000000001</v>
      </c>
      <c r="L446" s="241"/>
      <c r="M446" s="247"/>
      <c r="T446" s="248"/>
      <c r="AT446" s="244" t="s">
        <v>279</v>
      </c>
      <c r="AU446" s="244" t="s">
        <v>77</v>
      </c>
      <c r="AV446" s="242" t="s">
        <v>77</v>
      </c>
      <c r="AW446" s="242" t="s">
        <v>4</v>
      </c>
      <c r="AX446" s="242" t="s">
        <v>75</v>
      </c>
      <c r="AY446" s="244" t="s">
        <v>268</v>
      </c>
    </row>
    <row r="447" spans="2:65" s="1" customFormat="1" ht="33" customHeight="1">
      <c r="B447" s="14"/>
      <c r="C447" s="225" t="s">
        <v>1510</v>
      </c>
      <c r="D447" s="225" t="s">
        <v>271</v>
      </c>
      <c r="E447" s="226" t="s">
        <v>817</v>
      </c>
      <c r="F447" s="227" t="s">
        <v>818</v>
      </c>
      <c r="G447" s="228" t="s">
        <v>184</v>
      </c>
      <c r="H447" s="229">
        <v>55.780999999999999</v>
      </c>
      <c r="I447" s="22"/>
      <c r="J447" s="231">
        <f>ROUND(I447*H447,2)</f>
        <v>0</v>
      </c>
      <c r="K447" s="227" t="s">
        <v>274</v>
      </c>
      <c r="L447" s="14"/>
      <c r="M447" s="232" t="s">
        <v>3</v>
      </c>
      <c r="N447" s="233" t="s">
        <v>39</v>
      </c>
      <c r="P447" s="234">
        <f>O447*H447</f>
        <v>0</v>
      </c>
      <c r="Q447" s="234">
        <v>2.0799999999999999E-4</v>
      </c>
      <c r="R447" s="234">
        <f>Q447*H447</f>
        <v>1.1602448E-2</v>
      </c>
      <c r="S447" s="234">
        <v>0</v>
      </c>
      <c r="T447" s="235">
        <f>S447*H447</f>
        <v>0</v>
      </c>
      <c r="AR447" s="236" t="s">
        <v>292</v>
      </c>
      <c r="AT447" s="236" t="s">
        <v>271</v>
      </c>
      <c r="AU447" s="236" t="s">
        <v>77</v>
      </c>
      <c r="AY447" s="4" t="s">
        <v>268</v>
      </c>
      <c r="BE447" s="237">
        <f>IF(N447="základní",J447,0)</f>
        <v>0</v>
      </c>
      <c r="BF447" s="237">
        <f>IF(N447="snížená",J447,0)</f>
        <v>0</v>
      </c>
      <c r="BG447" s="237">
        <f>IF(N447="zákl. přenesená",J447,0)</f>
        <v>0</v>
      </c>
      <c r="BH447" s="237">
        <f>IF(N447="sníž. přenesená",J447,0)</f>
        <v>0</v>
      </c>
      <c r="BI447" s="237">
        <f>IF(N447="nulová",J447,0)</f>
        <v>0</v>
      </c>
      <c r="BJ447" s="4" t="s">
        <v>75</v>
      </c>
      <c r="BK447" s="237">
        <f>ROUND(I447*H447,2)</f>
        <v>0</v>
      </c>
      <c r="BL447" s="4" t="s">
        <v>292</v>
      </c>
      <c r="BM447" s="236" t="s">
        <v>819</v>
      </c>
    </row>
    <row r="448" spans="2:65" s="1" customFormat="1">
      <c r="B448" s="14"/>
      <c r="D448" s="238" t="s">
        <v>277</v>
      </c>
      <c r="F448" s="239" t="s">
        <v>820</v>
      </c>
      <c r="L448" s="14"/>
      <c r="M448" s="240"/>
      <c r="T448" s="142"/>
      <c r="AT448" s="4" t="s">
        <v>277</v>
      </c>
      <c r="AU448" s="4" t="s">
        <v>77</v>
      </c>
    </row>
    <row r="449" spans="2:65" s="1" customFormat="1" ht="37.9" customHeight="1">
      <c r="B449" s="14"/>
      <c r="C449" s="225" t="s">
        <v>1511</v>
      </c>
      <c r="D449" s="225" t="s">
        <v>271</v>
      </c>
      <c r="E449" s="226" t="s">
        <v>822</v>
      </c>
      <c r="F449" s="227" t="s">
        <v>823</v>
      </c>
      <c r="G449" s="228" t="s">
        <v>184</v>
      </c>
      <c r="H449" s="229">
        <v>55.780999999999999</v>
      </c>
      <c r="I449" s="22"/>
      <c r="J449" s="231">
        <f>ROUND(I449*H449,2)</f>
        <v>0</v>
      </c>
      <c r="K449" s="227" t="s">
        <v>274</v>
      </c>
      <c r="L449" s="14"/>
      <c r="M449" s="232" t="s">
        <v>3</v>
      </c>
      <c r="N449" s="233" t="s">
        <v>39</v>
      </c>
      <c r="P449" s="234">
        <f>O449*H449</f>
        <v>0</v>
      </c>
      <c r="Q449" s="234">
        <v>2.8499999999999999E-4</v>
      </c>
      <c r="R449" s="234">
        <f>Q449*H449</f>
        <v>1.5897584999999999E-2</v>
      </c>
      <c r="S449" s="234">
        <v>0</v>
      </c>
      <c r="T449" s="235">
        <f>S449*H449</f>
        <v>0</v>
      </c>
      <c r="AR449" s="236" t="s">
        <v>292</v>
      </c>
      <c r="AT449" s="236" t="s">
        <v>271</v>
      </c>
      <c r="AU449" s="236" t="s">
        <v>77</v>
      </c>
      <c r="AY449" s="4" t="s">
        <v>268</v>
      </c>
      <c r="BE449" s="237">
        <f>IF(N449="základní",J449,0)</f>
        <v>0</v>
      </c>
      <c r="BF449" s="237">
        <f>IF(N449="snížená",J449,0)</f>
        <v>0</v>
      </c>
      <c r="BG449" s="237">
        <f>IF(N449="zákl. přenesená",J449,0)</f>
        <v>0</v>
      </c>
      <c r="BH449" s="237">
        <f>IF(N449="sníž. přenesená",J449,0)</f>
        <v>0</v>
      </c>
      <c r="BI449" s="237">
        <f>IF(N449="nulová",J449,0)</f>
        <v>0</v>
      </c>
      <c r="BJ449" s="4" t="s">
        <v>75</v>
      </c>
      <c r="BK449" s="237">
        <f>ROUND(I449*H449,2)</f>
        <v>0</v>
      </c>
      <c r="BL449" s="4" t="s">
        <v>292</v>
      </c>
      <c r="BM449" s="236" t="s">
        <v>824</v>
      </c>
    </row>
    <row r="450" spans="2:65" s="1" customFormat="1">
      <c r="B450" s="14"/>
      <c r="D450" s="238" t="s">
        <v>277</v>
      </c>
      <c r="F450" s="239" t="s">
        <v>825</v>
      </c>
      <c r="L450" s="14"/>
      <c r="M450" s="282"/>
      <c r="N450" s="283"/>
      <c r="O450" s="283"/>
      <c r="P450" s="283"/>
      <c r="Q450" s="283"/>
      <c r="R450" s="283"/>
      <c r="S450" s="283"/>
      <c r="T450" s="284"/>
      <c r="AT450" s="4" t="s">
        <v>277</v>
      </c>
      <c r="AU450" s="4" t="s">
        <v>77</v>
      </c>
    </row>
    <row r="451" spans="2:65" s="1" customFormat="1" ht="6.95" customHeight="1">
      <c r="B451" s="15"/>
      <c r="C451" s="16"/>
      <c r="D451" s="16"/>
      <c r="E451" s="16"/>
      <c r="F451" s="16"/>
      <c r="G451" s="16"/>
      <c r="H451" s="16"/>
      <c r="I451" s="16"/>
      <c r="J451" s="16"/>
      <c r="K451" s="16"/>
      <c r="L451" s="14"/>
    </row>
  </sheetData>
  <sheetProtection algorithmName="SHA-512" hashValue="BJL93W/L0z04E8gv0rR6INP/+9HlBwnaGeUPT/sP3SQ+kuXF8gPdoOG7tRUxWGZvYbGZqeHRLrx2SDM9+NpBKA==" saltValue="st4cof4mITJrLZV6LiARlg==" spinCount="100000" sheet="1" objects="1" scenarios="1"/>
  <autoFilter ref="C111:K450" xr:uid="{00000000-0009-0000-0000-000009000000}"/>
  <mergeCells count="12">
    <mergeCell ref="E104:H104"/>
    <mergeCell ref="L2:V2"/>
    <mergeCell ref="E50:H50"/>
    <mergeCell ref="E52:H52"/>
    <mergeCell ref="E54:H54"/>
    <mergeCell ref="E100:H100"/>
    <mergeCell ref="E102:H102"/>
    <mergeCell ref="E7:H7"/>
    <mergeCell ref="E9:H9"/>
    <mergeCell ref="E11:H11"/>
    <mergeCell ref="E20:H20"/>
    <mergeCell ref="E29:H29"/>
  </mergeCells>
  <hyperlinks>
    <hyperlink ref="F116" r:id="rId1" xr:uid="{00000000-0004-0000-0900-000000000000}"/>
    <hyperlink ref="F119" r:id="rId2" xr:uid="{00000000-0004-0000-0900-000001000000}"/>
    <hyperlink ref="F121" r:id="rId3" xr:uid="{00000000-0004-0000-0900-000002000000}"/>
    <hyperlink ref="F125" r:id="rId4" xr:uid="{00000000-0004-0000-0900-000003000000}"/>
    <hyperlink ref="F133" r:id="rId5" xr:uid="{00000000-0004-0000-0900-000004000000}"/>
    <hyperlink ref="F136" r:id="rId6" xr:uid="{00000000-0004-0000-0900-000005000000}"/>
    <hyperlink ref="F139" r:id="rId7" xr:uid="{00000000-0004-0000-0900-000006000000}"/>
    <hyperlink ref="F144" r:id="rId8" xr:uid="{00000000-0004-0000-0900-000007000000}"/>
    <hyperlink ref="F153" r:id="rId9" xr:uid="{00000000-0004-0000-0900-000008000000}"/>
    <hyperlink ref="F158" r:id="rId10" xr:uid="{00000000-0004-0000-0900-000009000000}"/>
    <hyperlink ref="F162" r:id="rId11" xr:uid="{00000000-0004-0000-0900-00000A000000}"/>
    <hyperlink ref="F165" r:id="rId12" xr:uid="{00000000-0004-0000-0900-00000B000000}"/>
    <hyperlink ref="F168" r:id="rId13" xr:uid="{00000000-0004-0000-0900-00000C000000}"/>
    <hyperlink ref="F170" r:id="rId14" xr:uid="{00000000-0004-0000-0900-00000D000000}"/>
    <hyperlink ref="F172" r:id="rId15" xr:uid="{00000000-0004-0000-0900-00000E000000}"/>
    <hyperlink ref="F175" r:id="rId16" xr:uid="{00000000-0004-0000-0900-00000F000000}"/>
    <hyperlink ref="F179" r:id="rId17" xr:uid="{00000000-0004-0000-0900-000010000000}"/>
    <hyperlink ref="F187" r:id="rId18" xr:uid="{00000000-0004-0000-0900-000011000000}"/>
    <hyperlink ref="F192" r:id="rId19" xr:uid="{00000000-0004-0000-0900-000012000000}"/>
    <hyperlink ref="F199" r:id="rId20" xr:uid="{00000000-0004-0000-0900-000013000000}"/>
    <hyperlink ref="F206" r:id="rId21" xr:uid="{00000000-0004-0000-0900-000014000000}"/>
    <hyperlink ref="F211" r:id="rId22" xr:uid="{00000000-0004-0000-0900-000015000000}"/>
    <hyperlink ref="F214" r:id="rId23" xr:uid="{00000000-0004-0000-0900-000016000000}"/>
    <hyperlink ref="F220" r:id="rId24" xr:uid="{00000000-0004-0000-0900-000017000000}"/>
    <hyperlink ref="F222" r:id="rId25" xr:uid="{00000000-0004-0000-0900-000018000000}"/>
    <hyperlink ref="F225" r:id="rId26" xr:uid="{00000000-0004-0000-0900-000019000000}"/>
    <hyperlink ref="F228" r:id="rId27" xr:uid="{00000000-0004-0000-0900-00001A000000}"/>
    <hyperlink ref="F231" r:id="rId28" xr:uid="{00000000-0004-0000-0900-00001B000000}"/>
    <hyperlink ref="F235" r:id="rId29" xr:uid="{00000000-0004-0000-0900-00001C000000}"/>
    <hyperlink ref="F238" r:id="rId30" xr:uid="{00000000-0004-0000-0900-00001D000000}"/>
    <hyperlink ref="F244" r:id="rId31" xr:uid="{00000000-0004-0000-0900-00001E000000}"/>
    <hyperlink ref="F249" r:id="rId32" xr:uid="{00000000-0004-0000-0900-00001F000000}"/>
    <hyperlink ref="F251" r:id="rId33" xr:uid="{00000000-0004-0000-0900-000020000000}"/>
    <hyperlink ref="F253" r:id="rId34" xr:uid="{00000000-0004-0000-0900-000021000000}"/>
    <hyperlink ref="F256" r:id="rId35" xr:uid="{00000000-0004-0000-0900-000022000000}"/>
    <hyperlink ref="F262" r:id="rId36" xr:uid="{00000000-0004-0000-0900-000023000000}"/>
    <hyperlink ref="F266" r:id="rId37" xr:uid="{00000000-0004-0000-0900-000024000000}"/>
    <hyperlink ref="F270" r:id="rId38" xr:uid="{00000000-0004-0000-0900-000025000000}"/>
    <hyperlink ref="F272" r:id="rId39" xr:uid="{00000000-0004-0000-0900-000026000000}"/>
    <hyperlink ref="F275" r:id="rId40" xr:uid="{00000000-0004-0000-0900-000027000000}"/>
    <hyperlink ref="F278" r:id="rId41" xr:uid="{00000000-0004-0000-0900-000028000000}"/>
    <hyperlink ref="F286" r:id="rId42" xr:uid="{00000000-0004-0000-0900-000029000000}"/>
    <hyperlink ref="F289" r:id="rId43" xr:uid="{00000000-0004-0000-0900-00002A000000}"/>
    <hyperlink ref="F295" r:id="rId44" xr:uid="{00000000-0004-0000-0900-00002B000000}"/>
    <hyperlink ref="F298" r:id="rId45" xr:uid="{00000000-0004-0000-0900-00002C000000}"/>
    <hyperlink ref="F301" r:id="rId46" xr:uid="{00000000-0004-0000-0900-00002D000000}"/>
    <hyperlink ref="F305" r:id="rId47" xr:uid="{00000000-0004-0000-0900-00002E000000}"/>
    <hyperlink ref="F310" r:id="rId48" xr:uid="{00000000-0004-0000-0900-00002F000000}"/>
    <hyperlink ref="F314" r:id="rId49" xr:uid="{00000000-0004-0000-0900-000030000000}"/>
    <hyperlink ref="F319" r:id="rId50" xr:uid="{00000000-0004-0000-0900-000031000000}"/>
    <hyperlink ref="F323" r:id="rId51" xr:uid="{00000000-0004-0000-0900-000032000000}"/>
    <hyperlink ref="F326" r:id="rId52" xr:uid="{00000000-0004-0000-0900-000033000000}"/>
    <hyperlink ref="F330" r:id="rId53" xr:uid="{00000000-0004-0000-0900-000034000000}"/>
    <hyperlink ref="F335" r:id="rId54" xr:uid="{00000000-0004-0000-0900-000035000000}"/>
    <hyperlink ref="F338" r:id="rId55" xr:uid="{00000000-0004-0000-0900-000036000000}"/>
    <hyperlink ref="F340" r:id="rId56" xr:uid="{00000000-0004-0000-0900-000037000000}"/>
    <hyperlink ref="F346" r:id="rId57" xr:uid="{00000000-0004-0000-0900-000038000000}"/>
    <hyperlink ref="F350" r:id="rId58" xr:uid="{00000000-0004-0000-0900-000039000000}"/>
    <hyperlink ref="F355" r:id="rId59" xr:uid="{00000000-0004-0000-0900-00003A000000}"/>
    <hyperlink ref="F358" r:id="rId60" xr:uid="{00000000-0004-0000-0900-00003B000000}"/>
    <hyperlink ref="F362" r:id="rId61" xr:uid="{00000000-0004-0000-0900-00003C000000}"/>
    <hyperlink ref="F366" r:id="rId62" xr:uid="{00000000-0004-0000-0900-00003D000000}"/>
    <hyperlink ref="F369" r:id="rId63" xr:uid="{00000000-0004-0000-0900-00003E000000}"/>
    <hyperlink ref="F372" r:id="rId64" xr:uid="{00000000-0004-0000-0900-00003F000000}"/>
    <hyperlink ref="F379" r:id="rId65" xr:uid="{00000000-0004-0000-0900-000040000000}"/>
    <hyperlink ref="F388" r:id="rId66" xr:uid="{00000000-0004-0000-0900-000041000000}"/>
    <hyperlink ref="F391" r:id="rId67" xr:uid="{00000000-0004-0000-0900-000042000000}"/>
    <hyperlink ref="F395" r:id="rId68" xr:uid="{00000000-0004-0000-0900-000043000000}"/>
    <hyperlink ref="F407" r:id="rId69" xr:uid="{00000000-0004-0000-0900-000044000000}"/>
    <hyperlink ref="F412" r:id="rId70" xr:uid="{00000000-0004-0000-0900-000045000000}"/>
    <hyperlink ref="F418" r:id="rId71" xr:uid="{00000000-0004-0000-0900-000046000000}"/>
    <hyperlink ref="F421" r:id="rId72" xr:uid="{00000000-0004-0000-0900-000047000000}"/>
    <hyperlink ref="F428" r:id="rId73" xr:uid="{00000000-0004-0000-0900-000048000000}"/>
    <hyperlink ref="F431" r:id="rId74" xr:uid="{00000000-0004-0000-0900-000049000000}"/>
    <hyperlink ref="F437" r:id="rId75" xr:uid="{00000000-0004-0000-0900-00004A000000}"/>
    <hyperlink ref="F442" r:id="rId76" xr:uid="{00000000-0004-0000-0900-00004B000000}"/>
    <hyperlink ref="F448" r:id="rId77" xr:uid="{00000000-0004-0000-0900-00004C000000}"/>
    <hyperlink ref="F450" r:id="rId78" xr:uid="{00000000-0004-0000-0900-00004D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7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420"/>
  <sheetViews>
    <sheetView showGridLines="0" topLeftCell="E129" zoomScaleNormal="100" workbookViewId="0">
      <selection activeCell="Z78" activeCellId="71" sqref="E20:H20 J19:J20 I114 I117 I119 I123 I127:I130 I133 I136 I141 I145 I149 I153 I156 I159 I161 I163 I166 I170 I178 I180 I183 I188 I190 I192 I197 I202 I205 I211 I213 I216 I219 I223 I227 I230 I232 I234 I238 I240 I245 I242 I251 I255 I259 I261 I263:I264 I266:I267 I269 I270:I273 I275 I277 I280 I284 I286:I287 I289 I291 I296 I299 I301 I303 I305 I307:I308 I312 I310 I315 I319 I321 I324 I327 I330 I332 Z78"/>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t="s">
        <v>6</v>
      </c>
      <c r="M2" s="294"/>
      <c r="N2" s="294"/>
      <c r="O2" s="294"/>
      <c r="P2" s="294"/>
      <c r="Q2" s="294"/>
      <c r="R2" s="294"/>
      <c r="S2" s="294"/>
      <c r="T2" s="294"/>
      <c r="U2" s="294"/>
      <c r="V2" s="294"/>
      <c r="AT2" s="4" t="s">
        <v>112</v>
      </c>
      <c r="AZ2" s="181" t="s">
        <v>182</v>
      </c>
      <c r="BA2" s="181" t="s">
        <v>183</v>
      </c>
      <c r="BB2" s="181" t="s">
        <v>184</v>
      </c>
      <c r="BC2" s="181" t="s">
        <v>1512</v>
      </c>
      <c r="BD2" s="181" t="s">
        <v>186</v>
      </c>
    </row>
    <row r="3" spans="2:56" ht="6.95" customHeight="1">
      <c r="B3" s="5"/>
      <c r="C3" s="6"/>
      <c r="D3" s="6"/>
      <c r="E3" s="6"/>
      <c r="F3" s="6"/>
      <c r="G3" s="6"/>
      <c r="H3" s="6"/>
      <c r="I3" s="6"/>
      <c r="J3" s="6"/>
      <c r="K3" s="6"/>
      <c r="L3" s="7"/>
      <c r="AT3" s="4" t="s">
        <v>77</v>
      </c>
      <c r="AZ3" s="181" t="s">
        <v>187</v>
      </c>
      <c r="BA3" s="181" t="s">
        <v>188</v>
      </c>
      <c r="BB3" s="181" t="s">
        <v>184</v>
      </c>
      <c r="BC3" s="181" t="s">
        <v>1513</v>
      </c>
      <c r="BD3" s="181" t="s">
        <v>186</v>
      </c>
    </row>
    <row r="4" spans="2:56" ht="24.95" customHeight="1">
      <c r="B4" s="7"/>
      <c r="D4" s="8" t="s">
        <v>190</v>
      </c>
      <c r="L4" s="7"/>
      <c r="M4" s="182" t="s">
        <v>11</v>
      </c>
      <c r="AT4" s="4" t="s">
        <v>4</v>
      </c>
      <c r="AZ4" s="181" t="s">
        <v>193</v>
      </c>
      <c r="BA4" s="181" t="s">
        <v>194</v>
      </c>
      <c r="BB4" s="181" t="s">
        <v>195</v>
      </c>
      <c r="BC4" s="181" t="s">
        <v>1514</v>
      </c>
      <c r="BD4" s="181" t="s">
        <v>186</v>
      </c>
    </row>
    <row r="5" spans="2:56" ht="6.95" customHeight="1">
      <c r="B5" s="7"/>
      <c r="L5" s="7"/>
      <c r="AZ5" s="181" t="s">
        <v>197</v>
      </c>
      <c r="BA5" s="181" t="s">
        <v>198</v>
      </c>
      <c r="BB5" s="181" t="s">
        <v>195</v>
      </c>
      <c r="BC5" s="181" t="s">
        <v>1515</v>
      </c>
      <c r="BD5" s="181" t="s">
        <v>186</v>
      </c>
    </row>
    <row r="6" spans="2:56" ht="12" customHeight="1">
      <c r="B6" s="7"/>
      <c r="D6" s="11" t="s">
        <v>17</v>
      </c>
      <c r="L6" s="7"/>
      <c r="AZ6" s="181" t="s">
        <v>200</v>
      </c>
      <c r="BA6" s="181" t="s">
        <v>201</v>
      </c>
      <c r="BB6" s="181" t="s">
        <v>184</v>
      </c>
      <c r="BC6" s="181" t="s">
        <v>1516</v>
      </c>
      <c r="BD6" s="181" t="s">
        <v>186</v>
      </c>
    </row>
    <row r="7" spans="2:56" ht="16.5" customHeight="1">
      <c r="B7" s="7"/>
      <c r="E7" s="333" t="str">
        <f>'Rekapitulace stavby'!K6</f>
        <v>Rekonstrukce sociálního zařízení včetně rozvodů vody a kanalizace</v>
      </c>
      <c r="F7" s="334"/>
      <c r="G7" s="334"/>
      <c r="H7" s="334"/>
      <c r="L7" s="7"/>
      <c r="AZ7" s="181" t="s">
        <v>204</v>
      </c>
      <c r="BA7" s="181" t="s">
        <v>205</v>
      </c>
      <c r="BB7" s="181" t="s">
        <v>184</v>
      </c>
      <c r="BC7" s="181" t="s">
        <v>1517</v>
      </c>
      <c r="BD7" s="181" t="s">
        <v>186</v>
      </c>
    </row>
    <row r="8" spans="2:56" ht="12" customHeight="1">
      <c r="B8" s="7"/>
      <c r="D8" s="11" t="s">
        <v>203</v>
      </c>
      <c r="L8" s="7"/>
      <c r="AZ8" s="181" t="s">
        <v>208</v>
      </c>
      <c r="BA8" s="181" t="s">
        <v>209</v>
      </c>
      <c r="BB8" s="181" t="s">
        <v>184</v>
      </c>
      <c r="BC8" s="181" t="s">
        <v>210</v>
      </c>
      <c r="BD8" s="181" t="s">
        <v>186</v>
      </c>
    </row>
    <row r="9" spans="2:56" s="1" customFormat="1" ht="16.5" customHeight="1">
      <c r="B9" s="14"/>
      <c r="E9" s="333" t="s">
        <v>1382</v>
      </c>
      <c r="F9" s="332"/>
      <c r="G9" s="332"/>
      <c r="H9" s="332"/>
      <c r="L9" s="14"/>
      <c r="AZ9" s="181" t="s">
        <v>212</v>
      </c>
      <c r="BA9" s="181" t="s">
        <v>213</v>
      </c>
      <c r="BB9" s="181" t="s">
        <v>184</v>
      </c>
      <c r="BC9" s="181" t="s">
        <v>1518</v>
      </c>
      <c r="BD9" s="181" t="s">
        <v>186</v>
      </c>
    </row>
    <row r="10" spans="2:56" s="1" customFormat="1" ht="12" customHeight="1">
      <c r="B10" s="14"/>
      <c r="D10" s="11" t="s">
        <v>211</v>
      </c>
      <c r="L10" s="14"/>
      <c r="AZ10" s="181" t="s">
        <v>216</v>
      </c>
      <c r="BA10" s="181" t="s">
        <v>217</v>
      </c>
      <c r="BB10" s="181" t="s">
        <v>195</v>
      </c>
      <c r="BC10" s="181" t="s">
        <v>1519</v>
      </c>
      <c r="BD10" s="181" t="s">
        <v>186</v>
      </c>
    </row>
    <row r="11" spans="2:56" s="1" customFormat="1" ht="16.5" customHeight="1">
      <c r="B11" s="14"/>
      <c r="E11" s="324" t="s">
        <v>1520</v>
      </c>
      <c r="F11" s="332"/>
      <c r="G11" s="332"/>
      <c r="H11" s="332"/>
      <c r="L11" s="14"/>
      <c r="AZ11" s="181" t="s">
        <v>218</v>
      </c>
      <c r="BA11" s="181" t="s">
        <v>219</v>
      </c>
      <c r="BB11" s="181" t="s">
        <v>195</v>
      </c>
      <c r="BC11" s="181" t="s">
        <v>1514</v>
      </c>
      <c r="BD11" s="181" t="s">
        <v>186</v>
      </c>
    </row>
    <row r="12" spans="2:56" s="1" customFormat="1">
      <c r="B12" s="14"/>
      <c r="L12" s="14"/>
      <c r="AZ12" s="181" t="s">
        <v>221</v>
      </c>
      <c r="BA12" s="181" t="s">
        <v>222</v>
      </c>
      <c r="BB12" s="181" t="s">
        <v>195</v>
      </c>
      <c r="BC12" s="181" t="s">
        <v>1521</v>
      </c>
      <c r="BD12" s="181" t="s">
        <v>186</v>
      </c>
    </row>
    <row r="13" spans="2:56" s="1" customFormat="1" ht="12" customHeight="1">
      <c r="B13" s="14"/>
      <c r="D13" s="11" t="s">
        <v>19</v>
      </c>
      <c r="F13" s="121" t="s">
        <v>3</v>
      </c>
      <c r="I13" s="11" t="s">
        <v>20</v>
      </c>
      <c r="J13" s="121" t="s">
        <v>3</v>
      </c>
      <c r="L13" s="14"/>
      <c r="AZ13" s="181" t="s">
        <v>1522</v>
      </c>
      <c r="BA13" s="181" t="s">
        <v>1523</v>
      </c>
      <c r="BB13" s="181" t="s">
        <v>195</v>
      </c>
      <c r="BC13" s="181" t="s">
        <v>1524</v>
      </c>
      <c r="BD13" s="181" t="s">
        <v>186</v>
      </c>
    </row>
    <row r="14" spans="2:56" s="1" customFormat="1" ht="12" customHeight="1">
      <c r="B14" s="14"/>
      <c r="D14" s="11" t="s">
        <v>21</v>
      </c>
      <c r="F14" s="121" t="s">
        <v>22</v>
      </c>
      <c r="I14" s="11" t="s">
        <v>23</v>
      </c>
      <c r="J14" s="17">
        <f>'Rekapitulace stavby'!AN8</f>
        <v>0</v>
      </c>
      <c r="L14" s="14"/>
    </row>
    <row r="15" spans="2:56" s="1" customFormat="1" ht="10.9" customHeight="1">
      <c r="B15" s="14"/>
      <c r="L15" s="14"/>
    </row>
    <row r="16" spans="2: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ROUND(J111,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ROUND((SUM(BE111:BE419)),  2)</f>
        <v>0</v>
      </c>
      <c r="I35" s="189">
        <v>0.21</v>
      </c>
      <c r="J35" s="174">
        <f>ROUND(((SUM(BE111:BE419))*I35),  2)</f>
        <v>0</v>
      </c>
      <c r="L35" s="14"/>
    </row>
    <row r="36" spans="2:12" s="1" customFormat="1" ht="14.45" customHeight="1">
      <c r="B36" s="14"/>
      <c r="E36" s="11" t="s">
        <v>40</v>
      </c>
      <c r="F36" s="174">
        <f>ROUND((SUM(BF111:BF419)),  2)</f>
        <v>0</v>
      </c>
      <c r="I36" s="189">
        <v>0.12</v>
      </c>
      <c r="J36" s="174">
        <f>ROUND(((SUM(BF111:BF419))*I36),  2)</f>
        <v>0</v>
      </c>
      <c r="L36" s="14"/>
    </row>
    <row r="37" spans="2:12" s="1" customFormat="1" ht="14.45" hidden="1" customHeight="1">
      <c r="B37" s="14"/>
      <c r="E37" s="11" t="s">
        <v>41</v>
      </c>
      <c r="F37" s="174">
        <f>ROUND((SUM(BG111:BG419)),  2)</f>
        <v>0</v>
      </c>
      <c r="I37" s="189">
        <v>0.21</v>
      </c>
      <c r="J37" s="174">
        <f>0</f>
        <v>0</v>
      </c>
      <c r="L37" s="14"/>
    </row>
    <row r="38" spans="2:12" s="1" customFormat="1" ht="14.45" hidden="1" customHeight="1">
      <c r="B38" s="14"/>
      <c r="E38" s="11" t="s">
        <v>42</v>
      </c>
      <c r="F38" s="174">
        <f>ROUND((SUM(BH111:BH419)),  2)</f>
        <v>0</v>
      </c>
      <c r="I38" s="189">
        <v>0.12</v>
      </c>
      <c r="J38" s="174">
        <f>0</f>
        <v>0</v>
      </c>
      <c r="L38" s="14"/>
    </row>
    <row r="39" spans="2:12" s="1" customFormat="1" ht="14.45" hidden="1" customHeight="1">
      <c r="B39" s="14"/>
      <c r="E39" s="11" t="s">
        <v>43</v>
      </c>
      <c r="F39" s="174">
        <f>ROUND((SUM(BI111:BI419)),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1382</v>
      </c>
      <c r="F52" s="332"/>
      <c r="G52" s="332"/>
      <c r="H52" s="332"/>
      <c r="L52" s="14"/>
    </row>
    <row r="53" spans="2:47" s="1" customFormat="1" ht="12" customHeight="1">
      <c r="B53" s="14"/>
      <c r="C53" s="11" t="s">
        <v>211</v>
      </c>
      <c r="L53" s="14"/>
    </row>
    <row r="54" spans="2:47" s="1" customFormat="1" ht="16.5" customHeight="1">
      <c r="B54" s="14"/>
      <c r="E54" s="324" t="str">
        <f>E11</f>
        <v>B2 - Větev WC chlapci 1 NP</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J111</f>
        <v>0</v>
      </c>
      <c r="L63" s="14"/>
      <c r="AU63" s="4" t="s">
        <v>227</v>
      </c>
    </row>
    <row r="64" spans="2:47" s="201" customFormat="1" ht="24.95" customHeight="1">
      <c r="B64" s="200"/>
      <c r="D64" s="202" t="s">
        <v>228</v>
      </c>
      <c r="E64" s="203"/>
      <c r="F64" s="203"/>
      <c r="G64" s="203"/>
      <c r="H64" s="203"/>
      <c r="I64" s="203"/>
      <c r="J64" s="204">
        <f>J112</f>
        <v>0</v>
      </c>
      <c r="L64" s="200"/>
    </row>
    <row r="65" spans="2:26" s="171" customFormat="1" ht="19.899999999999999" customHeight="1">
      <c r="B65" s="205"/>
      <c r="D65" s="206" t="s">
        <v>229</v>
      </c>
      <c r="E65" s="207"/>
      <c r="F65" s="207"/>
      <c r="G65" s="207"/>
      <c r="H65" s="207"/>
      <c r="I65" s="207"/>
      <c r="J65" s="208">
        <f>J113</f>
        <v>0</v>
      </c>
      <c r="L65" s="205"/>
    </row>
    <row r="66" spans="2:26" s="171" customFormat="1" ht="19.899999999999999" customHeight="1">
      <c r="B66" s="205"/>
      <c r="D66" s="206" t="s">
        <v>230</v>
      </c>
      <c r="E66" s="207"/>
      <c r="F66" s="207"/>
      <c r="G66" s="207"/>
      <c r="H66" s="207"/>
      <c r="I66" s="207"/>
      <c r="J66" s="208">
        <f>J122</f>
        <v>0</v>
      </c>
      <c r="L66" s="205"/>
    </row>
    <row r="67" spans="2:26" s="171" customFormat="1" ht="19.899999999999999" customHeight="1">
      <c r="B67" s="205"/>
      <c r="D67" s="206" t="s">
        <v>231</v>
      </c>
      <c r="E67" s="207"/>
      <c r="F67" s="207"/>
      <c r="G67" s="207"/>
      <c r="H67" s="207"/>
      <c r="I67" s="207"/>
      <c r="J67" s="208">
        <f>J140</f>
        <v>0</v>
      </c>
      <c r="L67" s="205"/>
    </row>
    <row r="68" spans="2:26" s="171" customFormat="1" ht="19.899999999999999" customHeight="1">
      <c r="B68" s="205"/>
      <c r="D68" s="206" t="s">
        <v>232</v>
      </c>
      <c r="E68" s="207"/>
      <c r="F68" s="207"/>
      <c r="G68" s="207"/>
      <c r="H68" s="207"/>
      <c r="I68" s="207"/>
      <c r="J68" s="208">
        <f>J148</f>
        <v>0</v>
      </c>
      <c r="L68" s="205"/>
    </row>
    <row r="69" spans="2:26" s="171" customFormat="1" ht="19.899999999999999" customHeight="1">
      <c r="B69" s="205"/>
      <c r="D69" s="206" t="s">
        <v>233</v>
      </c>
      <c r="E69" s="207"/>
      <c r="F69" s="207"/>
      <c r="G69" s="207"/>
      <c r="H69" s="207"/>
      <c r="I69" s="207"/>
      <c r="J69" s="208">
        <f>J158</f>
        <v>0</v>
      </c>
      <c r="L69" s="205"/>
    </row>
    <row r="70" spans="2:26" s="201" customFormat="1" ht="24.95" customHeight="1">
      <c r="B70" s="200"/>
      <c r="D70" s="202" t="s">
        <v>234</v>
      </c>
      <c r="E70" s="203"/>
      <c r="F70" s="203"/>
      <c r="G70" s="203"/>
      <c r="H70" s="203"/>
      <c r="I70" s="203"/>
      <c r="J70" s="204">
        <f>J168</f>
        <v>0</v>
      </c>
      <c r="L70" s="200"/>
    </row>
    <row r="71" spans="2:26" s="171" customFormat="1" ht="19.899999999999999" customHeight="1">
      <c r="B71" s="205"/>
      <c r="D71" s="206" t="s">
        <v>1387</v>
      </c>
      <c r="E71" s="207"/>
      <c r="F71" s="207"/>
      <c r="G71" s="207"/>
      <c r="H71" s="207"/>
      <c r="I71" s="207"/>
      <c r="J71" s="208">
        <f>J169</f>
        <v>0</v>
      </c>
      <c r="L71" s="205"/>
    </row>
    <row r="72" spans="2:26" s="171" customFormat="1" ht="19.899999999999999" customHeight="1">
      <c r="B72" s="205"/>
      <c r="D72" s="206" t="s">
        <v>235</v>
      </c>
      <c r="E72" s="207"/>
      <c r="F72" s="207"/>
      <c r="G72" s="207"/>
      <c r="H72" s="207"/>
      <c r="I72" s="207"/>
      <c r="J72" s="208">
        <f>J181</f>
        <v>0</v>
      </c>
      <c r="L72" s="205"/>
    </row>
    <row r="73" spans="2:26" s="171" customFormat="1" ht="14.85" customHeight="1">
      <c r="B73" s="205"/>
      <c r="D73" s="206" t="s">
        <v>236</v>
      </c>
      <c r="E73" s="207"/>
      <c r="F73" s="207"/>
      <c r="G73" s="207"/>
      <c r="H73" s="207"/>
      <c r="I73" s="207"/>
      <c r="J73" s="208">
        <f>J182</f>
        <v>0</v>
      </c>
      <c r="L73" s="205"/>
    </row>
    <row r="74" spans="2:26" s="171" customFormat="1" ht="21.75" customHeight="1">
      <c r="B74" s="205"/>
      <c r="D74" s="206" t="s">
        <v>237</v>
      </c>
      <c r="E74" s="207"/>
      <c r="F74" s="207"/>
      <c r="G74" s="207"/>
      <c r="H74" s="207"/>
      <c r="I74" s="207"/>
      <c r="J74" s="208">
        <f>J201</f>
        <v>0</v>
      </c>
      <c r="L74" s="205"/>
    </row>
    <row r="75" spans="2:26" s="171" customFormat="1" ht="14.85" customHeight="1">
      <c r="B75" s="205"/>
      <c r="D75" s="206" t="s">
        <v>238</v>
      </c>
      <c r="E75" s="207"/>
      <c r="F75" s="207"/>
      <c r="G75" s="207"/>
      <c r="H75" s="207"/>
      <c r="I75" s="207"/>
      <c r="J75" s="208">
        <f>J222</f>
        <v>0</v>
      </c>
      <c r="L75" s="205"/>
    </row>
    <row r="76" spans="2:26" s="171" customFormat="1" ht="14.85" customHeight="1">
      <c r="B76" s="205"/>
      <c r="D76" s="206" t="s">
        <v>239</v>
      </c>
      <c r="E76" s="207"/>
      <c r="F76" s="207"/>
      <c r="G76" s="207"/>
      <c r="H76" s="207"/>
      <c r="I76" s="207"/>
      <c r="J76" s="208">
        <f>J229</f>
        <v>0</v>
      </c>
      <c r="L76" s="205"/>
    </row>
    <row r="77" spans="2:26" s="171" customFormat="1" ht="19.899999999999999" customHeight="1">
      <c r="B77" s="205"/>
      <c r="D77" s="206" t="s">
        <v>240</v>
      </c>
      <c r="E77" s="207"/>
      <c r="F77" s="207"/>
      <c r="G77" s="207"/>
      <c r="H77" s="207"/>
      <c r="I77" s="207"/>
      <c r="J77" s="208">
        <f>J244</f>
        <v>0</v>
      </c>
      <c r="L77" s="205"/>
    </row>
    <row r="78" spans="2:26" s="171" customFormat="1" ht="19.899999999999999" customHeight="1">
      <c r="B78" s="205"/>
      <c r="D78" s="206" t="s">
        <v>241</v>
      </c>
      <c r="E78" s="207"/>
      <c r="F78" s="207"/>
      <c r="G78" s="207"/>
      <c r="H78" s="207"/>
      <c r="I78" s="207"/>
      <c r="J78" s="208">
        <f>J250</f>
        <v>0</v>
      </c>
      <c r="L78" s="205"/>
      <c r="Z78" s="289"/>
    </row>
    <row r="79" spans="2:26" s="171" customFormat="1" ht="19.899999999999999" customHeight="1">
      <c r="B79" s="205"/>
      <c r="D79" s="206" t="s">
        <v>242</v>
      </c>
      <c r="E79" s="207"/>
      <c r="F79" s="207"/>
      <c r="G79" s="207"/>
      <c r="H79" s="207"/>
      <c r="I79" s="207"/>
      <c r="J79" s="208">
        <f>J254</f>
        <v>0</v>
      </c>
      <c r="L79" s="205"/>
    </row>
    <row r="80" spans="2:26" s="201" customFormat="1" ht="24.95" customHeight="1">
      <c r="B80" s="200"/>
      <c r="D80" s="202" t="s">
        <v>243</v>
      </c>
      <c r="E80" s="203"/>
      <c r="F80" s="203"/>
      <c r="G80" s="203"/>
      <c r="H80" s="203"/>
      <c r="I80" s="203"/>
      <c r="J80" s="204">
        <f>J257</f>
        <v>0</v>
      </c>
      <c r="L80" s="200"/>
    </row>
    <row r="81" spans="2:12" s="171" customFormat="1" ht="19.899999999999999" customHeight="1">
      <c r="B81" s="205"/>
      <c r="D81" s="206" t="s">
        <v>244</v>
      </c>
      <c r="E81" s="207"/>
      <c r="F81" s="207"/>
      <c r="G81" s="207"/>
      <c r="H81" s="207"/>
      <c r="I81" s="207"/>
      <c r="J81" s="208">
        <f>J258</f>
        <v>0</v>
      </c>
      <c r="L81" s="205"/>
    </row>
    <row r="82" spans="2:12" s="171" customFormat="1" ht="19.899999999999999" customHeight="1">
      <c r="B82" s="205"/>
      <c r="D82" s="206" t="s">
        <v>245</v>
      </c>
      <c r="E82" s="207"/>
      <c r="F82" s="207"/>
      <c r="G82" s="207"/>
      <c r="H82" s="207"/>
      <c r="I82" s="207"/>
      <c r="J82" s="208">
        <f>J276</f>
        <v>0</v>
      </c>
      <c r="L82" s="205"/>
    </row>
    <row r="83" spans="2:12" s="171" customFormat="1" ht="14.85" customHeight="1">
      <c r="B83" s="205"/>
      <c r="D83" s="206" t="s">
        <v>1388</v>
      </c>
      <c r="E83" s="207"/>
      <c r="F83" s="207"/>
      <c r="G83" s="207"/>
      <c r="H83" s="207"/>
      <c r="I83" s="207"/>
      <c r="J83" s="208">
        <f>J279</f>
        <v>0</v>
      </c>
      <c r="L83" s="205"/>
    </row>
    <row r="84" spans="2:12" s="171" customFormat="1" ht="14.85" customHeight="1">
      <c r="B84" s="205"/>
      <c r="D84" s="206" t="s">
        <v>247</v>
      </c>
      <c r="E84" s="207"/>
      <c r="F84" s="207"/>
      <c r="G84" s="207"/>
      <c r="H84" s="207"/>
      <c r="I84" s="207"/>
      <c r="J84" s="208">
        <f>J290</f>
        <v>0</v>
      </c>
      <c r="L84" s="205"/>
    </row>
    <row r="85" spans="2:12" s="171" customFormat="1" ht="19.899999999999999" customHeight="1">
      <c r="B85" s="205"/>
      <c r="D85" s="206" t="s">
        <v>248</v>
      </c>
      <c r="E85" s="207"/>
      <c r="F85" s="207"/>
      <c r="G85" s="207"/>
      <c r="H85" s="207"/>
      <c r="I85" s="207"/>
      <c r="J85" s="208">
        <f>J298</f>
        <v>0</v>
      </c>
      <c r="L85" s="205"/>
    </row>
    <row r="86" spans="2:12" s="171" customFormat="1" ht="19.899999999999999" customHeight="1">
      <c r="B86" s="205"/>
      <c r="D86" s="206" t="s">
        <v>249</v>
      </c>
      <c r="E86" s="207"/>
      <c r="F86" s="207"/>
      <c r="G86" s="207"/>
      <c r="H86" s="207"/>
      <c r="I86" s="207"/>
      <c r="J86" s="208">
        <f>J311</f>
        <v>0</v>
      </c>
      <c r="L86" s="205"/>
    </row>
    <row r="87" spans="2:12" s="171" customFormat="1" ht="14.85" customHeight="1">
      <c r="B87" s="205"/>
      <c r="D87" s="206" t="s">
        <v>250</v>
      </c>
      <c r="E87" s="207"/>
      <c r="F87" s="207"/>
      <c r="G87" s="207"/>
      <c r="H87" s="207"/>
      <c r="I87" s="207"/>
      <c r="J87" s="208">
        <f>J339</f>
        <v>0</v>
      </c>
      <c r="L87" s="205"/>
    </row>
    <row r="88" spans="2:12" s="171" customFormat="1" ht="19.899999999999999" customHeight="1">
      <c r="B88" s="205"/>
      <c r="D88" s="206" t="s">
        <v>251</v>
      </c>
      <c r="E88" s="207"/>
      <c r="F88" s="207"/>
      <c r="G88" s="207"/>
      <c r="H88" s="207"/>
      <c r="I88" s="207"/>
      <c r="J88" s="208">
        <f>J358</f>
        <v>0</v>
      </c>
      <c r="L88" s="205"/>
    </row>
    <row r="89" spans="2:12" s="171" customFormat="1" ht="19.899999999999999" customHeight="1">
      <c r="B89" s="205"/>
      <c r="D89" s="206" t="s">
        <v>252</v>
      </c>
      <c r="E89" s="207"/>
      <c r="F89" s="207"/>
      <c r="G89" s="207"/>
      <c r="H89" s="207"/>
      <c r="I89" s="207"/>
      <c r="J89" s="208">
        <f>J398</f>
        <v>0</v>
      </c>
      <c r="L89" s="205"/>
    </row>
    <row r="90" spans="2:12" s="1" customFormat="1" ht="21.75" customHeight="1">
      <c r="B90" s="14"/>
      <c r="L90" s="14"/>
    </row>
    <row r="91" spans="2:12" s="1" customFormat="1" ht="6.95" customHeight="1">
      <c r="B91" s="15"/>
      <c r="C91" s="16"/>
      <c r="D91" s="16"/>
      <c r="E91" s="16"/>
      <c r="F91" s="16"/>
      <c r="G91" s="16"/>
      <c r="H91" s="16"/>
      <c r="I91" s="16"/>
      <c r="J91" s="16"/>
      <c r="K91" s="16"/>
      <c r="L91" s="14"/>
    </row>
    <row r="95" spans="2:12" s="1" customFormat="1" ht="6.95" customHeight="1">
      <c r="B95" s="132"/>
      <c r="C95" s="133"/>
      <c r="D95" s="133"/>
      <c r="E95" s="133"/>
      <c r="F95" s="133"/>
      <c r="G95" s="133"/>
      <c r="H95" s="133"/>
      <c r="I95" s="133"/>
      <c r="J95" s="133"/>
      <c r="K95" s="133"/>
      <c r="L95" s="14"/>
    </row>
    <row r="96" spans="2:12" s="1" customFormat="1" ht="24.95" customHeight="1">
      <c r="B96" s="14"/>
      <c r="C96" s="8" t="s">
        <v>253</v>
      </c>
      <c r="L96" s="14"/>
    </row>
    <row r="97" spans="2:63" s="1" customFormat="1" ht="6.95" customHeight="1">
      <c r="B97" s="14"/>
      <c r="L97" s="14"/>
    </row>
    <row r="98" spans="2:63" s="1" customFormat="1" ht="12" customHeight="1">
      <c r="B98" s="14"/>
      <c r="C98" s="11" t="s">
        <v>17</v>
      </c>
      <c r="L98" s="14"/>
    </row>
    <row r="99" spans="2:63" s="1" customFormat="1" ht="16.5" customHeight="1">
      <c r="B99" s="14"/>
      <c r="E99" s="333" t="str">
        <f>E7</f>
        <v>Rekonstrukce sociálního zařízení včetně rozvodů vody a kanalizace</v>
      </c>
      <c r="F99" s="334"/>
      <c r="G99" s="334"/>
      <c r="H99" s="334"/>
      <c r="L99" s="14"/>
    </row>
    <row r="100" spans="2:63" ht="12" customHeight="1">
      <c r="B100" s="7"/>
      <c r="C100" s="11" t="s">
        <v>203</v>
      </c>
      <c r="L100" s="7"/>
    </row>
    <row r="101" spans="2:63" s="1" customFormat="1" ht="16.5" customHeight="1">
      <c r="B101" s="14"/>
      <c r="E101" s="333" t="s">
        <v>1382</v>
      </c>
      <c r="F101" s="332"/>
      <c r="G101" s="332"/>
      <c r="H101" s="332"/>
      <c r="L101" s="14"/>
    </row>
    <row r="102" spans="2:63" s="1" customFormat="1" ht="12" customHeight="1">
      <c r="B102" s="14"/>
      <c r="C102" s="11" t="s">
        <v>211</v>
      </c>
      <c r="L102" s="14"/>
    </row>
    <row r="103" spans="2:63" s="1" customFormat="1" ht="16.5" customHeight="1">
      <c r="B103" s="14"/>
      <c r="E103" s="324" t="str">
        <f>E11</f>
        <v>B2 - Větev WC chlapci 1 NP</v>
      </c>
      <c r="F103" s="332"/>
      <c r="G103" s="332"/>
      <c r="H103" s="332"/>
      <c r="L103" s="14"/>
    </row>
    <row r="104" spans="2:63" s="1" customFormat="1" ht="6.95" customHeight="1">
      <c r="B104" s="14"/>
      <c r="L104" s="14"/>
    </row>
    <row r="105" spans="2:63" s="1" customFormat="1" ht="12" customHeight="1">
      <c r="B105" s="14"/>
      <c r="C105" s="11" t="s">
        <v>21</v>
      </c>
      <c r="F105" s="121" t="str">
        <f>F14</f>
        <v xml:space="preserve"> </v>
      </c>
      <c r="I105" s="11" t="s">
        <v>23</v>
      </c>
      <c r="J105" s="17">
        <f>IF(J14="","",J14)</f>
        <v>0</v>
      </c>
      <c r="L105" s="14"/>
    </row>
    <row r="106" spans="2:63" s="1" customFormat="1" ht="6.95" customHeight="1">
      <c r="B106" s="14"/>
      <c r="L106" s="14"/>
    </row>
    <row r="107" spans="2:63" s="1" customFormat="1" ht="15.2" customHeight="1">
      <c r="B107" s="14"/>
      <c r="C107" s="11" t="s">
        <v>24</v>
      </c>
      <c r="F107" s="121" t="str">
        <f>E17</f>
        <v xml:space="preserve"> </v>
      </c>
      <c r="I107" s="11" t="s">
        <v>29</v>
      </c>
      <c r="J107" s="196" t="str">
        <f>E23</f>
        <v xml:space="preserve"> </v>
      </c>
      <c r="L107" s="14"/>
    </row>
    <row r="108" spans="2:63" s="1" customFormat="1" ht="15.2" customHeight="1">
      <c r="B108" s="14"/>
      <c r="C108" s="11" t="s">
        <v>27</v>
      </c>
      <c r="F108" s="121" t="str">
        <f>IF(E20="","",E20)</f>
        <v>Vyplň údaj</v>
      </c>
      <c r="I108" s="11" t="s">
        <v>31</v>
      </c>
      <c r="J108" s="196" t="str">
        <f>E26</f>
        <v xml:space="preserve"> </v>
      </c>
      <c r="L108" s="14"/>
    </row>
    <row r="109" spans="2:63" s="1" customFormat="1" ht="10.35" customHeight="1">
      <c r="B109" s="14"/>
      <c r="L109" s="14"/>
    </row>
    <row r="110" spans="2:63" s="2" customFormat="1" ht="29.25" customHeight="1">
      <c r="B110" s="18"/>
      <c r="C110" s="19" t="s">
        <v>254</v>
      </c>
      <c r="D110" s="20" t="s">
        <v>53</v>
      </c>
      <c r="E110" s="20" t="s">
        <v>49</v>
      </c>
      <c r="F110" s="20" t="s">
        <v>50</v>
      </c>
      <c r="G110" s="20" t="s">
        <v>255</v>
      </c>
      <c r="H110" s="20" t="s">
        <v>256</v>
      </c>
      <c r="I110" s="20" t="s">
        <v>257</v>
      </c>
      <c r="J110" s="20" t="s">
        <v>226</v>
      </c>
      <c r="K110" s="21" t="s">
        <v>258</v>
      </c>
      <c r="L110" s="18"/>
      <c r="M110" s="145" t="s">
        <v>3</v>
      </c>
      <c r="N110" s="146" t="s">
        <v>38</v>
      </c>
      <c r="O110" s="146" t="s">
        <v>259</v>
      </c>
      <c r="P110" s="146" t="s">
        <v>260</v>
      </c>
      <c r="Q110" s="146" t="s">
        <v>261</v>
      </c>
      <c r="R110" s="146" t="s">
        <v>262</v>
      </c>
      <c r="S110" s="146" t="s">
        <v>263</v>
      </c>
      <c r="T110" s="147" t="s">
        <v>264</v>
      </c>
    </row>
    <row r="111" spans="2:63" s="1" customFormat="1" ht="22.9" customHeight="1">
      <c r="B111" s="14"/>
      <c r="C111" s="151" t="s">
        <v>265</v>
      </c>
      <c r="J111" s="209">
        <f>BK111</f>
        <v>0</v>
      </c>
      <c r="L111" s="14"/>
      <c r="M111" s="148"/>
      <c r="N111" s="140"/>
      <c r="O111" s="140"/>
      <c r="P111" s="210">
        <f>P112+P168+P257</f>
        <v>0</v>
      </c>
      <c r="Q111" s="140"/>
      <c r="R111" s="210">
        <f>R112+R168+R257</f>
        <v>4.0185387663999999</v>
      </c>
      <c r="S111" s="140"/>
      <c r="T111" s="211">
        <f>T112+T168+T257</f>
        <v>4.2876935499999993</v>
      </c>
      <c r="AT111" s="4" t="s">
        <v>67</v>
      </c>
      <c r="AU111" s="4" t="s">
        <v>227</v>
      </c>
      <c r="BK111" s="212">
        <f>BK112+BK168+BK257</f>
        <v>0</v>
      </c>
    </row>
    <row r="112" spans="2:63" s="214" customFormat="1" ht="25.9" customHeight="1">
      <c r="B112" s="213"/>
      <c r="D112" s="215" t="s">
        <v>67</v>
      </c>
      <c r="E112" s="216" t="s">
        <v>266</v>
      </c>
      <c r="F112" s="216" t="s">
        <v>267</v>
      </c>
      <c r="J112" s="217">
        <f>BK112</f>
        <v>0</v>
      </c>
      <c r="L112" s="213"/>
      <c r="M112" s="218"/>
      <c r="P112" s="219">
        <f>P113+P122+P140+P148+P158</f>
        <v>0</v>
      </c>
      <c r="R112" s="219">
        <f>R113+R122+R140+R148+R158</f>
        <v>7.5137599999999997E-5</v>
      </c>
      <c r="T112" s="220">
        <f>T113+T122+T140+T148+T158</f>
        <v>4.2865159999999998</v>
      </c>
      <c r="AR112" s="215" t="s">
        <v>75</v>
      </c>
      <c r="AT112" s="221" t="s">
        <v>67</v>
      </c>
      <c r="AU112" s="221" t="s">
        <v>68</v>
      </c>
      <c r="AY112" s="215" t="s">
        <v>268</v>
      </c>
      <c r="BK112" s="222">
        <f>BK113+BK122+BK140+BK148+BK158</f>
        <v>0</v>
      </c>
    </row>
    <row r="113" spans="2:65" s="214" customFormat="1" ht="22.9" customHeight="1">
      <c r="B113" s="213"/>
      <c r="D113" s="215" t="s">
        <v>67</v>
      </c>
      <c r="E113" s="223" t="s">
        <v>269</v>
      </c>
      <c r="F113" s="223" t="s">
        <v>270</v>
      </c>
      <c r="J113" s="224">
        <f>BK113</f>
        <v>0</v>
      </c>
      <c r="L113" s="213"/>
      <c r="M113" s="218"/>
      <c r="P113" s="219">
        <f>SUM(P114:P121)</f>
        <v>0</v>
      </c>
      <c r="R113" s="219">
        <f>SUM(R114:R121)</f>
        <v>7.5137599999999997E-5</v>
      </c>
      <c r="T113" s="220">
        <f>SUM(T114:T121)</f>
        <v>0.18521999999999997</v>
      </c>
      <c r="AR113" s="215" t="s">
        <v>75</v>
      </c>
      <c r="AT113" s="221" t="s">
        <v>67</v>
      </c>
      <c r="AU113" s="221" t="s">
        <v>75</v>
      </c>
      <c r="AY113" s="215" t="s">
        <v>268</v>
      </c>
      <c r="BK113" s="222">
        <f>SUM(BK114:BK121)</f>
        <v>0</v>
      </c>
    </row>
    <row r="114" spans="2:65" s="1" customFormat="1" ht="21.75" customHeight="1">
      <c r="B114" s="14"/>
      <c r="C114" s="225" t="s">
        <v>75</v>
      </c>
      <c r="D114" s="225" t="s">
        <v>271</v>
      </c>
      <c r="E114" s="226" t="s">
        <v>280</v>
      </c>
      <c r="F114" s="227" t="s">
        <v>281</v>
      </c>
      <c r="G114" s="228" t="s">
        <v>184</v>
      </c>
      <c r="H114" s="229">
        <v>15.55</v>
      </c>
      <c r="I114" s="22"/>
      <c r="J114" s="231">
        <f>ROUND(I114*H114,2)</f>
        <v>0</v>
      </c>
      <c r="K114" s="227" t="s">
        <v>274</v>
      </c>
      <c r="L114" s="14"/>
      <c r="M114" s="232" t="s">
        <v>3</v>
      </c>
      <c r="N114" s="233" t="s">
        <v>39</v>
      </c>
      <c r="P114" s="234">
        <f>O114*H114</f>
        <v>0</v>
      </c>
      <c r="Q114" s="234">
        <v>3.472E-6</v>
      </c>
      <c r="R114" s="234">
        <f>Q114*H114</f>
        <v>5.3989600000000002E-5</v>
      </c>
      <c r="S114" s="234">
        <v>0</v>
      </c>
      <c r="T114" s="235">
        <f>S114*H114</f>
        <v>0</v>
      </c>
      <c r="AR114" s="236" t="s">
        <v>275</v>
      </c>
      <c r="AT114" s="236" t="s">
        <v>271</v>
      </c>
      <c r="AU114" s="236" t="s">
        <v>77</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275</v>
      </c>
      <c r="BM114" s="236" t="s">
        <v>282</v>
      </c>
    </row>
    <row r="115" spans="2:65" s="1" customFormat="1">
      <c r="B115" s="14"/>
      <c r="D115" s="238" t="s">
        <v>277</v>
      </c>
      <c r="F115" s="239" t="s">
        <v>283</v>
      </c>
      <c r="L115" s="14"/>
      <c r="M115" s="240"/>
      <c r="T115" s="142"/>
      <c r="AT115" s="4" t="s">
        <v>277</v>
      </c>
      <c r="AU115" s="4" t="s">
        <v>77</v>
      </c>
    </row>
    <row r="116" spans="2:65" s="242" customFormat="1">
      <c r="B116" s="241"/>
      <c r="D116" s="243" t="s">
        <v>279</v>
      </c>
      <c r="E116" s="244" t="s">
        <v>3</v>
      </c>
      <c r="F116" s="245" t="s">
        <v>182</v>
      </c>
      <c r="H116" s="246">
        <v>15.55</v>
      </c>
      <c r="L116" s="241"/>
      <c r="M116" s="247"/>
      <c r="T116" s="248"/>
      <c r="AT116" s="244" t="s">
        <v>279</v>
      </c>
      <c r="AU116" s="244" t="s">
        <v>77</v>
      </c>
      <c r="AV116" s="242" t="s">
        <v>77</v>
      </c>
      <c r="AW116" s="242" t="s">
        <v>30</v>
      </c>
      <c r="AX116" s="242" t="s">
        <v>75</v>
      </c>
      <c r="AY116" s="244" t="s">
        <v>268</v>
      </c>
    </row>
    <row r="117" spans="2:65" s="1" customFormat="1" ht="24.2" customHeight="1">
      <c r="B117" s="14"/>
      <c r="C117" s="225" t="s">
        <v>77</v>
      </c>
      <c r="D117" s="225" t="s">
        <v>271</v>
      </c>
      <c r="E117" s="226" t="s">
        <v>284</v>
      </c>
      <c r="F117" s="227" t="s">
        <v>285</v>
      </c>
      <c r="G117" s="228" t="s">
        <v>184</v>
      </c>
      <c r="H117" s="229">
        <v>15.55</v>
      </c>
      <c r="I117" s="22"/>
      <c r="J117" s="231">
        <f>ROUND(I117*H117,2)</f>
        <v>0</v>
      </c>
      <c r="K117" s="227" t="s">
        <v>274</v>
      </c>
      <c r="L117" s="14"/>
      <c r="M117" s="232" t="s">
        <v>3</v>
      </c>
      <c r="N117" s="233" t="s">
        <v>39</v>
      </c>
      <c r="P117" s="234">
        <f>O117*H117</f>
        <v>0</v>
      </c>
      <c r="Q117" s="234">
        <v>1.3599999999999999E-6</v>
      </c>
      <c r="R117" s="234">
        <f>Q117*H117</f>
        <v>2.1147999999999998E-5</v>
      </c>
      <c r="S117" s="234">
        <v>0</v>
      </c>
      <c r="T117" s="235">
        <f>S117*H117</f>
        <v>0</v>
      </c>
      <c r="AR117" s="236" t="s">
        <v>275</v>
      </c>
      <c r="AT117" s="236" t="s">
        <v>271</v>
      </c>
      <c r="AU117" s="236" t="s">
        <v>77</v>
      </c>
      <c r="AY117" s="4" t="s">
        <v>268</v>
      </c>
      <c r="BE117" s="237">
        <f>IF(N117="základní",J117,0)</f>
        <v>0</v>
      </c>
      <c r="BF117" s="237">
        <f>IF(N117="snížená",J117,0)</f>
        <v>0</v>
      </c>
      <c r="BG117" s="237">
        <f>IF(N117="zákl. přenesená",J117,0)</f>
        <v>0</v>
      </c>
      <c r="BH117" s="237">
        <f>IF(N117="sníž. přenesená",J117,0)</f>
        <v>0</v>
      </c>
      <c r="BI117" s="237">
        <f>IF(N117="nulová",J117,0)</f>
        <v>0</v>
      </c>
      <c r="BJ117" s="4" t="s">
        <v>75</v>
      </c>
      <c r="BK117" s="237">
        <f>ROUND(I117*H117,2)</f>
        <v>0</v>
      </c>
      <c r="BL117" s="4" t="s">
        <v>275</v>
      </c>
      <c r="BM117" s="236" t="s">
        <v>286</v>
      </c>
    </row>
    <row r="118" spans="2:65" s="1" customFormat="1">
      <c r="B118" s="14"/>
      <c r="D118" s="238" t="s">
        <v>277</v>
      </c>
      <c r="F118" s="239" t="s">
        <v>287</v>
      </c>
      <c r="L118" s="14"/>
      <c r="M118" s="240"/>
      <c r="T118" s="142"/>
      <c r="AT118" s="4" t="s">
        <v>277</v>
      </c>
      <c r="AU118" s="4" t="s">
        <v>77</v>
      </c>
    </row>
    <row r="119" spans="2:65" s="1" customFormat="1" ht="24.2" customHeight="1">
      <c r="B119" s="14"/>
      <c r="C119" s="225" t="s">
        <v>186</v>
      </c>
      <c r="D119" s="225" t="s">
        <v>271</v>
      </c>
      <c r="E119" s="226" t="s">
        <v>1389</v>
      </c>
      <c r="F119" s="227" t="s">
        <v>1390</v>
      </c>
      <c r="G119" s="228" t="s">
        <v>379</v>
      </c>
      <c r="H119" s="229">
        <v>20.58</v>
      </c>
      <c r="I119" s="22"/>
      <c r="J119" s="231">
        <f>ROUND(I119*H119,2)</f>
        <v>0</v>
      </c>
      <c r="K119" s="227" t="s">
        <v>274</v>
      </c>
      <c r="L119" s="14"/>
      <c r="M119" s="232" t="s">
        <v>3</v>
      </c>
      <c r="N119" s="233" t="s">
        <v>39</v>
      </c>
      <c r="P119" s="234">
        <f>O119*H119</f>
        <v>0</v>
      </c>
      <c r="Q119" s="234">
        <v>0</v>
      </c>
      <c r="R119" s="234">
        <f>Q119*H119</f>
        <v>0</v>
      </c>
      <c r="S119" s="234">
        <v>8.9999999999999993E-3</v>
      </c>
      <c r="T119" s="235">
        <f>S119*H119</f>
        <v>0.18521999999999997</v>
      </c>
      <c r="AR119" s="236" t="s">
        <v>275</v>
      </c>
      <c r="AT119" s="236" t="s">
        <v>271</v>
      </c>
      <c r="AU119" s="236" t="s">
        <v>77</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275</v>
      </c>
      <c r="BM119" s="236" t="s">
        <v>1391</v>
      </c>
    </row>
    <row r="120" spans="2:65" s="1" customFormat="1">
      <c r="B120" s="14"/>
      <c r="D120" s="238" t="s">
        <v>277</v>
      </c>
      <c r="F120" s="239" t="s">
        <v>1392</v>
      </c>
      <c r="L120" s="14"/>
      <c r="M120" s="240"/>
      <c r="T120" s="142"/>
      <c r="AT120" s="4" t="s">
        <v>277</v>
      </c>
      <c r="AU120" s="4" t="s">
        <v>77</v>
      </c>
    </row>
    <row r="121" spans="2:65" s="242" customFormat="1">
      <c r="B121" s="241"/>
      <c r="D121" s="243" t="s">
        <v>279</v>
      </c>
      <c r="E121" s="244" t="s">
        <v>3</v>
      </c>
      <c r="F121" s="245" t="s">
        <v>1525</v>
      </c>
      <c r="H121" s="246">
        <v>20.58</v>
      </c>
      <c r="L121" s="241"/>
      <c r="M121" s="247"/>
      <c r="T121" s="248"/>
      <c r="AT121" s="244" t="s">
        <v>279</v>
      </c>
      <c r="AU121" s="244" t="s">
        <v>77</v>
      </c>
      <c r="AV121" s="242" t="s">
        <v>77</v>
      </c>
      <c r="AW121" s="242" t="s">
        <v>30</v>
      </c>
      <c r="AX121" s="242" t="s">
        <v>75</v>
      </c>
      <c r="AY121" s="244" t="s">
        <v>268</v>
      </c>
    </row>
    <row r="122" spans="2:65" s="214" customFormat="1" ht="22.9" customHeight="1">
      <c r="B122" s="213"/>
      <c r="D122" s="215" t="s">
        <v>67</v>
      </c>
      <c r="E122" s="223" t="s">
        <v>288</v>
      </c>
      <c r="F122" s="223" t="s">
        <v>289</v>
      </c>
      <c r="J122" s="224">
        <f>BK122</f>
        <v>0</v>
      </c>
      <c r="L122" s="213"/>
      <c r="M122" s="218"/>
      <c r="P122" s="219">
        <f>SUM(P123:P139)</f>
        <v>0</v>
      </c>
      <c r="R122" s="219">
        <f>SUM(R123:R139)</f>
        <v>0</v>
      </c>
      <c r="T122" s="220">
        <f>SUM(T123:T139)</f>
        <v>0.33210600000000001</v>
      </c>
      <c r="AR122" s="215" t="s">
        <v>75</v>
      </c>
      <c r="AT122" s="221" t="s">
        <v>67</v>
      </c>
      <c r="AU122" s="221" t="s">
        <v>75</v>
      </c>
      <c r="AY122" s="215" t="s">
        <v>268</v>
      </c>
      <c r="BK122" s="222">
        <f>SUM(BK123:BK139)</f>
        <v>0</v>
      </c>
    </row>
    <row r="123" spans="2:65" s="1" customFormat="1" ht="37.9" customHeight="1">
      <c r="B123" s="14"/>
      <c r="C123" s="225" t="s">
        <v>275</v>
      </c>
      <c r="D123" s="225" t="s">
        <v>271</v>
      </c>
      <c r="E123" s="226" t="s">
        <v>290</v>
      </c>
      <c r="F123" s="227" t="s">
        <v>291</v>
      </c>
      <c r="G123" s="228" t="s">
        <v>184</v>
      </c>
      <c r="H123" s="229">
        <v>1.6160000000000001</v>
      </c>
      <c r="I123" s="22"/>
      <c r="J123" s="231">
        <f>ROUND(I123*H123,2)</f>
        <v>0</v>
      </c>
      <c r="K123" s="227" t="s">
        <v>274</v>
      </c>
      <c r="L123" s="14"/>
      <c r="M123" s="232" t="s">
        <v>3</v>
      </c>
      <c r="N123" s="233" t="s">
        <v>39</v>
      </c>
      <c r="P123" s="234">
        <f>O123*H123</f>
        <v>0</v>
      </c>
      <c r="Q123" s="234">
        <v>0</v>
      </c>
      <c r="R123" s="234">
        <f>Q123*H123</f>
        <v>0</v>
      </c>
      <c r="S123" s="234">
        <v>7.5999999999999998E-2</v>
      </c>
      <c r="T123" s="235">
        <f>S123*H123</f>
        <v>0.12281600000000001</v>
      </c>
      <c r="AR123" s="236" t="s">
        <v>292</v>
      </c>
      <c r="AT123" s="236" t="s">
        <v>271</v>
      </c>
      <c r="AU123" s="236" t="s">
        <v>77</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292</v>
      </c>
      <c r="BM123" s="236" t="s">
        <v>293</v>
      </c>
    </row>
    <row r="124" spans="2:65" s="1" customFormat="1">
      <c r="B124" s="14"/>
      <c r="D124" s="238" t="s">
        <v>277</v>
      </c>
      <c r="F124" s="239" t="s">
        <v>294</v>
      </c>
      <c r="L124" s="14"/>
      <c r="M124" s="240"/>
      <c r="T124" s="142"/>
      <c r="AT124" s="4" t="s">
        <v>277</v>
      </c>
      <c r="AU124" s="4" t="s">
        <v>77</v>
      </c>
    </row>
    <row r="125" spans="2:65" s="242" customFormat="1">
      <c r="B125" s="241"/>
      <c r="D125" s="243" t="s">
        <v>279</v>
      </c>
      <c r="E125" s="244" t="s">
        <v>3</v>
      </c>
      <c r="F125" s="245" t="s">
        <v>1526</v>
      </c>
      <c r="H125" s="246">
        <v>1.6160000000000001</v>
      </c>
      <c r="L125" s="241"/>
      <c r="M125" s="247"/>
      <c r="T125" s="248"/>
      <c r="AT125" s="244" t="s">
        <v>279</v>
      </c>
      <c r="AU125" s="244" t="s">
        <v>77</v>
      </c>
      <c r="AV125" s="242" t="s">
        <v>77</v>
      </c>
      <c r="AW125" s="242" t="s">
        <v>30</v>
      </c>
      <c r="AX125" s="242" t="s">
        <v>68</v>
      </c>
      <c r="AY125" s="244" t="s">
        <v>268</v>
      </c>
    </row>
    <row r="126" spans="2:65" s="250" customFormat="1">
      <c r="B126" s="249"/>
      <c r="D126" s="243" t="s">
        <v>279</v>
      </c>
      <c r="E126" s="251" t="s">
        <v>3</v>
      </c>
      <c r="F126" s="252" t="s">
        <v>298</v>
      </c>
      <c r="H126" s="253">
        <v>1.6160000000000001</v>
      </c>
      <c r="L126" s="249"/>
      <c r="M126" s="254"/>
      <c r="T126" s="255"/>
      <c r="AT126" s="251" t="s">
        <v>279</v>
      </c>
      <c r="AU126" s="251" t="s">
        <v>77</v>
      </c>
      <c r="AV126" s="250" t="s">
        <v>275</v>
      </c>
      <c r="AW126" s="250" t="s">
        <v>30</v>
      </c>
      <c r="AX126" s="250" t="s">
        <v>75</v>
      </c>
      <c r="AY126" s="251" t="s">
        <v>268</v>
      </c>
    </row>
    <row r="127" spans="2:65" s="1" customFormat="1" ht="16.5" customHeight="1">
      <c r="B127" s="14"/>
      <c r="C127" s="225" t="s">
        <v>299</v>
      </c>
      <c r="D127" s="225" t="s">
        <v>271</v>
      </c>
      <c r="E127" s="226" t="s">
        <v>300</v>
      </c>
      <c r="F127" s="227" t="s">
        <v>301</v>
      </c>
      <c r="G127" s="228" t="s">
        <v>302</v>
      </c>
      <c r="H127" s="229">
        <v>1</v>
      </c>
      <c r="I127" s="22"/>
      <c r="J127" s="231">
        <f>ROUND(I127*H127,2)</f>
        <v>0</v>
      </c>
      <c r="K127" s="227" t="s">
        <v>303</v>
      </c>
      <c r="L127" s="14"/>
      <c r="M127" s="232" t="s">
        <v>3</v>
      </c>
      <c r="N127" s="233" t="s">
        <v>39</v>
      </c>
      <c r="P127" s="234">
        <f>O127*H127</f>
        <v>0</v>
      </c>
      <c r="Q127" s="234">
        <v>0</v>
      </c>
      <c r="R127" s="234">
        <f>Q127*H127</f>
        <v>0</v>
      </c>
      <c r="S127" s="234">
        <v>0.01</v>
      </c>
      <c r="T127" s="235">
        <f>S127*H127</f>
        <v>0.01</v>
      </c>
      <c r="AR127" s="236" t="s">
        <v>292</v>
      </c>
      <c r="AT127" s="236" t="s">
        <v>271</v>
      </c>
      <c r="AU127" s="236" t="s">
        <v>77</v>
      </c>
      <c r="AY127" s="4" t="s">
        <v>268</v>
      </c>
      <c r="BE127" s="237">
        <f>IF(N127="základní",J127,0)</f>
        <v>0</v>
      </c>
      <c r="BF127" s="237">
        <f>IF(N127="snížená",J127,0)</f>
        <v>0</v>
      </c>
      <c r="BG127" s="237">
        <f>IF(N127="zákl. přenesená",J127,0)</f>
        <v>0</v>
      </c>
      <c r="BH127" s="237">
        <f>IF(N127="sníž. přenesená",J127,0)</f>
        <v>0</v>
      </c>
      <c r="BI127" s="237">
        <f>IF(N127="nulová",J127,0)</f>
        <v>0</v>
      </c>
      <c r="BJ127" s="4" t="s">
        <v>75</v>
      </c>
      <c r="BK127" s="237">
        <f>ROUND(I127*H127,2)</f>
        <v>0</v>
      </c>
      <c r="BL127" s="4" t="s">
        <v>292</v>
      </c>
      <c r="BM127" s="236" t="s">
        <v>304</v>
      </c>
    </row>
    <row r="128" spans="2:65" s="1" customFormat="1" ht="16.5" customHeight="1">
      <c r="B128" s="14"/>
      <c r="C128" s="225" t="s">
        <v>305</v>
      </c>
      <c r="D128" s="225" t="s">
        <v>271</v>
      </c>
      <c r="E128" s="226" t="s">
        <v>306</v>
      </c>
      <c r="F128" s="227" t="s">
        <v>307</v>
      </c>
      <c r="G128" s="228" t="s">
        <v>308</v>
      </c>
      <c r="H128" s="229">
        <v>3</v>
      </c>
      <c r="I128" s="22"/>
      <c r="J128" s="231">
        <f>ROUND(I128*H128,2)</f>
        <v>0</v>
      </c>
      <c r="K128" s="227" t="s">
        <v>303</v>
      </c>
      <c r="L128" s="14"/>
      <c r="M128" s="232" t="s">
        <v>3</v>
      </c>
      <c r="N128" s="233" t="s">
        <v>39</v>
      </c>
      <c r="P128" s="234">
        <f>O128*H128</f>
        <v>0</v>
      </c>
      <c r="Q128" s="234">
        <v>0</v>
      </c>
      <c r="R128" s="234">
        <f>Q128*H128</f>
        <v>0</v>
      </c>
      <c r="S128" s="234">
        <v>0</v>
      </c>
      <c r="T128" s="235">
        <f>S128*H128</f>
        <v>0</v>
      </c>
      <c r="AR128" s="236" t="s">
        <v>292</v>
      </c>
      <c r="AT128" s="236" t="s">
        <v>271</v>
      </c>
      <c r="AU128" s="236" t="s">
        <v>77</v>
      </c>
      <c r="AY128" s="4" t="s">
        <v>268</v>
      </c>
      <c r="BE128" s="237">
        <f>IF(N128="základní",J128,0)</f>
        <v>0</v>
      </c>
      <c r="BF128" s="237">
        <f>IF(N128="snížená",J128,0)</f>
        <v>0</v>
      </c>
      <c r="BG128" s="237">
        <f>IF(N128="zákl. přenesená",J128,0)</f>
        <v>0</v>
      </c>
      <c r="BH128" s="237">
        <f>IF(N128="sníž. přenesená",J128,0)</f>
        <v>0</v>
      </c>
      <c r="BI128" s="237">
        <f>IF(N128="nulová",J128,0)</f>
        <v>0</v>
      </c>
      <c r="BJ128" s="4" t="s">
        <v>75</v>
      </c>
      <c r="BK128" s="237">
        <f>ROUND(I128*H128,2)</f>
        <v>0</v>
      </c>
      <c r="BL128" s="4" t="s">
        <v>292</v>
      </c>
      <c r="BM128" s="236" t="s">
        <v>309</v>
      </c>
    </row>
    <row r="129" spans="2:65" s="1" customFormat="1" ht="24.2" customHeight="1">
      <c r="B129" s="14"/>
      <c r="C129" s="225" t="s">
        <v>310</v>
      </c>
      <c r="D129" s="225" t="s">
        <v>271</v>
      </c>
      <c r="E129" s="226" t="s">
        <v>311</v>
      </c>
      <c r="F129" s="227" t="s">
        <v>312</v>
      </c>
      <c r="G129" s="228" t="s">
        <v>308</v>
      </c>
      <c r="H129" s="229">
        <v>1</v>
      </c>
      <c r="I129" s="22"/>
      <c r="J129" s="231">
        <f>ROUND(I129*H129,2)</f>
        <v>0</v>
      </c>
      <c r="K129" s="227" t="s">
        <v>303</v>
      </c>
      <c r="L129" s="14"/>
      <c r="M129" s="232" t="s">
        <v>3</v>
      </c>
      <c r="N129" s="233" t="s">
        <v>39</v>
      </c>
      <c r="P129" s="234">
        <f>O129*H129</f>
        <v>0</v>
      </c>
      <c r="Q129" s="234">
        <v>0</v>
      </c>
      <c r="R129" s="234">
        <f>Q129*H129</f>
        <v>0</v>
      </c>
      <c r="S129" s="234">
        <v>5.0000000000000001E-3</v>
      </c>
      <c r="T129" s="235">
        <f>S129*H129</f>
        <v>5.0000000000000001E-3</v>
      </c>
      <c r="AR129" s="236" t="s">
        <v>292</v>
      </c>
      <c r="AT129" s="236" t="s">
        <v>271</v>
      </c>
      <c r="AU129" s="236" t="s">
        <v>77</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292</v>
      </c>
      <c r="BM129" s="236" t="s">
        <v>313</v>
      </c>
    </row>
    <row r="130" spans="2:65" s="1" customFormat="1" ht="24.2" customHeight="1">
      <c r="B130" s="14"/>
      <c r="C130" s="225" t="s">
        <v>314</v>
      </c>
      <c r="D130" s="225" t="s">
        <v>271</v>
      </c>
      <c r="E130" s="226" t="s">
        <v>315</v>
      </c>
      <c r="F130" s="227" t="s">
        <v>316</v>
      </c>
      <c r="G130" s="228" t="s">
        <v>317</v>
      </c>
      <c r="H130" s="229">
        <v>2</v>
      </c>
      <c r="I130" s="22"/>
      <c r="J130" s="231">
        <f>ROUND(I130*H130,2)</f>
        <v>0</v>
      </c>
      <c r="K130" s="227" t="s">
        <v>274</v>
      </c>
      <c r="L130" s="14"/>
      <c r="M130" s="232" t="s">
        <v>3</v>
      </c>
      <c r="N130" s="233" t="s">
        <v>39</v>
      </c>
      <c r="P130" s="234">
        <f>O130*H130</f>
        <v>0</v>
      </c>
      <c r="Q130" s="234">
        <v>0</v>
      </c>
      <c r="R130" s="234">
        <f>Q130*H130</f>
        <v>0</v>
      </c>
      <c r="S130" s="234">
        <v>5.0000000000000002E-5</v>
      </c>
      <c r="T130" s="235">
        <f>S130*H130</f>
        <v>1E-4</v>
      </c>
      <c r="AR130" s="236" t="s">
        <v>292</v>
      </c>
      <c r="AT130" s="236" t="s">
        <v>271</v>
      </c>
      <c r="AU130" s="236" t="s">
        <v>77</v>
      </c>
      <c r="AY130" s="4" t="s">
        <v>268</v>
      </c>
      <c r="BE130" s="237">
        <f>IF(N130="základní",J130,0)</f>
        <v>0</v>
      </c>
      <c r="BF130" s="237">
        <f>IF(N130="snížená",J130,0)</f>
        <v>0</v>
      </c>
      <c r="BG130" s="237">
        <f>IF(N130="zákl. přenesená",J130,0)</f>
        <v>0</v>
      </c>
      <c r="BH130" s="237">
        <f>IF(N130="sníž. přenesená",J130,0)</f>
        <v>0</v>
      </c>
      <c r="BI130" s="237">
        <f>IF(N130="nulová",J130,0)</f>
        <v>0</v>
      </c>
      <c r="BJ130" s="4" t="s">
        <v>75</v>
      </c>
      <c r="BK130" s="237">
        <f>ROUND(I130*H130,2)</f>
        <v>0</v>
      </c>
      <c r="BL130" s="4" t="s">
        <v>292</v>
      </c>
      <c r="BM130" s="236" t="s">
        <v>318</v>
      </c>
    </row>
    <row r="131" spans="2:65" s="1" customFormat="1">
      <c r="B131" s="14"/>
      <c r="D131" s="238" t="s">
        <v>277</v>
      </c>
      <c r="F131" s="239" t="s">
        <v>319</v>
      </c>
      <c r="L131" s="14"/>
      <c r="M131" s="240"/>
      <c r="T131" s="142"/>
      <c r="AT131" s="4" t="s">
        <v>277</v>
      </c>
      <c r="AU131" s="4" t="s">
        <v>77</v>
      </c>
    </row>
    <row r="132" spans="2:65" s="242" customFormat="1">
      <c r="B132" s="241"/>
      <c r="D132" s="243" t="s">
        <v>279</v>
      </c>
      <c r="E132" s="244" t="s">
        <v>3</v>
      </c>
      <c r="F132" s="245" t="s">
        <v>320</v>
      </c>
      <c r="H132" s="246">
        <v>2</v>
      </c>
      <c r="L132" s="241"/>
      <c r="M132" s="247"/>
      <c r="T132" s="248"/>
      <c r="AT132" s="244" t="s">
        <v>279</v>
      </c>
      <c r="AU132" s="244" t="s">
        <v>77</v>
      </c>
      <c r="AV132" s="242" t="s">
        <v>77</v>
      </c>
      <c r="AW132" s="242" t="s">
        <v>30</v>
      </c>
      <c r="AX132" s="242" t="s">
        <v>75</v>
      </c>
      <c r="AY132" s="244" t="s">
        <v>268</v>
      </c>
    </row>
    <row r="133" spans="2:65" s="1" customFormat="1" ht="16.5" customHeight="1">
      <c r="B133" s="14"/>
      <c r="C133" s="225" t="s">
        <v>323</v>
      </c>
      <c r="D133" s="225" t="s">
        <v>271</v>
      </c>
      <c r="E133" s="226" t="s">
        <v>1396</v>
      </c>
      <c r="F133" s="227" t="s">
        <v>1397</v>
      </c>
      <c r="G133" s="228" t="s">
        <v>379</v>
      </c>
      <c r="H133" s="229">
        <v>2.19</v>
      </c>
      <c r="I133" s="22"/>
      <c r="J133" s="231">
        <f>ROUND(I133*H133,2)</f>
        <v>0</v>
      </c>
      <c r="K133" s="227" t="s">
        <v>274</v>
      </c>
      <c r="L133" s="14"/>
      <c r="M133" s="232" t="s">
        <v>3</v>
      </c>
      <c r="N133" s="233" t="s">
        <v>39</v>
      </c>
      <c r="P133" s="234">
        <f>O133*H133</f>
        <v>0</v>
      </c>
      <c r="Q133" s="234">
        <v>0</v>
      </c>
      <c r="R133" s="234">
        <f>Q133*H133</f>
        <v>0</v>
      </c>
      <c r="S133" s="234">
        <v>5.0000000000000001E-3</v>
      </c>
      <c r="T133" s="235">
        <f>S133*H133</f>
        <v>1.095E-2</v>
      </c>
      <c r="AR133" s="236" t="s">
        <v>292</v>
      </c>
      <c r="AT133" s="236" t="s">
        <v>271</v>
      </c>
      <c r="AU133" s="236" t="s">
        <v>77</v>
      </c>
      <c r="AY133" s="4" t="s">
        <v>268</v>
      </c>
      <c r="BE133" s="237">
        <f>IF(N133="základní",J133,0)</f>
        <v>0</v>
      </c>
      <c r="BF133" s="237">
        <f>IF(N133="snížená",J133,0)</f>
        <v>0</v>
      </c>
      <c r="BG133" s="237">
        <f>IF(N133="zákl. přenesená",J133,0)</f>
        <v>0</v>
      </c>
      <c r="BH133" s="237">
        <f>IF(N133="sníž. přenesená",J133,0)</f>
        <v>0</v>
      </c>
      <c r="BI133" s="237">
        <f>IF(N133="nulová",J133,0)</f>
        <v>0</v>
      </c>
      <c r="BJ133" s="4" t="s">
        <v>75</v>
      </c>
      <c r="BK133" s="237">
        <f>ROUND(I133*H133,2)</f>
        <v>0</v>
      </c>
      <c r="BL133" s="4" t="s">
        <v>292</v>
      </c>
      <c r="BM133" s="236" t="s">
        <v>1398</v>
      </c>
    </row>
    <row r="134" spans="2:65" s="1" customFormat="1">
      <c r="B134" s="14"/>
      <c r="D134" s="238" t="s">
        <v>277</v>
      </c>
      <c r="F134" s="239" t="s">
        <v>1399</v>
      </c>
      <c r="L134" s="14"/>
      <c r="M134" s="240"/>
      <c r="T134" s="142"/>
      <c r="AT134" s="4" t="s">
        <v>277</v>
      </c>
      <c r="AU134" s="4" t="s">
        <v>77</v>
      </c>
    </row>
    <row r="135" spans="2:65" s="242" customFormat="1">
      <c r="B135" s="241"/>
      <c r="D135" s="243" t="s">
        <v>279</v>
      </c>
      <c r="E135" s="244" t="s">
        <v>3</v>
      </c>
      <c r="F135" s="245" t="s">
        <v>193</v>
      </c>
      <c r="H135" s="246">
        <v>2.19</v>
      </c>
      <c r="L135" s="241"/>
      <c r="M135" s="247"/>
      <c r="T135" s="248"/>
      <c r="AT135" s="244" t="s">
        <v>279</v>
      </c>
      <c r="AU135" s="244" t="s">
        <v>77</v>
      </c>
      <c r="AV135" s="242" t="s">
        <v>77</v>
      </c>
      <c r="AW135" s="242" t="s">
        <v>30</v>
      </c>
      <c r="AX135" s="242" t="s">
        <v>75</v>
      </c>
      <c r="AY135" s="244" t="s">
        <v>268</v>
      </c>
    </row>
    <row r="136" spans="2:65" s="1" customFormat="1" ht="21.75" customHeight="1">
      <c r="B136" s="14"/>
      <c r="C136" s="225" t="s">
        <v>334</v>
      </c>
      <c r="D136" s="225" t="s">
        <v>271</v>
      </c>
      <c r="E136" s="226" t="s">
        <v>1400</v>
      </c>
      <c r="F136" s="227" t="s">
        <v>1401</v>
      </c>
      <c r="G136" s="228" t="s">
        <v>184</v>
      </c>
      <c r="H136" s="229">
        <v>10.18</v>
      </c>
      <c r="I136" s="22"/>
      <c r="J136" s="231">
        <f>ROUND(I136*H136,2)</f>
        <v>0</v>
      </c>
      <c r="K136" s="227" t="s">
        <v>274</v>
      </c>
      <c r="L136" s="14"/>
      <c r="M136" s="232" t="s">
        <v>3</v>
      </c>
      <c r="N136" s="233" t="s">
        <v>39</v>
      </c>
      <c r="P136" s="234">
        <f>O136*H136</f>
        <v>0</v>
      </c>
      <c r="Q136" s="234">
        <v>0</v>
      </c>
      <c r="R136" s="234">
        <f>Q136*H136</f>
        <v>0</v>
      </c>
      <c r="S136" s="234">
        <v>1.7999999999999999E-2</v>
      </c>
      <c r="T136" s="235">
        <f>S136*H136</f>
        <v>0.18323999999999999</v>
      </c>
      <c r="AR136" s="236" t="s">
        <v>292</v>
      </c>
      <c r="AT136" s="236" t="s">
        <v>271</v>
      </c>
      <c r="AU136" s="236" t="s">
        <v>77</v>
      </c>
      <c r="AY136" s="4" t="s">
        <v>268</v>
      </c>
      <c r="BE136" s="237">
        <f>IF(N136="základní",J136,0)</f>
        <v>0</v>
      </c>
      <c r="BF136" s="237">
        <f>IF(N136="snížená",J136,0)</f>
        <v>0</v>
      </c>
      <c r="BG136" s="237">
        <f>IF(N136="zákl. přenesená",J136,0)</f>
        <v>0</v>
      </c>
      <c r="BH136" s="237">
        <f>IF(N136="sníž. přenesená",J136,0)</f>
        <v>0</v>
      </c>
      <c r="BI136" s="237">
        <f>IF(N136="nulová",J136,0)</f>
        <v>0</v>
      </c>
      <c r="BJ136" s="4" t="s">
        <v>75</v>
      </c>
      <c r="BK136" s="237">
        <f>ROUND(I136*H136,2)</f>
        <v>0</v>
      </c>
      <c r="BL136" s="4" t="s">
        <v>292</v>
      </c>
      <c r="BM136" s="236" t="s">
        <v>1402</v>
      </c>
    </row>
    <row r="137" spans="2:65" s="1" customFormat="1">
      <c r="B137" s="14"/>
      <c r="D137" s="238" t="s">
        <v>277</v>
      </c>
      <c r="F137" s="239" t="s">
        <v>1403</v>
      </c>
      <c r="L137" s="14"/>
      <c r="M137" s="240"/>
      <c r="T137" s="142"/>
      <c r="AT137" s="4" t="s">
        <v>277</v>
      </c>
      <c r="AU137" s="4" t="s">
        <v>77</v>
      </c>
    </row>
    <row r="138" spans="2:65" s="257" customFormat="1">
      <c r="B138" s="256"/>
      <c r="D138" s="243" t="s">
        <v>279</v>
      </c>
      <c r="E138" s="258" t="s">
        <v>3</v>
      </c>
      <c r="F138" s="259" t="s">
        <v>1404</v>
      </c>
      <c r="H138" s="258" t="s">
        <v>3</v>
      </c>
      <c r="L138" s="256"/>
      <c r="M138" s="260"/>
      <c r="T138" s="261"/>
      <c r="AT138" s="258" t="s">
        <v>279</v>
      </c>
      <c r="AU138" s="258" t="s">
        <v>77</v>
      </c>
      <c r="AV138" s="257" t="s">
        <v>75</v>
      </c>
      <c r="AW138" s="257" t="s">
        <v>30</v>
      </c>
      <c r="AX138" s="257" t="s">
        <v>68</v>
      </c>
      <c r="AY138" s="258" t="s">
        <v>268</v>
      </c>
    </row>
    <row r="139" spans="2:65" s="242" customFormat="1">
      <c r="B139" s="241"/>
      <c r="D139" s="243" t="s">
        <v>279</v>
      </c>
      <c r="E139" s="244" t="s">
        <v>3</v>
      </c>
      <c r="F139" s="245" t="s">
        <v>1527</v>
      </c>
      <c r="H139" s="246">
        <v>10.18</v>
      </c>
      <c r="L139" s="241"/>
      <c r="M139" s="247"/>
      <c r="T139" s="248"/>
      <c r="AT139" s="244" t="s">
        <v>279</v>
      </c>
      <c r="AU139" s="244" t="s">
        <v>77</v>
      </c>
      <c r="AV139" s="242" t="s">
        <v>77</v>
      </c>
      <c r="AW139" s="242" t="s">
        <v>30</v>
      </c>
      <c r="AX139" s="242" t="s">
        <v>75</v>
      </c>
      <c r="AY139" s="244" t="s">
        <v>268</v>
      </c>
    </row>
    <row r="140" spans="2:65" s="214" customFormat="1" ht="22.9" customHeight="1">
      <c r="B140" s="213"/>
      <c r="D140" s="215" t="s">
        <v>67</v>
      </c>
      <c r="E140" s="223" t="s">
        <v>321</v>
      </c>
      <c r="F140" s="223" t="s">
        <v>322</v>
      </c>
      <c r="J140" s="224">
        <f>BK140</f>
        <v>0</v>
      </c>
      <c r="L140" s="213"/>
      <c r="M140" s="218"/>
      <c r="P140" s="219">
        <f>SUM(P141:P147)</f>
        <v>0</v>
      </c>
      <c r="R140" s="219">
        <f>SUM(R141:R147)</f>
        <v>0</v>
      </c>
      <c r="T140" s="220">
        <f>SUM(T141:T147)</f>
        <v>2.7162860000000002</v>
      </c>
      <c r="AR140" s="215" t="s">
        <v>75</v>
      </c>
      <c r="AT140" s="221" t="s">
        <v>67</v>
      </c>
      <c r="AU140" s="221" t="s">
        <v>75</v>
      </c>
      <c r="AY140" s="215" t="s">
        <v>268</v>
      </c>
      <c r="BK140" s="222">
        <f>SUM(BK141:BK147)</f>
        <v>0</v>
      </c>
    </row>
    <row r="141" spans="2:65" s="1" customFormat="1" ht="37.9" customHeight="1">
      <c r="B141" s="14"/>
      <c r="C141" s="225" t="s">
        <v>342</v>
      </c>
      <c r="D141" s="225" t="s">
        <v>271</v>
      </c>
      <c r="E141" s="226" t="s">
        <v>335</v>
      </c>
      <c r="F141" s="227" t="s">
        <v>336</v>
      </c>
      <c r="G141" s="228" t="s">
        <v>184</v>
      </c>
      <c r="H141" s="229">
        <v>39.36</v>
      </c>
      <c r="I141" s="22"/>
      <c r="J141" s="231">
        <f>ROUND(I141*H141,2)</f>
        <v>0</v>
      </c>
      <c r="K141" s="227" t="s">
        <v>274</v>
      </c>
      <c r="L141" s="14"/>
      <c r="M141" s="232" t="s">
        <v>3</v>
      </c>
      <c r="N141" s="233" t="s">
        <v>39</v>
      </c>
      <c r="P141" s="234">
        <f>O141*H141</f>
        <v>0</v>
      </c>
      <c r="Q141" s="234">
        <v>0</v>
      </c>
      <c r="R141" s="234">
        <f>Q141*H141</f>
        <v>0</v>
      </c>
      <c r="S141" s="234">
        <v>6.8000000000000005E-2</v>
      </c>
      <c r="T141" s="235">
        <f>S141*H141</f>
        <v>2.6764800000000002</v>
      </c>
      <c r="AR141" s="236" t="s">
        <v>275</v>
      </c>
      <c r="AT141" s="236" t="s">
        <v>271</v>
      </c>
      <c r="AU141" s="236" t="s">
        <v>77</v>
      </c>
      <c r="AY141" s="4" t="s">
        <v>268</v>
      </c>
      <c r="BE141" s="237">
        <f>IF(N141="základní",J141,0)</f>
        <v>0</v>
      </c>
      <c r="BF141" s="237">
        <f>IF(N141="snížená",J141,0)</f>
        <v>0</v>
      </c>
      <c r="BG141" s="237">
        <f>IF(N141="zákl. přenesená",J141,0)</f>
        <v>0</v>
      </c>
      <c r="BH141" s="237">
        <f>IF(N141="sníž. přenesená",J141,0)</f>
        <v>0</v>
      </c>
      <c r="BI141" s="237">
        <f>IF(N141="nulová",J141,0)</f>
        <v>0</v>
      </c>
      <c r="BJ141" s="4" t="s">
        <v>75</v>
      </c>
      <c r="BK141" s="237">
        <f>ROUND(I141*H141,2)</f>
        <v>0</v>
      </c>
      <c r="BL141" s="4" t="s">
        <v>275</v>
      </c>
      <c r="BM141" s="236" t="s">
        <v>337</v>
      </c>
    </row>
    <row r="142" spans="2:65" s="1" customFormat="1">
      <c r="B142" s="14"/>
      <c r="D142" s="238" t="s">
        <v>277</v>
      </c>
      <c r="F142" s="239" t="s">
        <v>338</v>
      </c>
      <c r="L142" s="14"/>
      <c r="M142" s="240"/>
      <c r="T142" s="142"/>
      <c r="AT142" s="4" t="s">
        <v>277</v>
      </c>
      <c r="AU142" s="4" t="s">
        <v>77</v>
      </c>
    </row>
    <row r="143" spans="2:65" s="242" customFormat="1">
      <c r="B143" s="241"/>
      <c r="D143" s="243" t="s">
        <v>279</v>
      </c>
      <c r="E143" s="244" t="s">
        <v>3</v>
      </c>
      <c r="F143" s="245" t="s">
        <v>212</v>
      </c>
      <c r="H143" s="246">
        <v>39.36</v>
      </c>
      <c r="L143" s="241"/>
      <c r="M143" s="247"/>
      <c r="T143" s="248"/>
      <c r="AT143" s="244" t="s">
        <v>279</v>
      </c>
      <c r="AU143" s="244" t="s">
        <v>77</v>
      </c>
      <c r="AV143" s="242" t="s">
        <v>77</v>
      </c>
      <c r="AW143" s="242" t="s">
        <v>30</v>
      </c>
      <c r="AX143" s="242" t="s">
        <v>68</v>
      </c>
      <c r="AY143" s="244" t="s">
        <v>268</v>
      </c>
    </row>
    <row r="144" spans="2:65" s="250" customFormat="1">
      <c r="B144" s="249"/>
      <c r="D144" s="243" t="s">
        <v>279</v>
      </c>
      <c r="E144" s="251" t="s">
        <v>3</v>
      </c>
      <c r="F144" s="252" t="s">
        <v>298</v>
      </c>
      <c r="H144" s="253">
        <v>39.36</v>
      </c>
      <c r="L144" s="249"/>
      <c r="M144" s="254"/>
      <c r="T144" s="255"/>
      <c r="AT144" s="251" t="s">
        <v>279</v>
      </c>
      <c r="AU144" s="251" t="s">
        <v>77</v>
      </c>
      <c r="AV144" s="250" t="s">
        <v>275</v>
      </c>
      <c r="AW144" s="250" t="s">
        <v>30</v>
      </c>
      <c r="AX144" s="250" t="s">
        <v>75</v>
      </c>
      <c r="AY144" s="251" t="s">
        <v>268</v>
      </c>
    </row>
    <row r="145" spans="2:65" s="1" customFormat="1" ht="33" customHeight="1">
      <c r="B145" s="14"/>
      <c r="C145" s="225" t="s">
        <v>9</v>
      </c>
      <c r="D145" s="225" t="s">
        <v>271</v>
      </c>
      <c r="E145" s="226" t="s">
        <v>1528</v>
      </c>
      <c r="F145" s="227" t="s">
        <v>1529</v>
      </c>
      <c r="G145" s="228" t="s">
        <v>184</v>
      </c>
      <c r="H145" s="229">
        <v>15.31</v>
      </c>
      <c r="I145" s="22"/>
      <c r="J145" s="231">
        <f>ROUND(I145*H145,2)</f>
        <v>0</v>
      </c>
      <c r="K145" s="227" t="s">
        <v>274</v>
      </c>
      <c r="L145" s="14"/>
      <c r="M145" s="232" t="s">
        <v>3</v>
      </c>
      <c r="N145" s="233" t="s">
        <v>39</v>
      </c>
      <c r="P145" s="234">
        <f>O145*H145</f>
        <v>0</v>
      </c>
      <c r="Q145" s="234">
        <v>0</v>
      </c>
      <c r="R145" s="234">
        <f>Q145*H145</f>
        <v>0</v>
      </c>
      <c r="S145" s="234">
        <v>2.5999999999999999E-3</v>
      </c>
      <c r="T145" s="235">
        <f>S145*H145</f>
        <v>3.9806000000000001E-2</v>
      </c>
      <c r="AR145" s="236" t="s">
        <v>275</v>
      </c>
      <c r="AT145" s="236" t="s">
        <v>271</v>
      </c>
      <c r="AU145" s="236" t="s">
        <v>77</v>
      </c>
      <c r="AY145" s="4" t="s">
        <v>268</v>
      </c>
      <c r="BE145" s="237">
        <f>IF(N145="základní",J145,0)</f>
        <v>0</v>
      </c>
      <c r="BF145" s="237">
        <f>IF(N145="snížená",J145,0)</f>
        <v>0</v>
      </c>
      <c r="BG145" s="237">
        <f>IF(N145="zákl. přenesená",J145,0)</f>
        <v>0</v>
      </c>
      <c r="BH145" s="237">
        <f>IF(N145="sníž. přenesená",J145,0)</f>
        <v>0</v>
      </c>
      <c r="BI145" s="237">
        <f>IF(N145="nulová",J145,0)</f>
        <v>0</v>
      </c>
      <c r="BJ145" s="4" t="s">
        <v>75</v>
      </c>
      <c r="BK145" s="237">
        <f>ROUND(I145*H145,2)</f>
        <v>0</v>
      </c>
      <c r="BL145" s="4" t="s">
        <v>275</v>
      </c>
      <c r="BM145" s="236" t="s">
        <v>1530</v>
      </c>
    </row>
    <row r="146" spans="2:65" s="1" customFormat="1">
      <c r="B146" s="14"/>
      <c r="D146" s="238" t="s">
        <v>277</v>
      </c>
      <c r="F146" s="239" t="s">
        <v>1531</v>
      </c>
      <c r="L146" s="14"/>
      <c r="M146" s="240"/>
      <c r="T146" s="142"/>
      <c r="AT146" s="4" t="s">
        <v>277</v>
      </c>
      <c r="AU146" s="4" t="s">
        <v>77</v>
      </c>
    </row>
    <row r="147" spans="2:65" s="242" customFormat="1">
      <c r="B147" s="241"/>
      <c r="D147" s="243" t="s">
        <v>279</v>
      </c>
      <c r="E147" s="244" t="s">
        <v>3</v>
      </c>
      <c r="F147" s="245" t="s">
        <v>187</v>
      </c>
      <c r="H147" s="246">
        <v>15.31</v>
      </c>
      <c r="L147" s="241"/>
      <c r="M147" s="247"/>
      <c r="T147" s="248"/>
      <c r="AT147" s="244" t="s">
        <v>279</v>
      </c>
      <c r="AU147" s="244" t="s">
        <v>77</v>
      </c>
      <c r="AV147" s="242" t="s">
        <v>77</v>
      </c>
      <c r="AW147" s="242" t="s">
        <v>30</v>
      </c>
      <c r="AX147" s="242" t="s">
        <v>75</v>
      </c>
      <c r="AY147" s="244" t="s">
        <v>268</v>
      </c>
    </row>
    <row r="148" spans="2:65" s="214" customFormat="1" ht="22.9" customHeight="1">
      <c r="B148" s="213"/>
      <c r="D148" s="215" t="s">
        <v>67</v>
      </c>
      <c r="E148" s="223" t="s">
        <v>340</v>
      </c>
      <c r="F148" s="223" t="s">
        <v>341</v>
      </c>
      <c r="J148" s="224">
        <f>BK148</f>
        <v>0</v>
      </c>
      <c r="L148" s="213"/>
      <c r="M148" s="218"/>
      <c r="P148" s="219">
        <f>SUM(P149:P157)</f>
        <v>0</v>
      </c>
      <c r="R148" s="219">
        <f>SUM(R149:R157)</f>
        <v>0</v>
      </c>
      <c r="T148" s="220">
        <f>SUM(T149:T157)</f>
        <v>1.0529040000000001</v>
      </c>
      <c r="AR148" s="215" t="s">
        <v>75</v>
      </c>
      <c r="AT148" s="221" t="s">
        <v>67</v>
      </c>
      <c r="AU148" s="221" t="s">
        <v>75</v>
      </c>
      <c r="AY148" s="215" t="s">
        <v>268</v>
      </c>
      <c r="BK148" s="222">
        <f>SUM(BK149:BK157)</f>
        <v>0</v>
      </c>
    </row>
    <row r="149" spans="2:65" s="1" customFormat="1" ht="24.2" customHeight="1">
      <c r="B149" s="14"/>
      <c r="C149" s="225" t="s">
        <v>356</v>
      </c>
      <c r="D149" s="225" t="s">
        <v>271</v>
      </c>
      <c r="E149" s="226" t="s">
        <v>343</v>
      </c>
      <c r="F149" s="227" t="s">
        <v>344</v>
      </c>
      <c r="G149" s="228" t="s">
        <v>184</v>
      </c>
      <c r="H149" s="229">
        <v>4.2380000000000004</v>
      </c>
      <c r="I149" s="22"/>
      <c r="J149" s="231">
        <f>ROUND(I149*H149,2)</f>
        <v>0</v>
      </c>
      <c r="K149" s="227" t="s">
        <v>274</v>
      </c>
      <c r="L149" s="14"/>
      <c r="M149" s="232" t="s">
        <v>3</v>
      </c>
      <c r="N149" s="233" t="s">
        <v>39</v>
      </c>
      <c r="P149" s="234">
        <f>O149*H149</f>
        <v>0</v>
      </c>
      <c r="Q149" s="234">
        <v>0</v>
      </c>
      <c r="R149" s="234">
        <f>Q149*H149</f>
        <v>0</v>
      </c>
      <c r="S149" s="234">
        <v>0.20799999999999999</v>
      </c>
      <c r="T149" s="235">
        <f>S149*H149</f>
        <v>0.88150400000000007</v>
      </c>
      <c r="AR149" s="236" t="s">
        <v>275</v>
      </c>
      <c r="AT149" s="236" t="s">
        <v>271</v>
      </c>
      <c r="AU149" s="236" t="s">
        <v>77</v>
      </c>
      <c r="AY149" s="4" t="s">
        <v>268</v>
      </c>
      <c r="BE149" s="237">
        <f>IF(N149="základní",J149,0)</f>
        <v>0</v>
      </c>
      <c r="BF149" s="237">
        <f>IF(N149="snížená",J149,0)</f>
        <v>0</v>
      </c>
      <c r="BG149" s="237">
        <f>IF(N149="zákl. přenesená",J149,0)</f>
        <v>0</v>
      </c>
      <c r="BH149" s="237">
        <f>IF(N149="sníž. přenesená",J149,0)</f>
        <v>0</v>
      </c>
      <c r="BI149" s="237">
        <f>IF(N149="nulová",J149,0)</f>
        <v>0</v>
      </c>
      <c r="BJ149" s="4" t="s">
        <v>75</v>
      </c>
      <c r="BK149" s="237">
        <f>ROUND(I149*H149,2)</f>
        <v>0</v>
      </c>
      <c r="BL149" s="4" t="s">
        <v>275</v>
      </c>
      <c r="BM149" s="236" t="s">
        <v>345</v>
      </c>
    </row>
    <row r="150" spans="2:65" s="1" customFormat="1">
      <c r="B150" s="14"/>
      <c r="D150" s="238" t="s">
        <v>277</v>
      </c>
      <c r="F150" s="239" t="s">
        <v>346</v>
      </c>
      <c r="L150" s="14"/>
      <c r="M150" s="240"/>
      <c r="T150" s="142"/>
      <c r="AT150" s="4" t="s">
        <v>277</v>
      </c>
      <c r="AU150" s="4" t="s">
        <v>77</v>
      </c>
    </row>
    <row r="151" spans="2:65" s="257" customFormat="1">
      <c r="B151" s="256"/>
      <c r="D151" s="243" t="s">
        <v>279</v>
      </c>
      <c r="E151" s="258" t="s">
        <v>3</v>
      </c>
      <c r="F151" s="259" t="s">
        <v>1409</v>
      </c>
      <c r="H151" s="258" t="s">
        <v>3</v>
      </c>
      <c r="L151" s="256"/>
      <c r="M151" s="260"/>
      <c r="T151" s="261"/>
      <c r="AT151" s="258" t="s">
        <v>279</v>
      </c>
      <c r="AU151" s="258" t="s">
        <v>77</v>
      </c>
      <c r="AV151" s="257" t="s">
        <v>75</v>
      </c>
      <c r="AW151" s="257" t="s">
        <v>30</v>
      </c>
      <c r="AX151" s="257" t="s">
        <v>68</v>
      </c>
      <c r="AY151" s="258" t="s">
        <v>268</v>
      </c>
    </row>
    <row r="152" spans="2:65" s="242" customFormat="1">
      <c r="B152" s="241"/>
      <c r="D152" s="243" t="s">
        <v>279</v>
      </c>
      <c r="E152" s="244" t="s">
        <v>3</v>
      </c>
      <c r="F152" s="245" t="s">
        <v>1532</v>
      </c>
      <c r="H152" s="246">
        <v>4.2380000000000004</v>
      </c>
      <c r="L152" s="241"/>
      <c r="M152" s="247"/>
      <c r="T152" s="248"/>
      <c r="AT152" s="244" t="s">
        <v>279</v>
      </c>
      <c r="AU152" s="244" t="s">
        <v>77</v>
      </c>
      <c r="AV152" s="242" t="s">
        <v>77</v>
      </c>
      <c r="AW152" s="242" t="s">
        <v>30</v>
      </c>
      <c r="AX152" s="242" t="s">
        <v>75</v>
      </c>
      <c r="AY152" s="244" t="s">
        <v>268</v>
      </c>
    </row>
    <row r="153" spans="2:65" s="1" customFormat="1" ht="55.5" customHeight="1">
      <c r="B153" s="14"/>
      <c r="C153" s="225" t="s">
        <v>361</v>
      </c>
      <c r="D153" s="225" t="s">
        <v>271</v>
      </c>
      <c r="E153" s="226" t="s">
        <v>1411</v>
      </c>
      <c r="F153" s="227" t="s">
        <v>1412</v>
      </c>
      <c r="G153" s="228" t="s">
        <v>184</v>
      </c>
      <c r="H153" s="229">
        <v>0.7</v>
      </c>
      <c r="I153" s="22"/>
      <c r="J153" s="231">
        <f>ROUND(I153*H153,2)</f>
        <v>0</v>
      </c>
      <c r="K153" s="227" t="s">
        <v>274</v>
      </c>
      <c r="L153" s="14"/>
      <c r="M153" s="232" t="s">
        <v>3</v>
      </c>
      <c r="N153" s="233" t="s">
        <v>39</v>
      </c>
      <c r="P153" s="234">
        <f>O153*H153</f>
        <v>0</v>
      </c>
      <c r="Q153" s="234">
        <v>0</v>
      </c>
      <c r="R153" s="234">
        <f>Q153*H153</f>
        <v>0</v>
      </c>
      <c r="S153" s="234">
        <v>0.187</v>
      </c>
      <c r="T153" s="235">
        <f>S153*H153</f>
        <v>0.13089999999999999</v>
      </c>
      <c r="AR153" s="236" t="s">
        <v>275</v>
      </c>
      <c r="AT153" s="236" t="s">
        <v>271</v>
      </c>
      <c r="AU153" s="236" t="s">
        <v>77</v>
      </c>
      <c r="AY153" s="4" t="s">
        <v>268</v>
      </c>
      <c r="BE153" s="237">
        <f>IF(N153="základní",J153,0)</f>
        <v>0</v>
      </c>
      <c r="BF153" s="237">
        <f>IF(N153="snížená",J153,0)</f>
        <v>0</v>
      </c>
      <c r="BG153" s="237">
        <f>IF(N153="zákl. přenesená",J153,0)</f>
        <v>0</v>
      </c>
      <c r="BH153" s="237">
        <f>IF(N153="sníž. přenesená",J153,0)</f>
        <v>0</v>
      </c>
      <c r="BI153" s="237">
        <f>IF(N153="nulová",J153,0)</f>
        <v>0</v>
      </c>
      <c r="BJ153" s="4" t="s">
        <v>75</v>
      </c>
      <c r="BK153" s="237">
        <f>ROUND(I153*H153,2)</f>
        <v>0</v>
      </c>
      <c r="BL153" s="4" t="s">
        <v>275</v>
      </c>
      <c r="BM153" s="236" t="s">
        <v>1413</v>
      </c>
    </row>
    <row r="154" spans="2:65" s="1" customFormat="1">
      <c r="B154" s="14"/>
      <c r="D154" s="238" t="s">
        <v>277</v>
      </c>
      <c r="F154" s="239" t="s">
        <v>1414</v>
      </c>
      <c r="L154" s="14"/>
      <c r="M154" s="240"/>
      <c r="T154" s="142"/>
      <c r="AT154" s="4" t="s">
        <v>277</v>
      </c>
      <c r="AU154" s="4" t="s">
        <v>77</v>
      </c>
    </row>
    <row r="155" spans="2:65" s="242" customFormat="1">
      <c r="B155" s="241"/>
      <c r="D155" s="243" t="s">
        <v>279</v>
      </c>
      <c r="E155" s="244" t="s">
        <v>3</v>
      </c>
      <c r="F155" s="245" t="s">
        <v>1415</v>
      </c>
      <c r="H155" s="246">
        <v>0.7</v>
      </c>
      <c r="L155" s="241"/>
      <c r="M155" s="247"/>
      <c r="T155" s="248"/>
      <c r="AT155" s="244" t="s">
        <v>279</v>
      </c>
      <c r="AU155" s="244" t="s">
        <v>77</v>
      </c>
      <c r="AV155" s="242" t="s">
        <v>77</v>
      </c>
      <c r="AW155" s="242" t="s">
        <v>30</v>
      </c>
      <c r="AX155" s="242" t="s">
        <v>75</v>
      </c>
      <c r="AY155" s="244" t="s">
        <v>268</v>
      </c>
    </row>
    <row r="156" spans="2:65" s="1" customFormat="1" ht="49.15" customHeight="1">
      <c r="B156" s="14"/>
      <c r="C156" s="225" t="s">
        <v>367</v>
      </c>
      <c r="D156" s="225" t="s">
        <v>271</v>
      </c>
      <c r="E156" s="226" t="s">
        <v>1416</v>
      </c>
      <c r="F156" s="227" t="s">
        <v>1417</v>
      </c>
      <c r="G156" s="228" t="s">
        <v>379</v>
      </c>
      <c r="H156" s="229">
        <v>1.5</v>
      </c>
      <c r="I156" s="22"/>
      <c r="J156" s="231">
        <f>ROUND(I156*H156,2)</f>
        <v>0</v>
      </c>
      <c r="K156" s="227" t="s">
        <v>274</v>
      </c>
      <c r="L156" s="14"/>
      <c r="M156" s="232" t="s">
        <v>3</v>
      </c>
      <c r="N156" s="233" t="s">
        <v>39</v>
      </c>
      <c r="P156" s="234">
        <f>O156*H156</f>
        <v>0</v>
      </c>
      <c r="Q156" s="234">
        <v>0</v>
      </c>
      <c r="R156" s="234">
        <f>Q156*H156</f>
        <v>0</v>
      </c>
      <c r="S156" s="234">
        <v>2.7E-2</v>
      </c>
      <c r="T156" s="235">
        <f>S156*H156</f>
        <v>4.0500000000000001E-2</v>
      </c>
      <c r="AR156" s="236" t="s">
        <v>275</v>
      </c>
      <c r="AT156" s="236" t="s">
        <v>271</v>
      </c>
      <c r="AU156" s="236" t="s">
        <v>77</v>
      </c>
      <c r="AY156" s="4" t="s">
        <v>268</v>
      </c>
      <c r="BE156" s="237">
        <f>IF(N156="základní",J156,0)</f>
        <v>0</v>
      </c>
      <c r="BF156" s="237">
        <f>IF(N156="snížená",J156,0)</f>
        <v>0</v>
      </c>
      <c r="BG156" s="237">
        <f>IF(N156="zákl. přenesená",J156,0)</f>
        <v>0</v>
      </c>
      <c r="BH156" s="237">
        <f>IF(N156="sníž. přenesená",J156,0)</f>
        <v>0</v>
      </c>
      <c r="BI156" s="237">
        <f>IF(N156="nulová",J156,0)</f>
        <v>0</v>
      </c>
      <c r="BJ156" s="4" t="s">
        <v>75</v>
      </c>
      <c r="BK156" s="237">
        <f>ROUND(I156*H156,2)</f>
        <v>0</v>
      </c>
      <c r="BL156" s="4" t="s">
        <v>275</v>
      </c>
      <c r="BM156" s="236" t="s">
        <v>1418</v>
      </c>
    </row>
    <row r="157" spans="2:65" s="1" customFormat="1">
      <c r="B157" s="14"/>
      <c r="D157" s="238" t="s">
        <v>277</v>
      </c>
      <c r="F157" s="239" t="s">
        <v>1419</v>
      </c>
      <c r="L157" s="14"/>
      <c r="M157" s="240"/>
      <c r="T157" s="142"/>
      <c r="AT157" s="4" t="s">
        <v>277</v>
      </c>
      <c r="AU157" s="4" t="s">
        <v>77</v>
      </c>
    </row>
    <row r="158" spans="2:65" s="214" customFormat="1" ht="22.9" customHeight="1">
      <c r="B158" s="213"/>
      <c r="D158" s="215" t="s">
        <v>67</v>
      </c>
      <c r="E158" s="223" t="s">
        <v>349</v>
      </c>
      <c r="F158" s="223" t="s">
        <v>350</v>
      </c>
      <c r="J158" s="224">
        <f>BK158</f>
        <v>0</v>
      </c>
      <c r="L158" s="213"/>
      <c r="M158" s="218"/>
      <c r="P158" s="219">
        <f>SUM(P159:P167)</f>
        <v>0</v>
      </c>
      <c r="R158" s="219">
        <f>SUM(R159:R167)</f>
        <v>0</v>
      </c>
      <c r="T158" s="220">
        <f>SUM(T159:T167)</f>
        <v>0</v>
      </c>
      <c r="AR158" s="215" t="s">
        <v>75</v>
      </c>
      <c r="AT158" s="221" t="s">
        <v>67</v>
      </c>
      <c r="AU158" s="221" t="s">
        <v>75</v>
      </c>
      <c r="AY158" s="215" t="s">
        <v>268</v>
      </c>
      <c r="BK158" s="222">
        <f>SUM(BK159:BK167)</f>
        <v>0</v>
      </c>
    </row>
    <row r="159" spans="2:65" s="1" customFormat="1" ht="37.9" customHeight="1">
      <c r="B159" s="14"/>
      <c r="C159" s="225" t="s">
        <v>292</v>
      </c>
      <c r="D159" s="225" t="s">
        <v>271</v>
      </c>
      <c r="E159" s="226" t="s">
        <v>351</v>
      </c>
      <c r="F159" s="227" t="s">
        <v>352</v>
      </c>
      <c r="G159" s="228" t="s">
        <v>353</v>
      </c>
      <c r="H159" s="229">
        <v>4.2880000000000003</v>
      </c>
      <c r="I159" s="22"/>
      <c r="J159" s="231">
        <f>ROUND(I159*H159,2)</f>
        <v>0</v>
      </c>
      <c r="K159" s="227" t="s">
        <v>274</v>
      </c>
      <c r="L159" s="14"/>
      <c r="M159" s="232" t="s">
        <v>3</v>
      </c>
      <c r="N159" s="233" t="s">
        <v>39</v>
      </c>
      <c r="P159" s="234">
        <f>O159*H159</f>
        <v>0</v>
      </c>
      <c r="Q159" s="234">
        <v>0</v>
      </c>
      <c r="R159" s="234">
        <f>Q159*H159</f>
        <v>0</v>
      </c>
      <c r="S159" s="234">
        <v>0</v>
      </c>
      <c r="T159" s="235">
        <f>S159*H159</f>
        <v>0</v>
      </c>
      <c r="AR159" s="236" t="s">
        <v>275</v>
      </c>
      <c r="AT159" s="236" t="s">
        <v>271</v>
      </c>
      <c r="AU159" s="236" t="s">
        <v>77</v>
      </c>
      <c r="AY159" s="4" t="s">
        <v>268</v>
      </c>
      <c r="BE159" s="237">
        <f>IF(N159="základní",J159,0)</f>
        <v>0</v>
      </c>
      <c r="BF159" s="237">
        <f>IF(N159="snížená",J159,0)</f>
        <v>0</v>
      </c>
      <c r="BG159" s="237">
        <f>IF(N159="zákl. přenesená",J159,0)</f>
        <v>0</v>
      </c>
      <c r="BH159" s="237">
        <f>IF(N159="sníž. přenesená",J159,0)</f>
        <v>0</v>
      </c>
      <c r="BI159" s="237">
        <f>IF(N159="nulová",J159,0)</f>
        <v>0</v>
      </c>
      <c r="BJ159" s="4" t="s">
        <v>75</v>
      </c>
      <c r="BK159" s="237">
        <f>ROUND(I159*H159,2)</f>
        <v>0</v>
      </c>
      <c r="BL159" s="4" t="s">
        <v>275</v>
      </c>
      <c r="BM159" s="236" t="s">
        <v>354</v>
      </c>
    </row>
    <row r="160" spans="2:65" s="1" customFormat="1">
      <c r="B160" s="14"/>
      <c r="D160" s="238" t="s">
        <v>277</v>
      </c>
      <c r="F160" s="239" t="s">
        <v>355</v>
      </c>
      <c r="L160" s="14"/>
      <c r="M160" s="240"/>
      <c r="T160" s="142"/>
      <c r="AT160" s="4" t="s">
        <v>277</v>
      </c>
      <c r="AU160" s="4" t="s">
        <v>77</v>
      </c>
    </row>
    <row r="161" spans="2:65" s="1" customFormat="1" ht="33" customHeight="1">
      <c r="B161" s="14"/>
      <c r="C161" s="225" t="s">
        <v>382</v>
      </c>
      <c r="D161" s="225" t="s">
        <v>271</v>
      </c>
      <c r="E161" s="226" t="s">
        <v>357</v>
      </c>
      <c r="F161" s="227" t="s">
        <v>358</v>
      </c>
      <c r="G161" s="228" t="s">
        <v>353</v>
      </c>
      <c r="H161" s="229">
        <v>4.2880000000000003</v>
      </c>
      <c r="I161" s="22"/>
      <c r="J161" s="231">
        <f>ROUND(I161*H161,2)</f>
        <v>0</v>
      </c>
      <c r="K161" s="227" t="s">
        <v>274</v>
      </c>
      <c r="L161" s="14"/>
      <c r="M161" s="232" t="s">
        <v>3</v>
      </c>
      <c r="N161" s="233" t="s">
        <v>39</v>
      </c>
      <c r="P161" s="234">
        <f>O161*H161</f>
        <v>0</v>
      </c>
      <c r="Q161" s="234">
        <v>0</v>
      </c>
      <c r="R161" s="234">
        <f>Q161*H161</f>
        <v>0</v>
      </c>
      <c r="S161" s="234">
        <v>0</v>
      </c>
      <c r="T161" s="235">
        <f>S161*H161</f>
        <v>0</v>
      </c>
      <c r="AR161" s="236" t="s">
        <v>275</v>
      </c>
      <c r="AT161" s="236" t="s">
        <v>271</v>
      </c>
      <c r="AU161" s="236" t="s">
        <v>77</v>
      </c>
      <c r="AY161" s="4" t="s">
        <v>268</v>
      </c>
      <c r="BE161" s="237">
        <f>IF(N161="základní",J161,0)</f>
        <v>0</v>
      </c>
      <c r="BF161" s="237">
        <f>IF(N161="snížená",J161,0)</f>
        <v>0</v>
      </c>
      <c r="BG161" s="237">
        <f>IF(N161="zákl. přenesená",J161,0)</f>
        <v>0</v>
      </c>
      <c r="BH161" s="237">
        <f>IF(N161="sníž. přenesená",J161,0)</f>
        <v>0</v>
      </c>
      <c r="BI161" s="237">
        <f>IF(N161="nulová",J161,0)</f>
        <v>0</v>
      </c>
      <c r="BJ161" s="4" t="s">
        <v>75</v>
      </c>
      <c r="BK161" s="237">
        <f>ROUND(I161*H161,2)</f>
        <v>0</v>
      </c>
      <c r="BL161" s="4" t="s">
        <v>275</v>
      </c>
      <c r="BM161" s="236" t="s">
        <v>359</v>
      </c>
    </row>
    <row r="162" spans="2:65" s="1" customFormat="1">
      <c r="B162" s="14"/>
      <c r="D162" s="238" t="s">
        <v>277</v>
      </c>
      <c r="F162" s="239" t="s">
        <v>360</v>
      </c>
      <c r="L162" s="14"/>
      <c r="M162" s="240"/>
      <c r="T162" s="142"/>
      <c r="AT162" s="4" t="s">
        <v>277</v>
      </c>
      <c r="AU162" s="4" t="s">
        <v>77</v>
      </c>
    </row>
    <row r="163" spans="2:65" s="1" customFormat="1" ht="44.25" customHeight="1">
      <c r="B163" s="14"/>
      <c r="C163" s="225" t="s">
        <v>388</v>
      </c>
      <c r="D163" s="225" t="s">
        <v>271</v>
      </c>
      <c r="E163" s="226" t="s">
        <v>362</v>
      </c>
      <c r="F163" s="227" t="s">
        <v>363</v>
      </c>
      <c r="G163" s="228" t="s">
        <v>353</v>
      </c>
      <c r="H163" s="229">
        <v>102.91200000000001</v>
      </c>
      <c r="I163" s="22"/>
      <c r="J163" s="231">
        <f>ROUND(I163*H163,2)</f>
        <v>0</v>
      </c>
      <c r="K163" s="227" t="s">
        <v>274</v>
      </c>
      <c r="L163" s="14"/>
      <c r="M163" s="232" t="s">
        <v>3</v>
      </c>
      <c r="N163" s="233" t="s">
        <v>39</v>
      </c>
      <c r="P163" s="234">
        <f>O163*H163</f>
        <v>0</v>
      </c>
      <c r="Q163" s="234">
        <v>0</v>
      </c>
      <c r="R163" s="234">
        <f>Q163*H163</f>
        <v>0</v>
      </c>
      <c r="S163" s="234">
        <v>0</v>
      </c>
      <c r="T163" s="235">
        <f>S163*H163</f>
        <v>0</v>
      </c>
      <c r="AR163" s="236" t="s">
        <v>275</v>
      </c>
      <c r="AT163" s="236" t="s">
        <v>271</v>
      </c>
      <c r="AU163" s="236" t="s">
        <v>77</v>
      </c>
      <c r="AY163" s="4" t="s">
        <v>268</v>
      </c>
      <c r="BE163" s="237">
        <f>IF(N163="základní",J163,0)</f>
        <v>0</v>
      </c>
      <c r="BF163" s="237">
        <f>IF(N163="snížená",J163,0)</f>
        <v>0</v>
      </c>
      <c r="BG163" s="237">
        <f>IF(N163="zákl. přenesená",J163,0)</f>
        <v>0</v>
      </c>
      <c r="BH163" s="237">
        <f>IF(N163="sníž. přenesená",J163,0)</f>
        <v>0</v>
      </c>
      <c r="BI163" s="237">
        <f>IF(N163="nulová",J163,0)</f>
        <v>0</v>
      </c>
      <c r="BJ163" s="4" t="s">
        <v>75</v>
      </c>
      <c r="BK163" s="237">
        <f>ROUND(I163*H163,2)</f>
        <v>0</v>
      </c>
      <c r="BL163" s="4" t="s">
        <v>275</v>
      </c>
      <c r="BM163" s="236" t="s">
        <v>364</v>
      </c>
    </row>
    <row r="164" spans="2:65" s="1" customFormat="1">
      <c r="B164" s="14"/>
      <c r="D164" s="238" t="s">
        <v>277</v>
      </c>
      <c r="F164" s="239" t="s">
        <v>365</v>
      </c>
      <c r="L164" s="14"/>
      <c r="M164" s="240"/>
      <c r="T164" s="142"/>
      <c r="AT164" s="4" t="s">
        <v>277</v>
      </c>
      <c r="AU164" s="4" t="s">
        <v>77</v>
      </c>
    </row>
    <row r="165" spans="2:65" s="242" customFormat="1">
      <c r="B165" s="241"/>
      <c r="D165" s="243" t="s">
        <v>279</v>
      </c>
      <c r="F165" s="245" t="s">
        <v>1533</v>
      </c>
      <c r="H165" s="246">
        <v>102.91200000000001</v>
      </c>
      <c r="L165" s="241"/>
      <c r="M165" s="247"/>
      <c r="T165" s="248"/>
      <c r="AT165" s="244" t="s">
        <v>279</v>
      </c>
      <c r="AU165" s="244" t="s">
        <v>77</v>
      </c>
      <c r="AV165" s="242" t="s">
        <v>77</v>
      </c>
      <c r="AW165" s="242" t="s">
        <v>4</v>
      </c>
      <c r="AX165" s="242" t="s">
        <v>75</v>
      </c>
      <c r="AY165" s="244" t="s">
        <v>268</v>
      </c>
    </row>
    <row r="166" spans="2:65" s="1" customFormat="1" ht="44.25" customHeight="1">
      <c r="B166" s="14"/>
      <c r="C166" s="225" t="s">
        <v>393</v>
      </c>
      <c r="D166" s="225" t="s">
        <v>271</v>
      </c>
      <c r="E166" s="226" t="s">
        <v>368</v>
      </c>
      <c r="F166" s="227" t="s">
        <v>369</v>
      </c>
      <c r="G166" s="228" t="s">
        <v>353</v>
      </c>
      <c r="H166" s="229">
        <v>4.2880000000000003</v>
      </c>
      <c r="I166" s="22"/>
      <c r="J166" s="231">
        <f>ROUND(I166*H166,2)</f>
        <v>0</v>
      </c>
      <c r="K166" s="227" t="s">
        <v>274</v>
      </c>
      <c r="L166" s="14"/>
      <c r="M166" s="232" t="s">
        <v>3</v>
      </c>
      <c r="N166" s="233" t="s">
        <v>39</v>
      </c>
      <c r="P166" s="234">
        <f>O166*H166</f>
        <v>0</v>
      </c>
      <c r="Q166" s="234">
        <v>0</v>
      </c>
      <c r="R166" s="234">
        <f>Q166*H166</f>
        <v>0</v>
      </c>
      <c r="S166" s="234">
        <v>0</v>
      </c>
      <c r="T166" s="235">
        <f>S166*H166</f>
        <v>0</v>
      </c>
      <c r="AR166" s="236" t="s">
        <v>275</v>
      </c>
      <c r="AT166" s="236" t="s">
        <v>271</v>
      </c>
      <c r="AU166" s="236" t="s">
        <v>77</v>
      </c>
      <c r="AY166" s="4" t="s">
        <v>268</v>
      </c>
      <c r="BE166" s="237">
        <f>IF(N166="základní",J166,0)</f>
        <v>0</v>
      </c>
      <c r="BF166" s="237">
        <f>IF(N166="snížená",J166,0)</f>
        <v>0</v>
      </c>
      <c r="BG166" s="237">
        <f>IF(N166="zákl. přenesená",J166,0)</f>
        <v>0</v>
      </c>
      <c r="BH166" s="237">
        <f>IF(N166="sníž. přenesená",J166,0)</f>
        <v>0</v>
      </c>
      <c r="BI166" s="237">
        <f>IF(N166="nulová",J166,0)</f>
        <v>0</v>
      </c>
      <c r="BJ166" s="4" t="s">
        <v>75</v>
      </c>
      <c r="BK166" s="237">
        <f>ROUND(I166*H166,2)</f>
        <v>0</v>
      </c>
      <c r="BL166" s="4" t="s">
        <v>275</v>
      </c>
      <c r="BM166" s="236" t="s">
        <v>370</v>
      </c>
    </row>
    <row r="167" spans="2:65" s="1" customFormat="1">
      <c r="B167" s="14"/>
      <c r="D167" s="238" t="s">
        <v>277</v>
      </c>
      <c r="F167" s="239" t="s">
        <v>371</v>
      </c>
      <c r="L167" s="14"/>
      <c r="M167" s="240"/>
      <c r="T167" s="142"/>
      <c r="AT167" s="4" t="s">
        <v>277</v>
      </c>
      <c r="AU167" s="4" t="s">
        <v>77</v>
      </c>
    </row>
    <row r="168" spans="2:65" s="214" customFormat="1" ht="25.9" customHeight="1">
      <c r="B168" s="213"/>
      <c r="D168" s="215" t="s">
        <v>67</v>
      </c>
      <c r="E168" s="216" t="s">
        <v>372</v>
      </c>
      <c r="F168" s="216" t="s">
        <v>373</v>
      </c>
      <c r="J168" s="217">
        <f>BK168</f>
        <v>0</v>
      </c>
      <c r="L168" s="213"/>
      <c r="M168" s="218"/>
      <c r="P168" s="219">
        <f>P169+P181+P244+P250+P254</f>
        <v>0</v>
      </c>
      <c r="R168" s="219">
        <f>R169+R181+R244+R250+R254</f>
        <v>1.5992269587999999</v>
      </c>
      <c r="T168" s="220">
        <f>T169+T181+T244+T250+T254</f>
        <v>2.2100000000000002E-5</v>
      </c>
      <c r="AR168" s="215" t="s">
        <v>75</v>
      </c>
      <c r="AT168" s="221" t="s">
        <v>67</v>
      </c>
      <c r="AU168" s="221" t="s">
        <v>68</v>
      </c>
      <c r="AY168" s="215" t="s">
        <v>268</v>
      </c>
      <c r="BK168" s="222">
        <f>BK169+BK181+BK244+BK250+BK254</f>
        <v>0</v>
      </c>
    </row>
    <row r="169" spans="2:65" s="214" customFormat="1" ht="22.9" customHeight="1">
      <c r="B169" s="213"/>
      <c r="D169" s="215" t="s">
        <v>67</v>
      </c>
      <c r="E169" s="223" t="s">
        <v>186</v>
      </c>
      <c r="F169" s="223" t="s">
        <v>1421</v>
      </c>
      <c r="J169" s="224">
        <f>BK169</f>
        <v>0</v>
      </c>
      <c r="L169" s="213"/>
      <c r="M169" s="218"/>
      <c r="P169" s="219">
        <f>SUM(P170:P180)</f>
        <v>0</v>
      </c>
      <c r="R169" s="219">
        <f>SUM(R170:R180)</f>
        <v>0.17392045</v>
      </c>
      <c r="T169" s="220">
        <f>SUM(T170:T180)</f>
        <v>0</v>
      </c>
      <c r="AR169" s="215" t="s">
        <v>75</v>
      </c>
      <c r="AT169" s="221" t="s">
        <v>67</v>
      </c>
      <c r="AU169" s="221" t="s">
        <v>75</v>
      </c>
      <c r="AY169" s="215" t="s">
        <v>268</v>
      </c>
      <c r="BK169" s="222">
        <f>SUM(BK170:BK180)</f>
        <v>0</v>
      </c>
    </row>
    <row r="170" spans="2:65" s="1" customFormat="1" ht="49.15" customHeight="1">
      <c r="B170" s="14"/>
      <c r="C170" s="225" t="s">
        <v>399</v>
      </c>
      <c r="D170" s="225" t="s">
        <v>271</v>
      </c>
      <c r="E170" s="226" t="s">
        <v>1422</v>
      </c>
      <c r="F170" s="227" t="s">
        <v>1423</v>
      </c>
      <c r="G170" s="228" t="s">
        <v>184</v>
      </c>
      <c r="H170" s="229">
        <v>1.9350000000000001</v>
      </c>
      <c r="I170" s="22"/>
      <c r="J170" s="231">
        <f>ROUND(I170*H170,2)</f>
        <v>0</v>
      </c>
      <c r="K170" s="227" t="s">
        <v>274</v>
      </c>
      <c r="L170" s="14"/>
      <c r="M170" s="232" t="s">
        <v>3</v>
      </c>
      <c r="N170" s="233" t="s">
        <v>39</v>
      </c>
      <c r="P170" s="234">
        <f>O170*H170</f>
        <v>0</v>
      </c>
      <c r="Q170" s="234">
        <v>6.3070000000000001E-2</v>
      </c>
      <c r="R170" s="234">
        <f>Q170*H170</f>
        <v>0.12204045000000001</v>
      </c>
      <c r="S170" s="234">
        <v>0</v>
      </c>
      <c r="T170" s="235">
        <f>S170*H170</f>
        <v>0</v>
      </c>
      <c r="AR170" s="236" t="s">
        <v>275</v>
      </c>
      <c r="AT170" s="236" t="s">
        <v>271</v>
      </c>
      <c r="AU170" s="236" t="s">
        <v>77</v>
      </c>
      <c r="AY170" s="4" t="s">
        <v>268</v>
      </c>
      <c r="BE170" s="237">
        <f>IF(N170="základní",J170,0)</f>
        <v>0</v>
      </c>
      <c r="BF170" s="237">
        <f>IF(N170="snížená",J170,0)</f>
        <v>0</v>
      </c>
      <c r="BG170" s="237">
        <f>IF(N170="zákl. přenesená",J170,0)</f>
        <v>0</v>
      </c>
      <c r="BH170" s="237">
        <f>IF(N170="sníž. přenesená",J170,0)</f>
        <v>0</v>
      </c>
      <c r="BI170" s="237">
        <f>IF(N170="nulová",J170,0)</f>
        <v>0</v>
      </c>
      <c r="BJ170" s="4" t="s">
        <v>75</v>
      </c>
      <c r="BK170" s="237">
        <f>ROUND(I170*H170,2)</f>
        <v>0</v>
      </c>
      <c r="BL170" s="4" t="s">
        <v>275</v>
      </c>
      <c r="BM170" s="236" t="s">
        <v>1424</v>
      </c>
    </row>
    <row r="171" spans="2:65" s="1" customFormat="1">
      <c r="B171" s="14"/>
      <c r="D171" s="238" t="s">
        <v>277</v>
      </c>
      <c r="F171" s="239" t="s">
        <v>1425</v>
      </c>
      <c r="L171" s="14"/>
      <c r="M171" s="240"/>
      <c r="T171" s="142"/>
      <c r="AT171" s="4" t="s">
        <v>277</v>
      </c>
      <c r="AU171" s="4" t="s">
        <v>77</v>
      </c>
    </row>
    <row r="172" spans="2:65" s="242" customFormat="1">
      <c r="B172" s="241"/>
      <c r="D172" s="243" t="s">
        <v>279</v>
      </c>
      <c r="E172" s="244" t="s">
        <v>3</v>
      </c>
      <c r="F172" s="245" t="s">
        <v>1426</v>
      </c>
      <c r="H172" s="246">
        <v>0.6</v>
      </c>
      <c r="L172" s="241"/>
      <c r="M172" s="247"/>
      <c r="T172" s="248"/>
      <c r="AT172" s="244" t="s">
        <v>279</v>
      </c>
      <c r="AU172" s="244" t="s">
        <v>77</v>
      </c>
      <c r="AV172" s="242" t="s">
        <v>77</v>
      </c>
      <c r="AW172" s="242" t="s">
        <v>30</v>
      </c>
      <c r="AX172" s="242" t="s">
        <v>68</v>
      </c>
      <c r="AY172" s="244" t="s">
        <v>268</v>
      </c>
    </row>
    <row r="173" spans="2:65" s="257" customFormat="1">
      <c r="B173" s="256"/>
      <c r="D173" s="243" t="s">
        <v>279</v>
      </c>
      <c r="E173" s="258" t="s">
        <v>3</v>
      </c>
      <c r="F173" s="259" t="s">
        <v>1427</v>
      </c>
      <c r="H173" s="258" t="s">
        <v>3</v>
      </c>
      <c r="L173" s="256"/>
      <c r="M173" s="260"/>
      <c r="T173" s="261"/>
      <c r="AT173" s="258" t="s">
        <v>279</v>
      </c>
      <c r="AU173" s="258" t="s">
        <v>77</v>
      </c>
      <c r="AV173" s="257" t="s">
        <v>75</v>
      </c>
      <c r="AW173" s="257" t="s">
        <v>30</v>
      </c>
      <c r="AX173" s="257" t="s">
        <v>68</v>
      </c>
      <c r="AY173" s="258" t="s">
        <v>268</v>
      </c>
    </row>
    <row r="174" spans="2:65" s="242" customFormat="1">
      <c r="B174" s="241"/>
      <c r="D174" s="243" t="s">
        <v>279</v>
      </c>
      <c r="E174" s="244" t="s">
        <v>3</v>
      </c>
      <c r="F174" s="245" t="s">
        <v>1534</v>
      </c>
      <c r="H174" s="246">
        <v>0.83499999999999996</v>
      </c>
      <c r="L174" s="241"/>
      <c r="M174" s="247"/>
      <c r="T174" s="248"/>
      <c r="AT174" s="244" t="s">
        <v>279</v>
      </c>
      <c r="AU174" s="244" t="s">
        <v>77</v>
      </c>
      <c r="AV174" s="242" t="s">
        <v>77</v>
      </c>
      <c r="AW174" s="242" t="s">
        <v>30</v>
      </c>
      <c r="AX174" s="242" t="s">
        <v>68</v>
      </c>
      <c r="AY174" s="244" t="s">
        <v>268</v>
      </c>
    </row>
    <row r="175" spans="2:65" s="257" customFormat="1">
      <c r="B175" s="256"/>
      <c r="D175" s="243" t="s">
        <v>279</v>
      </c>
      <c r="E175" s="258" t="s">
        <v>3</v>
      </c>
      <c r="F175" s="259" t="s">
        <v>1429</v>
      </c>
      <c r="H175" s="258" t="s">
        <v>3</v>
      </c>
      <c r="L175" s="256"/>
      <c r="M175" s="260"/>
      <c r="T175" s="261"/>
      <c r="AT175" s="258" t="s">
        <v>279</v>
      </c>
      <c r="AU175" s="258" t="s">
        <v>77</v>
      </c>
      <c r="AV175" s="257" t="s">
        <v>75</v>
      </c>
      <c r="AW175" s="257" t="s">
        <v>30</v>
      </c>
      <c r="AX175" s="257" t="s">
        <v>68</v>
      </c>
      <c r="AY175" s="258" t="s">
        <v>268</v>
      </c>
    </row>
    <row r="176" spans="2:65" s="242" customFormat="1">
      <c r="B176" s="241"/>
      <c r="D176" s="243" t="s">
        <v>279</v>
      </c>
      <c r="E176" s="244" t="s">
        <v>3</v>
      </c>
      <c r="F176" s="245" t="s">
        <v>1430</v>
      </c>
      <c r="H176" s="246">
        <v>0.5</v>
      </c>
      <c r="L176" s="241"/>
      <c r="M176" s="247"/>
      <c r="T176" s="248"/>
      <c r="AT176" s="244" t="s">
        <v>279</v>
      </c>
      <c r="AU176" s="244" t="s">
        <v>77</v>
      </c>
      <c r="AV176" s="242" t="s">
        <v>77</v>
      </c>
      <c r="AW176" s="242" t="s">
        <v>30</v>
      </c>
      <c r="AX176" s="242" t="s">
        <v>68</v>
      </c>
      <c r="AY176" s="244" t="s">
        <v>268</v>
      </c>
    </row>
    <row r="177" spans="2:65" s="250" customFormat="1">
      <c r="B177" s="249"/>
      <c r="D177" s="243" t="s">
        <v>279</v>
      </c>
      <c r="E177" s="251" t="s">
        <v>3</v>
      </c>
      <c r="F177" s="252" t="s">
        <v>298</v>
      </c>
      <c r="H177" s="253">
        <v>1.9350000000000001</v>
      </c>
      <c r="L177" s="249"/>
      <c r="M177" s="254"/>
      <c r="T177" s="255"/>
      <c r="AT177" s="251" t="s">
        <v>279</v>
      </c>
      <c r="AU177" s="251" t="s">
        <v>77</v>
      </c>
      <c r="AV177" s="250" t="s">
        <v>275</v>
      </c>
      <c r="AW177" s="250" t="s">
        <v>30</v>
      </c>
      <c r="AX177" s="250" t="s">
        <v>75</v>
      </c>
      <c r="AY177" s="251" t="s">
        <v>268</v>
      </c>
    </row>
    <row r="178" spans="2:65" s="1" customFormat="1" ht="37.9" customHeight="1">
      <c r="B178" s="14"/>
      <c r="C178" s="225" t="s">
        <v>8</v>
      </c>
      <c r="D178" s="225" t="s">
        <v>271</v>
      </c>
      <c r="E178" s="226" t="s">
        <v>1431</v>
      </c>
      <c r="F178" s="227" t="s">
        <v>1432</v>
      </c>
      <c r="G178" s="228" t="s">
        <v>317</v>
      </c>
      <c r="H178" s="229">
        <v>1</v>
      </c>
      <c r="I178" s="22"/>
      <c r="J178" s="231">
        <f>ROUND(I178*H178,2)</f>
        <v>0</v>
      </c>
      <c r="K178" s="227" t="s">
        <v>274</v>
      </c>
      <c r="L178" s="14"/>
      <c r="M178" s="232" t="s">
        <v>3</v>
      </c>
      <c r="N178" s="233" t="s">
        <v>39</v>
      </c>
      <c r="P178" s="234">
        <f>O178*H178</f>
        <v>0</v>
      </c>
      <c r="Q178" s="234">
        <v>2.588E-2</v>
      </c>
      <c r="R178" s="234">
        <f>Q178*H178</f>
        <v>2.588E-2</v>
      </c>
      <c r="S178" s="234">
        <v>0</v>
      </c>
      <c r="T178" s="235">
        <f>S178*H178</f>
        <v>0</v>
      </c>
      <c r="AR178" s="236" t="s">
        <v>275</v>
      </c>
      <c r="AT178" s="236" t="s">
        <v>271</v>
      </c>
      <c r="AU178" s="236" t="s">
        <v>77</v>
      </c>
      <c r="AY178" s="4" t="s">
        <v>268</v>
      </c>
      <c r="BE178" s="237">
        <f>IF(N178="základní",J178,0)</f>
        <v>0</v>
      </c>
      <c r="BF178" s="237">
        <f>IF(N178="snížená",J178,0)</f>
        <v>0</v>
      </c>
      <c r="BG178" s="237">
        <f>IF(N178="zákl. přenesená",J178,0)</f>
        <v>0</v>
      </c>
      <c r="BH178" s="237">
        <f>IF(N178="sníž. přenesená",J178,0)</f>
        <v>0</v>
      </c>
      <c r="BI178" s="237">
        <f>IF(N178="nulová",J178,0)</f>
        <v>0</v>
      </c>
      <c r="BJ178" s="4" t="s">
        <v>75</v>
      </c>
      <c r="BK178" s="237">
        <f>ROUND(I178*H178,2)</f>
        <v>0</v>
      </c>
      <c r="BL178" s="4" t="s">
        <v>275</v>
      </c>
      <c r="BM178" s="236" t="s">
        <v>1433</v>
      </c>
    </row>
    <row r="179" spans="2:65" s="1" customFormat="1">
      <c r="B179" s="14"/>
      <c r="D179" s="238" t="s">
        <v>277</v>
      </c>
      <c r="F179" s="239" t="s">
        <v>1434</v>
      </c>
      <c r="L179" s="14"/>
      <c r="M179" s="240"/>
      <c r="T179" s="142"/>
      <c r="AT179" s="4" t="s">
        <v>277</v>
      </c>
      <c r="AU179" s="4" t="s">
        <v>77</v>
      </c>
    </row>
    <row r="180" spans="2:65" s="1" customFormat="1" ht="24.2" customHeight="1">
      <c r="B180" s="14"/>
      <c r="C180" s="262" t="s">
        <v>411</v>
      </c>
      <c r="D180" s="262" t="s">
        <v>383</v>
      </c>
      <c r="E180" s="263" t="s">
        <v>1435</v>
      </c>
      <c r="F180" s="264" t="s">
        <v>1436</v>
      </c>
      <c r="G180" s="265" t="s">
        <v>317</v>
      </c>
      <c r="H180" s="266">
        <v>1</v>
      </c>
      <c r="I180" s="24"/>
      <c r="J180" s="268">
        <f>ROUND(I180*H180,2)</f>
        <v>0</v>
      </c>
      <c r="K180" s="264" t="s">
        <v>274</v>
      </c>
      <c r="L180" s="269"/>
      <c r="M180" s="270" t="s">
        <v>3</v>
      </c>
      <c r="N180" s="271" t="s">
        <v>39</v>
      </c>
      <c r="P180" s="234">
        <f>O180*H180</f>
        <v>0</v>
      </c>
      <c r="Q180" s="234">
        <v>2.5999999999999999E-2</v>
      </c>
      <c r="R180" s="234">
        <f>Q180*H180</f>
        <v>2.5999999999999999E-2</v>
      </c>
      <c r="S180" s="234">
        <v>0</v>
      </c>
      <c r="T180" s="235">
        <f>S180*H180</f>
        <v>0</v>
      </c>
      <c r="AR180" s="236" t="s">
        <v>314</v>
      </c>
      <c r="AT180" s="236" t="s">
        <v>383</v>
      </c>
      <c r="AU180" s="236" t="s">
        <v>77</v>
      </c>
      <c r="AY180" s="4" t="s">
        <v>268</v>
      </c>
      <c r="BE180" s="237">
        <f>IF(N180="základní",J180,0)</f>
        <v>0</v>
      </c>
      <c r="BF180" s="237">
        <f>IF(N180="snížená",J180,0)</f>
        <v>0</v>
      </c>
      <c r="BG180" s="237">
        <f>IF(N180="zákl. přenesená",J180,0)</f>
        <v>0</v>
      </c>
      <c r="BH180" s="237">
        <f>IF(N180="sníž. přenesená",J180,0)</f>
        <v>0</v>
      </c>
      <c r="BI180" s="237">
        <f>IF(N180="nulová",J180,0)</f>
        <v>0</v>
      </c>
      <c r="BJ180" s="4" t="s">
        <v>75</v>
      </c>
      <c r="BK180" s="237">
        <f>ROUND(I180*H180,2)</f>
        <v>0</v>
      </c>
      <c r="BL180" s="4" t="s">
        <v>275</v>
      </c>
      <c r="BM180" s="236" t="s">
        <v>1437</v>
      </c>
    </row>
    <row r="181" spans="2:65" s="214" customFormat="1" ht="22.9" customHeight="1">
      <c r="B181" s="213"/>
      <c r="D181" s="215" t="s">
        <v>67</v>
      </c>
      <c r="E181" s="223" t="s">
        <v>305</v>
      </c>
      <c r="F181" s="223" t="s">
        <v>374</v>
      </c>
      <c r="J181" s="224">
        <f>BK181</f>
        <v>0</v>
      </c>
      <c r="L181" s="213"/>
      <c r="M181" s="218"/>
      <c r="P181" s="219">
        <f>P182+P222+P229</f>
        <v>0</v>
      </c>
      <c r="R181" s="219">
        <f>R182+R222+R229</f>
        <v>1.4237206587999998</v>
      </c>
      <c r="T181" s="220">
        <f>T182+T222+T229</f>
        <v>2.2100000000000002E-5</v>
      </c>
      <c r="AR181" s="215" t="s">
        <v>75</v>
      </c>
      <c r="AT181" s="221" t="s">
        <v>67</v>
      </c>
      <c r="AU181" s="221" t="s">
        <v>75</v>
      </c>
      <c r="AY181" s="215" t="s">
        <v>268</v>
      </c>
      <c r="BK181" s="222">
        <f>BK182+BK222+BK229</f>
        <v>0</v>
      </c>
    </row>
    <row r="182" spans="2:65" s="214" customFormat="1" ht="20.85" customHeight="1">
      <c r="B182" s="213"/>
      <c r="D182" s="215" t="s">
        <v>67</v>
      </c>
      <c r="E182" s="223" t="s">
        <v>375</v>
      </c>
      <c r="F182" s="223" t="s">
        <v>376</v>
      </c>
      <c r="J182" s="224">
        <f>BK182</f>
        <v>0</v>
      </c>
      <c r="L182" s="213"/>
      <c r="M182" s="218"/>
      <c r="P182" s="219">
        <f>P183+SUM(P184:P201)</f>
        <v>0</v>
      </c>
      <c r="R182" s="219">
        <f>R183+SUM(R184:R201)</f>
        <v>1.1825234279999999</v>
      </c>
      <c r="T182" s="220">
        <f>T183+SUM(T184:T201)</f>
        <v>2.2100000000000002E-5</v>
      </c>
      <c r="AR182" s="215" t="s">
        <v>75</v>
      </c>
      <c r="AT182" s="221" t="s">
        <v>67</v>
      </c>
      <c r="AU182" s="221" t="s">
        <v>77</v>
      </c>
      <c r="AY182" s="215" t="s">
        <v>268</v>
      </c>
      <c r="BK182" s="222">
        <f>BK183+SUM(BK184:BK201)</f>
        <v>0</v>
      </c>
    </row>
    <row r="183" spans="2:65" s="1" customFormat="1" ht="55.5" customHeight="1">
      <c r="B183" s="14"/>
      <c r="C183" s="225" t="s">
        <v>418</v>
      </c>
      <c r="D183" s="225" t="s">
        <v>271</v>
      </c>
      <c r="E183" s="226" t="s">
        <v>377</v>
      </c>
      <c r="F183" s="227" t="s">
        <v>378</v>
      </c>
      <c r="G183" s="228" t="s">
        <v>379</v>
      </c>
      <c r="H183" s="229">
        <v>5.65</v>
      </c>
      <c r="I183" s="22"/>
      <c r="J183" s="231">
        <f>ROUND(I183*H183,2)</f>
        <v>0</v>
      </c>
      <c r="K183" s="227" t="s">
        <v>274</v>
      </c>
      <c r="L183" s="14"/>
      <c r="M183" s="232" t="s">
        <v>3</v>
      </c>
      <c r="N183" s="233" t="s">
        <v>39</v>
      </c>
      <c r="P183" s="234">
        <f>O183*H183</f>
        <v>0</v>
      </c>
      <c r="Q183" s="234">
        <v>0</v>
      </c>
      <c r="R183" s="234">
        <f>Q183*H183</f>
        <v>0</v>
      </c>
      <c r="S183" s="234">
        <v>0</v>
      </c>
      <c r="T183" s="235">
        <f>S183*H183</f>
        <v>0</v>
      </c>
      <c r="AR183" s="236" t="s">
        <v>275</v>
      </c>
      <c r="AT183" s="236" t="s">
        <v>271</v>
      </c>
      <c r="AU183" s="236" t="s">
        <v>186</v>
      </c>
      <c r="AY183" s="4" t="s">
        <v>268</v>
      </c>
      <c r="BE183" s="237">
        <f>IF(N183="základní",J183,0)</f>
        <v>0</v>
      </c>
      <c r="BF183" s="237">
        <f>IF(N183="snížená",J183,0)</f>
        <v>0</v>
      </c>
      <c r="BG183" s="237">
        <f>IF(N183="zákl. přenesená",J183,0)</f>
        <v>0</v>
      </c>
      <c r="BH183" s="237">
        <f>IF(N183="sníž. přenesená",J183,0)</f>
        <v>0</v>
      </c>
      <c r="BI183" s="237">
        <f>IF(N183="nulová",J183,0)</f>
        <v>0</v>
      </c>
      <c r="BJ183" s="4" t="s">
        <v>75</v>
      </c>
      <c r="BK183" s="237">
        <f>ROUND(I183*H183,2)</f>
        <v>0</v>
      </c>
      <c r="BL183" s="4" t="s">
        <v>275</v>
      </c>
      <c r="BM183" s="236" t="s">
        <v>380</v>
      </c>
    </row>
    <row r="184" spans="2:65" s="1" customFormat="1">
      <c r="B184" s="14"/>
      <c r="D184" s="238" t="s">
        <v>277</v>
      </c>
      <c r="F184" s="239" t="s">
        <v>381</v>
      </c>
      <c r="L184" s="14"/>
      <c r="M184" s="240"/>
      <c r="T184" s="142"/>
      <c r="AT184" s="4" t="s">
        <v>277</v>
      </c>
      <c r="AU184" s="4" t="s">
        <v>186</v>
      </c>
    </row>
    <row r="185" spans="2:65" s="242" customFormat="1">
      <c r="B185" s="241"/>
      <c r="D185" s="243" t="s">
        <v>279</v>
      </c>
      <c r="E185" s="244" t="s">
        <v>3</v>
      </c>
      <c r="F185" s="245" t="s">
        <v>216</v>
      </c>
      <c r="H185" s="246">
        <v>3.46</v>
      </c>
      <c r="L185" s="241"/>
      <c r="M185" s="247"/>
      <c r="T185" s="248"/>
      <c r="AT185" s="244" t="s">
        <v>279</v>
      </c>
      <c r="AU185" s="244" t="s">
        <v>186</v>
      </c>
      <c r="AV185" s="242" t="s">
        <v>77</v>
      </c>
      <c r="AW185" s="242" t="s">
        <v>30</v>
      </c>
      <c r="AX185" s="242" t="s">
        <v>68</v>
      </c>
      <c r="AY185" s="244" t="s">
        <v>268</v>
      </c>
    </row>
    <row r="186" spans="2:65" s="242" customFormat="1">
      <c r="B186" s="241"/>
      <c r="D186" s="243" t="s">
        <v>279</v>
      </c>
      <c r="E186" s="244" t="s">
        <v>3</v>
      </c>
      <c r="F186" s="245" t="s">
        <v>218</v>
      </c>
      <c r="H186" s="246">
        <v>2.19</v>
      </c>
      <c r="L186" s="241"/>
      <c r="M186" s="247"/>
      <c r="T186" s="248"/>
      <c r="AT186" s="244" t="s">
        <v>279</v>
      </c>
      <c r="AU186" s="244" t="s">
        <v>186</v>
      </c>
      <c r="AV186" s="242" t="s">
        <v>77</v>
      </c>
      <c r="AW186" s="242" t="s">
        <v>30</v>
      </c>
      <c r="AX186" s="242" t="s">
        <v>68</v>
      </c>
      <c r="AY186" s="244" t="s">
        <v>268</v>
      </c>
    </row>
    <row r="187" spans="2:65" s="250" customFormat="1">
      <c r="B187" s="249"/>
      <c r="D187" s="243" t="s">
        <v>279</v>
      </c>
      <c r="E187" s="251" t="s">
        <v>3</v>
      </c>
      <c r="F187" s="252" t="s">
        <v>298</v>
      </c>
      <c r="H187" s="253">
        <v>5.65</v>
      </c>
      <c r="L187" s="249"/>
      <c r="M187" s="254"/>
      <c r="T187" s="255"/>
      <c r="AT187" s="251" t="s">
        <v>279</v>
      </c>
      <c r="AU187" s="251" t="s">
        <v>186</v>
      </c>
      <c r="AV187" s="250" t="s">
        <v>275</v>
      </c>
      <c r="AW187" s="250" t="s">
        <v>30</v>
      </c>
      <c r="AX187" s="250" t="s">
        <v>75</v>
      </c>
      <c r="AY187" s="251" t="s">
        <v>268</v>
      </c>
    </row>
    <row r="188" spans="2:65" s="1" customFormat="1" ht="16.5" customHeight="1">
      <c r="B188" s="14"/>
      <c r="C188" s="262" t="s">
        <v>423</v>
      </c>
      <c r="D188" s="262" t="s">
        <v>383</v>
      </c>
      <c r="E188" s="263" t="s">
        <v>384</v>
      </c>
      <c r="F188" s="264" t="s">
        <v>385</v>
      </c>
      <c r="G188" s="265" t="s">
        <v>379</v>
      </c>
      <c r="H188" s="266">
        <v>6.2149999999999999</v>
      </c>
      <c r="I188" s="24"/>
      <c r="J188" s="268">
        <f>ROUND(I188*H188,2)</f>
        <v>0</v>
      </c>
      <c r="K188" s="264" t="s">
        <v>274</v>
      </c>
      <c r="L188" s="269"/>
      <c r="M188" s="270" t="s">
        <v>3</v>
      </c>
      <c r="N188" s="271" t="s">
        <v>39</v>
      </c>
      <c r="P188" s="234">
        <f>O188*H188</f>
        <v>0</v>
      </c>
      <c r="Q188" s="234">
        <v>2.9999999999999997E-4</v>
      </c>
      <c r="R188" s="234">
        <f>Q188*H188</f>
        <v>1.8644999999999998E-3</v>
      </c>
      <c r="S188" s="234">
        <v>0</v>
      </c>
      <c r="T188" s="235">
        <f>S188*H188</f>
        <v>0</v>
      </c>
      <c r="AR188" s="236" t="s">
        <v>314</v>
      </c>
      <c r="AT188" s="236" t="s">
        <v>383</v>
      </c>
      <c r="AU188" s="236" t="s">
        <v>186</v>
      </c>
      <c r="AY188" s="4" t="s">
        <v>268</v>
      </c>
      <c r="BE188" s="237">
        <f>IF(N188="základní",J188,0)</f>
        <v>0</v>
      </c>
      <c r="BF188" s="237">
        <f>IF(N188="snížená",J188,0)</f>
        <v>0</v>
      </c>
      <c r="BG188" s="237">
        <f>IF(N188="zákl. přenesená",J188,0)</f>
        <v>0</v>
      </c>
      <c r="BH188" s="237">
        <f>IF(N188="sníž. přenesená",J188,0)</f>
        <v>0</v>
      </c>
      <c r="BI188" s="237">
        <f>IF(N188="nulová",J188,0)</f>
        <v>0</v>
      </c>
      <c r="BJ188" s="4" t="s">
        <v>75</v>
      </c>
      <c r="BK188" s="237">
        <f>ROUND(I188*H188,2)</f>
        <v>0</v>
      </c>
      <c r="BL188" s="4" t="s">
        <v>275</v>
      </c>
      <c r="BM188" s="236" t="s">
        <v>386</v>
      </c>
    </row>
    <row r="189" spans="2:65" s="242" customFormat="1">
      <c r="B189" s="241"/>
      <c r="D189" s="243" t="s">
        <v>279</v>
      </c>
      <c r="F189" s="245" t="s">
        <v>1535</v>
      </c>
      <c r="H189" s="246">
        <v>6.2149999999999999</v>
      </c>
      <c r="L189" s="241"/>
      <c r="M189" s="247"/>
      <c r="T189" s="248"/>
      <c r="AT189" s="244" t="s">
        <v>279</v>
      </c>
      <c r="AU189" s="244" t="s">
        <v>186</v>
      </c>
      <c r="AV189" s="242" t="s">
        <v>77</v>
      </c>
      <c r="AW189" s="242" t="s">
        <v>4</v>
      </c>
      <c r="AX189" s="242" t="s">
        <v>75</v>
      </c>
      <c r="AY189" s="244" t="s">
        <v>268</v>
      </c>
    </row>
    <row r="190" spans="2:65" s="1" customFormat="1" ht="44.25" customHeight="1">
      <c r="B190" s="14"/>
      <c r="C190" s="225" t="s">
        <v>429</v>
      </c>
      <c r="D190" s="225" t="s">
        <v>271</v>
      </c>
      <c r="E190" s="226" t="s">
        <v>389</v>
      </c>
      <c r="F190" s="227" t="s">
        <v>390</v>
      </c>
      <c r="G190" s="228" t="s">
        <v>379</v>
      </c>
      <c r="H190" s="229">
        <v>5.65</v>
      </c>
      <c r="I190" s="22"/>
      <c r="J190" s="231">
        <f>ROUND(I190*H190,2)</f>
        <v>0</v>
      </c>
      <c r="K190" s="227" t="s">
        <v>274</v>
      </c>
      <c r="L190" s="14"/>
      <c r="M190" s="232" t="s">
        <v>3</v>
      </c>
      <c r="N190" s="233" t="s">
        <v>39</v>
      </c>
      <c r="P190" s="234">
        <f>O190*H190</f>
        <v>0</v>
      </c>
      <c r="Q190" s="234">
        <v>0</v>
      </c>
      <c r="R190" s="234">
        <f>Q190*H190</f>
        <v>0</v>
      </c>
      <c r="S190" s="234">
        <v>0</v>
      </c>
      <c r="T190" s="235">
        <f>S190*H190</f>
        <v>0</v>
      </c>
      <c r="AR190" s="236" t="s">
        <v>275</v>
      </c>
      <c r="AT190" s="236" t="s">
        <v>271</v>
      </c>
      <c r="AU190" s="236" t="s">
        <v>186</v>
      </c>
      <c r="AY190" s="4" t="s">
        <v>268</v>
      </c>
      <c r="BE190" s="237">
        <f>IF(N190="základní",J190,0)</f>
        <v>0</v>
      </c>
      <c r="BF190" s="237">
        <f>IF(N190="snížená",J190,0)</f>
        <v>0</v>
      </c>
      <c r="BG190" s="237">
        <f>IF(N190="zákl. přenesená",J190,0)</f>
        <v>0</v>
      </c>
      <c r="BH190" s="237">
        <f>IF(N190="sníž. přenesená",J190,0)</f>
        <v>0</v>
      </c>
      <c r="BI190" s="237">
        <f>IF(N190="nulová",J190,0)</f>
        <v>0</v>
      </c>
      <c r="BJ190" s="4" t="s">
        <v>75</v>
      </c>
      <c r="BK190" s="237">
        <f>ROUND(I190*H190,2)</f>
        <v>0</v>
      </c>
      <c r="BL190" s="4" t="s">
        <v>275</v>
      </c>
      <c r="BM190" s="236" t="s">
        <v>391</v>
      </c>
    </row>
    <row r="191" spans="2:65" s="1" customFormat="1">
      <c r="B191" s="14"/>
      <c r="D191" s="238" t="s">
        <v>277</v>
      </c>
      <c r="F191" s="239" t="s">
        <v>392</v>
      </c>
      <c r="L191" s="14"/>
      <c r="M191" s="240"/>
      <c r="T191" s="142"/>
      <c r="AT191" s="4" t="s">
        <v>277</v>
      </c>
      <c r="AU191" s="4" t="s">
        <v>186</v>
      </c>
    </row>
    <row r="192" spans="2:65" s="1" customFormat="1" ht="24.2" customHeight="1">
      <c r="B192" s="14"/>
      <c r="C192" s="262" t="s">
        <v>434</v>
      </c>
      <c r="D192" s="262" t="s">
        <v>383</v>
      </c>
      <c r="E192" s="263" t="s">
        <v>394</v>
      </c>
      <c r="F192" s="264" t="s">
        <v>395</v>
      </c>
      <c r="G192" s="265" t="s">
        <v>379</v>
      </c>
      <c r="H192" s="266">
        <v>6.2149999999999999</v>
      </c>
      <c r="I192" s="24"/>
      <c r="J192" s="268">
        <f>ROUND(I192*H192,2)</f>
        <v>0</v>
      </c>
      <c r="K192" s="264" t="s">
        <v>274</v>
      </c>
      <c r="L192" s="269"/>
      <c r="M192" s="270" t="s">
        <v>3</v>
      </c>
      <c r="N192" s="271" t="s">
        <v>39</v>
      </c>
      <c r="P192" s="234">
        <f>O192*H192</f>
        <v>0</v>
      </c>
      <c r="Q192" s="234">
        <v>1E-4</v>
      </c>
      <c r="R192" s="234">
        <f>Q192*H192</f>
        <v>6.2149999999999998E-4</v>
      </c>
      <c r="S192" s="234">
        <v>0</v>
      </c>
      <c r="T192" s="235">
        <f>S192*H192</f>
        <v>0</v>
      </c>
      <c r="AR192" s="236" t="s">
        <v>314</v>
      </c>
      <c r="AT192" s="236" t="s">
        <v>383</v>
      </c>
      <c r="AU192" s="236" t="s">
        <v>186</v>
      </c>
      <c r="AY192" s="4" t="s">
        <v>268</v>
      </c>
      <c r="BE192" s="237">
        <f>IF(N192="základní",J192,0)</f>
        <v>0</v>
      </c>
      <c r="BF192" s="237">
        <f>IF(N192="snížená",J192,0)</f>
        <v>0</v>
      </c>
      <c r="BG192" s="237">
        <f>IF(N192="zákl. přenesená",J192,0)</f>
        <v>0</v>
      </c>
      <c r="BH192" s="237">
        <f>IF(N192="sníž. přenesená",J192,0)</f>
        <v>0</v>
      </c>
      <c r="BI192" s="237">
        <f>IF(N192="nulová",J192,0)</f>
        <v>0</v>
      </c>
      <c r="BJ192" s="4" t="s">
        <v>75</v>
      </c>
      <c r="BK192" s="237">
        <f>ROUND(I192*H192,2)</f>
        <v>0</v>
      </c>
      <c r="BL192" s="4" t="s">
        <v>275</v>
      </c>
      <c r="BM192" s="236" t="s">
        <v>396</v>
      </c>
    </row>
    <row r="193" spans="2:65" s="242" customFormat="1">
      <c r="B193" s="241"/>
      <c r="D193" s="243" t="s">
        <v>279</v>
      </c>
      <c r="E193" s="244" t="s">
        <v>3</v>
      </c>
      <c r="F193" s="245" t="s">
        <v>216</v>
      </c>
      <c r="H193" s="246">
        <v>3.46</v>
      </c>
      <c r="L193" s="241"/>
      <c r="M193" s="247"/>
      <c r="T193" s="248"/>
      <c r="AT193" s="244" t="s">
        <v>279</v>
      </c>
      <c r="AU193" s="244" t="s">
        <v>186</v>
      </c>
      <c r="AV193" s="242" t="s">
        <v>77</v>
      </c>
      <c r="AW193" s="242" t="s">
        <v>30</v>
      </c>
      <c r="AX193" s="242" t="s">
        <v>68</v>
      </c>
      <c r="AY193" s="244" t="s">
        <v>268</v>
      </c>
    </row>
    <row r="194" spans="2:65" s="242" customFormat="1">
      <c r="B194" s="241"/>
      <c r="D194" s="243" t="s">
        <v>279</v>
      </c>
      <c r="E194" s="244" t="s">
        <v>3</v>
      </c>
      <c r="F194" s="245" t="s">
        <v>218</v>
      </c>
      <c r="H194" s="246">
        <v>2.19</v>
      </c>
      <c r="L194" s="241"/>
      <c r="M194" s="247"/>
      <c r="T194" s="248"/>
      <c r="AT194" s="244" t="s">
        <v>279</v>
      </c>
      <c r="AU194" s="244" t="s">
        <v>186</v>
      </c>
      <c r="AV194" s="242" t="s">
        <v>77</v>
      </c>
      <c r="AW194" s="242" t="s">
        <v>30</v>
      </c>
      <c r="AX194" s="242" t="s">
        <v>68</v>
      </c>
      <c r="AY194" s="244" t="s">
        <v>268</v>
      </c>
    </row>
    <row r="195" spans="2:65" s="250" customFormat="1">
      <c r="B195" s="249"/>
      <c r="D195" s="243" t="s">
        <v>279</v>
      </c>
      <c r="E195" s="251" t="s">
        <v>3</v>
      </c>
      <c r="F195" s="252" t="s">
        <v>298</v>
      </c>
      <c r="H195" s="253">
        <v>5.65</v>
      </c>
      <c r="L195" s="249"/>
      <c r="M195" s="254"/>
      <c r="T195" s="255"/>
      <c r="AT195" s="251" t="s">
        <v>279</v>
      </c>
      <c r="AU195" s="251" t="s">
        <v>186</v>
      </c>
      <c r="AV195" s="250" t="s">
        <v>275</v>
      </c>
      <c r="AW195" s="250" t="s">
        <v>30</v>
      </c>
      <c r="AX195" s="250" t="s">
        <v>75</v>
      </c>
      <c r="AY195" s="251" t="s">
        <v>268</v>
      </c>
    </row>
    <row r="196" spans="2:65" s="242" customFormat="1">
      <c r="B196" s="241"/>
      <c r="D196" s="243" t="s">
        <v>279</v>
      </c>
      <c r="F196" s="245" t="s">
        <v>1535</v>
      </c>
      <c r="H196" s="246">
        <v>6.2149999999999999</v>
      </c>
      <c r="L196" s="241"/>
      <c r="M196" s="247"/>
      <c r="T196" s="248"/>
      <c r="AT196" s="244" t="s">
        <v>279</v>
      </c>
      <c r="AU196" s="244" t="s">
        <v>186</v>
      </c>
      <c r="AV196" s="242" t="s">
        <v>77</v>
      </c>
      <c r="AW196" s="242" t="s">
        <v>4</v>
      </c>
      <c r="AX196" s="242" t="s">
        <v>75</v>
      </c>
      <c r="AY196" s="244" t="s">
        <v>268</v>
      </c>
    </row>
    <row r="197" spans="2:65" s="1" customFormat="1" ht="37.9" customHeight="1">
      <c r="B197" s="14"/>
      <c r="C197" s="225" t="s">
        <v>441</v>
      </c>
      <c r="D197" s="225" t="s">
        <v>271</v>
      </c>
      <c r="E197" s="226" t="s">
        <v>400</v>
      </c>
      <c r="F197" s="227" t="s">
        <v>401</v>
      </c>
      <c r="G197" s="228" t="s">
        <v>184</v>
      </c>
      <c r="H197" s="229">
        <v>2.21</v>
      </c>
      <c r="I197" s="22"/>
      <c r="J197" s="231">
        <f>ROUND(I197*H197,2)</f>
        <v>0</v>
      </c>
      <c r="K197" s="227" t="s">
        <v>274</v>
      </c>
      <c r="L197" s="14"/>
      <c r="M197" s="232" t="s">
        <v>3</v>
      </c>
      <c r="N197" s="233" t="s">
        <v>39</v>
      </c>
      <c r="P197" s="234">
        <f>O197*H197</f>
        <v>0</v>
      </c>
      <c r="Q197" s="234">
        <v>2.1999999999999999E-5</v>
      </c>
      <c r="R197" s="234">
        <f>Q197*H197</f>
        <v>4.8619999999999999E-5</v>
      </c>
      <c r="S197" s="234">
        <v>1.0000000000000001E-5</v>
      </c>
      <c r="T197" s="235">
        <f>S197*H197</f>
        <v>2.2100000000000002E-5</v>
      </c>
      <c r="AR197" s="236" t="s">
        <v>275</v>
      </c>
      <c r="AT197" s="236" t="s">
        <v>271</v>
      </c>
      <c r="AU197" s="236" t="s">
        <v>186</v>
      </c>
      <c r="AY197" s="4" t="s">
        <v>268</v>
      </c>
      <c r="BE197" s="237">
        <f>IF(N197="základní",J197,0)</f>
        <v>0</v>
      </c>
      <c r="BF197" s="237">
        <f>IF(N197="snížená",J197,0)</f>
        <v>0</v>
      </c>
      <c r="BG197" s="237">
        <f>IF(N197="zákl. přenesená",J197,0)</f>
        <v>0</v>
      </c>
      <c r="BH197" s="237">
        <f>IF(N197="sníž. přenesená",J197,0)</f>
        <v>0</v>
      </c>
      <c r="BI197" s="237">
        <f>IF(N197="nulová",J197,0)</f>
        <v>0</v>
      </c>
      <c r="BJ197" s="4" t="s">
        <v>75</v>
      </c>
      <c r="BK197" s="237">
        <f>ROUND(I197*H197,2)</f>
        <v>0</v>
      </c>
      <c r="BL197" s="4" t="s">
        <v>275</v>
      </c>
      <c r="BM197" s="236" t="s">
        <v>402</v>
      </c>
    </row>
    <row r="198" spans="2:65" s="1" customFormat="1">
      <c r="B198" s="14"/>
      <c r="D198" s="238" t="s">
        <v>277</v>
      </c>
      <c r="F198" s="239" t="s">
        <v>403</v>
      </c>
      <c r="L198" s="14"/>
      <c r="M198" s="240"/>
      <c r="T198" s="142"/>
      <c r="AT198" s="4" t="s">
        <v>277</v>
      </c>
      <c r="AU198" s="4" t="s">
        <v>186</v>
      </c>
    </row>
    <row r="199" spans="2:65" s="242" customFormat="1">
      <c r="B199" s="241"/>
      <c r="D199" s="243" t="s">
        <v>279</v>
      </c>
      <c r="E199" s="244" t="s">
        <v>3</v>
      </c>
      <c r="F199" s="245" t="s">
        <v>208</v>
      </c>
      <c r="H199" s="246">
        <v>2.21</v>
      </c>
      <c r="L199" s="241"/>
      <c r="M199" s="247"/>
      <c r="T199" s="248"/>
      <c r="AT199" s="244" t="s">
        <v>279</v>
      </c>
      <c r="AU199" s="244" t="s">
        <v>186</v>
      </c>
      <c r="AV199" s="242" t="s">
        <v>77</v>
      </c>
      <c r="AW199" s="242" t="s">
        <v>30</v>
      </c>
      <c r="AX199" s="242" t="s">
        <v>68</v>
      </c>
      <c r="AY199" s="244" t="s">
        <v>268</v>
      </c>
    </row>
    <row r="200" spans="2:65" s="250" customFormat="1">
      <c r="B200" s="249"/>
      <c r="D200" s="243" t="s">
        <v>279</v>
      </c>
      <c r="E200" s="251" t="s">
        <v>3</v>
      </c>
      <c r="F200" s="252" t="s">
        <v>298</v>
      </c>
      <c r="H200" s="253">
        <v>2.21</v>
      </c>
      <c r="L200" s="249"/>
      <c r="M200" s="254"/>
      <c r="T200" s="255"/>
      <c r="AT200" s="251" t="s">
        <v>279</v>
      </c>
      <c r="AU200" s="251" t="s">
        <v>186</v>
      </c>
      <c r="AV200" s="250" t="s">
        <v>275</v>
      </c>
      <c r="AW200" s="250" t="s">
        <v>30</v>
      </c>
      <c r="AX200" s="250" t="s">
        <v>75</v>
      </c>
      <c r="AY200" s="251" t="s">
        <v>268</v>
      </c>
    </row>
    <row r="201" spans="2:65" s="273" customFormat="1" ht="20.85" customHeight="1">
      <c r="B201" s="272"/>
      <c r="D201" s="274" t="s">
        <v>67</v>
      </c>
      <c r="E201" s="274" t="s">
        <v>404</v>
      </c>
      <c r="F201" s="274" t="s">
        <v>405</v>
      </c>
      <c r="J201" s="275">
        <f>BK201</f>
        <v>0</v>
      </c>
      <c r="L201" s="272"/>
      <c r="M201" s="276"/>
      <c r="P201" s="277">
        <f>SUM(P202:P221)</f>
        <v>0</v>
      </c>
      <c r="R201" s="277">
        <f>SUM(R202:R221)</f>
        <v>1.1799888079999998</v>
      </c>
      <c r="T201" s="278">
        <f>SUM(T202:T221)</f>
        <v>0</v>
      </c>
      <c r="AR201" s="274" t="s">
        <v>75</v>
      </c>
      <c r="AT201" s="279" t="s">
        <v>67</v>
      </c>
      <c r="AU201" s="279" t="s">
        <v>186</v>
      </c>
      <c r="AY201" s="274" t="s">
        <v>268</v>
      </c>
      <c r="BK201" s="280">
        <f>SUM(BK202:BK221)</f>
        <v>0</v>
      </c>
    </row>
    <row r="202" spans="2:65" s="1" customFormat="1" ht="24.2" customHeight="1">
      <c r="B202" s="14"/>
      <c r="C202" s="225" t="s">
        <v>447</v>
      </c>
      <c r="D202" s="225" t="s">
        <v>271</v>
      </c>
      <c r="E202" s="226" t="s">
        <v>406</v>
      </c>
      <c r="F202" s="227" t="s">
        <v>407</v>
      </c>
      <c r="G202" s="228" t="s">
        <v>379</v>
      </c>
      <c r="H202" s="229">
        <v>5.3</v>
      </c>
      <c r="I202" s="22"/>
      <c r="J202" s="231">
        <f>ROUND(I202*H202,2)</f>
        <v>0</v>
      </c>
      <c r="K202" s="227" t="s">
        <v>274</v>
      </c>
      <c r="L202" s="14"/>
      <c r="M202" s="232" t="s">
        <v>3</v>
      </c>
      <c r="N202" s="233" t="s">
        <v>39</v>
      </c>
      <c r="P202" s="234">
        <f>O202*H202</f>
        <v>0</v>
      </c>
      <c r="Q202" s="234">
        <v>1.5E-3</v>
      </c>
      <c r="R202" s="234">
        <f>Q202*H202</f>
        <v>7.9500000000000005E-3</v>
      </c>
      <c r="S202" s="234">
        <v>0</v>
      </c>
      <c r="T202" s="235">
        <f>S202*H202</f>
        <v>0</v>
      </c>
      <c r="AR202" s="236" t="s">
        <v>275</v>
      </c>
      <c r="AT202" s="236" t="s">
        <v>271</v>
      </c>
      <c r="AU202" s="236" t="s">
        <v>275</v>
      </c>
      <c r="AY202" s="4" t="s">
        <v>268</v>
      </c>
      <c r="BE202" s="237">
        <f>IF(N202="základní",J202,0)</f>
        <v>0</v>
      </c>
      <c r="BF202" s="237">
        <f>IF(N202="snížená",J202,0)</f>
        <v>0</v>
      </c>
      <c r="BG202" s="237">
        <f>IF(N202="zákl. přenesená",J202,0)</f>
        <v>0</v>
      </c>
      <c r="BH202" s="237">
        <f>IF(N202="sníž. přenesená",J202,0)</f>
        <v>0</v>
      </c>
      <c r="BI202" s="237">
        <f>IF(N202="nulová",J202,0)</f>
        <v>0</v>
      </c>
      <c r="BJ202" s="4" t="s">
        <v>75</v>
      </c>
      <c r="BK202" s="237">
        <f>ROUND(I202*H202,2)</f>
        <v>0</v>
      </c>
      <c r="BL202" s="4" t="s">
        <v>275</v>
      </c>
      <c r="BM202" s="236" t="s">
        <v>408</v>
      </c>
    </row>
    <row r="203" spans="2:65" s="1" customFormat="1">
      <c r="B203" s="14"/>
      <c r="D203" s="238" t="s">
        <v>277</v>
      </c>
      <c r="F203" s="239" t="s">
        <v>409</v>
      </c>
      <c r="L203" s="14"/>
      <c r="M203" s="240"/>
      <c r="T203" s="142"/>
      <c r="AT203" s="4" t="s">
        <v>277</v>
      </c>
      <c r="AU203" s="4" t="s">
        <v>275</v>
      </c>
    </row>
    <row r="204" spans="2:65" s="242" customFormat="1">
      <c r="B204" s="241"/>
      <c r="D204" s="243" t="s">
        <v>279</v>
      </c>
      <c r="E204" s="244" t="s">
        <v>3</v>
      </c>
      <c r="F204" s="245" t="s">
        <v>410</v>
      </c>
      <c r="H204" s="246">
        <v>5.3</v>
      </c>
      <c r="L204" s="241"/>
      <c r="M204" s="247"/>
      <c r="T204" s="248"/>
      <c r="AT204" s="244" t="s">
        <v>279</v>
      </c>
      <c r="AU204" s="244" t="s">
        <v>275</v>
      </c>
      <c r="AV204" s="242" t="s">
        <v>77</v>
      </c>
      <c r="AW204" s="242" t="s">
        <v>30</v>
      </c>
      <c r="AX204" s="242" t="s">
        <v>75</v>
      </c>
      <c r="AY204" s="244" t="s">
        <v>268</v>
      </c>
    </row>
    <row r="205" spans="2:65" s="1" customFormat="1" ht="37.9" customHeight="1">
      <c r="B205" s="14"/>
      <c r="C205" s="225" t="s">
        <v>454</v>
      </c>
      <c r="D205" s="225" t="s">
        <v>271</v>
      </c>
      <c r="E205" s="226" t="s">
        <v>412</v>
      </c>
      <c r="F205" s="227" t="s">
        <v>413</v>
      </c>
      <c r="G205" s="228" t="s">
        <v>184</v>
      </c>
      <c r="H205" s="229">
        <v>46.311</v>
      </c>
      <c r="I205" s="22"/>
      <c r="J205" s="231">
        <f>ROUND(I205*H205,2)</f>
        <v>0</v>
      </c>
      <c r="K205" s="227" t="s">
        <v>274</v>
      </c>
      <c r="L205" s="14"/>
      <c r="M205" s="232" t="s">
        <v>3</v>
      </c>
      <c r="N205" s="233" t="s">
        <v>39</v>
      </c>
      <c r="P205" s="234">
        <f>O205*H205</f>
        <v>0</v>
      </c>
      <c r="Q205" s="234">
        <v>1.575E-2</v>
      </c>
      <c r="R205" s="234">
        <f>Q205*H205</f>
        <v>0.72939825000000003</v>
      </c>
      <c r="S205" s="234">
        <v>0</v>
      </c>
      <c r="T205" s="235">
        <f>S205*H205</f>
        <v>0</v>
      </c>
      <c r="AR205" s="236" t="s">
        <v>275</v>
      </c>
      <c r="AT205" s="236" t="s">
        <v>271</v>
      </c>
      <c r="AU205" s="236" t="s">
        <v>275</v>
      </c>
      <c r="AY205" s="4" t="s">
        <v>268</v>
      </c>
      <c r="BE205" s="237">
        <f>IF(N205="základní",J205,0)</f>
        <v>0</v>
      </c>
      <c r="BF205" s="237">
        <f>IF(N205="snížená",J205,0)</f>
        <v>0</v>
      </c>
      <c r="BG205" s="237">
        <f>IF(N205="zákl. přenesená",J205,0)</f>
        <v>0</v>
      </c>
      <c r="BH205" s="237">
        <f>IF(N205="sníž. přenesená",J205,0)</f>
        <v>0</v>
      </c>
      <c r="BI205" s="237">
        <f>IF(N205="nulová",J205,0)</f>
        <v>0</v>
      </c>
      <c r="BJ205" s="4" t="s">
        <v>75</v>
      </c>
      <c r="BK205" s="237">
        <f>ROUND(I205*H205,2)</f>
        <v>0</v>
      </c>
      <c r="BL205" s="4" t="s">
        <v>275</v>
      </c>
      <c r="BM205" s="236" t="s">
        <v>414</v>
      </c>
    </row>
    <row r="206" spans="2:65" s="1" customFormat="1">
      <c r="B206" s="14"/>
      <c r="D206" s="238" t="s">
        <v>277</v>
      </c>
      <c r="F206" s="239" t="s">
        <v>415</v>
      </c>
      <c r="L206" s="14"/>
      <c r="M206" s="240"/>
      <c r="T206" s="142"/>
      <c r="AT206" s="4" t="s">
        <v>277</v>
      </c>
      <c r="AU206" s="4" t="s">
        <v>275</v>
      </c>
    </row>
    <row r="207" spans="2:65" s="257" customFormat="1">
      <c r="B207" s="256"/>
      <c r="D207" s="243" t="s">
        <v>279</v>
      </c>
      <c r="E207" s="258" t="s">
        <v>3</v>
      </c>
      <c r="F207" s="259" t="s">
        <v>416</v>
      </c>
      <c r="H207" s="258" t="s">
        <v>3</v>
      </c>
      <c r="L207" s="256"/>
      <c r="M207" s="260"/>
      <c r="T207" s="261"/>
      <c r="AT207" s="258" t="s">
        <v>279</v>
      </c>
      <c r="AU207" s="258" t="s">
        <v>275</v>
      </c>
      <c r="AV207" s="257" t="s">
        <v>75</v>
      </c>
      <c r="AW207" s="257" t="s">
        <v>30</v>
      </c>
      <c r="AX207" s="257" t="s">
        <v>68</v>
      </c>
      <c r="AY207" s="258" t="s">
        <v>268</v>
      </c>
    </row>
    <row r="208" spans="2:65" s="242" customFormat="1">
      <c r="B208" s="241"/>
      <c r="D208" s="243" t="s">
        <v>279</v>
      </c>
      <c r="E208" s="244" t="s">
        <v>3</v>
      </c>
      <c r="F208" s="245" t="s">
        <v>200</v>
      </c>
      <c r="H208" s="246">
        <v>43.966000000000001</v>
      </c>
      <c r="L208" s="241"/>
      <c r="M208" s="247"/>
      <c r="T208" s="248"/>
      <c r="AT208" s="244" t="s">
        <v>279</v>
      </c>
      <c r="AU208" s="244" t="s">
        <v>275</v>
      </c>
      <c r="AV208" s="242" t="s">
        <v>77</v>
      </c>
      <c r="AW208" s="242" t="s">
        <v>30</v>
      </c>
      <c r="AX208" s="242" t="s">
        <v>68</v>
      </c>
      <c r="AY208" s="244" t="s">
        <v>268</v>
      </c>
    </row>
    <row r="209" spans="2:65" s="242" customFormat="1">
      <c r="B209" s="241"/>
      <c r="D209" s="243" t="s">
        <v>279</v>
      </c>
      <c r="E209" s="244" t="s">
        <v>3</v>
      </c>
      <c r="F209" s="245" t="s">
        <v>1536</v>
      </c>
      <c r="H209" s="246">
        <v>2.3450000000000002</v>
      </c>
      <c r="L209" s="241"/>
      <c r="M209" s="247"/>
      <c r="T209" s="248"/>
      <c r="AT209" s="244" t="s">
        <v>279</v>
      </c>
      <c r="AU209" s="244" t="s">
        <v>275</v>
      </c>
      <c r="AV209" s="242" t="s">
        <v>77</v>
      </c>
      <c r="AW209" s="242" t="s">
        <v>30</v>
      </c>
      <c r="AX209" s="242" t="s">
        <v>68</v>
      </c>
      <c r="AY209" s="244" t="s">
        <v>268</v>
      </c>
    </row>
    <row r="210" spans="2:65" s="250" customFormat="1">
      <c r="B210" s="249"/>
      <c r="D210" s="243" t="s">
        <v>279</v>
      </c>
      <c r="E210" s="251" t="s">
        <v>3</v>
      </c>
      <c r="F210" s="252" t="s">
        <v>298</v>
      </c>
      <c r="H210" s="253">
        <v>46.311</v>
      </c>
      <c r="L210" s="249"/>
      <c r="M210" s="254"/>
      <c r="T210" s="255"/>
      <c r="AT210" s="251" t="s">
        <v>279</v>
      </c>
      <c r="AU210" s="251" t="s">
        <v>275</v>
      </c>
      <c r="AV210" s="250" t="s">
        <v>275</v>
      </c>
      <c r="AW210" s="250" t="s">
        <v>30</v>
      </c>
      <c r="AX210" s="250" t="s">
        <v>75</v>
      </c>
      <c r="AY210" s="251" t="s">
        <v>268</v>
      </c>
    </row>
    <row r="211" spans="2:65" s="1" customFormat="1" ht="44.25" customHeight="1">
      <c r="B211" s="14"/>
      <c r="C211" s="225" t="s">
        <v>459</v>
      </c>
      <c r="D211" s="225" t="s">
        <v>271</v>
      </c>
      <c r="E211" s="226" t="s">
        <v>419</v>
      </c>
      <c r="F211" s="227" t="s">
        <v>420</v>
      </c>
      <c r="G211" s="228" t="s">
        <v>184</v>
      </c>
      <c r="H211" s="229">
        <v>46.311</v>
      </c>
      <c r="I211" s="22"/>
      <c r="J211" s="231">
        <f>ROUND(I211*H211,2)</f>
        <v>0</v>
      </c>
      <c r="K211" s="227" t="s">
        <v>274</v>
      </c>
      <c r="L211" s="14"/>
      <c r="M211" s="232" t="s">
        <v>3</v>
      </c>
      <c r="N211" s="233" t="s">
        <v>39</v>
      </c>
      <c r="P211" s="234">
        <f>O211*H211</f>
        <v>0</v>
      </c>
      <c r="Q211" s="234">
        <v>7.9000000000000008E-3</v>
      </c>
      <c r="R211" s="234">
        <f>Q211*H211</f>
        <v>0.36585690000000004</v>
      </c>
      <c r="S211" s="234">
        <v>0</v>
      </c>
      <c r="T211" s="235">
        <f>S211*H211</f>
        <v>0</v>
      </c>
      <c r="AR211" s="236" t="s">
        <v>275</v>
      </c>
      <c r="AT211" s="236" t="s">
        <v>271</v>
      </c>
      <c r="AU211" s="236" t="s">
        <v>275</v>
      </c>
      <c r="AY211" s="4" t="s">
        <v>268</v>
      </c>
      <c r="BE211" s="237">
        <f>IF(N211="základní",J211,0)</f>
        <v>0</v>
      </c>
      <c r="BF211" s="237">
        <f>IF(N211="snížená",J211,0)</f>
        <v>0</v>
      </c>
      <c r="BG211" s="237">
        <f>IF(N211="zákl. přenesená",J211,0)</f>
        <v>0</v>
      </c>
      <c r="BH211" s="237">
        <f>IF(N211="sníž. přenesená",J211,0)</f>
        <v>0</v>
      </c>
      <c r="BI211" s="237">
        <f>IF(N211="nulová",J211,0)</f>
        <v>0</v>
      </c>
      <c r="BJ211" s="4" t="s">
        <v>75</v>
      </c>
      <c r="BK211" s="237">
        <f>ROUND(I211*H211,2)</f>
        <v>0</v>
      </c>
      <c r="BL211" s="4" t="s">
        <v>275</v>
      </c>
      <c r="BM211" s="236" t="s">
        <v>421</v>
      </c>
    </row>
    <row r="212" spans="2:65" s="1" customFormat="1">
      <c r="B212" s="14"/>
      <c r="D212" s="238" t="s">
        <v>277</v>
      </c>
      <c r="F212" s="239" t="s">
        <v>422</v>
      </c>
      <c r="L212" s="14"/>
      <c r="M212" s="240"/>
      <c r="T212" s="142"/>
      <c r="AT212" s="4" t="s">
        <v>277</v>
      </c>
      <c r="AU212" s="4" t="s">
        <v>275</v>
      </c>
    </row>
    <row r="213" spans="2:65" s="1" customFormat="1" ht="24.2" customHeight="1">
      <c r="B213" s="14"/>
      <c r="C213" s="225" t="s">
        <v>464</v>
      </c>
      <c r="D213" s="225" t="s">
        <v>271</v>
      </c>
      <c r="E213" s="226" t="s">
        <v>424</v>
      </c>
      <c r="F213" s="227" t="s">
        <v>425</v>
      </c>
      <c r="G213" s="228" t="s">
        <v>184</v>
      </c>
      <c r="H213" s="229">
        <v>43.966000000000001</v>
      </c>
      <c r="I213" s="22"/>
      <c r="J213" s="231">
        <f>ROUND(I213*H213,2)</f>
        <v>0</v>
      </c>
      <c r="K213" s="227" t="s">
        <v>274</v>
      </c>
      <c r="L213" s="14"/>
      <c r="M213" s="232" t="s">
        <v>3</v>
      </c>
      <c r="N213" s="233" t="s">
        <v>39</v>
      </c>
      <c r="P213" s="234">
        <f>O213*H213</f>
        <v>0</v>
      </c>
      <c r="Q213" s="234">
        <v>2.63E-4</v>
      </c>
      <c r="R213" s="234">
        <f>Q213*H213</f>
        <v>1.1563057999999999E-2</v>
      </c>
      <c r="S213" s="234">
        <v>0</v>
      </c>
      <c r="T213" s="235">
        <f>S213*H213</f>
        <v>0</v>
      </c>
      <c r="AR213" s="236" t="s">
        <v>275</v>
      </c>
      <c r="AT213" s="236" t="s">
        <v>271</v>
      </c>
      <c r="AU213" s="236" t="s">
        <v>275</v>
      </c>
      <c r="AY213" s="4" t="s">
        <v>268</v>
      </c>
      <c r="BE213" s="237">
        <f>IF(N213="základní",J213,0)</f>
        <v>0</v>
      </c>
      <c r="BF213" s="237">
        <f>IF(N213="snížená",J213,0)</f>
        <v>0</v>
      </c>
      <c r="BG213" s="237">
        <f>IF(N213="zákl. přenesená",J213,0)</f>
        <v>0</v>
      </c>
      <c r="BH213" s="237">
        <f>IF(N213="sníž. přenesená",J213,0)</f>
        <v>0</v>
      </c>
      <c r="BI213" s="237">
        <f>IF(N213="nulová",J213,0)</f>
        <v>0</v>
      </c>
      <c r="BJ213" s="4" t="s">
        <v>75</v>
      </c>
      <c r="BK213" s="237">
        <f>ROUND(I213*H213,2)</f>
        <v>0</v>
      </c>
      <c r="BL213" s="4" t="s">
        <v>275</v>
      </c>
      <c r="BM213" s="236" t="s">
        <v>426</v>
      </c>
    </row>
    <row r="214" spans="2:65" s="1" customFormat="1">
      <c r="B214" s="14"/>
      <c r="D214" s="238" t="s">
        <v>277</v>
      </c>
      <c r="F214" s="239" t="s">
        <v>427</v>
      </c>
      <c r="L214" s="14"/>
      <c r="M214" s="240"/>
      <c r="T214" s="142"/>
      <c r="AT214" s="4" t="s">
        <v>277</v>
      </c>
      <c r="AU214" s="4" t="s">
        <v>275</v>
      </c>
    </row>
    <row r="215" spans="2:65" s="242" customFormat="1">
      <c r="B215" s="241"/>
      <c r="D215" s="243" t="s">
        <v>279</v>
      </c>
      <c r="E215" s="244" t="s">
        <v>3</v>
      </c>
      <c r="F215" s="245" t="s">
        <v>200</v>
      </c>
      <c r="H215" s="246">
        <v>43.966000000000001</v>
      </c>
      <c r="L215" s="241"/>
      <c r="M215" s="247"/>
      <c r="T215" s="248"/>
      <c r="AT215" s="244" t="s">
        <v>279</v>
      </c>
      <c r="AU215" s="244" t="s">
        <v>275</v>
      </c>
      <c r="AV215" s="242" t="s">
        <v>77</v>
      </c>
      <c r="AW215" s="242" t="s">
        <v>30</v>
      </c>
      <c r="AX215" s="242" t="s">
        <v>75</v>
      </c>
      <c r="AY215" s="244" t="s">
        <v>268</v>
      </c>
    </row>
    <row r="216" spans="2:65" s="1" customFormat="1" ht="24.2" customHeight="1">
      <c r="B216" s="14"/>
      <c r="C216" s="225" t="s">
        <v>470</v>
      </c>
      <c r="D216" s="225" t="s">
        <v>271</v>
      </c>
      <c r="E216" s="226" t="s">
        <v>1537</v>
      </c>
      <c r="F216" s="227" t="s">
        <v>1538</v>
      </c>
      <c r="G216" s="228" t="s">
        <v>184</v>
      </c>
      <c r="H216" s="229">
        <v>15.31</v>
      </c>
      <c r="I216" s="22"/>
      <c r="J216" s="231">
        <f>ROUND(I216*H216,2)</f>
        <v>0</v>
      </c>
      <c r="K216" s="227" t="s">
        <v>274</v>
      </c>
      <c r="L216" s="14"/>
      <c r="M216" s="232" t="s">
        <v>3</v>
      </c>
      <c r="N216" s="233" t="s">
        <v>39</v>
      </c>
      <c r="P216" s="234">
        <f>O216*H216</f>
        <v>0</v>
      </c>
      <c r="Q216" s="234">
        <v>2.5999999999999998E-4</v>
      </c>
      <c r="R216" s="234">
        <f>Q216*H216</f>
        <v>3.9805999999999999E-3</v>
      </c>
      <c r="S216" s="234">
        <v>0</v>
      </c>
      <c r="T216" s="235">
        <f>S216*H216</f>
        <v>0</v>
      </c>
      <c r="AR216" s="236" t="s">
        <v>275</v>
      </c>
      <c r="AT216" s="236" t="s">
        <v>271</v>
      </c>
      <c r="AU216" s="236" t="s">
        <v>275</v>
      </c>
      <c r="AY216" s="4" t="s">
        <v>268</v>
      </c>
      <c r="BE216" s="237">
        <f>IF(N216="základní",J216,0)</f>
        <v>0</v>
      </c>
      <c r="BF216" s="237">
        <f>IF(N216="snížená",J216,0)</f>
        <v>0</v>
      </c>
      <c r="BG216" s="237">
        <f>IF(N216="zákl. přenesená",J216,0)</f>
        <v>0</v>
      </c>
      <c r="BH216" s="237">
        <f>IF(N216="sníž. přenesená",J216,0)</f>
        <v>0</v>
      </c>
      <c r="BI216" s="237">
        <f>IF(N216="nulová",J216,0)</f>
        <v>0</v>
      </c>
      <c r="BJ216" s="4" t="s">
        <v>75</v>
      </c>
      <c r="BK216" s="237">
        <f>ROUND(I216*H216,2)</f>
        <v>0</v>
      </c>
      <c r="BL216" s="4" t="s">
        <v>275</v>
      </c>
      <c r="BM216" s="236" t="s">
        <v>1539</v>
      </c>
    </row>
    <row r="217" spans="2:65" s="1" customFormat="1">
      <c r="B217" s="14"/>
      <c r="D217" s="238" t="s">
        <v>277</v>
      </c>
      <c r="F217" s="239" t="s">
        <v>1540</v>
      </c>
      <c r="L217" s="14"/>
      <c r="M217" s="240"/>
      <c r="T217" s="142"/>
      <c r="AT217" s="4" t="s">
        <v>277</v>
      </c>
      <c r="AU217" s="4" t="s">
        <v>275</v>
      </c>
    </row>
    <row r="218" spans="2:65" s="242" customFormat="1">
      <c r="B218" s="241"/>
      <c r="D218" s="243" t="s">
        <v>279</v>
      </c>
      <c r="E218" s="244" t="s">
        <v>3</v>
      </c>
      <c r="F218" s="245" t="s">
        <v>187</v>
      </c>
      <c r="H218" s="246">
        <v>15.31</v>
      </c>
      <c r="L218" s="241"/>
      <c r="M218" s="247"/>
      <c r="T218" s="248"/>
      <c r="AT218" s="244" t="s">
        <v>279</v>
      </c>
      <c r="AU218" s="244" t="s">
        <v>275</v>
      </c>
      <c r="AV218" s="242" t="s">
        <v>77</v>
      </c>
      <c r="AW218" s="242" t="s">
        <v>30</v>
      </c>
      <c r="AX218" s="242" t="s">
        <v>75</v>
      </c>
      <c r="AY218" s="244" t="s">
        <v>268</v>
      </c>
    </row>
    <row r="219" spans="2:65" s="1" customFormat="1" ht="24.2" customHeight="1">
      <c r="B219" s="14"/>
      <c r="C219" s="225" t="s">
        <v>475</v>
      </c>
      <c r="D219" s="225" t="s">
        <v>271</v>
      </c>
      <c r="E219" s="226" t="s">
        <v>1541</v>
      </c>
      <c r="F219" s="227" t="s">
        <v>1542</v>
      </c>
      <c r="G219" s="228" t="s">
        <v>184</v>
      </c>
      <c r="H219" s="229">
        <v>15.31</v>
      </c>
      <c r="I219" s="22"/>
      <c r="J219" s="231">
        <f>ROUND(I219*H219,2)</f>
        <v>0</v>
      </c>
      <c r="K219" s="227" t="s">
        <v>274</v>
      </c>
      <c r="L219" s="14"/>
      <c r="M219" s="232" t="s">
        <v>3</v>
      </c>
      <c r="N219" s="233" t="s">
        <v>39</v>
      </c>
      <c r="P219" s="234">
        <f>O219*H219</f>
        <v>0</v>
      </c>
      <c r="Q219" s="234">
        <v>4.0000000000000001E-3</v>
      </c>
      <c r="R219" s="234">
        <f>Q219*H219</f>
        <v>6.1240000000000003E-2</v>
      </c>
      <c r="S219" s="234">
        <v>0</v>
      </c>
      <c r="T219" s="235">
        <f>S219*H219</f>
        <v>0</v>
      </c>
      <c r="AR219" s="236" t="s">
        <v>275</v>
      </c>
      <c r="AT219" s="236" t="s">
        <v>271</v>
      </c>
      <c r="AU219" s="236" t="s">
        <v>275</v>
      </c>
      <c r="AY219" s="4" t="s">
        <v>268</v>
      </c>
      <c r="BE219" s="237">
        <f>IF(N219="základní",J219,0)</f>
        <v>0</v>
      </c>
      <c r="BF219" s="237">
        <f>IF(N219="snížená",J219,0)</f>
        <v>0</v>
      </c>
      <c r="BG219" s="237">
        <f>IF(N219="zákl. přenesená",J219,0)</f>
        <v>0</v>
      </c>
      <c r="BH219" s="237">
        <f>IF(N219="sníž. přenesená",J219,0)</f>
        <v>0</v>
      </c>
      <c r="BI219" s="237">
        <f>IF(N219="nulová",J219,0)</f>
        <v>0</v>
      </c>
      <c r="BJ219" s="4" t="s">
        <v>75</v>
      </c>
      <c r="BK219" s="237">
        <f>ROUND(I219*H219,2)</f>
        <v>0</v>
      </c>
      <c r="BL219" s="4" t="s">
        <v>275</v>
      </c>
      <c r="BM219" s="236" t="s">
        <v>1543</v>
      </c>
    </row>
    <row r="220" spans="2:65" s="1" customFormat="1">
      <c r="B220" s="14"/>
      <c r="D220" s="238" t="s">
        <v>277</v>
      </c>
      <c r="F220" s="239" t="s">
        <v>1544</v>
      </c>
      <c r="L220" s="14"/>
      <c r="M220" s="240"/>
      <c r="T220" s="142"/>
      <c r="AT220" s="4" t="s">
        <v>277</v>
      </c>
      <c r="AU220" s="4" t="s">
        <v>275</v>
      </c>
    </row>
    <row r="221" spans="2:65" s="242" customFormat="1">
      <c r="B221" s="241"/>
      <c r="D221" s="243" t="s">
        <v>279</v>
      </c>
      <c r="E221" s="244" t="s">
        <v>3</v>
      </c>
      <c r="F221" s="245" t="s">
        <v>187</v>
      </c>
      <c r="H221" s="246">
        <v>15.31</v>
      </c>
      <c r="L221" s="241"/>
      <c r="M221" s="247"/>
      <c r="T221" s="248"/>
      <c r="AT221" s="244" t="s">
        <v>279</v>
      </c>
      <c r="AU221" s="244" t="s">
        <v>275</v>
      </c>
      <c r="AV221" s="242" t="s">
        <v>77</v>
      </c>
      <c r="AW221" s="242" t="s">
        <v>30</v>
      </c>
      <c r="AX221" s="242" t="s">
        <v>75</v>
      </c>
      <c r="AY221" s="244" t="s">
        <v>268</v>
      </c>
    </row>
    <row r="222" spans="2:65" s="214" customFormat="1" ht="20.85" customHeight="1">
      <c r="B222" s="213"/>
      <c r="D222" s="215" t="s">
        <v>67</v>
      </c>
      <c r="E222" s="223" t="s">
        <v>439</v>
      </c>
      <c r="F222" s="223" t="s">
        <v>440</v>
      </c>
      <c r="J222" s="224">
        <f>BK222</f>
        <v>0</v>
      </c>
      <c r="L222" s="213"/>
      <c r="M222" s="218"/>
      <c r="P222" s="219">
        <f>SUM(P223:P228)</f>
        <v>0</v>
      </c>
      <c r="R222" s="219">
        <f>SUM(R223:R228)</f>
        <v>0.16638500000000003</v>
      </c>
      <c r="T222" s="220">
        <f>SUM(T223:T228)</f>
        <v>0</v>
      </c>
      <c r="AR222" s="215" t="s">
        <v>75</v>
      </c>
      <c r="AT222" s="221" t="s">
        <v>67</v>
      </c>
      <c r="AU222" s="221" t="s">
        <v>77</v>
      </c>
      <c r="AY222" s="215" t="s">
        <v>268</v>
      </c>
      <c r="BK222" s="222">
        <f>SUM(BK223:BK228)</f>
        <v>0</v>
      </c>
    </row>
    <row r="223" spans="2:65" s="1" customFormat="1" ht="24.2" customHeight="1">
      <c r="B223" s="14"/>
      <c r="C223" s="225" t="s">
        <v>480</v>
      </c>
      <c r="D223" s="225" t="s">
        <v>271</v>
      </c>
      <c r="E223" s="226" t="s">
        <v>442</v>
      </c>
      <c r="F223" s="227" t="s">
        <v>443</v>
      </c>
      <c r="G223" s="228" t="s">
        <v>184</v>
      </c>
      <c r="H223" s="229">
        <v>15.55</v>
      </c>
      <c r="I223" s="22"/>
      <c r="J223" s="231">
        <f>ROUND(I223*H223,2)</f>
        <v>0</v>
      </c>
      <c r="K223" s="227" t="s">
        <v>274</v>
      </c>
      <c r="L223" s="14"/>
      <c r="M223" s="232" t="s">
        <v>3</v>
      </c>
      <c r="N223" s="233" t="s">
        <v>39</v>
      </c>
      <c r="P223" s="234">
        <f>O223*H223</f>
        <v>0</v>
      </c>
      <c r="Q223" s="234">
        <v>1.0200000000000001E-2</v>
      </c>
      <c r="R223" s="234">
        <f>Q223*H223</f>
        <v>0.15861000000000003</v>
      </c>
      <c r="S223" s="234">
        <v>0</v>
      </c>
      <c r="T223" s="235">
        <f>S223*H223</f>
        <v>0</v>
      </c>
      <c r="AR223" s="236" t="s">
        <v>275</v>
      </c>
      <c r="AT223" s="236" t="s">
        <v>271</v>
      </c>
      <c r="AU223" s="236" t="s">
        <v>186</v>
      </c>
      <c r="AY223" s="4" t="s">
        <v>268</v>
      </c>
      <c r="BE223" s="237">
        <f>IF(N223="základní",J223,0)</f>
        <v>0</v>
      </c>
      <c r="BF223" s="237">
        <f>IF(N223="snížená",J223,0)</f>
        <v>0</v>
      </c>
      <c r="BG223" s="237">
        <f>IF(N223="zákl. přenesená",J223,0)</f>
        <v>0</v>
      </c>
      <c r="BH223" s="237">
        <f>IF(N223="sníž. přenesená",J223,0)</f>
        <v>0</v>
      </c>
      <c r="BI223" s="237">
        <f>IF(N223="nulová",J223,0)</f>
        <v>0</v>
      </c>
      <c r="BJ223" s="4" t="s">
        <v>75</v>
      </c>
      <c r="BK223" s="237">
        <f>ROUND(I223*H223,2)</f>
        <v>0</v>
      </c>
      <c r="BL223" s="4" t="s">
        <v>275</v>
      </c>
      <c r="BM223" s="236" t="s">
        <v>444</v>
      </c>
    </row>
    <row r="224" spans="2:65" s="1" customFormat="1">
      <c r="B224" s="14"/>
      <c r="D224" s="238" t="s">
        <v>277</v>
      </c>
      <c r="F224" s="239" t="s">
        <v>445</v>
      </c>
      <c r="L224" s="14"/>
      <c r="M224" s="240"/>
      <c r="T224" s="142"/>
      <c r="AT224" s="4" t="s">
        <v>277</v>
      </c>
      <c r="AU224" s="4" t="s">
        <v>186</v>
      </c>
    </row>
    <row r="225" spans="2:65" s="257" customFormat="1">
      <c r="B225" s="256"/>
      <c r="D225" s="243" t="s">
        <v>279</v>
      </c>
      <c r="E225" s="258" t="s">
        <v>3</v>
      </c>
      <c r="F225" s="259" t="s">
        <v>446</v>
      </c>
      <c r="H225" s="258" t="s">
        <v>3</v>
      </c>
      <c r="L225" s="256"/>
      <c r="M225" s="260"/>
      <c r="T225" s="261"/>
      <c r="AT225" s="258" t="s">
        <v>279</v>
      </c>
      <c r="AU225" s="258" t="s">
        <v>186</v>
      </c>
      <c r="AV225" s="257" t="s">
        <v>75</v>
      </c>
      <c r="AW225" s="257" t="s">
        <v>30</v>
      </c>
      <c r="AX225" s="257" t="s">
        <v>68</v>
      </c>
      <c r="AY225" s="258" t="s">
        <v>268</v>
      </c>
    </row>
    <row r="226" spans="2:65" s="242" customFormat="1">
      <c r="B226" s="241"/>
      <c r="D226" s="243" t="s">
        <v>279</v>
      </c>
      <c r="E226" s="244" t="s">
        <v>3</v>
      </c>
      <c r="F226" s="245" t="s">
        <v>182</v>
      </c>
      <c r="H226" s="246">
        <v>15.55</v>
      </c>
      <c r="L226" s="241"/>
      <c r="M226" s="247"/>
      <c r="T226" s="248"/>
      <c r="AT226" s="244" t="s">
        <v>279</v>
      </c>
      <c r="AU226" s="244" t="s">
        <v>186</v>
      </c>
      <c r="AV226" s="242" t="s">
        <v>77</v>
      </c>
      <c r="AW226" s="242" t="s">
        <v>30</v>
      </c>
      <c r="AX226" s="242" t="s">
        <v>75</v>
      </c>
      <c r="AY226" s="244" t="s">
        <v>268</v>
      </c>
    </row>
    <row r="227" spans="2:65" s="1" customFormat="1" ht="24.2" customHeight="1">
      <c r="B227" s="14"/>
      <c r="C227" s="225" t="s">
        <v>486</v>
      </c>
      <c r="D227" s="225" t="s">
        <v>271</v>
      </c>
      <c r="E227" s="226" t="s">
        <v>1489</v>
      </c>
      <c r="F227" s="227" t="s">
        <v>1490</v>
      </c>
      <c r="G227" s="228" t="s">
        <v>184</v>
      </c>
      <c r="H227" s="229">
        <v>15.55</v>
      </c>
      <c r="I227" s="22"/>
      <c r="J227" s="231">
        <f>ROUND(I227*H227,2)</f>
        <v>0</v>
      </c>
      <c r="K227" s="227" t="s">
        <v>274</v>
      </c>
      <c r="L227" s="14"/>
      <c r="M227" s="232" t="s">
        <v>3</v>
      </c>
      <c r="N227" s="233" t="s">
        <v>39</v>
      </c>
      <c r="P227" s="234">
        <f>O227*H227</f>
        <v>0</v>
      </c>
      <c r="Q227" s="234">
        <v>5.0000000000000001E-4</v>
      </c>
      <c r="R227" s="234">
        <f>Q227*H227</f>
        <v>7.7750000000000007E-3</v>
      </c>
      <c r="S227" s="234">
        <v>0</v>
      </c>
      <c r="T227" s="235">
        <f>S227*H227</f>
        <v>0</v>
      </c>
      <c r="AR227" s="236" t="s">
        <v>275</v>
      </c>
      <c r="AT227" s="236" t="s">
        <v>271</v>
      </c>
      <c r="AU227" s="236" t="s">
        <v>186</v>
      </c>
      <c r="AY227" s="4" t="s">
        <v>268</v>
      </c>
      <c r="BE227" s="237">
        <f>IF(N227="základní",J227,0)</f>
        <v>0</v>
      </c>
      <c r="BF227" s="237">
        <f>IF(N227="snížená",J227,0)</f>
        <v>0</v>
      </c>
      <c r="BG227" s="237">
        <f>IF(N227="zákl. přenesená",J227,0)</f>
        <v>0</v>
      </c>
      <c r="BH227" s="237">
        <f>IF(N227="sníž. přenesená",J227,0)</f>
        <v>0</v>
      </c>
      <c r="BI227" s="237">
        <f>IF(N227="nulová",J227,0)</f>
        <v>0</v>
      </c>
      <c r="BJ227" s="4" t="s">
        <v>75</v>
      </c>
      <c r="BK227" s="237">
        <f>ROUND(I227*H227,2)</f>
        <v>0</v>
      </c>
      <c r="BL227" s="4" t="s">
        <v>275</v>
      </c>
      <c r="BM227" s="236" t="s">
        <v>450</v>
      </c>
    </row>
    <row r="228" spans="2:65" s="1" customFormat="1">
      <c r="B228" s="14"/>
      <c r="D228" s="238" t="s">
        <v>277</v>
      </c>
      <c r="F228" s="239" t="s">
        <v>1491</v>
      </c>
      <c r="L228" s="14"/>
      <c r="M228" s="240"/>
      <c r="T228" s="142"/>
      <c r="AT228" s="4" t="s">
        <v>277</v>
      </c>
      <c r="AU228" s="4" t="s">
        <v>186</v>
      </c>
    </row>
    <row r="229" spans="2:65" s="214" customFormat="1" ht="20.85" customHeight="1">
      <c r="B229" s="213"/>
      <c r="D229" s="215" t="s">
        <v>67</v>
      </c>
      <c r="E229" s="223" t="s">
        <v>452</v>
      </c>
      <c r="F229" s="223" t="s">
        <v>453</v>
      </c>
      <c r="J229" s="224">
        <f>BK229</f>
        <v>0</v>
      </c>
      <c r="L229" s="213"/>
      <c r="M229" s="218"/>
      <c r="P229" s="219">
        <f>SUM(P230:P243)</f>
        <v>0</v>
      </c>
      <c r="R229" s="219">
        <f>SUM(R230:R243)</f>
        <v>7.481223079999999E-2</v>
      </c>
      <c r="T229" s="220">
        <f>SUM(T230:T243)</f>
        <v>0</v>
      </c>
      <c r="AR229" s="215" t="s">
        <v>75</v>
      </c>
      <c r="AT229" s="221" t="s">
        <v>67</v>
      </c>
      <c r="AU229" s="221" t="s">
        <v>77</v>
      </c>
      <c r="AY229" s="215" t="s">
        <v>268</v>
      </c>
      <c r="BK229" s="222">
        <f>SUM(BK230:BK243)</f>
        <v>0</v>
      </c>
    </row>
    <row r="230" spans="2:65" s="1" customFormat="1" ht="37.9" customHeight="1">
      <c r="B230" s="14"/>
      <c r="C230" s="225" t="s">
        <v>495</v>
      </c>
      <c r="D230" s="225" t="s">
        <v>271</v>
      </c>
      <c r="E230" s="226" t="s">
        <v>455</v>
      </c>
      <c r="F230" s="227" t="s">
        <v>456</v>
      </c>
      <c r="G230" s="228" t="s">
        <v>317</v>
      </c>
      <c r="H230" s="229">
        <v>1</v>
      </c>
      <c r="I230" s="22"/>
      <c r="J230" s="231">
        <f>ROUND(I230*H230,2)</f>
        <v>0</v>
      </c>
      <c r="K230" s="227" t="s">
        <v>274</v>
      </c>
      <c r="L230" s="14"/>
      <c r="M230" s="232" t="s">
        <v>3</v>
      </c>
      <c r="N230" s="233" t="s">
        <v>39</v>
      </c>
      <c r="P230" s="234">
        <f>O230*H230</f>
        <v>0</v>
      </c>
      <c r="Q230" s="234">
        <v>5.6439999999999997E-2</v>
      </c>
      <c r="R230" s="234">
        <f>Q230*H230</f>
        <v>5.6439999999999997E-2</v>
      </c>
      <c r="S230" s="234">
        <v>0</v>
      </c>
      <c r="T230" s="235">
        <f>S230*H230</f>
        <v>0</v>
      </c>
      <c r="AR230" s="236" t="s">
        <v>275</v>
      </c>
      <c r="AT230" s="236" t="s">
        <v>271</v>
      </c>
      <c r="AU230" s="236" t="s">
        <v>186</v>
      </c>
      <c r="AY230" s="4" t="s">
        <v>268</v>
      </c>
      <c r="BE230" s="237">
        <f>IF(N230="základní",J230,0)</f>
        <v>0</v>
      </c>
      <c r="BF230" s="237">
        <f>IF(N230="snížená",J230,0)</f>
        <v>0</v>
      </c>
      <c r="BG230" s="237">
        <f>IF(N230="zákl. přenesená",J230,0)</f>
        <v>0</v>
      </c>
      <c r="BH230" s="237">
        <f>IF(N230="sníž. přenesená",J230,0)</f>
        <v>0</v>
      </c>
      <c r="BI230" s="237">
        <f>IF(N230="nulová",J230,0)</f>
        <v>0</v>
      </c>
      <c r="BJ230" s="4" t="s">
        <v>75</v>
      </c>
      <c r="BK230" s="237">
        <f>ROUND(I230*H230,2)</f>
        <v>0</v>
      </c>
      <c r="BL230" s="4" t="s">
        <v>275</v>
      </c>
      <c r="BM230" s="236" t="s">
        <v>457</v>
      </c>
    </row>
    <row r="231" spans="2:65" s="1" customFormat="1">
      <c r="B231" s="14"/>
      <c r="D231" s="238" t="s">
        <v>277</v>
      </c>
      <c r="F231" s="239" t="s">
        <v>458</v>
      </c>
      <c r="L231" s="14"/>
      <c r="M231" s="240"/>
      <c r="T231" s="142"/>
      <c r="AT231" s="4" t="s">
        <v>277</v>
      </c>
      <c r="AU231" s="4" t="s">
        <v>186</v>
      </c>
    </row>
    <row r="232" spans="2:65" s="1" customFormat="1" ht="33" customHeight="1">
      <c r="B232" s="14"/>
      <c r="C232" s="262" t="s">
        <v>502</v>
      </c>
      <c r="D232" s="262" t="s">
        <v>383</v>
      </c>
      <c r="E232" s="263" t="s">
        <v>861</v>
      </c>
      <c r="F232" s="264" t="s">
        <v>862</v>
      </c>
      <c r="G232" s="265" t="s">
        <v>317</v>
      </c>
      <c r="H232" s="266">
        <v>1</v>
      </c>
      <c r="I232" s="24"/>
      <c r="J232" s="268">
        <f>ROUND(I232*H232,2)</f>
        <v>0</v>
      </c>
      <c r="K232" s="264" t="s">
        <v>274</v>
      </c>
      <c r="L232" s="269"/>
      <c r="M232" s="270" t="s">
        <v>3</v>
      </c>
      <c r="N232" s="271" t="s">
        <v>39</v>
      </c>
      <c r="P232" s="234">
        <f>O232*H232</f>
        <v>0</v>
      </c>
      <c r="Q232" s="234">
        <v>1.7930000000000001E-2</v>
      </c>
      <c r="R232" s="234">
        <f>Q232*H232</f>
        <v>1.7930000000000001E-2</v>
      </c>
      <c r="S232" s="234">
        <v>0</v>
      </c>
      <c r="T232" s="235">
        <f>S232*H232</f>
        <v>0</v>
      </c>
      <c r="AR232" s="236" t="s">
        <v>314</v>
      </c>
      <c r="AT232" s="236" t="s">
        <v>383</v>
      </c>
      <c r="AU232" s="236" t="s">
        <v>186</v>
      </c>
      <c r="AY232" s="4" t="s">
        <v>268</v>
      </c>
      <c r="BE232" s="237">
        <f>IF(N232="základní",J232,0)</f>
        <v>0</v>
      </c>
      <c r="BF232" s="237">
        <f>IF(N232="snížená",J232,0)</f>
        <v>0</v>
      </c>
      <c r="BG232" s="237">
        <f>IF(N232="zákl. přenesená",J232,0)</f>
        <v>0</v>
      </c>
      <c r="BH232" s="237">
        <f>IF(N232="sníž. přenesená",J232,0)</f>
        <v>0</v>
      </c>
      <c r="BI232" s="237">
        <f>IF(N232="nulová",J232,0)</f>
        <v>0</v>
      </c>
      <c r="BJ232" s="4" t="s">
        <v>75</v>
      </c>
      <c r="BK232" s="237">
        <f>ROUND(I232*H232,2)</f>
        <v>0</v>
      </c>
      <c r="BL232" s="4" t="s">
        <v>275</v>
      </c>
      <c r="BM232" s="236" t="s">
        <v>462</v>
      </c>
    </row>
    <row r="233" spans="2:65" s="242" customFormat="1">
      <c r="B233" s="241"/>
      <c r="D233" s="243" t="s">
        <v>279</v>
      </c>
      <c r="E233" s="244" t="s">
        <v>3</v>
      </c>
      <c r="F233" s="245" t="s">
        <v>1545</v>
      </c>
      <c r="H233" s="246">
        <v>1</v>
      </c>
      <c r="L233" s="241"/>
      <c r="M233" s="247"/>
      <c r="T233" s="248"/>
      <c r="AT233" s="244" t="s">
        <v>279</v>
      </c>
      <c r="AU233" s="244" t="s">
        <v>186</v>
      </c>
      <c r="AV233" s="242" t="s">
        <v>77</v>
      </c>
      <c r="AW233" s="242" t="s">
        <v>30</v>
      </c>
      <c r="AX233" s="242" t="s">
        <v>75</v>
      </c>
      <c r="AY233" s="244" t="s">
        <v>268</v>
      </c>
    </row>
    <row r="234" spans="2:65" s="1" customFormat="1" ht="37.9" customHeight="1">
      <c r="B234" s="14"/>
      <c r="C234" s="225" t="s">
        <v>511</v>
      </c>
      <c r="D234" s="225" t="s">
        <v>271</v>
      </c>
      <c r="E234" s="226" t="s">
        <v>465</v>
      </c>
      <c r="F234" s="227" t="s">
        <v>466</v>
      </c>
      <c r="G234" s="228" t="s">
        <v>184</v>
      </c>
      <c r="H234" s="229">
        <v>0.96799999999999997</v>
      </c>
      <c r="I234" s="22"/>
      <c r="J234" s="231">
        <f>ROUND(I234*H234,2)</f>
        <v>0</v>
      </c>
      <c r="K234" s="227" t="s">
        <v>274</v>
      </c>
      <c r="L234" s="14"/>
      <c r="M234" s="232" t="s">
        <v>3</v>
      </c>
      <c r="N234" s="233" t="s">
        <v>39</v>
      </c>
      <c r="P234" s="234">
        <f>O234*H234</f>
        <v>0</v>
      </c>
      <c r="Q234" s="234">
        <v>6.7000000000000002E-5</v>
      </c>
      <c r="R234" s="234">
        <f>Q234*H234</f>
        <v>6.4856000000000004E-5</v>
      </c>
      <c r="S234" s="234">
        <v>0</v>
      </c>
      <c r="T234" s="235">
        <f>S234*H234</f>
        <v>0</v>
      </c>
      <c r="AR234" s="236" t="s">
        <v>292</v>
      </c>
      <c r="AT234" s="236" t="s">
        <v>271</v>
      </c>
      <c r="AU234" s="236" t="s">
        <v>186</v>
      </c>
      <c r="AY234" s="4" t="s">
        <v>268</v>
      </c>
      <c r="BE234" s="237">
        <f>IF(N234="základní",J234,0)</f>
        <v>0</v>
      </c>
      <c r="BF234" s="237">
        <f>IF(N234="snížená",J234,0)</f>
        <v>0</v>
      </c>
      <c r="BG234" s="237">
        <f>IF(N234="zákl. přenesená",J234,0)</f>
        <v>0</v>
      </c>
      <c r="BH234" s="237">
        <f>IF(N234="sníž. přenesená",J234,0)</f>
        <v>0</v>
      </c>
      <c r="BI234" s="237">
        <f>IF(N234="nulová",J234,0)</f>
        <v>0</v>
      </c>
      <c r="BJ234" s="4" t="s">
        <v>75</v>
      </c>
      <c r="BK234" s="237">
        <f>ROUND(I234*H234,2)</f>
        <v>0</v>
      </c>
      <c r="BL234" s="4" t="s">
        <v>292</v>
      </c>
      <c r="BM234" s="236" t="s">
        <v>467</v>
      </c>
    </row>
    <row r="235" spans="2:65" s="1" customFormat="1">
      <c r="B235" s="14"/>
      <c r="D235" s="238" t="s">
        <v>277</v>
      </c>
      <c r="F235" s="239" t="s">
        <v>468</v>
      </c>
      <c r="L235" s="14"/>
      <c r="M235" s="240"/>
      <c r="T235" s="142"/>
      <c r="AT235" s="4" t="s">
        <v>277</v>
      </c>
      <c r="AU235" s="4" t="s">
        <v>186</v>
      </c>
    </row>
    <row r="236" spans="2:65" s="242" customFormat="1">
      <c r="B236" s="241"/>
      <c r="D236" s="243" t="s">
        <v>279</v>
      </c>
      <c r="E236" s="244" t="s">
        <v>3</v>
      </c>
      <c r="F236" s="245" t="s">
        <v>469</v>
      </c>
      <c r="H236" s="246">
        <v>0.96799999999999997</v>
      </c>
      <c r="L236" s="241"/>
      <c r="M236" s="247"/>
      <c r="T236" s="248"/>
      <c r="AT236" s="244" t="s">
        <v>279</v>
      </c>
      <c r="AU236" s="244" t="s">
        <v>186</v>
      </c>
      <c r="AV236" s="242" t="s">
        <v>77</v>
      </c>
      <c r="AW236" s="242" t="s">
        <v>30</v>
      </c>
      <c r="AX236" s="242" t="s">
        <v>68</v>
      </c>
      <c r="AY236" s="244" t="s">
        <v>268</v>
      </c>
    </row>
    <row r="237" spans="2:65" s="250" customFormat="1">
      <c r="B237" s="249"/>
      <c r="D237" s="243" t="s">
        <v>279</v>
      </c>
      <c r="E237" s="251" t="s">
        <v>3</v>
      </c>
      <c r="F237" s="252" t="s">
        <v>298</v>
      </c>
      <c r="H237" s="253">
        <v>0.96799999999999997</v>
      </c>
      <c r="L237" s="249"/>
      <c r="M237" s="254"/>
      <c r="T237" s="255"/>
      <c r="AT237" s="251" t="s">
        <v>279</v>
      </c>
      <c r="AU237" s="251" t="s">
        <v>186</v>
      </c>
      <c r="AV237" s="250" t="s">
        <v>275</v>
      </c>
      <c r="AW237" s="250" t="s">
        <v>30</v>
      </c>
      <c r="AX237" s="250" t="s">
        <v>75</v>
      </c>
      <c r="AY237" s="251" t="s">
        <v>268</v>
      </c>
    </row>
    <row r="238" spans="2:65" s="1" customFormat="1" ht="24.2" customHeight="1">
      <c r="B238" s="14"/>
      <c r="C238" s="225" t="s">
        <v>516</v>
      </c>
      <c r="D238" s="225" t="s">
        <v>271</v>
      </c>
      <c r="E238" s="226" t="s">
        <v>471</v>
      </c>
      <c r="F238" s="227" t="s">
        <v>472</v>
      </c>
      <c r="G238" s="228" t="s">
        <v>184</v>
      </c>
      <c r="H238" s="229">
        <v>0.96799999999999997</v>
      </c>
      <c r="I238" s="22"/>
      <c r="J238" s="231">
        <f>ROUND(I238*H238,2)</f>
        <v>0</v>
      </c>
      <c r="K238" s="227" t="s">
        <v>274</v>
      </c>
      <c r="L238" s="14"/>
      <c r="M238" s="232" t="s">
        <v>3</v>
      </c>
      <c r="N238" s="233" t="s">
        <v>39</v>
      </c>
      <c r="P238" s="234">
        <f>O238*H238</f>
        <v>0</v>
      </c>
      <c r="Q238" s="234">
        <v>1.4375E-4</v>
      </c>
      <c r="R238" s="234">
        <f>Q238*H238</f>
        <v>1.3914999999999999E-4</v>
      </c>
      <c r="S238" s="234">
        <v>0</v>
      </c>
      <c r="T238" s="235">
        <f>S238*H238</f>
        <v>0</v>
      </c>
      <c r="AR238" s="236" t="s">
        <v>292</v>
      </c>
      <c r="AT238" s="236" t="s">
        <v>271</v>
      </c>
      <c r="AU238" s="236" t="s">
        <v>186</v>
      </c>
      <c r="AY238" s="4" t="s">
        <v>268</v>
      </c>
      <c r="BE238" s="237">
        <f>IF(N238="základní",J238,0)</f>
        <v>0</v>
      </c>
      <c r="BF238" s="237">
        <f>IF(N238="snížená",J238,0)</f>
        <v>0</v>
      </c>
      <c r="BG238" s="237">
        <f>IF(N238="zákl. přenesená",J238,0)</f>
        <v>0</v>
      </c>
      <c r="BH238" s="237">
        <f>IF(N238="sníž. přenesená",J238,0)</f>
        <v>0</v>
      </c>
      <c r="BI238" s="237">
        <f>IF(N238="nulová",J238,0)</f>
        <v>0</v>
      </c>
      <c r="BJ238" s="4" t="s">
        <v>75</v>
      </c>
      <c r="BK238" s="237">
        <f>ROUND(I238*H238,2)</f>
        <v>0</v>
      </c>
      <c r="BL238" s="4" t="s">
        <v>292</v>
      </c>
      <c r="BM238" s="236" t="s">
        <v>473</v>
      </c>
    </row>
    <row r="239" spans="2:65" s="1" customFormat="1">
      <c r="B239" s="14"/>
      <c r="D239" s="238" t="s">
        <v>277</v>
      </c>
      <c r="F239" s="239" t="s">
        <v>474</v>
      </c>
      <c r="L239" s="14"/>
      <c r="M239" s="240"/>
      <c r="T239" s="142"/>
      <c r="AT239" s="4" t="s">
        <v>277</v>
      </c>
      <c r="AU239" s="4" t="s">
        <v>186</v>
      </c>
    </row>
    <row r="240" spans="2:65" s="1" customFormat="1" ht="24.2" customHeight="1">
      <c r="B240" s="14"/>
      <c r="C240" s="225" t="s">
        <v>521</v>
      </c>
      <c r="D240" s="225" t="s">
        <v>271</v>
      </c>
      <c r="E240" s="226" t="s">
        <v>476</v>
      </c>
      <c r="F240" s="227" t="s">
        <v>477</v>
      </c>
      <c r="G240" s="228" t="s">
        <v>184</v>
      </c>
      <c r="H240" s="229">
        <v>0.96799999999999997</v>
      </c>
      <c r="I240" s="22"/>
      <c r="J240" s="231">
        <f>ROUND(I240*H240,2)</f>
        <v>0</v>
      </c>
      <c r="K240" s="227" t="s">
        <v>274</v>
      </c>
      <c r="L240" s="14"/>
      <c r="M240" s="232" t="s">
        <v>3</v>
      </c>
      <c r="N240" s="233" t="s">
        <v>39</v>
      </c>
      <c r="P240" s="234">
        <f>O240*H240</f>
        <v>0</v>
      </c>
      <c r="Q240" s="234">
        <v>1.2305000000000001E-4</v>
      </c>
      <c r="R240" s="234">
        <f>Q240*H240</f>
        <v>1.1911240000000001E-4</v>
      </c>
      <c r="S240" s="234">
        <v>0</v>
      </c>
      <c r="T240" s="235">
        <f>S240*H240</f>
        <v>0</v>
      </c>
      <c r="AR240" s="236" t="s">
        <v>292</v>
      </c>
      <c r="AT240" s="236" t="s">
        <v>271</v>
      </c>
      <c r="AU240" s="236" t="s">
        <v>186</v>
      </c>
      <c r="AY240" s="4" t="s">
        <v>268</v>
      </c>
      <c r="BE240" s="237">
        <f>IF(N240="základní",J240,0)</f>
        <v>0</v>
      </c>
      <c r="BF240" s="237">
        <f>IF(N240="snížená",J240,0)</f>
        <v>0</v>
      </c>
      <c r="BG240" s="237">
        <f>IF(N240="zákl. přenesená",J240,0)</f>
        <v>0</v>
      </c>
      <c r="BH240" s="237">
        <f>IF(N240="sníž. přenesená",J240,0)</f>
        <v>0</v>
      </c>
      <c r="BI240" s="237">
        <f>IF(N240="nulová",J240,0)</f>
        <v>0</v>
      </c>
      <c r="BJ240" s="4" t="s">
        <v>75</v>
      </c>
      <c r="BK240" s="237">
        <f>ROUND(I240*H240,2)</f>
        <v>0</v>
      </c>
      <c r="BL240" s="4" t="s">
        <v>292</v>
      </c>
      <c r="BM240" s="236" t="s">
        <v>478</v>
      </c>
    </row>
    <row r="241" spans="2:65" s="1" customFormat="1">
      <c r="B241" s="14"/>
      <c r="D241" s="238" t="s">
        <v>277</v>
      </c>
      <c r="F241" s="239" t="s">
        <v>479</v>
      </c>
      <c r="L241" s="14"/>
      <c r="M241" s="240"/>
      <c r="T241" s="142"/>
      <c r="AT241" s="4" t="s">
        <v>277</v>
      </c>
      <c r="AU241" s="4" t="s">
        <v>186</v>
      </c>
    </row>
    <row r="242" spans="2:65" s="1" customFormat="1" ht="24.2" customHeight="1">
      <c r="B242" s="14"/>
      <c r="C242" s="225" t="s">
        <v>525</v>
      </c>
      <c r="D242" s="225" t="s">
        <v>271</v>
      </c>
      <c r="E242" s="226" t="s">
        <v>481</v>
      </c>
      <c r="F242" s="227" t="s">
        <v>482</v>
      </c>
      <c r="G242" s="228" t="s">
        <v>184</v>
      </c>
      <c r="H242" s="229">
        <v>0.96799999999999997</v>
      </c>
      <c r="I242" s="22"/>
      <c r="J242" s="231">
        <f>ROUND(I242*H242,2)</f>
        <v>0</v>
      </c>
      <c r="K242" s="227" t="s">
        <v>274</v>
      </c>
      <c r="L242" s="14"/>
      <c r="M242" s="232" t="s">
        <v>3</v>
      </c>
      <c r="N242" s="233" t="s">
        <v>39</v>
      </c>
      <c r="P242" s="234">
        <f>O242*H242</f>
        <v>0</v>
      </c>
      <c r="Q242" s="234">
        <v>1.2305000000000001E-4</v>
      </c>
      <c r="R242" s="234">
        <f>Q242*H242</f>
        <v>1.1911240000000001E-4</v>
      </c>
      <c r="S242" s="234">
        <v>0</v>
      </c>
      <c r="T242" s="235">
        <f>S242*H242</f>
        <v>0</v>
      </c>
      <c r="AR242" s="236" t="s">
        <v>292</v>
      </c>
      <c r="AT242" s="236" t="s">
        <v>271</v>
      </c>
      <c r="AU242" s="236" t="s">
        <v>186</v>
      </c>
      <c r="AY242" s="4" t="s">
        <v>268</v>
      </c>
      <c r="BE242" s="237">
        <f>IF(N242="základní",J242,0)</f>
        <v>0</v>
      </c>
      <c r="BF242" s="237">
        <f>IF(N242="snížená",J242,0)</f>
        <v>0</v>
      </c>
      <c r="BG242" s="237">
        <f>IF(N242="zákl. přenesená",J242,0)</f>
        <v>0</v>
      </c>
      <c r="BH242" s="237">
        <f>IF(N242="sníž. přenesená",J242,0)</f>
        <v>0</v>
      </c>
      <c r="BI242" s="237">
        <f>IF(N242="nulová",J242,0)</f>
        <v>0</v>
      </c>
      <c r="BJ242" s="4" t="s">
        <v>75</v>
      </c>
      <c r="BK242" s="237">
        <f>ROUND(I242*H242,2)</f>
        <v>0</v>
      </c>
      <c r="BL242" s="4" t="s">
        <v>292</v>
      </c>
      <c r="BM242" s="236" t="s">
        <v>483</v>
      </c>
    </row>
    <row r="243" spans="2:65" s="1" customFormat="1">
      <c r="B243" s="14"/>
      <c r="D243" s="238" t="s">
        <v>277</v>
      </c>
      <c r="F243" s="239" t="s">
        <v>484</v>
      </c>
      <c r="L243" s="14"/>
      <c r="M243" s="240"/>
      <c r="T243" s="142"/>
      <c r="AT243" s="4" t="s">
        <v>277</v>
      </c>
      <c r="AU243" s="4" t="s">
        <v>186</v>
      </c>
    </row>
    <row r="244" spans="2:65" s="214" customFormat="1" ht="22.9" customHeight="1">
      <c r="B244" s="213"/>
      <c r="D244" s="215" t="s">
        <v>67</v>
      </c>
      <c r="E244" s="223" t="s">
        <v>323</v>
      </c>
      <c r="F244" s="223" t="s">
        <v>485</v>
      </c>
      <c r="J244" s="224">
        <f>BK244</f>
        <v>0</v>
      </c>
      <c r="L244" s="213"/>
      <c r="M244" s="218"/>
      <c r="P244" s="219">
        <f>SUM(P245:P249)</f>
        <v>0</v>
      </c>
      <c r="R244" s="219">
        <f>SUM(R245:R249)</f>
        <v>1.58585E-3</v>
      </c>
      <c r="T244" s="220">
        <f>SUM(T245:T249)</f>
        <v>0</v>
      </c>
      <c r="AR244" s="215" t="s">
        <v>75</v>
      </c>
      <c r="AT244" s="221" t="s">
        <v>67</v>
      </c>
      <c r="AU244" s="221" t="s">
        <v>75</v>
      </c>
      <c r="AY244" s="215" t="s">
        <v>268</v>
      </c>
      <c r="BK244" s="222">
        <f>SUM(BK245:BK249)</f>
        <v>0</v>
      </c>
    </row>
    <row r="245" spans="2:65" s="1" customFormat="1" ht="37.9" customHeight="1">
      <c r="B245" s="14"/>
      <c r="C245" s="225" t="s">
        <v>530</v>
      </c>
      <c r="D245" s="225" t="s">
        <v>271</v>
      </c>
      <c r="E245" s="226" t="s">
        <v>487</v>
      </c>
      <c r="F245" s="227" t="s">
        <v>488</v>
      </c>
      <c r="G245" s="228" t="s">
        <v>184</v>
      </c>
      <c r="H245" s="229">
        <v>45.31</v>
      </c>
      <c r="I245" s="22"/>
      <c r="J245" s="231">
        <f>ROUND(I245*H245,2)</f>
        <v>0</v>
      </c>
      <c r="K245" s="227" t="s">
        <v>274</v>
      </c>
      <c r="L245" s="14"/>
      <c r="M245" s="232" t="s">
        <v>3</v>
      </c>
      <c r="N245" s="233" t="s">
        <v>39</v>
      </c>
      <c r="P245" s="234">
        <f>O245*H245</f>
        <v>0</v>
      </c>
      <c r="Q245" s="234">
        <v>3.4999999999999997E-5</v>
      </c>
      <c r="R245" s="234">
        <f>Q245*H245</f>
        <v>1.58585E-3</v>
      </c>
      <c r="S245" s="234">
        <v>0</v>
      </c>
      <c r="T245" s="235">
        <f>S245*H245</f>
        <v>0</v>
      </c>
      <c r="AR245" s="236" t="s">
        <v>292</v>
      </c>
      <c r="AT245" s="236" t="s">
        <v>271</v>
      </c>
      <c r="AU245" s="236" t="s">
        <v>77</v>
      </c>
      <c r="AY245" s="4" t="s">
        <v>268</v>
      </c>
      <c r="BE245" s="237">
        <f>IF(N245="základní",J245,0)</f>
        <v>0</v>
      </c>
      <c r="BF245" s="237">
        <f>IF(N245="snížená",J245,0)</f>
        <v>0</v>
      </c>
      <c r="BG245" s="237">
        <f>IF(N245="zákl. přenesená",J245,0)</f>
        <v>0</v>
      </c>
      <c r="BH245" s="237">
        <f>IF(N245="sníž. přenesená",J245,0)</f>
        <v>0</v>
      </c>
      <c r="BI245" s="237">
        <f>IF(N245="nulová",J245,0)</f>
        <v>0</v>
      </c>
      <c r="BJ245" s="4" t="s">
        <v>75</v>
      </c>
      <c r="BK245" s="237">
        <f>ROUND(I245*H245,2)</f>
        <v>0</v>
      </c>
      <c r="BL245" s="4" t="s">
        <v>292</v>
      </c>
      <c r="BM245" s="236" t="s">
        <v>489</v>
      </c>
    </row>
    <row r="246" spans="2:65" s="1" customFormat="1">
      <c r="B246" s="14"/>
      <c r="D246" s="238" t="s">
        <v>277</v>
      </c>
      <c r="F246" s="239" t="s">
        <v>490</v>
      </c>
      <c r="L246" s="14"/>
      <c r="M246" s="240"/>
      <c r="T246" s="142"/>
      <c r="AT246" s="4" t="s">
        <v>277</v>
      </c>
      <c r="AU246" s="4" t="s">
        <v>77</v>
      </c>
    </row>
    <row r="247" spans="2:65" s="257" customFormat="1">
      <c r="B247" s="256"/>
      <c r="D247" s="243" t="s">
        <v>279</v>
      </c>
      <c r="E247" s="258" t="s">
        <v>3</v>
      </c>
      <c r="F247" s="259" t="s">
        <v>491</v>
      </c>
      <c r="H247" s="258" t="s">
        <v>3</v>
      </c>
      <c r="L247" s="256"/>
      <c r="M247" s="260"/>
      <c r="T247" s="261"/>
      <c r="AT247" s="258" t="s">
        <v>279</v>
      </c>
      <c r="AU247" s="258" t="s">
        <v>77</v>
      </c>
      <c r="AV247" s="257" t="s">
        <v>75</v>
      </c>
      <c r="AW247" s="257" t="s">
        <v>30</v>
      </c>
      <c r="AX247" s="257" t="s">
        <v>68</v>
      </c>
      <c r="AY247" s="258" t="s">
        <v>268</v>
      </c>
    </row>
    <row r="248" spans="2:65" s="242" customFormat="1">
      <c r="B248" s="241"/>
      <c r="D248" s="243" t="s">
        <v>279</v>
      </c>
      <c r="E248" s="244" t="s">
        <v>3</v>
      </c>
      <c r="F248" s="245" t="s">
        <v>492</v>
      </c>
      <c r="H248" s="246">
        <v>45.31</v>
      </c>
      <c r="L248" s="241"/>
      <c r="M248" s="247"/>
      <c r="T248" s="248"/>
      <c r="AT248" s="244" t="s">
        <v>279</v>
      </c>
      <c r="AU248" s="244" t="s">
        <v>77</v>
      </c>
      <c r="AV248" s="242" t="s">
        <v>77</v>
      </c>
      <c r="AW248" s="242" t="s">
        <v>30</v>
      </c>
      <c r="AX248" s="242" t="s">
        <v>68</v>
      </c>
      <c r="AY248" s="244" t="s">
        <v>268</v>
      </c>
    </row>
    <row r="249" spans="2:65" s="250" customFormat="1">
      <c r="B249" s="249"/>
      <c r="D249" s="243" t="s">
        <v>279</v>
      </c>
      <c r="E249" s="251" t="s">
        <v>3</v>
      </c>
      <c r="F249" s="252" t="s">
        <v>298</v>
      </c>
      <c r="H249" s="253">
        <v>45.31</v>
      </c>
      <c r="L249" s="249"/>
      <c r="M249" s="254"/>
      <c r="T249" s="255"/>
      <c r="AT249" s="251" t="s">
        <v>279</v>
      </c>
      <c r="AU249" s="251" t="s">
        <v>77</v>
      </c>
      <c r="AV249" s="250" t="s">
        <v>275</v>
      </c>
      <c r="AW249" s="250" t="s">
        <v>30</v>
      </c>
      <c r="AX249" s="250" t="s">
        <v>75</v>
      </c>
      <c r="AY249" s="251" t="s">
        <v>268</v>
      </c>
    </row>
    <row r="250" spans="2:65" s="214" customFormat="1" ht="22.9" customHeight="1">
      <c r="B250" s="213"/>
      <c r="D250" s="215" t="s">
        <v>67</v>
      </c>
      <c r="E250" s="223" t="s">
        <v>493</v>
      </c>
      <c r="F250" s="223" t="s">
        <v>494</v>
      </c>
      <c r="J250" s="224">
        <f>BK250</f>
        <v>0</v>
      </c>
      <c r="L250" s="213"/>
      <c r="M250" s="218"/>
      <c r="P250" s="219">
        <f>SUM(P251:P253)</f>
        <v>0</v>
      </c>
      <c r="R250" s="219">
        <f>SUM(R251:R253)</f>
        <v>0</v>
      </c>
      <c r="T250" s="220">
        <f>SUM(T251:T253)</f>
        <v>0</v>
      </c>
      <c r="AR250" s="215" t="s">
        <v>75</v>
      </c>
      <c r="AT250" s="221" t="s">
        <v>67</v>
      </c>
      <c r="AU250" s="221" t="s">
        <v>75</v>
      </c>
      <c r="AY250" s="215" t="s">
        <v>268</v>
      </c>
      <c r="BK250" s="222">
        <f>SUM(BK251:BK253)</f>
        <v>0</v>
      </c>
    </row>
    <row r="251" spans="2:65" s="1" customFormat="1" ht="37.9" customHeight="1">
      <c r="B251" s="14"/>
      <c r="C251" s="225" t="s">
        <v>534</v>
      </c>
      <c r="D251" s="225" t="s">
        <v>271</v>
      </c>
      <c r="E251" s="226" t="s">
        <v>496</v>
      </c>
      <c r="F251" s="227" t="s">
        <v>497</v>
      </c>
      <c r="G251" s="228" t="s">
        <v>184</v>
      </c>
      <c r="H251" s="229">
        <v>15.31</v>
      </c>
      <c r="I251" s="22"/>
      <c r="J251" s="231">
        <f>ROUND(I251*H251,2)</f>
        <v>0</v>
      </c>
      <c r="K251" s="227" t="s">
        <v>274</v>
      </c>
      <c r="L251" s="14"/>
      <c r="M251" s="232" t="s">
        <v>3</v>
      </c>
      <c r="N251" s="233" t="s">
        <v>39</v>
      </c>
      <c r="P251" s="234">
        <f>O251*H251</f>
        <v>0</v>
      </c>
      <c r="Q251" s="234">
        <v>0</v>
      </c>
      <c r="R251" s="234">
        <f>Q251*H251</f>
        <v>0</v>
      </c>
      <c r="S251" s="234">
        <v>0</v>
      </c>
      <c r="T251" s="235">
        <f>S251*H251</f>
        <v>0</v>
      </c>
      <c r="AR251" s="236" t="s">
        <v>275</v>
      </c>
      <c r="AT251" s="236" t="s">
        <v>271</v>
      </c>
      <c r="AU251" s="236" t="s">
        <v>77</v>
      </c>
      <c r="AY251" s="4" t="s">
        <v>268</v>
      </c>
      <c r="BE251" s="237">
        <f>IF(N251="základní",J251,0)</f>
        <v>0</v>
      </c>
      <c r="BF251" s="237">
        <f>IF(N251="snížená",J251,0)</f>
        <v>0</v>
      </c>
      <c r="BG251" s="237">
        <f>IF(N251="zákl. přenesená",J251,0)</f>
        <v>0</v>
      </c>
      <c r="BH251" s="237">
        <f>IF(N251="sníž. přenesená",J251,0)</f>
        <v>0</v>
      </c>
      <c r="BI251" s="237">
        <f>IF(N251="nulová",J251,0)</f>
        <v>0</v>
      </c>
      <c r="BJ251" s="4" t="s">
        <v>75</v>
      </c>
      <c r="BK251" s="237">
        <f>ROUND(I251*H251,2)</f>
        <v>0</v>
      </c>
      <c r="BL251" s="4" t="s">
        <v>275</v>
      </c>
      <c r="BM251" s="236" t="s">
        <v>498</v>
      </c>
    </row>
    <row r="252" spans="2:65" s="1" customFormat="1">
      <c r="B252" s="14"/>
      <c r="D252" s="238" t="s">
        <v>277</v>
      </c>
      <c r="F252" s="239" t="s">
        <v>499</v>
      </c>
      <c r="L252" s="14"/>
      <c r="M252" s="240"/>
      <c r="T252" s="142"/>
      <c r="AT252" s="4" t="s">
        <v>277</v>
      </c>
      <c r="AU252" s="4" t="s">
        <v>77</v>
      </c>
    </row>
    <row r="253" spans="2:65" s="242" customFormat="1">
      <c r="B253" s="241"/>
      <c r="D253" s="243" t="s">
        <v>279</v>
      </c>
      <c r="E253" s="244" t="s">
        <v>3</v>
      </c>
      <c r="F253" s="245" t="s">
        <v>187</v>
      </c>
      <c r="H253" s="246">
        <v>15.31</v>
      </c>
      <c r="L253" s="241"/>
      <c r="M253" s="247"/>
      <c r="T253" s="248"/>
      <c r="AT253" s="244" t="s">
        <v>279</v>
      </c>
      <c r="AU253" s="244" t="s">
        <v>77</v>
      </c>
      <c r="AV253" s="242" t="s">
        <v>77</v>
      </c>
      <c r="AW253" s="242" t="s">
        <v>30</v>
      </c>
      <c r="AX253" s="242" t="s">
        <v>75</v>
      </c>
      <c r="AY253" s="244" t="s">
        <v>268</v>
      </c>
    </row>
    <row r="254" spans="2:65" s="214" customFormat="1" ht="22.9" customHeight="1">
      <c r="B254" s="213"/>
      <c r="D254" s="215" t="s">
        <v>67</v>
      </c>
      <c r="E254" s="223" t="s">
        <v>500</v>
      </c>
      <c r="F254" s="223" t="s">
        <v>501</v>
      </c>
      <c r="J254" s="224">
        <f>BK254</f>
        <v>0</v>
      </c>
      <c r="L254" s="213"/>
      <c r="M254" s="218"/>
      <c r="P254" s="219">
        <f>SUM(P255:P256)</f>
        <v>0</v>
      </c>
      <c r="R254" s="219">
        <f>SUM(R255:R256)</f>
        <v>0</v>
      </c>
      <c r="T254" s="220">
        <f>SUM(T255:T256)</f>
        <v>0</v>
      </c>
      <c r="AR254" s="215" t="s">
        <v>75</v>
      </c>
      <c r="AT254" s="221" t="s">
        <v>67</v>
      </c>
      <c r="AU254" s="221" t="s">
        <v>75</v>
      </c>
      <c r="AY254" s="215" t="s">
        <v>268</v>
      </c>
      <c r="BK254" s="222">
        <f>SUM(BK255:BK256)</f>
        <v>0</v>
      </c>
    </row>
    <row r="255" spans="2:65" s="1" customFormat="1" ht="55.5" customHeight="1">
      <c r="B255" s="14"/>
      <c r="C255" s="225" t="s">
        <v>539</v>
      </c>
      <c r="D255" s="225" t="s">
        <v>271</v>
      </c>
      <c r="E255" s="226" t="s">
        <v>503</v>
      </c>
      <c r="F255" s="227" t="s">
        <v>504</v>
      </c>
      <c r="G255" s="228" t="s">
        <v>353</v>
      </c>
      <c r="H255" s="229">
        <v>1.597</v>
      </c>
      <c r="I255" s="22"/>
      <c r="J255" s="231">
        <f>ROUND(I255*H255,2)</f>
        <v>0</v>
      </c>
      <c r="K255" s="227" t="s">
        <v>274</v>
      </c>
      <c r="L255" s="14"/>
      <c r="M255" s="232" t="s">
        <v>3</v>
      </c>
      <c r="N255" s="233" t="s">
        <v>39</v>
      </c>
      <c r="P255" s="234">
        <f>O255*H255</f>
        <v>0</v>
      </c>
      <c r="Q255" s="234">
        <v>0</v>
      </c>
      <c r="R255" s="234">
        <f>Q255*H255</f>
        <v>0</v>
      </c>
      <c r="S255" s="234">
        <v>0</v>
      </c>
      <c r="T255" s="235">
        <f>S255*H255</f>
        <v>0</v>
      </c>
      <c r="AR255" s="236" t="s">
        <v>275</v>
      </c>
      <c r="AT255" s="236" t="s">
        <v>271</v>
      </c>
      <c r="AU255" s="236" t="s">
        <v>77</v>
      </c>
      <c r="AY255" s="4" t="s">
        <v>268</v>
      </c>
      <c r="BE255" s="237">
        <f>IF(N255="základní",J255,0)</f>
        <v>0</v>
      </c>
      <c r="BF255" s="237">
        <f>IF(N255="snížená",J255,0)</f>
        <v>0</v>
      </c>
      <c r="BG255" s="237">
        <f>IF(N255="zákl. přenesená",J255,0)</f>
        <v>0</v>
      </c>
      <c r="BH255" s="237">
        <f>IF(N255="sníž. přenesená",J255,0)</f>
        <v>0</v>
      </c>
      <c r="BI255" s="237">
        <f>IF(N255="nulová",J255,0)</f>
        <v>0</v>
      </c>
      <c r="BJ255" s="4" t="s">
        <v>75</v>
      </c>
      <c r="BK255" s="237">
        <f>ROUND(I255*H255,2)</f>
        <v>0</v>
      </c>
      <c r="BL255" s="4" t="s">
        <v>275</v>
      </c>
      <c r="BM255" s="236" t="s">
        <v>505</v>
      </c>
    </row>
    <row r="256" spans="2:65" s="1" customFormat="1">
      <c r="B256" s="14"/>
      <c r="D256" s="238" t="s">
        <v>277</v>
      </c>
      <c r="F256" s="239" t="s">
        <v>506</v>
      </c>
      <c r="L256" s="14"/>
      <c r="M256" s="240"/>
      <c r="T256" s="142"/>
      <c r="AT256" s="4" t="s">
        <v>277</v>
      </c>
      <c r="AU256" s="4" t="s">
        <v>77</v>
      </c>
    </row>
    <row r="257" spans="2:65" s="214" customFormat="1" ht="25.9" customHeight="1">
      <c r="B257" s="213"/>
      <c r="D257" s="215" t="s">
        <v>67</v>
      </c>
      <c r="E257" s="216" t="s">
        <v>507</v>
      </c>
      <c r="F257" s="216" t="s">
        <v>508</v>
      </c>
      <c r="J257" s="217">
        <f>BK257</f>
        <v>0</v>
      </c>
      <c r="L257" s="213"/>
      <c r="M257" s="218"/>
      <c r="P257" s="219">
        <f>P258+P276+P298+P311+P358+P398</f>
        <v>0</v>
      </c>
      <c r="R257" s="219">
        <f>R258+R276+R298+R311+R358+R398</f>
        <v>2.4192366699999996</v>
      </c>
      <c r="T257" s="220">
        <f>T258+T276+T298+T311+T358+T398</f>
        <v>1.1554500000000001E-3</v>
      </c>
      <c r="AR257" s="215" t="s">
        <v>77</v>
      </c>
      <c r="AT257" s="221" t="s">
        <v>67</v>
      </c>
      <c r="AU257" s="221" t="s">
        <v>68</v>
      </c>
      <c r="AY257" s="215" t="s">
        <v>268</v>
      </c>
      <c r="BK257" s="222">
        <f>BK258+BK276+BK298+BK311+BK358+BK398</f>
        <v>0</v>
      </c>
    </row>
    <row r="258" spans="2:65" s="214" customFormat="1" ht="22.9" customHeight="1">
      <c r="B258" s="213"/>
      <c r="D258" s="215" t="s">
        <v>67</v>
      </c>
      <c r="E258" s="223" t="s">
        <v>509</v>
      </c>
      <c r="F258" s="223" t="s">
        <v>510</v>
      </c>
      <c r="J258" s="224">
        <f>BK258</f>
        <v>0</v>
      </c>
      <c r="L258" s="213"/>
      <c r="M258" s="218"/>
      <c r="P258" s="219">
        <f>SUM(P259:P275)</f>
        <v>0</v>
      </c>
      <c r="R258" s="219">
        <f>SUM(R259:R275)</f>
        <v>5.0000000000000001E-3</v>
      </c>
      <c r="T258" s="220">
        <f>SUM(T259:T275)</f>
        <v>0</v>
      </c>
      <c r="AR258" s="215" t="s">
        <v>77</v>
      </c>
      <c r="AT258" s="221" t="s">
        <v>67</v>
      </c>
      <c r="AU258" s="221" t="s">
        <v>75</v>
      </c>
      <c r="AY258" s="215" t="s">
        <v>268</v>
      </c>
      <c r="BK258" s="222">
        <f>SUM(BK259:BK275)</f>
        <v>0</v>
      </c>
    </row>
    <row r="259" spans="2:65" s="1" customFormat="1" ht="55.5" customHeight="1">
      <c r="B259" s="14"/>
      <c r="C259" s="225" t="s">
        <v>543</v>
      </c>
      <c r="D259" s="225" t="s">
        <v>271</v>
      </c>
      <c r="E259" s="226" t="s">
        <v>512</v>
      </c>
      <c r="F259" s="227" t="s">
        <v>513</v>
      </c>
      <c r="G259" s="228" t="s">
        <v>353</v>
      </c>
      <c r="H259" s="229">
        <v>5.0000000000000001E-3</v>
      </c>
      <c r="I259" s="22"/>
      <c r="J259" s="231">
        <f>ROUND(I259*H259,2)</f>
        <v>0</v>
      </c>
      <c r="K259" s="227" t="s">
        <v>274</v>
      </c>
      <c r="L259" s="14"/>
      <c r="M259" s="232" t="s">
        <v>3</v>
      </c>
      <c r="N259" s="233" t="s">
        <v>39</v>
      </c>
      <c r="P259" s="234">
        <f>O259*H259</f>
        <v>0</v>
      </c>
      <c r="Q259" s="234">
        <v>0</v>
      </c>
      <c r="R259" s="234">
        <f>Q259*H259</f>
        <v>0</v>
      </c>
      <c r="S259" s="234">
        <v>0</v>
      </c>
      <c r="T259" s="235">
        <f>S259*H259</f>
        <v>0</v>
      </c>
      <c r="AR259" s="236" t="s">
        <v>292</v>
      </c>
      <c r="AT259" s="236" t="s">
        <v>271</v>
      </c>
      <c r="AU259" s="236" t="s">
        <v>77</v>
      </c>
      <c r="AY259" s="4" t="s">
        <v>268</v>
      </c>
      <c r="BE259" s="237">
        <f>IF(N259="základní",J259,0)</f>
        <v>0</v>
      </c>
      <c r="BF259" s="237">
        <f>IF(N259="snížená",J259,0)</f>
        <v>0</v>
      </c>
      <c r="BG259" s="237">
        <f>IF(N259="zákl. přenesená",J259,0)</f>
        <v>0</v>
      </c>
      <c r="BH259" s="237">
        <f>IF(N259="sníž. přenesená",J259,0)</f>
        <v>0</v>
      </c>
      <c r="BI259" s="237">
        <f>IF(N259="nulová",J259,0)</f>
        <v>0</v>
      </c>
      <c r="BJ259" s="4" t="s">
        <v>75</v>
      </c>
      <c r="BK259" s="237">
        <f>ROUND(I259*H259,2)</f>
        <v>0</v>
      </c>
      <c r="BL259" s="4" t="s">
        <v>292</v>
      </c>
      <c r="BM259" s="236" t="s">
        <v>514</v>
      </c>
    </row>
    <row r="260" spans="2:65" s="1" customFormat="1">
      <c r="B260" s="14"/>
      <c r="D260" s="238" t="s">
        <v>277</v>
      </c>
      <c r="F260" s="239" t="s">
        <v>515</v>
      </c>
      <c r="L260" s="14"/>
      <c r="M260" s="240"/>
      <c r="T260" s="142"/>
      <c r="AT260" s="4" t="s">
        <v>277</v>
      </c>
      <c r="AU260" s="4" t="s">
        <v>77</v>
      </c>
    </row>
    <row r="261" spans="2:65" s="1" customFormat="1" ht="24.2" customHeight="1">
      <c r="B261" s="14"/>
      <c r="C261" s="225" t="s">
        <v>547</v>
      </c>
      <c r="D261" s="225" t="s">
        <v>271</v>
      </c>
      <c r="E261" s="226" t="s">
        <v>517</v>
      </c>
      <c r="F261" s="227" t="s">
        <v>518</v>
      </c>
      <c r="G261" s="228" t="s">
        <v>317</v>
      </c>
      <c r="H261" s="229">
        <v>1</v>
      </c>
      <c r="I261" s="22"/>
      <c r="J261" s="231">
        <f>ROUND(I261*H261,2)</f>
        <v>0</v>
      </c>
      <c r="K261" s="227" t="s">
        <v>274</v>
      </c>
      <c r="L261" s="14"/>
      <c r="M261" s="232" t="s">
        <v>3</v>
      </c>
      <c r="N261" s="233" t="s">
        <v>39</v>
      </c>
      <c r="P261" s="234">
        <f>O261*H261</f>
        <v>0</v>
      </c>
      <c r="Q261" s="234">
        <v>0</v>
      </c>
      <c r="R261" s="234">
        <f>Q261*H261</f>
        <v>0</v>
      </c>
      <c r="S261" s="234">
        <v>0</v>
      </c>
      <c r="T261" s="235">
        <f>S261*H261</f>
        <v>0</v>
      </c>
      <c r="AR261" s="236" t="s">
        <v>275</v>
      </c>
      <c r="AT261" s="236" t="s">
        <v>271</v>
      </c>
      <c r="AU261" s="236" t="s">
        <v>77</v>
      </c>
      <c r="AY261" s="4" t="s">
        <v>268</v>
      </c>
      <c r="BE261" s="237">
        <f>IF(N261="základní",J261,0)</f>
        <v>0</v>
      </c>
      <c r="BF261" s="237">
        <f>IF(N261="snížená",J261,0)</f>
        <v>0</v>
      </c>
      <c r="BG261" s="237">
        <f>IF(N261="zákl. přenesená",J261,0)</f>
        <v>0</v>
      </c>
      <c r="BH261" s="237">
        <f>IF(N261="sníž. přenesená",J261,0)</f>
        <v>0</v>
      </c>
      <c r="BI261" s="237">
        <f>IF(N261="nulová",J261,0)</f>
        <v>0</v>
      </c>
      <c r="BJ261" s="4" t="s">
        <v>75</v>
      </c>
      <c r="BK261" s="237">
        <f>ROUND(I261*H261,2)</f>
        <v>0</v>
      </c>
      <c r="BL261" s="4" t="s">
        <v>275</v>
      </c>
      <c r="BM261" s="236" t="s">
        <v>519</v>
      </c>
    </row>
    <row r="262" spans="2:65" s="1" customFormat="1">
      <c r="B262" s="14"/>
      <c r="D262" s="238" t="s">
        <v>277</v>
      </c>
      <c r="F262" s="239" t="s">
        <v>520</v>
      </c>
      <c r="L262" s="14"/>
      <c r="M262" s="240"/>
      <c r="T262" s="142"/>
      <c r="AT262" s="4" t="s">
        <v>277</v>
      </c>
      <c r="AU262" s="4" t="s">
        <v>77</v>
      </c>
    </row>
    <row r="263" spans="2:65" s="1" customFormat="1" ht="16.5" customHeight="1">
      <c r="B263" s="14"/>
      <c r="C263" s="262" t="s">
        <v>551</v>
      </c>
      <c r="D263" s="262" t="s">
        <v>383</v>
      </c>
      <c r="E263" s="263" t="s">
        <v>522</v>
      </c>
      <c r="F263" s="264" t="s">
        <v>523</v>
      </c>
      <c r="G263" s="265" t="s">
        <v>317</v>
      </c>
      <c r="H263" s="266">
        <v>1</v>
      </c>
      <c r="I263" s="24"/>
      <c r="J263" s="268">
        <f>ROUND(I263*H263,2)</f>
        <v>0</v>
      </c>
      <c r="K263" s="264" t="s">
        <v>274</v>
      </c>
      <c r="L263" s="269"/>
      <c r="M263" s="270" t="s">
        <v>3</v>
      </c>
      <c r="N263" s="271" t="s">
        <v>39</v>
      </c>
      <c r="P263" s="234">
        <f>O263*H263</f>
        <v>0</v>
      </c>
      <c r="Q263" s="234">
        <v>2.0000000000000001E-4</v>
      </c>
      <c r="R263" s="234">
        <f>Q263*H263</f>
        <v>2.0000000000000001E-4</v>
      </c>
      <c r="S263" s="234">
        <v>0</v>
      </c>
      <c r="T263" s="235">
        <f>S263*H263</f>
        <v>0</v>
      </c>
      <c r="AR263" s="236" t="s">
        <v>314</v>
      </c>
      <c r="AT263" s="236" t="s">
        <v>383</v>
      </c>
      <c r="AU263" s="236" t="s">
        <v>77</v>
      </c>
      <c r="AY263" s="4" t="s">
        <v>268</v>
      </c>
      <c r="BE263" s="237">
        <f>IF(N263="základní",J263,0)</f>
        <v>0</v>
      </c>
      <c r="BF263" s="237">
        <f>IF(N263="snížená",J263,0)</f>
        <v>0</v>
      </c>
      <c r="BG263" s="237">
        <f>IF(N263="zákl. přenesená",J263,0)</f>
        <v>0</v>
      </c>
      <c r="BH263" s="237">
        <f>IF(N263="sníž. přenesená",J263,0)</f>
        <v>0</v>
      </c>
      <c r="BI263" s="237">
        <f>IF(N263="nulová",J263,0)</f>
        <v>0</v>
      </c>
      <c r="BJ263" s="4" t="s">
        <v>75</v>
      </c>
      <c r="BK263" s="237">
        <f>ROUND(I263*H263,2)</f>
        <v>0</v>
      </c>
      <c r="BL263" s="4" t="s">
        <v>275</v>
      </c>
      <c r="BM263" s="236" t="s">
        <v>524</v>
      </c>
    </row>
    <row r="264" spans="2:65" s="1" customFormat="1" ht="24.2" customHeight="1">
      <c r="B264" s="14"/>
      <c r="C264" s="225" t="s">
        <v>555</v>
      </c>
      <c r="D264" s="225" t="s">
        <v>271</v>
      </c>
      <c r="E264" s="226" t="s">
        <v>526</v>
      </c>
      <c r="F264" s="227" t="s">
        <v>527</v>
      </c>
      <c r="G264" s="228" t="s">
        <v>317</v>
      </c>
      <c r="H264" s="229">
        <v>1</v>
      </c>
      <c r="I264" s="22"/>
      <c r="J264" s="231">
        <f>ROUND(I264*H264,2)</f>
        <v>0</v>
      </c>
      <c r="K264" s="227" t="s">
        <v>274</v>
      </c>
      <c r="L264" s="14"/>
      <c r="M264" s="232" t="s">
        <v>3</v>
      </c>
      <c r="N264" s="233" t="s">
        <v>39</v>
      </c>
      <c r="P264" s="234">
        <f>O264*H264</f>
        <v>0</v>
      </c>
      <c r="Q264" s="234">
        <v>0</v>
      </c>
      <c r="R264" s="234">
        <f>Q264*H264</f>
        <v>0</v>
      </c>
      <c r="S264" s="234">
        <v>0</v>
      </c>
      <c r="T264" s="235">
        <f>S264*H264</f>
        <v>0</v>
      </c>
      <c r="AR264" s="236" t="s">
        <v>292</v>
      </c>
      <c r="AT264" s="236" t="s">
        <v>271</v>
      </c>
      <c r="AU264" s="236" t="s">
        <v>77</v>
      </c>
      <c r="AY264" s="4" t="s">
        <v>268</v>
      </c>
      <c r="BE264" s="237">
        <f>IF(N264="základní",J264,0)</f>
        <v>0</v>
      </c>
      <c r="BF264" s="237">
        <f>IF(N264="snížená",J264,0)</f>
        <v>0</v>
      </c>
      <c r="BG264" s="237">
        <f>IF(N264="zákl. přenesená",J264,0)</f>
        <v>0</v>
      </c>
      <c r="BH264" s="237">
        <f>IF(N264="sníž. přenesená",J264,0)</f>
        <v>0</v>
      </c>
      <c r="BI264" s="237">
        <f>IF(N264="nulová",J264,0)</f>
        <v>0</v>
      </c>
      <c r="BJ264" s="4" t="s">
        <v>75</v>
      </c>
      <c r="BK264" s="237">
        <f>ROUND(I264*H264,2)</f>
        <v>0</v>
      </c>
      <c r="BL264" s="4" t="s">
        <v>292</v>
      </c>
      <c r="BM264" s="236" t="s">
        <v>528</v>
      </c>
    </row>
    <row r="265" spans="2:65" s="1" customFormat="1">
      <c r="B265" s="14"/>
      <c r="D265" s="238" t="s">
        <v>277</v>
      </c>
      <c r="F265" s="239" t="s">
        <v>529</v>
      </c>
      <c r="L265" s="14"/>
      <c r="M265" s="240"/>
      <c r="T265" s="142"/>
      <c r="AT265" s="4" t="s">
        <v>277</v>
      </c>
      <c r="AU265" s="4" t="s">
        <v>77</v>
      </c>
    </row>
    <row r="266" spans="2:65" s="1" customFormat="1" ht="21.75" customHeight="1">
      <c r="B266" s="14"/>
      <c r="C266" s="262" t="s">
        <v>559</v>
      </c>
      <c r="D266" s="262" t="s">
        <v>383</v>
      </c>
      <c r="E266" s="263" t="s">
        <v>531</v>
      </c>
      <c r="F266" s="264" t="s">
        <v>532</v>
      </c>
      <c r="G266" s="265" t="s">
        <v>317</v>
      </c>
      <c r="H266" s="266">
        <v>1</v>
      </c>
      <c r="I266" s="24"/>
      <c r="J266" s="268">
        <f>ROUND(I266*H266,2)</f>
        <v>0</v>
      </c>
      <c r="K266" s="264" t="s">
        <v>274</v>
      </c>
      <c r="L266" s="269"/>
      <c r="M266" s="270" t="s">
        <v>3</v>
      </c>
      <c r="N266" s="271" t="s">
        <v>39</v>
      </c>
      <c r="P266" s="234">
        <f>O266*H266</f>
        <v>0</v>
      </c>
      <c r="Q266" s="234">
        <v>5.0000000000000001E-4</v>
      </c>
      <c r="R266" s="234">
        <f>Q266*H266</f>
        <v>5.0000000000000001E-4</v>
      </c>
      <c r="S266" s="234">
        <v>0</v>
      </c>
      <c r="T266" s="235">
        <f>S266*H266</f>
        <v>0</v>
      </c>
      <c r="AR266" s="236" t="s">
        <v>470</v>
      </c>
      <c r="AT266" s="236" t="s">
        <v>383</v>
      </c>
      <c r="AU266" s="236" t="s">
        <v>77</v>
      </c>
      <c r="AY266" s="4" t="s">
        <v>268</v>
      </c>
      <c r="BE266" s="237">
        <f>IF(N266="základní",J266,0)</f>
        <v>0</v>
      </c>
      <c r="BF266" s="237">
        <f>IF(N266="snížená",J266,0)</f>
        <v>0</v>
      </c>
      <c r="BG266" s="237">
        <f>IF(N266="zákl. přenesená",J266,0)</f>
        <v>0</v>
      </c>
      <c r="BH266" s="237">
        <f>IF(N266="sníž. přenesená",J266,0)</f>
        <v>0</v>
      </c>
      <c r="BI266" s="237">
        <f>IF(N266="nulová",J266,0)</f>
        <v>0</v>
      </c>
      <c r="BJ266" s="4" t="s">
        <v>75</v>
      </c>
      <c r="BK266" s="237">
        <f>ROUND(I266*H266,2)</f>
        <v>0</v>
      </c>
      <c r="BL266" s="4" t="s">
        <v>292</v>
      </c>
      <c r="BM266" s="236" t="s">
        <v>533</v>
      </c>
    </row>
    <row r="267" spans="2:65" s="1" customFormat="1" ht="24.2" customHeight="1">
      <c r="B267" s="14"/>
      <c r="C267" s="225" t="s">
        <v>563</v>
      </c>
      <c r="D267" s="225" t="s">
        <v>271</v>
      </c>
      <c r="E267" s="226" t="s">
        <v>535</v>
      </c>
      <c r="F267" s="227" t="s">
        <v>536</v>
      </c>
      <c r="G267" s="228" t="s">
        <v>317</v>
      </c>
      <c r="H267" s="229">
        <v>3</v>
      </c>
      <c r="I267" s="22"/>
      <c r="J267" s="231">
        <f>ROUND(I267*H267,2)</f>
        <v>0</v>
      </c>
      <c r="K267" s="227" t="s">
        <v>274</v>
      </c>
      <c r="L267" s="14"/>
      <c r="M267" s="232" t="s">
        <v>3</v>
      </c>
      <c r="N267" s="233" t="s">
        <v>39</v>
      </c>
      <c r="P267" s="234">
        <f>O267*H267</f>
        <v>0</v>
      </c>
      <c r="Q267" s="234">
        <v>0</v>
      </c>
      <c r="R267" s="234">
        <f>Q267*H267</f>
        <v>0</v>
      </c>
      <c r="S267" s="234">
        <v>0</v>
      </c>
      <c r="T267" s="235">
        <f>S267*H267</f>
        <v>0</v>
      </c>
      <c r="AR267" s="236" t="s">
        <v>292</v>
      </c>
      <c r="AT267" s="236" t="s">
        <v>271</v>
      </c>
      <c r="AU267" s="236" t="s">
        <v>77</v>
      </c>
      <c r="AY267" s="4" t="s">
        <v>268</v>
      </c>
      <c r="BE267" s="237">
        <f>IF(N267="základní",J267,0)</f>
        <v>0</v>
      </c>
      <c r="BF267" s="237">
        <f>IF(N267="snížená",J267,0)</f>
        <v>0</v>
      </c>
      <c r="BG267" s="237">
        <f>IF(N267="zákl. přenesená",J267,0)</f>
        <v>0</v>
      </c>
      <c r="BH267" s="237">
        <f>IF(N267="sníž. přenesená",J267,0)</f>
        <v>0</v>
      </c>
      <c r="BI267" s="237">
        <f>IF(N267="nulová",J267,0)</f>
        <v>0</v>
      </c>
      <c r="BJ267" s="4" t="s">
        <v>75</v>
      </c>
      <c r="BK267" s="237">
        <f>ROUND(I267*H267,2)</f>
        <v>0</v>
      </c>
      <c r="BL267" s="4" t="s">
        <v>292</v>
      </c>
      <c r="BM267" s="236" t="s">
        <v>537</v>
      </c>
    </row>
    <row r="268" spans="2:65" s="1" customFormat="1">
      <c r="B268" s="14"/>
      <c r="D268" s="238" t="s">
        <v>277</v>
      </c>
      <c r="F268" s="239" t="s">
        <v>538</v>
      </c>
      <c r="L268" s="14"/>
      <c r="M268" s="240"/>
      <c r="T268" s="142"/>
      <c r="AT268" s="4" t="s">
        <v>277</v>
      </c>
      <c r="AU268" s="4" t="s">
        <v>77</v>
      </c>
    </row>
    <row r="269" spans="2:65" s="1" customFormat="1" ht="24.2" customHeight="1">
      <c r="B269" s="14"/>
      <c r="C269" s="262" t="s">
        <v>568</v>
      </c>
      <c r="D269" s="262" t="s">
        <v>383</v>
      </c>
      <c r="E269" s="263" t="s">
        <v>540</v>
      </c>
      <c r="F269" s="264" t="s">
        <v>541</v>
      </c>
      <c r="G269" s="265" t="s">
        <v>317</v>
      </c>
      <c r="H269" s="266">
        <v>3</v>
      </c>
      <c r="I269" s="24"/>
      <c r="J269" s="268">
        <f>ROUND(I269*H269,2)</f>
        <v>0</v>
      </c>
      <c r="K269" s="264" t="s">
        <v>274</v>
      </c>
      <c r="L269" s="269"/>
      <c r="M269" s="270" t="s">
        <v>3</v>
      </c>
      <c r="N269" s="271" t="s">
        <v>39</v>
      </c>
      <c r="P269" s="234">
        <f>O269*H269</f>
        <v>0</v>
      </c>
      <c r="Q269" s="234">
        <v>5.0000000000000001E-4</v>
      </c>
      <c r="R269" s="234">
        <f>Q269*H269</f>
        <v>1.5E-3</v>
      </c>
      <c r="S269" s="234">
        <v>0</v>
      </c>
      <c r="T269" s="235">
        <f>S269*H269</f>
        <v>0</v>
      </c>
      <c r="AR269" s="236" t="s">
        <v>470</v>
      </c>
      <c r="AT269" s="236" t="s">
        <v>383</v>
      </c>
      <c r="AU269" s="236" t="s">
        <v>77</v>
      </c>
      <c r="AY269" s="4" t="s">
        <v>268</v>
      </c>
      <c r="BE269" s="237">
        <f>IF(N269="základní",J269,0)</f>
        <v>0</v>
      </c>
      <c r="BF269" s="237">
        <f>IF(N269="snížená",J269,0)</f>
        <v>0</v>
      </c>
      <c r="BG269" s="237">
        <f>IF(N269="zákl. přenesená",J269,0)</f>
        <v>0</v>
      </c>
      <c r="BH269" s="237">
        <f>IF(N269="sníž. přenesená",J269,0)</f>
        <v>0</v>
      </c>
      <c r="BI269" s="237">
        <f>IF(N269="nulová",J269,0)</f>
        <v>0</v>
      </c>
      <c r="BJ269" s="4" t="s">
        <v>75</v>
      </c>
      <c r="BK269" s="237">
        <f>ROUND(I269*H269,2)</f>
        <v>0</v>
      </c>
      <c r="BL269" s="4" t="s">
        <v>292</v>
      </c>
      <c r="BM269" s="236" t="s">
        <v>542</v>
      </c>
    </row>
    <row r="270" spans="2:65" s="1" customFormat="1" ht="24.2" customHeight="1">
      <c r="B270" s="14"/>
      <c r="C270" s="225" t="s">
        <v>574</v>
      </c>
      <c r="D270" s="225" t="s">
        <v>271</v>
      </c>
      <c r="E270" s="226" t="s">
        <v>552</v>
      </c>
      <c r="F270" s="227" t="s">
        <v>553</v>
      </c>
      <c r="G270" s="228" t="s">
        <v>302</v>
      </c>
      <c r="H270" s="229">
        <v>3</v>
      </c>
      <c r="I270" s="22"/>
      <c r="J270" s="231">
        <f>ROUND(I270*H270,2)</f>
        <v>0</v>
      </c>
      <c r="K270" s="227" t="s">
        <v>303</v>
      </c>
      <c r="L270" s="14"/>
      <c r="M270" s="232" t="s">
        <v>3</v>
      </c>
      <c r="N270" s="233" t="s">
        <v>39</v>
      </c>
      <c r="P270" s="234">
        <f>O270*H270</f>
        <v>0</v>
      </c>
      <c r="Q270" s="234">
        <v>0</v>
      </c>
      <c r="R270" s="234">
        <f>Q270*H270</f>
        <v>0</v>
      </c>
      <c r="S270" s="234">
        <v>0</v>
      </c>
      <c r="T270" s="235">
        <f>S270*H270</f>
        <v>0</v>
      </c>
      <c r="AR270" s="236" t="s">
        <v>292</v>
      </c>
      <c r="AT270" s="236" t="s">
        <v>271</v>
      </c>
      <c r="AU270" s="236" t="s">
        <v>77</v>
      </c>
      <c r="AY270" s="4" t="s">
        <v>268</v>
      </c>
      <c r="BE270" s="237">
        <f>IF(N270="základní",J270,0)</f>
        <v>0</v>
      </c>
      <c r="BF270" s="237">
        <f>IF(N270="snížená",J270,0)</f>
        <v>0</v>
      </c>
      <c r="BG270" s="237">
        <f>IF(N270="zákl. přenesená",J270,0)</f>
        <v>0</v>
      </c>
      <c r="BH270" s="237">
        <f>IF(N270="sníž. přenesená",J270,0)</f>
        <v>0</v>
      </c>
      <c r="BI270" s="237">
        <f>IF(N270="nulová",J270,0)</f>
        <v>0</v>
      </c>
      <c r="BJ270" s="4" t="s">
        <v>75</v>
      </c>
      <c r="BK270" s="237">
        <f>ROUND(I270*H270,2)</f>
        <v>0</v>
      </c>
      <c r="BL270" s="4" t="s">
        <v>292</v>
      </c>
      <c r="BM270" s="236" t="s">
        <v>554</v>
      </c>
    </row>
    <row r="271" spans="2:65" s="1" customFormat="1" ht="24.2" customHeight="1">
      <c r="B271" s="14"/>
      <c r="C271" s="225" t="s">
        <v>581</v>
      </c>
      <c r="D271" s="225" t="s">
        <v>271</v>
      </c>
      <c r="E271" s="226" t="s">
        <v>556</v>
      </c>
      <c r="F271" s="227" t="s">
        <v>557</v>
      </c>
      <c r="G271" s="228" t="s">
        <v>302</v>
      </c>
      <c r="H271" s="229">
        <v>3</v>
      </c>
      <c r="I271" s="22"/>
      <c r="J271" s="231">
        <f>ROUND(I271*H271,2)</f>
        <v>0</v>
      </c>
      <c r="K271" s="227" t="s">
        <v>303</v>
      </c>
      <c r="L271" s="14"/>
      <c r="M271" s="232" t="s">
        <v>3</v>
      </c>
      <c r="N271" s="233" t="s">
        <v>39</v>
      </c>
      <c r="P271" s="234">
        <f>O271*H271</f>
        <v>0</v>
      </c>
      <c r="Q271" s="234">
        <v>0</v>
      </c>
      <c r="R271" s="234">
        <f>Q271*H271</f>
        <v>0</v>
      </c>
      <c r="S271" s="234">
        <v>0</v>
      </c>
      <c r="T271" s="235">
        <f>S271*H271</f>
        <v>0</v>
      </c>
      <c r="AR271" s="236" t="s">
        <v>292</v>
      </c>
      <c r="AT271" s="236" t="s">
        <v>271</v>
      </c>
      <c r="AU271" s="236" t="s">
        <v>77</v>
      </c>
      <c r="AY271" s="4" t="s">
        <v>268</v>
      </c>
      <c r="BE271" s="237">
        <f>IF(N271="základní",J271,0)</f>
        <v>0</v>
      </c>
      <c r="BF271" s="237">
        <f>IF(N271="snížená",J271,0)</f>
        <v>0</v>
      </c>
      <c r="BG271" s="237">
        <f>IF(N271="zákl. přenesená",J271,0)</f>
        <v>0</v>
      </c>
      <c r="BH271" s="237">
        <f>IF(N271="sníž. přenesená",J271,0)</f>
        <v>0</v>
      </c>
      <c r="BI271" s="237">
        <f>IF(N271="nulová",J271,0)</f>
        <v>0</v>
      </c>
      <c r="BJ271" s="4" t="s">
        <v>75</v>
      </c>
      <c r="BK271" s="237">
        <f>ROUND(I271*H271,2)</f>
        <v>0</v>
      </c>
      <c r="BL271" s="4" t="s">
        <v>292</v>
      </c>
      <c r="BM271" s="236" t="s">
        <v>558</v>
      </c>
    </row>
    <row r="272" spans="2:65" s="1" customFormat="1" ht="24.2" customHeight="1">
      <c r="B272" s="14"/>
      <c r="C272" s="225" t="s">
        <v>586</v>
      </c>
      <c r="D272" s="225" t="s">
        <v>271</v>
      </c>
      <c r="E272" s="226" t="s">
        <v>560</v>
      </c>
      <c r="F272" s="227" t="s">
        <v>561</v>
      </c>
      <c r="G272" s="228" t="s">
        <v>302</v>
      </c>
      <c r="H272" s="229">
        <v>1</v>
      </c>
      <c r="I272" s="22"/>
      <c r="J272" s="231">
        <f>ROUND(I272*H272,2)</f>
        <v>0</v>
      </c>
      <c r="K272" s="227" t="s">
        <v>303</v>
      </c>
      <c r="L272" s="14"/>
      <c r="M272" s="232" t="s">
        <v>3</v>
      </c>
      <c r="N272" s="233" t="s">
        <v>39</v>
      </c>
      <c r="P272" s="234">
        <f>O272*H272</f>
        <v>0</v>
      </c>
      <c r="Q272" s="234">
        <v>0</v>
      </c>
      <c r="R272" s="234">
        <f>Q272*H272</f>
        <v>0</v>
      </c>
      <c r="S272" s="234">
        <v>0</v>
      </c>
      <c r="T272" s="235">
        <f>S272*H272</f>
        <v>0</v>
      </c>
      <c r="AR272" s="236" t="s">
        <v>292</v>
      </c>
      <c r="AT272" s="236" t="s">
        <v>271</v>
      </c>
      <c r="AU272" s="236" t="s">
        <v>77</v>
      </c>
      <c r="AY272" s="4" t="s">
        <v>268</v>
      </c>
      <c r="BE272" s="237">
        <f>IF(N272="základní",J272,0)</f>
        <v>0</v>
      </c>
      <c r="BF272" s="237">
        <f>IF(N272="snížená",J272,0)</f>
        <v>0</v>
      </c>
      <c r="BG272" s="237">
        <f>IF(N272="zákl. přenesená",J272,0)</f>
        <v>0</v>
      </c>
      <c r="BH272" s="237">
        <f>IF(N272="sníž. přenesená",J272,0)</f>
        <v>0</v>
      </c>
      <c r="BI272" s="237">
        <f>IF(N272="nulová",J272,0)</f>
        <v>0</v>
      </c>
      <c r="BJ272" s="4" t="s">
        <v>75</v>
      </c>
      <c r="BK272" s="237">
        <f>ROUND(I272*H272,2)</f>
        <v>0</v>
      </c>
      <c r="BL272" s="4" t="s">
        <v>292</v>
      </c>
      <c r="BM272" s="236" t="s">
        <v>562</v>
      </c>
    </row>
    <row r="273" spans="2:65" s="1" customFormat="1" ht="24.2" customHeight="1">
      <c r="B273" s="14"/>
      <c r="C273" s="225" t="s">
        <v>591</v>
      </c>
      <c r="D273" s="225" t="s">
        <v>271</v>
      </c>
      <c r="E273" s="226" t="s">
        <v>564</v>
      </c>
      <c r="F273" s="227" t="s">
        <v>565</v>
      </c>
      <c r="G273" s="228" t="s">
        <v>317</v>
      </c>
      <c r="H273" s="229">
        <v>1</v>
      </c>
      <c r="I273" s="22"/>
      <c r="J273" s="231">
        <f>ROUND(I273*H273,2)</f>
        <v>0</v>
      </c>
      <c r="K273" s="227" t="s">
        <v>274</v>
      </c>
      <c r="L273" s="14"/>
      <c r="M273" s="232" t="s">
        <v>3</v>
      </c>
      <c r="N273" s="233" t="s">
        <v>39</v>
      </c>
      <c r="P273" s="234">
        <f>O273*H273</f>
        <v>0</v>
      </c>
      <c r="Q273" s="234">
        <v>0</v>
      </c>
      <c r="R273" s="234">
        <f>Q273*H273</f>
        <v>0</v>
      </c>
      <c r="S273" s="234">
        <v>0</v>
      </c>
      <c r="T273" s="235">
        <f>S273*H273</f>
        <v>0</v>
      </c>
      <c r="AR273" s="236" t="s">
        <v>292</v>
      </c>
      <c r="AT273" s="236" t="s">
        <v>271</v>
      </c>
      <c r="AU273" s="236" t="s">
        <v>77</v>
      </c>
      <c r="AY273" s="4" t="s">
        <v>268</v>
      </c>
      <c r="BE273" s="237">
        <f>IF(N273="základní",J273,0)</f>
        <v>0</v>
      </c>
      <c r="BF273" s="237">
        <f>IF(N273="snížená",J273,0)</f>
        <v>0</v>
      </c>
      <c r="BG273" s="237">
        <f>IF(N273="zákl. přenesená",J273,0)</f>
        <v>0</v>
      </c>
      <c r="BH273" s="237">
        <f>IF(N273="sníž. přenesená",J273,0)</f>
        <v>0</v>
      </c>
      <c r="BI273" s="237">
        <f>IF(N273="nulová",J273,0)</f>
        <v>0</v>
      </c>
      <c r="BJ273" s="4" t="s">
        <v>75</v>
      </c>
      <c r="BK273" s="237">
        <f>ROUND(I273*H273,2)</f>
        <v>0</v>
      </c>
      <c r="BL273" s="4" t="s">
        <v>292</v>
      </c>
      <c r="BM273" s="236" t="s">
        <v>566</v>
      </c>
    </row>
    <row r="274" spans="2:65" s="1" customFormat="1">
      <c r="B274" s="14"/>
      <c r="D274" s="238" t="s">
        <v>277</v>
      </c>
      <c r="F274" s="239" t="s">
        <v>567</v>
      </c>
      <c r="L274" s="14"/>
      <c r="M274" s="240"/>
      <c r="T274" s="142"/>
      <c r="AT274" s="4" t="s">
        <v>277</v>
      </c>
      <c r="AU274" s="4" t="s">
        <v>77</v>
      </c>
    </row>
    <row r="275" spans="2:65" s="1" customFormat="1" ht="16.5" customHeight="1">
      <c r="B275" s="14"/>
      <c r="C275" s="262" t="s">
        <v>597</v>
      </c>
      <c r="D275" s="262" t="s">
        <v>383</v>
      </c>
      <c r="E275" s="263" t="s">
        <v>569</v>
      </c>
      <c r="F275" s="264" t="s">
        <v>570</v>
      </c>
      <c r="G275" s="265" t="s">
        <v>317</v>
      </c>
      <c r="H275" s="266">
        <v>1</v>
      </c>
      <c r="I275" s="24"/>
      <c r="J275" s="268">
        <f>ROUND(I275*H275,2)</f>
        <v>0</v>
      </c>
      <c r="K275" s="264" t="s">
        <v>274</v>
      </c>
      <c r="L275" s="269"/>
      <c r="M275" s="270" t="s">
        <v>3</v>
      </c>
      <c r="N275" s="271" t="s">
        <v>39</v>
      </c>
      <c r="P275" s="234">
        <f>O275*H275</f>
        <v>0</v>
      </c>
      <c r="Q275" s="234">
        <v>2.8E-3</v>
      </c>
      <c r="R275" s="234">
        <f>Q275*H275</f>
        <v>2.8E-3</v>
      </c>
      <c r="S275" s="234">
        <v>0</v>
      </c>
      <c r="T275" s="235">
        <f>S275*H275</f>
        <v>0</v>
      </c>
      <c r="AR275" s="236" t="s">
        <v>470</v>
      </c>
      <c r="AT275" s="236" t="s">
        <v>383</v>
      </c>
      <c r="AU275" s="236" t="s">
        <v>77</v>
      </c>
      <c r="AY275" s="4" t="s">
        <v>268</v>
      </c>
      <c r="BE275" s="237">
        <f>IF(N275="základní",J275,0)</f>
        <v>0</v>
      </c>
      <c r="BF275" s="237">
        <f>IF(N275="snížená",J275,0)</f>
        <v>0</v>
      </c>
      <c r="BG275" s="237">
        <f>IF(N275="zákl. přenesená",J275,0)</f>
        <v>0</v>
      </c>
      <c r="BH275" s="237">
        <f>IF(N275="sníž. přenesená",J275,0)</f>
        <v>0</v>
      </c>
      <c r="BI275" s="237">
        <f>IF(N275="nulová",J275,0)</f>
        <v>0</v>
      </c>
      <c r="BJ275" s="4" t="s">
        <v>75</v>
      </c>
      <c r="BK275" s="237">
        <f>ROUND(I275*H275,2)</f>
        <v>0</v>
      </c>
      <c r="BL275" s="4" t="s">
        <v>292</v>
      </c>
      <c r="BM275" s="236" t="s">
        <v>571</v>
      </c>
    </row>
    <row r="276" spans="2:65" s="214" customFormat="1" ht="22.9" customHeight="1">
      <c r="B276" s="213"/>
      <c r="D276" s="215" t="s">
        <v>67</v>
      </c>
      <c r="E276" s="223" t="s">
        <v>572</v>
      </c>
      <c r="F276" s="223" t="s">
        <v>573</v>
      </c>
      <c r="J276" s="224">
        <f>BK276</f>
        <v>0</v>
      </c>
      <c r="L276" s="213"/>
      <c r="M276" s="218"/>
      <c r="P276" s="219">
        <f>P277+P278+P279+P290</f>
        <v>0</v>
      </c>
      <c r="R276" s="219">
        <f>R277+R278+R279+R290</f>
        <v>0.66888762199999996</v>
      </c>
      <c r="T276" s="220">
        <f>T277+T278+T279+T290</f>
        <v>0</v>
      </c>
      <c r="AR276" s="215" t="s">
        <v>77</v>
      </c>
      <c r="AT276" s="221" t="s">
        <v>67</v>
      </c>
      <c r="AU276" s="221" t="s">
        <v>75</v>
      </c>
      <c r="AY276" s="215" t="s">
        <v>268</v>
      </c>
      <c r="BK276" s="222">
        <f>BK277+BK278+BK279+BK290</f>
        <v>0</v>
      </c>
    </row>
    <row r="277" spans="2:65" s="1" customFormat="1" ht="78" customHeight="1">
      <c r="B277" s="14"/>
      <c r="C277" s="225" t="s">
        <v>601</v>
      </c>
      <c r="D277" s="225" t="s">
        <v>271</v>
      </c>
      <c r="E277" s="226" t="s">
        <v>575</v>
      </c>
      <c r="F277" s="227" t="s">
        <v>576</v>
      </c>
      <c r="G277" s="228" t="s">
        <v>353</v>
      </c>
      <c r="H277" s="229">
        <v>0.66900000000000004</v>
      </c>
      <c r="I277" s="22"/>
      <c r="J277" s="231">
        <f>ROUND(I277*H277,2)</f>
        <v>0</v>
      </c>
      <c r="K277" s="227" t="s">
        <v>274</v>
      </c>
      <c r="L277" s="14"/>
      <c r="M277" s="232" t="s">
        <v>3</v>
      </c>
      <c r="N277" s="233" t="s">
        <v>39</v>
      </c>
      <c r="P277" s="234">
        <f>O277*H277</f>
        <v>0</v>
      </c>
      <c r="Q277" s="234">
        <v>0</v>
      </c>
      <c r="R277" s="234">
        <f>Q277*H277</f>
        <v>0</v>
      </c>
      <c r="S277" s="234">
        <v>0</v>
      </c>
      <c r="T277" s="235">
        <f>S277*H277</f>
        <v>0</v>
      </c>
      <c r="AR277" s="236" t="s">
        <v>292</v>
      </c>
      <c r="AT277" s="236" t="s">
        <v>271</v>
      </c>
      <c r="AU277" s="236" t="s">
        <v>77</v>
      </c>
      <c r="AY277" s="4" t="s">
        <v>268</v>
      </c>
      <c r="BE277" s="237">
        <f>IF(N277="základní",J277,0)</f>
        <v>0</v>
      </c>
      <c r="BF277" s="237">
        <f>IF(N277="snížená",J277,0)</f>
        <v>0</v>
      </c>
      <c r="BG277" s="237">
        <f>IF(N277="zákl. přenesená",J277,0)</f>
        <v>0</v>
      </c>
      <c r="BH277" s="237">
        <f>IF(N277="sníž. přenesená",J277,0)</f>
        <v>0</v>
      </c>
      <c r="BI277" s="237">
        <f>IF(N277="nulová",J277,0)</f>
        <v>0</v>
      </c>
      <c r="BJ277" s="4" t="s">
        <v>75</v>
      </c>
      <c r="BK277" s="237">
        <f>ROUND(I277*H277,2)</f>
        <v>0</v>
      </c>
      <c r="BL277" s="4" t="s">
        <v>292</v>
      </c>
      <c r="BM277" s="236" t="s">
        <v>577</v>
      </c>
    </row>
    <row r="278" spans="2:65" s="1" customFormat="1">
      <c r="B278" s="14"/>
      <c r="D278" s="238" t="s">
        <v>277</v>
      </c>
      <c r="F278" s="239" t="s">
        <v>578</v>
      </c>
      <c r="L278" s="14"/>
      <c r="M278" s="240"/>
      <c r="T278" s="142"/>
      <c r="AT278" s="4" t="s">
        <v>277</v>
      </c>
      <c r="AU278" s="4" t="s">
        <v>77</v>
      </c>
    </row>
    <row r="279" spans="2:65" s="214" customFormat="1" ht="20.85" customHeight="1">
      <c r="B279" s="213"/>
      <c r="D279" s="215" t="s">
        <v>67</v>
      </c>
      <c r="E279" s="223" t="s">
        <v>1460</v>
      </c>
      <c r="F279" s="223" t="s">
        <v>1461</v>
      </c>
      <c r="J279" s="224">
        <f>BK279</f>
        <v>0</v>
      </c>
      <c r="L279" s="213"/>
      <c r="M279" s="218"/>
      <c r="P279" s="219">
        <f>SUM(P280:P289)</f>
        <v>0</v>
      </c>
      <c r="R279" s="219">
        <f>SUM(R280:R289)</f>
        <v>0.17910656</v>
      </c>
      <c r="T279" s="220">
        <f>SUM(T280:T289)</f>
        <v>0</v>
      </c>
      <c r="AR279" s="215" t="s">
        <v>77</v>
      </c>
      <c r="AT279" s="221" t="s">
        <v>67</v>
      </c>
      <c r="AU279" s="221" t="s">
        <v>77</v>
      </c>
      <c r="AY279" s="215" t="s">
        <v>268</v>
      </c>
      <c r="BK279" s="222">
        <f>SUM(BK280:BK289)</f>
        <v>0</v>
      </c>
    </row>
    <row r="280" spans="2:65" s="1" customFormat="1" ht="62.65" customHeight="1">
      <c r="B280" s="14"/>
      <c r="C280" s="225" t="s">
        <v>607</v>
      </c>
      <c r="D280" s="225" t="s">
        <v>271</v>
      </c>
      <c r="E280" s="226" t="s">
        <v>1462</v>
      </c>
      <c r="F280" s="227" t="s">
        <v>1463</v>
      </c>
      <c r="G280" s="228" t="s">
        <v>184</v>
      </c>
      <c r="H280" s="229">
        <v>5.7039999999999997</v>
      </c>
      <c r="I280" s="22"/>
      <c r="J280" s="231">
        <f>ROUND(I280*H280,2)</f>
        <v>0</v>
      </c>
      <c r="K280" s="227" t="s">
        <v>274</v>
      </c>
      <c r="L280" s="14"/>
      <c r="M280" s="232" t="s">
        <v>3</v>
      </c>
      <c r="N280" s="233" t="s">
        <v>39</v>
      </c>
      <c r="P280" s="234">
        <f>O280*H280</f>
        <v>0</v>
      </c>
      <c r="Q280" s="234">
        <v>2.964E-2</v>
      </c>
      <c r="R280" s="234">
        <f>Q280*H280</f>
        <v>0.16906655999999998</v>
      </c>
      <c r="S280" s="234">
        <v>0</v>
      </c>
      <c r="T280" s="235">
        <f>S280*H280</f>
        <v>0</v>
      </c>
      <c r="AR280" s="236" t="s">
        <v>292</v>
      </c>
      <c r="AT280" s="236" t="s">
        <v>271</v>
      </c>
      <c r="AU280" s="236" t="s">
        <v>186</v>
      </c>
      <c r="AY280" s="4" t="s">
        <v>268</v>
      </c>
      <c r="BE280" s="237">
        <f>IF(N280="základní",J280,0)</f>
        <v>0</v>
      </c>
      <c r="BF280" s="237">
        <f>IF(N280="snížená",J280,0)</f>
        <v>0</v>
      </c>
      <c r="BG280" s="237">
        <f>IF(N280="zákl. přenesená",J280,0)</f>
        <v>0</v>
      </c>
      <c r="BH280" s="237">
        <f>IF(N280="sníž. přenesená",J280,0)</f>
        <v>0</v>
      </c>
      <c r="BI280" s="237">
        <f>IF(N280="nulová",J280,0)</f>
        <v>0</v>
      </c>
      <c r="BJ280" s="4" t="s">
        <v>75</v>
      </c>
      <c r="BK280" s="237">
        <f>ROUND(I280*H280,2)</f>
        <v>0</v>
      </c>
      <c r="BL280" s="4" t="s">
        <v>292</v>
      </c>
      <c r="BM280" s="236" t="s">
        <v>1464</v>
      </c>
    </row>
    <row r="281" spans="2:65" s="1" customFormat="1">
      <c r="B281" s="14"/>
      <c r="D281" s="238" t="s">
        <v>277</v>
      </c>
      <c r="F281" s="239" t="s">
        <v>1465</v>
      </c>
      <c r="L281" s="14"/>
      <c r="M281" s="240"/>
      <c r="T281" s="142"/>
      <c r="AT281" s="4" t="s">
        <v>277</v>
      </c>
      <c r="AU281" s="4" t="s">
        <v>186</v>
      </c>
    </row>
    <row r="282" spans="2:65" s="257" customFormat="1">
      <c r="B282" s="256"/>
      <c r="D282" s="243" t="s">
        <v>279</v>
      </c>
      <c r="E282" s="258" t="s">
        <v>3</v>
      </c>
      <c r="F282" s="259" t="s">
        <v>1466</v>
      </c>
      <c r="H282" s="258" t="s">
        <v>3</v>
      </c>
      <c r="L282" s="256"/>
      <c r="M282" s="260"/>
      <c r="T282" s="261"/>
      <c r="AT282" s="258" t="s">
        <v>279</v>
      </c>
      <c r="AU282" s="258" t="s">
        <v>186</v>
      </c>
      <c r="AV282" s="257" t="s">
        <v>75</v>
      </c>
      <c r="AW282" s="257" t="s">
        <v>30</v>
      </c>
      <c r="AX282" s="257" t="s">
        <v>68</v>
      </c>
      <c r="AY282" s="258" t="s">
        <v>268</v>
      </c>
    </row>
    <row r="283" spans="2:65" s="242" customFormat="1">
      <c r="B283" s="241"/>
      <c r="D283" s="243" t="s">
        <v>279</v>
      </c>
      <c r="E283" s="244" t="s">
        <v>3</v>
      </c>
      <c r="F283" s="245" t="s">
        <v>1546</v>
      </c>
      <c r="H283" s="246">
        <v>5.7039999999999997</v>
      </c>
      <c r="L283" s="241"/>
      <c r="M283" s="247"/>
      <c r="T283" s="248"/>
      <c r="AT283" s="244" t="s">
        <v>279</v>
      </c>
      <c r="AU283" s="244" t="s">
        <v>186</v>
      </c>
      <c r="AV283" s="242" t="s">
        <v>77</v>
      </c>
      <c r="AW283" s="242" t="s">
        <v>30</v>
      </c>
      <c r="AX283" s="242" t="s">
        <v>75</v>
      </c>
      <c r="AY283" s="244" t="s">
        <v>268</v>
      </c>
    </row>
    <row r="284" spans="2:65" s="1" customFormat="1" ht="33" customHeight="1">
      <c r="B284" s="14"/>
      <c r="C284" s="225" t="s">
        <v>613</v>
      </c>
      <c r="D284" s="225" t="s">
        <v>271</v>
      </c>
      <c r="E284" s="226" t="s">
        <v>1468</v>
      </c>
      <c r="F284" s="227" t="s">
        <v>1469</v>
      </c>
      <c r="G284" s="228" t="s">
        <v>317</v>
      </c>
      <c r="H284" s="229">
        <v>3</v>
      </c>
      <c r="I284" s="22"/>
      <c r="J284" s="231">
        <f>ROUND(I284*H284,2)</f>
        <v>0</v>
      </c>
      <c r="K284" s="227" t="s">
        <v>274</v>
      </c>
      <c r="L284" s="14"/>
      <c r="M284" s="232" t="s">
        <v>3</v>
      </c>
      <c r="N284" s="233" t="s">
        <v>39</v>
      </c>
      <c r="P284" s="234">
        <f>O284*H284</f>
        <v>0</v>
      </c>
      <c r="Q284" s="234">
        <v>1.0000000000000001E-5</v>
      </c>
      <c r="R284" s="234">
        <f>Q284*H284</f>
        <v>3.0000000000000004E-5</v>
      </c>
      <c r="S284" s="234">
        <v>0</v>
      </c>
      <c r="T284" s="235">
        <f>S284*H284</f>
        <v>0</v>
      </c>
      <c r="AR284" s="236" t="s">
        <v>292</v>
      </c>
      <c r="AT284" s="236" t="s">
        <v>271</v>
      </c>
      <c r="AU284" s="236" t="s">
        <v>186</v>
      </c>
      <c r="AY284" s="4" t="s">
        <v>268</v>
      </c>
      <c r="BE284" s="237">
        <f>IF(N284="základní",J284,0)</f>
        <v>0</v>
      </c>
      <c r="BF284" s="237">
        <f>IF(N284="snížená",J284,0)</f>
        <v>0</v>
      </c>
      <c r="BG284" s="237">
        <f>IF(N284="zákl. přenesená",J284,0)</f>
        <v>0</v>
      </c>
      <c r="BH284" s="237">
        <f>IF(N284="sníž. přenesená",J284,0)</f>
        <v>0</v>
      </c>
      <c r="BI284" s="237">
        <f>IF(N284="nulová",J284,0)</f>
        <v>0</v>
      </c>
      <c r="BJ284" s="4" t="s">
        <v>75</v>
      </c>
      <c r="BK284" s="237">
        <f>ROUND(I284*H284,2)</f>
        <v>0</v>
      </c>
      <c r="BL284" s="4" t="s">
        <v>292</v>
      </c>
      <c r="BM284" s="236" t="s">
        <v>1470</v>
      </c>
    </row>
    <row r="285" spans="2:65" s="1" customFormat="1">
      <c r="B285" s="14"/>
      <c r="D285" s="238" t="s">
        <v>277</v>
      </c>
      <c r="F285" s="239" t="s">
        <v>1471</v>
      </c>
      <c r="L285" s="14"/>
      <c r="M285" s="240"/>
      <c r="T285" s="142"/>
      <c r="AT285" s="4" t="s">
        <v>277</v>
      </c>
      <c r="AU285" s="4" t="s">
        <v>186</v>
      </c>
    </row>
    <row r="286" spans="2:65" s="1" customFormat="1" ht="24.2" customHeight="1">
      <c r="B286" s="14"/>
      <c r="C286" s="262" t="s">
        <v>620</v>
      </c>
      <c r="D286" s="262" t="s">
        <v>383</v>
      </c>
      <c r="E286" s="263" t="s">
        <v>1472</v>
      </c>
      <c r="F286" s="264" t="s">
        <v>1473</v>
      </c>
      <c r="G286" s="265" t="s">
        <v>317</v>
      </c>
      <c r="H286" s="266">
        <v>3</v>
      </c>
      <c r="I286" s="24"/>
      <c r="J286" s="268">
        <f>ROUND(I286*H286,2)</f>
        <v>0</v>
      </c>
      <c r="K286" s="264" t="s">
        <v>274</v>
      </c>
      <c r="L286" s="269"/>
      <c r="M286" s="270" t="s">
        <v>3</v>
      </c>
      <c r="N286" s="271" t="s">
        <v>39</v>
      </c>
      <c r="P286" s="234">
        <f>O286*H286</f>
        <v>0</v>
      </c>
      <c r="Q286" s="234">
        <v>2.5000000000000001E-3</v>
      </c>
      <c r="R286" s="234">
        <f>Q286*H286</f>
        <v>7.4999999999999997E-3</v>
      </c>
      <c r="S286" s="234">
        <v>0</v>
      </c>
      <c r="T286" s="235">
        <f>S286*H286</f>
        <v>0</v>
      </c>
      <c r="AR286" s="236" t="s">
        <v>470</v>
      </c>
      <c r="AT286" s="236" t="s">
        <v>383</v>
      </c>
      <c r="AU286" s="236" t="s">
        <v>186</v>
      </c>
      <c r="AY286" s="4" t="s">
        <v>268</v>
      </c>
      <c r="BE286" s="237">
        <f>IF(N286="základní",J286,0)</f>
        <v>0</v>
      </c>
      <c r="BF286" s="237">
        <f>IF(N286="snížená",J286,0)</f>
        <v>0</v>
      </c>
      <c r="BG286" s="237">
        <f>IF(N286="zákl. přenesená",J286,0)</f>
        <v>0</v>
      </c>
      <c r="BH286" s="237">
        <f>IF(N286="sníž. přenesená",J286,0)</f>
        <v>0</v>
      </c>
      <c r="BI286" s="237">
        <f>IF(N286="nulová",J286,0)</f>
        <v>0</v>
      </c>
      <c r="BJ286" s="4" t="s">
        <v>75</v>
      </c>
      <c r="BK286" s="237">
        <f>ROUND(I286*H286,2)</f>
        <v>0</v>
      </c>
      <c r="BL286" s="4" t="s">
        <v>292</v>
      </c>
      <c r="BM286" s="236" t="s">
        <v>1474</v>
      </c>
    </row>
    <row r="287" spans="2:65" s="1" customFormat="1" ht="33" customHeight="1">
      <c r="B287" s="14"/>
      <c r="C287" s="225" t="s">
        <v>375</v>
      </c>
      <c r="D287" s="225" t="s">
        <v>271</v>
      </c>
      <c r="E287" s="226" t="s">
        <v>1475</v>
      </c>
      <c r="F287" s="227" t="s">
        <v>1476</v>
      </c>
      <c r="G287" s="228" t="s">
        <v>317</v>
      </c>
      <c r="H287" s="229">
        <v>1</v>
      </c>
      <c r="I287" s="22"/>
      <c r="J287" s="231">
        <f>ROUND(I287*H287,2)</f>
        <v>0</v>
      </c>
      <c r="K287" s="227" t="s">
        <v>274</v>
      </c>
      <c r="L287" s="14"/>
      <c r="M287" s="232" t="s">
        <v>3</v>
      </c>
      <c r="N287" s="233" t="s">
        <v>39</v>
      </c>
      <c r="P287" s="234">
        <f>O287*H287</f>
        <v>0</v>
      </c>
      <c r="Q287" s="234">
        <v>1.0000000000000001E-5</v>
      </c>
      <c r="R287" s="234">
        <f>Q287*H287</f>
        <v>1.0000000000000001E-5</v>
      </c>
      <c r="S287" s="234">
        <v>0</v>
      </c>
      <c r="T287" s="235">
        <f>S287*H287</f>
        <v>0</v>
      </c>
      <c r="AR287" s="236" t="s">
        <v>292</v>
      </c>
      <c r="AT287" s="236" t="s">
        <v>271</v>
      </c>
      <c r="AU287" s="236" t="s">
        <v>186</v>
      </c>
      <c r="AY287" s="4" t="s">
        <v>268</v>
      </c>
      <c r="BE287" s="237">
        <f>IF(N287="základní",J287,0)</f>
        <v>0</v>
      </c>
      <c r="BF287" s="237">
        <f>IF(N287="snížená",J287,0)</f>
        <v>0</v>
      </c>
      <c r="BG287" s="237">
        <f>IF(N287="zákl. přenesená",J287,0)</f>
        <v>0</v>
      </c>
      <c r="BH287" s="237">
        <f>IF(N287="sníž. přenesená",J287,0)</f>
        <v>0</v>
      </c>
      <c r="BI287" s="237">
        <f>IF(N287="nulová",J287,0)</f>
        <v>0</v>
      </c>
      <c r="BJ287" s="4" t="s">
        <v>75</v>
      </c>
      <c r="BK287" s="237">
        <f>ROUND(I287*H287,2)</f>
        <v>0</v>
      </c>
      <c r="BL287" s="4" t="s">
        <v>292</v>
      </c>
      <c r="BM287" s="236" t="s">
        <v>1477</v>
      </c>
    </row>
    <row r="288" spans="2:65" s="1" customFormat="1">
      <c r="B288" s="14"/>
      <c r="D288" s="238" t="s">
        <v>277</v>
      </c>
      <c r="F288" s="239" t="s">
        <v>1478</v>
      </c>
      <c r="L288" s="14"/>
      <c r="M288" s="240"/>
      <c r="T288" s="142"/>
      <c r="AT288" s="4" t="s">
        <v>277</v>
      </c>
      <c r="AU288" s="4" t="s">
        <v>186</v>
      </c>
    </row>
    <row r="289" spans="2:65" s="1" customFormat="1" ht="24.2" customHeight="1">
      <c r="B289" s="14"/>
      <c r="C289" s="262" t="s">
        <v>631</v>
      </c>
      <c r="D289" s="262" t="s">
        <v>383</v>
      </c>
      <c r="E289" s="263" t="s">
        <v>1479</v>
      </c>
      <c r="F289" s="264" t="s">
        <v>1480</v>
      </c>
      <c r="G289" s="265" t="s">
        <v>317</v>
      </c>
      <c r="H289" s="266">
        <v>1</v>
      </c>
      <c r="I289" s="24"/>
      <c r="J289" s="268">
        <f>ROUND(I289*H289,2)</f>
        <v>0</v>
      </c>
      <c r="K289" s="264" t="s">
        <v>274</v>
      </c>
      <c r="L289" s="269"/>
      <c r="M289" s="270" t="s">
        <v>3</v>
      </c>
      <c r="N289" s="271" t="s">
        <v>39</v>
      </c>
      <c r="P289" s="234">
        <f>O289*H289</f>
        <v>0</v>
      </c>
      <c r="Q289" s="234">
        <v>2.5000000000000001E-3</v>
      </c>
      <c r="R289" s="234">
        <f>Q289*H289</f>
        <v>2.5000000000000001E-3</v>
      </c>
      <c r="S289" s="234">
        <v>0</v>
      </c>
      <c r="T289" s="235">
        <f>S289*H289</f>
        <v>0</v>
      </c>
      <c r="AR289" s="236" t="s">
        <v>470</v>
      </c>
      <c r="AT289" s="236" t="s">
        <v>383</v>
      </c>
      <c r="AU289" s="236" t="s">
        <v>186</v>
      </c>
      <c r="AY289" s="4" t="s">
        <v>268</v>
      </c>
      <c r="BE289" s="237">
        <f>IF(N289="základní",J289,0)</f>
        <v>0</v>
      </c>
      <c r="BF289" s="237">
        <f>IF(N289="snížená",J289,0)</f>
        <v>0</v>
      </c>
      <c r="BG289" s="237">
        <f>IF(N289="zákl. přenesená",J289,0)</f>
        <v>0</v>
      </c>
      <c r="BH289" s="237">
        <f>IF(N289="sníž. přenesená",J289,0)</f>
        <v>0</v>
      </c>
      <c r="BI289" s="237">
        <f>IF(N289="nulová",J289,0)</f>
        <v>0</v>
      </c>
      <c r="BJ289" s="4" t="s">
        <v>75</v>
      </c>
      <c r="BK289" s="237">
        <f>ROUND(I289*H289,2)</f>
        <v>0</v>
      </c>
      <c r="BL289" s="4" t="s">
        <v>292</v>
      </c>
      <c r="BM289" s="236" t="s">
        <v>1481</v>
      </c>
    </row>
    <row r="290" spans="2:65" s="214" customFormat="1" ht="20.85" customHeight="1">
      <c r="B290" s="213"/>
      <c r="D290" s="215" t="s">
        <v>67</v>
      </c>
      <c r="E290" s="223" t="s">
        <v>611</v>
      </c>
      <c r="F290" s="223" t="s">
        <v>612</v>
      </c>
      <c r="J290" s="224">
        <f>BK290</f>
        <v>0</v>
      </c>
      <c r="L290" s="213"/>
      <c r="M290" s="218"/>
      <c r="P290" s="219">
        <f>SUM(P291:P297)</f>
        <v>0</v>
      </c>
      <c r="R290" s="219">
        <f>SUM(R291:R297)</f>
        <v>0.48978106199999993</v>
      </c>
      <c r="T290" s="220">
        <f>SUM(T291:T297)</f>
        <v>0</v>
      </c>
      <c r="AR290" s="215" t="s">
        <v>77</v>
      </c>
      <c r="AT290" s="221" t="s">
        <v>67</v>
      </c>
      <c r="AU290" s="221" t="s">
        <v>77</v>
      </c>
      <c r="AY290" s="215" t="s">
        <v>268</v>
      </c>
      <c r="BK290" s="222">
        <f>SUM(BK291:BK297)</f>
        <v>0</v>
      </c>
    </row>
    <row r="291" spans="2:65" s="1" customFormat="1" ht="37.9" customHeight="1">
      <c r="B291" s="14"/>
      <c r="C291" s="225" t="s">
        <v>439</v>
      </c>
      <c r="D291" s="225" t="s">
        <v>271</v>
      </c>
      <c r="E291" s="226" t="s">
        <v>614</v>
      </c>
      <c r="F291" s="227" t="s">
        <v>615</v>
      </c>
      <c r="G291" s="228" t="s">
        <v>184</v>
      </c>
      <c r="H291" s="229">
        <v>6.06</v>
      </c>
      <c r="I291" s="22"/>
      <c r="J291" s="231">
        <f>ROUND(I291*H291,2)</f>
        <v>0</v>
      </c>
      <c r="K291" s="227" t="s">
        <v>274</v>
      </c>
      <c r="L291" s="14"/>
      <c r="M291" s="232" t="s">
        <v>3</v>
      </c>
      <c r="N291" s="233" t="s">
        <v>39</v>
      </c>
      <c r="P291" s="234">
        <f>O291*H291</f>
        <v>0</v>
      </c>
      <c r="Q291" s="234">
        <v>5.4012699999999997E-2</v>
      </c>
      <c r="R291" s="234">
        <f>Q291*H291</f>
        <v>0.32731696199999993</v>
      </c>
      <c r="S291" s="234">
        <v>0</v>
      </c>
      <c r="T291" s="235">
        <f>S291*H291</f>
        <v>0</v>
      </c>
      <c r="AR291" s="236" t="s">
        <v>292</v>
      </c>
      <c r="AT291" s="236" t="s">
        <v>271</v>
      </c>
      <c r="AU291" s="236" t="s">
        <v>186</v>
      </c>
      <c r="AY291" s="4" t="s">
        <v>268</v>
      </c>
      <c r="BE291" s="237">
        <f>IF(N291="základní",J291,0)</f>
        <v>0</v>
      </c>
      <c r="BF291" s="237">
        <f>IF(N291="snížená",J291,0)</f>
        <v>0</v>
      </c>
      <c r="BG291" s="237">
        <f>IF(N291="zákl. přenesená",J291,0)</f>
        <v>0</v>
      </c>
      <c r="BH291" s="237">
        <f>IF(N291="sníž. přenesená",J291,0)</f>
        <v>0</v>
      </c>
      <c r="BI291" s="237">
        <f>IF(N291="nulová",J291,0)</f>
        <v>0</v>
      </c>
      <c r="BJ291" s="4" t="s">
        <v>75</v>
      </c>
      <c r="BK291" s="237">
        <f>ROUND(I291*H291,2)</f>
        <v>0</v>
      </c>
      <c r="BL291" s="4" t="s">
        <v>292</v>
      </c>
      <c r="BM291" s="236" t="s">
        <v>616</v>
      </c>
    </row>
    <row r="292" spans="2:65" s="1" customFormat="1">
      <c r="B292" s="14"/>
      <c r="D292" s="238" t="s">
        <v>277</v>
      </c>
      <c r="F292" s="239" t="s">
        <v>617</v>
      </c>
      <c r="L292" s="14"/>
      <c r="M292" s="240"/>
      <c r="T292" s="142"/>
      <c r="AT292" s="4" t="s">
        <v>277</v>
      </c>
      <c r="AU292" s="4" t="s">
        <v>186</v>
      </c>
    </row>
    <row r="293" spans="2:65" s="242" customFormat="1">
      <c r="B293" s="241"/>
      <c r="D293" s="243" t="s">
        <v>279</v>
      </c>
      <c r="E293" s="244" t="s">
        <v>3</v>
      </c>
      <c r="F293" s="245" t="s">
        <v>1547</v>
      </c>
      <c r="H293" s="246">
        <v>10.26</v>
      </c>
      <c r="L293" s="241"/>
      <c r="M293" s="247"/>
      <c r="T293" s="248"/>
      <c r="AT293" s="244" t="s">
        <v>279</v>
      </c>
      <c r="AU293" s="244" t="s">
        <v>186</v>
      </c>
      <c r="AV293" s="242" t="s">
        <v>77</v>
      </c>
      <c r="AW293" s="242" t="s">
        <v>30</v>
      </c>
      <c r="AX293" s="242" t="s">
        <v>68</v>
      </c>
      <c r="AY293" s="244" t="s">
        <v>268</v>
      </c>
    </row>
    <row r="294" spans="2:65" s="242" customFormat="1">
      <c r="B294" s="241"/>
      <c r="D294" s="243" t="s">
        <v>279</v>
      </c>
      <c r="E294" s="244" t="s">
        <v>3</v>
      </c>
      <c r="F294" s="245" t="s">
        <v>619</v>
      </c>
      <c r="H294" s="246">
        <v>-4.2</v>
      </c>
      <c r="L294" s="241"/>
      <c r="M294" s="247"/>
      <c r="T294" s="248"/>
      <c r="AT294" s="244" t="s">
        <v>279</v>
      </c>
      <c r="AU294" s="244" t="s">
        <v>186</v>
      </c>
      <c r="AV294" s="242" t="s">
        <v>77</v>
      </c>
      <c r="AW294" s="242" t="s">
        <v>30</v>
      </c>
      <c r="AX294" s="242" t="s">
        <v>68</v>
      </c>
      <c r="AY294" s="244" t="s">
        <v>268</v>
      </c>
    </row>
    <row r="295" spans="2:65" s="250" customFormat="1">
      <c r="B295" s="249"/>
      <c r="D295" s="243" t="s">
        <v>279</v>
      </c>
      <c r="E295" s="251" t="s">
        <v>3</v>
      </c>
      <c r="F295" s="252" t="s">
        <v>298</v>
      </c>
      <c r="H295" s="253">
        <v>6.06</v>
      </c>
      <c r="L295" s="249"/>
      <c r="M295" s="254"/>
      <c r="T295" s="255"/>
      <c r="AT295" s="251" t="s">
        <v>279</v>
      </c>
      <c r="AU295" s="251" t="s">
        <v>186</v>
      </c>
      <c r="AV295" s="250" t="s">
        <v>275</v>
      </c>
      <c r="AW295" s="250" t="s">
        <v>30</v>
      </c>
      <c r="AX295" s="250" t="s">
        <v>75</v>
      </c>
      <c r="AY295" s="251" t="s">
        <v>268</v>
      </c>
    </row>
    <row r="296" spans="2:65" s="1" customFormat="1" ht="62.65" customHeight="1">
      <c r="B296" s="14"/>
      <c r="C296" s="225" t="s">
        <v>452</v>
      </c>
      <c r="D296" s="225" t="s">
        <v>271</v>
      </c>
      <c r="E296" s="226" t="s">
        <v>621</v>
      </c>
      <c r="F296" s="227" t="s">
        <v>622</v>
      </c>
      <c r="G296" s="228" t="s">
        <v>317</v>
      </c>
      <c r="H296" s="229">
        <v>3</v>
      </c>
      <c r="I296" s="22"/>
      <c r="J296" s="231">
        <f>ROUND(I296*H296,2)</f>
        <v>0</v>
      </c>
      <c r="K296" s="227" t="s">
        <v>274</v>
      </c>
      <c r="L296" s="14"/>
      <c r="M296" s="232" t="s">
        <v>3</v>
      </c>
      <c r="N296" s="233" t="s">
        <v>39</v>
      </c>
      <c r="P296" s="234">
        <f>O296*H296</f>
        <v>0</v>
      </c>
      <c r="Q296" s="234">
        <v>5.41547E-2</v>
      </c>
      <c r="R296" s="234">
        <f>Q296*H296</f>
        <v>0.1624641</v>
      </c>
      <c r="S296" s="234">
        <v>0</v>
      </c>
      <c r="T296" s="235">
        <f>S296*H296</f>
        <v>0</v>
      </c>
      <c r="AR296" s="236" t="s">
        <v>292</v>
      </c>
      <c r="AT296" s="236" t="s">
        <v>271</v>
      </c>
      <c r="AU296" s="236" t="s">
        <v>186</v>
      </c>
      <c r="AY296" s="4" t="s">
        <v>268</v>
      </c>
      <c r="BE296" s="237">
        <f>IF(N296="základní",J296,0)</f>
        <v>0</v>
      </c>
      <c r="BF296" s="237">
        <f>IF(N296="snížená",J296,0)</f>
        <v>0</v>
      </c>
      <c r="BG296" s="237">
        <f>IF(N296="zákl. přenesená",J296,0)</f>
        <v>0</v>
      </c>
      <c r="BH296" s="237">
        <f>IF(N296="sníž. přenesená",J296,0)</f>
        <v>0</v>
      </c>
      <c r="BI296" s="237">
        <f>IF(N296="nulová",J296,0)</f>
        <v>0</v>
      </c>
      <c r="BJ296" s="4" t="s">
        <v>75</v>
      </c>
      <c r="BK296" s="237">
        <f>ROUND(I296*H296,2)</f>
        <v>0</v>
      </c>
      <c r="BL296" s="4" t="s">
        <v>292</v>
      </c>
      <c r="BM296" s="236" t="s">
        <v>623</v>
      </c>
    </row>
    <row r="297" spans="2:65" s="1" customFormat="1">
      <c r="B297" s="14"/>
      <c r="D297" s="238" t="s">
        <v>277</v>
      </c>
      <c r="F297" s="239" t="s">
        <v>624</v>
      </c>
      <c r="L297" s="14"/>
      <c r="M297" s="240"/>
      <c r="T297" s="142"/>
      <c r="AT297" s="4" t="s">
        <v>277</v>
      </c>
      <c r="AU297" s="4" t="s">
        <v>186</v>
      </c>
    </row>
    <row r="298" spans="2:65" s="214" customFormat="1" ht="22.9" customHeight="1">
      <c r="B298" s="213"/>
      <c r="D298" s="215" t="s">
        <v>67</v>
      </c>
      <c r="E298" s="223" t="s">
        <v>625</v>
      </c>
      <c r="F298" s="223" t="s">
        <v>626</v>
      </c>
      <c r="J298" s="224">
        <f>BK298</f>
        <v>0</v>
      </c>
      <c r="L298" s="213"/>
      <c r="M298" s="218"/>
      <c r="P298" s="219">
        <f>SUM(P299:P310)</f>
        <v>0</v>
      </c>
      <c r="R298" s="219">
        <f>SUM(R299:R310)</f>
        <v>2.1850000000000001E-2</v>
      </c>
      <c r="T298" s="220">
        <f>SUM(T299:T310)</f>
        <v>0</v>
      </c>
      <c r="AR298" s="215" t="s">
        <v>77</v>
      </c>
      <c r="AT298" s="221" t="s">
        <v>67</v>
      </c>
      <c r="AU298" s="221" t="s">
        <v>75</v>
      </c>
      <c r="AY298" s="215" t="s">
        <v>268</v>
      </c>
      <c r="BK298" s="222">
        <f>SUM(BK299:BK310)</f>
        <v>0</v>
      </c>
    </row>
    <row r="299" spans="2:65" s="1" customFormat="1" ht="55.5" customHeight="1">
      <c r="B299" s="14"/>
      <c r="C299" s="225" t="s">
        <v>643</v>
      </c>
      <c r="D299" s="225" t="s">
        <v>271</v>
      </c>
      <c r="E299" s="226" t="s">
        <v>627</v>
      </c>
      <c r="F299" s="227" t="s">
        <v>628</v>
      </c>
      <c r="G299" s="228" t="s">
        <v>353</v>
      </c>
      <c r="H299" s="229">
        <v>2.1999999999999999E-2</v>
      </c>
      <c r="I299" s="22"/>
      <c r="J299" s="231">
        <f>ROUND(I299*H299,2)</f>
        <v>0</v>
      </c>
      <c r="K299" s="227" t="s">
        <v>274</v>
      </c>
      <c r="L299" s="14"/>
      <c r="M299" s="232" t="s">
        <v>3</v>
      </c>
      <c r="N299" s="233" t="s">
        <v>39</v>
      </c>
      <c r="P299" s="234">
        <f>O299*H299</f>
        <v>0</v>
      </c>
      <c r="Q299" s="234">
        <v>0</v>
      </c>
      <c r="R299" s="234">
        <f>Q299*H299</f>
        <v>0</v>
      </c>
      <c r="S299" s="234">
        <v>0</v>
      </c>
      <c r="T299" s="235">
        <f>S299*H299</f>
        <v>0</v>
      </c>
      <c r="AR299" s="236" t="s">
        <v>292</v>
      </c>
      <c r="AT299" s="236" t="s">
        <v>271</v>
      </c>
      <c r="AU299" s="236" t="s">
        <v>77</v>
      </c>
      <c r="AY299" s="4" t="s">
        <v>268</v>
      </c>
      <c r="BE299" s="237">
        <f>IF(N299="základní",J299,0)</f>
        <v>0</v>
      </c>
      <c r="BF299" s="237">
        <f>IF(N299="snížená",J299,0)</f>
        <v>0</v>
      </c>
      <c r="BG299" s="237">
        <f>IF(N299="zákl. přenesená",J299,0)</f>
        <v>0</v>
      </c>
      <c r="BH299" s="237">
        <f>IF(N299="sníž. přenesená",J299,0)</f>
        <v>0</v>
      </c>
      <c r="BI299" s="237">
        <f>IF(N299="nulová",J299,0)</f>
        <v>0</v>
      </c>
      <c r="BJ299" s="4" t="s">
        <v>75</v>
      </c>
      <c r="BK299" s="237">
        <f>ROUND(I299*H299,2)</f>
        <v>0</v>
      </c>
      <c r="BL299" s="4" t="s">
        <v>292</v>
      </c>
      <c r="BM299" s="236" t="s">
        <v>629</v>
      </c>
    </row>
    <row r="300" spans="2:65" s="1" customFormat="1">
      <c r="B300" s="14"/>
      <c r="D300" s="238" t="s">
        <v>277</v>
      </c>
      <c r="F300" s="239" t="s">
        <v>630</v>
      </c>
      <c r="L300" s="14"/>
      <c r="M300" s="240"/>
      <c r="T300" s="142"/>
      <c r="AT300" s="4" t="s">
        <v>277</v>
      </c>
      <c r="AU300" s="4" t="s">
        <v>77</v>
      </c>
    </row>
    <row r="301" spans="2:65" s="1" customFormat="1" ht="37.9" customHeight="1">
      <c r="B301" s="14"/>
      <c r="C301" s="225" t="s">
        <v>647</v>
      </c>
      <c r="D301" s="225" t="s">
        <v>271</v>
      </c>
      <c r="E301" s="226" t="s">
        <v>632</v>
      </c>
      <c r="F301" s="227" t="s">
        <v>633</v>
      </c>
      <c r="G301" s="228" t="s">
        <v>317</v>
      </c>
      <c r="H301" s="229">
        <v>1</v>
      </c>
      <c r="I301" s="22"/>
      <c r="J301" s="231">
        <f>ROUND(I301*H301,2)</f>
        <v>0</v>
      </c>
      <c r="K301" s="227" t="s">
        <v>274</v>
      </c>
      <c r="L301" s="14"/>
      <c r="M301" s="232" t="s">
        <v>3</v>
      </c>
      <c r="N301" s="233" t="s">
        <v>39</v>
      </c>
      <c r="P301" s="234">
        <f>O301*H301</f>
        <v>0</v>
      </c>
      <c r="Q301" s="234">
        <v>0</v>
      </c>
      <c r="R301" s="234">
        <f>Q301*H301</f>
        <v>0</v>
      </c>
      <c r="S301" s="234">
        <v>0</v>
      </c>
      <c r="T301" s="235">
        <f>S301*H301</f>
        <v>0</v>
      </c>
      <c r="AR301" s="236" t="s">
        <v>292</v>
      </c>
      <c r="AT301" s="236" t="s">
        <v>271</v>
      </c>
      <c r="AU301" s="236" t="s">
        <v>77</v>
      </c>
      <c r="AY301" s="4" t="s">
        <v>268</v>
      </c>
      <c r="BE301" s="237">
        <f>IF(N301="základní",J301,0)</f>
        <v>0</v>
      </c>
      <c r="BF301" s="237">
        <f>IF(N301="snížená",J301,0)</f>
        <v>0</v>
      </c>
      <c r="BG301" s="237">
        <f>IF(N301="zákl. přenesená",J301,0)</f>
        <v>0</v>
      </c>
      <c r="BH301" s="237">
        <f>IF(N301="sníž. přenesená",J301,0)</f>
        <v>0</v>
      </c>
      <c r="BI301" s="237">
        <f>IF(N301="nulová",J301,0)</f>
        <v>0</v>
      </c>
      <c r="BJ301" s="4" t="s">
        <v>75</v>
      </c>
      <c r="BK301" s="237">
        <f>ROUND(I301*H301,2)</f>
        <v>0</v>
      </c>
      <c r="BL301" s="4" t="s">
        <v>292</v>
      </c>
      <c r="BM301" s="236" t="s">
        <v>634</v>
      </c>
    </row>
    <row r="302" spans="2:65" s="1" customFormat="1">
      <c r="B302" s="14"/>
      <c r="D302" s="238" t="s">
        <v>277</v>
      </c>
      <c r="F302" s="239" t="s">
        <v>635</v>
      </c>
      <c r="L302" s="14"/>
      <c r="M302" s="240"/>
      <c r="T302" s="142"/>
      <c r="AT302" s="4" t="s">
        <v>277</v>
      </c>
      <c r="AU302" s="4" t="s">
        <v>77</v>
      </c>
    </row>
    <row r="303" spans="2:65" s="1" customFormat="1" ht="24.2" customHeight="1">
      <c r="B303" s="14"/>
      <c r="C303" s="262" t="s">
        <v>652</v>
      </c>
      <c r="D303" s="262" t="s">
        <v>383</v>
      </c>
      <c r="E303" s="263" t="s">
        <v>636</v>
      </c>
      <c r="F303" s="264" t="s">
        <v>637</v>
      </c>
      <c r="G303" s="265" t="s">
        <v>317</v>
      </c>
      <c r="H303" s="266">
        <v>1</v>
      </c>
      <c r="I303" s="24"/>
      <c r="J303" s="268">
        <f>ROUND(I303*H303,2)</f>
        <v>0</v>
      </c>
      <c r="K303" s="264" t="s">
        <v>274</v>
      </c>
      <c r="L303" s="269"/>
      <c r="M303" s="270" t="s">
        <v>3</v>
      </c>
      <c r="N303" s="271" t="s">
        <v>39</v>
      </c>
      <c r="P303" s="234">
        <f>O303*H303</f>
        <v>0</v>
      </c>
      <c r="Q303" s="234">
        <v>1.95E-2</v>
      </c>
      <c r="R303" s="234">
        <f>Q303*H303</f>
        <v>1.95E-2</v>
      </c>
      <c r="S303" s="234">
        <v>0</v>
      </c>
      <c r="T303" s="235">
        <f>S303*H303</f>
        <v>0</v>
      </c>
      <c r="AR303" s="236" t="s">
        <v>470</v>
      </c>
      <c r="AT303" s="236" t="s">
        <v>383</v>
      </c>
      <c r="AU303" s="236" t="s">
        <v>77</v>
      </c>
      <c r="AY303" s="4" t="s">
        <v>268</v>
      </c>
      <c r="BE303" s="237">
        <f>IF(N303="základní",J303,0)</f>
        <v>0</v>
      </c>
      <c r="BF303" s="237">
        <f>IF(N303="snížená",J303,0)</f>
        <v>0</v>
      </c>
      <c r="BG303" s="237">
        <f>IF(N303="zákl. přenesená",J303,0)</f>
        <v>0</v>
      </c>
      <c r="BH303" s="237">
        <f>IF(N303="sníž. přenesená",J303,0)</f>
        <v>0</v>
      </c>
      <c r="BI303" s="237">
        <f>IF(N303="nulová",J303,0)</f>
        <v>0</v>
      </c>
      <c r="BJ303" s="4" t="s">
        <v>75</v>
      </c>
      <c r="BK303" s="237">
        <f>ROUND(I303*H303,2)</f>
        <v>0</v>
      </c>
      <c r="BL303" s="4" t="s">
        <v>292</v>
      </c>
      <c r="BM303" s="236" t="s">
        <v>638</v>
      </c>
    </row>
    <row r="304" spans="2:65" s="242" customFormat="1">
      <c r="B304" s="241"/>
      <c r="D304" s="243" t="s">
        <v>279</v>
      </c>
      <c r="E304" s="244" t="s">
        <v>3</v>
      </c>
      <c r="F304" s="245" t="s">
        <v>1545</v>
      </c>
      <c r="H304" s="246">
        <v>1</v>
      </c>
      <c r="L304" s="241"/>
      <c r="M304" s="247"/>
      <c r="T304" s="248"/>
      <c r="AT304" s="244" t="s">
        <v>279</v>
      </c>
      <c r="AU304" s="244" t="s">
        <v>77</v>
      </c>
      <c r="AV304" s="242" t="s">
        <v>77</v>
      </c>
      <c r="AW304" s="242" t="s">
        <v>30</v>
      </c>
      <c r="AX304" s="242" t="s">
        <v>75</v>
      </c>
      <c r="AY304" s="244" t="s">
        <v>268</v>
      </c>
    </row>
    <row r="305" spans="2:65" s="1" customFormat="1" ht="24.2" customHeight="1">
      <c r="B305" s="14"/>
      <c r="C305" s="225" t="s">
        <v>658</v>
      </c>
      <c r="D305" s="225" t="s">
        <v>271</v>
      </c>
      <c r="E305" s="226" t="s">
        <v>639</v>
      </c>
      <c r="F305" s="227" t="s">
        <v>640</v>
      </c>
      <c r="G305" s="228" t="s">
        <v>317</v>
      </c>
      <c r="H305" s="229">
        <v>1</v>
      </c>
      <c r="I305" s="22"/>
      <c r="J305" s="231">
        <f>ROUND(I305*H305,2)</f>
        <v>0</v>
      </c>
      <c r="K305" s="227" t="s">
        <v>274</v>
      </c>
      <c r="L305" s="14"/>
      <c r="M305" s="232" t="s">
        <v>3</v>
      </c>
      <c r="N305" s="233" t="s">
        <v>39</v>
      </c>
      <c r="P305" s="234">
        <f>O305*H305</f>
        <v>0</v>
      </c>
      <c r="Q305" s="234">
        <v>0</v>
      </c>
      <c r="R305" s="234">
        <f>Q305*H305</f>
        <v>0</v>
      </c>
      <c r="S305" s="234">
        <v>0</v>
      </c>
      <c r="T305" s="235">
        <f>S305*H305</f>
        <v>0</v>
      </c>
      <c r="AR305" s="236" t="s">
        <v>292</v>
      </c>
      <c r="AT305" s="236" t="s">
        <v>271</v>
      </c>
      <c r="AU305" s="236" t="s">
        <v>77</v>
      </c>
      <c r="AY305" s="4" t="s">
        <v>268</v>
      </c>
      <c r="BE305" s="237">
        <f>IF(N305="základní",J305,0)</f>
        <v>0</v>
      </c>
      <c r="BF305" s="237">
        <f>IF(N305="snížená",J305,0)</f>
        <v>0</v>
      </c>
      <c r="BG305" s="237">
        <f>IF(N305="zákl. přenesená",J305,0)</f>
        <v>0</v>
      </c>
      <c r="BH305" s="237">
        <f>IF(N305="sníž. přenesená",J305,0)</f>
        <v>0</v>
      </c>
      <c r="BI305" s="237">
        <f>IF(N305="nulová",J305,0)</f>
        <v>0</v>
      </c>
      <c r="BJ305" s="4" t="s">
        <v>75</v>
      </c>
      <c r="BK305" s="237">
        <f>ROUND(I305*H305,2)</f>
        <v>0</v>
      </c>
      <c r="BL305" s="4" t="s">
        <v>292</v>
      </c>
      <c r="BM305" s="236" t="s">
        <v>641</v>
      </c>
    </row>
    <row r="306" spans="2:65" s="1" customFormat="1">
      <c r="B306" s="14"/>
      <c r="D306" s="238" t="s">
        <v>277</v>
      </c>
      <c r="F306" s="239" t="s">
        <v>642</v>
      </c>
      <c r="L306" s="14"/>
      <c r="M306" s="240"/>
      <c r="T306" s="142"/>
      <c r="AT306" s="4" t="s">
        <v>277</v>
      </c>
      <c r="AU306" s="4" t="s">
        <v>77</v>
      </c>
    </row>
    <row r="307" spans="2:65" s="1" customFormat="1" ht="24.2" customHeight="1">
      <c r="B307" s="14"/>
      <c r="C307" s="262" t="s">
        <v>663</v>
      </c>
      <c r="D307" s="262" t="s">
        <v>383</v>
      </c>
      <c r="E307" s="263" t="s">
        <v>644</v>
      </c>
      <c r="F307" s="264" t="s">
        <v>645</v>
      </c>
      <c r="G307" s="265" t="s">
        <v>317</v>
      </c>
      <c r="H307" s="266">
        <v>1</v>
      </c>
      <c r="I307" s="24"/>
      <c r="J307" s="268">
        <f>ROUND(I307*H307,2)</f>
        <v>0</v>
      </c>
      <c r="K307" s="264" t="s">
        <v>274</v>
      </c>
      <c r="L307" s="269"/>
      <c r="M307" s="270" t="s">
        <v>3</v>
      </c>
      <c r="N307" s="271" t="s">
        <v>39</v>
      </c>
      <c r="P307" s="234">
        <f>O307*H307</f>
        <v>0</v>
      </c>
      <c r="Q307" s="234">
        <v>1.4999999999999999E-4</v>
      </c>
      <c r="R307" s="234">
        <f>Q307*H307</f>
        <v>1.4999999999999999E-4</v>
      </c>
      <c r="S307" s="234">
        <v>0</v>
      </c>
      <c r="T307" s="235">
        <f>S307*H307</f>
        <v>0</v>
      </c>
      <c r="AR307" s="236" t="s">
        <v>470</v>
      </c>
      <c r="AT307" s="236" t="s">
        <v>383</v>
      </c>
      <c r="AU307" s="236" t="s">
        <v>77</v>
      </c>
      <c r="AY307" s="4" t="s">
        <v>268</v>
      </c>
      <c r="BE307" s="237">
        <f>IF(N307="základní",J307,0)</f>
        <v>0</v>
      </c>
      <c r="BF307" s="237">
        <f>IF(N307="snížená",J307,0)</f>
        <v>0</v>
      </c>
      <c r="BG307" s="237">
        <f>IF(N307="zákl. přenesená",J307,0)</f>
        <v>0</v>
      </c>
      <c r="BH307" s="237">
        <f>IF(N307="sníž. přenesená",J307,0)</f>
        <v>0</v>
      </c>
      <c r="BI307" s="237">
        <f>IF(N307="nulová",J307,0)</f>
        <v>0</v>
      </c>
      <c r="BJ307" s="4" t="s">
        <v>75</v>
      </c>
      <c r="BK307" s="237">
        <f>ROUND(I307*H307,2)</f>
        <v>0</v>
      </c>
      <c r="BL307" s="4" t="s">
        <v>292</v>
      </c>
      <c r="BM307" s="236" t="s">
        <v>646</v>
      </c>
    </row>
    <row r="308" spans="2:65" s="1" customFormat="1" ht="24.2" customHeight="1">
      <c r="B308" s="14"/>
      <c r="C308" s="225" t="s">
        <v>665</v>
      </c>
      <c r="D308" s="225" t="s">
        <v>271</v>
      </c>
      <c r="E308" s="226" t="s">
        <v>648</v>
      </c>
      <c r="F308" s="227" t="s">
        <v>649</v>
      </c>
      <c r="G308" s="228" t="s">
        <v>317</v>
      </c>
      <c r="H308" s="229">
        <v>1</v>
      </c>
      <c r="I308" s="22"/>
      <c r="J308" s="231">
        <f>ROUND(I308*H308,2)</f>
        <v>0</v>
      </c>
      <c r="K308" s="227" t="s">
        <v>274</v>
      </c>
      <c r="L308" s="14"/>
      <c r="M308" s="232" t="s">
        <v>3</v>
      </c>
      <c r="N308" s="233" t="s">
        <v>39</v>
      </c>
      <c r="P308" s="234">
        <f>O308*H308</f>
        <v>0</v>
      </c>
      <c r="Q308" s="234">
        <v>0</v>
      </c>
      <c r="R308" s="234">
        <f>Q308*H308</f>
        <v>0</v>
      </c>
      <c r="S308" s="234">
        <v>0</v>
      </c>
      <c r="T308" s="235">
        <f>S308*H308</f>
        <v>0</v>
      </c>
      <c r="AR308" s="236" t="s">
        <v>292</v>
      </c>
      <c r="AT308" s="236" t="s">
        <v>271</v>
      </c>
      <c r="AU308" s="236" t="s">
        <v>77</v>
      </c>
      <c r="AY308" s="4" t="s">
        <v>268</v>
      </c>
      <c r="BE308" s="237">
        <f>IF(N308="základní",J308,0)</f>
        <v>0</v>
      </c>
      <c r="BF308" s="237">
        <f>IF(N308="snížená",J308,0)</f>
        <v>0</v>
      </c>
      <c r="BG308" s="237">
        <f>IF(N308="zákl. přenesená",J308,0)</f>
        <v>0</v>
      </c>
      <c r="BH308" s="237">
        <f>IF(N308="sníž. přenesená",J308,0)</f>
        <v>0</v>
      </c>
      <c r="BI308" s="237">
        <f>IF(N308="nulová",J308,0)</f>
        <v>0</v>
      </c>
      <c r="BJ308" s="4" t="s">
        <v>75</v>
      </c>
      <c r="BK308" s="237">
        <f>ROUND(I308*H308,2)</f>
        <v>0</v>
      </c>
      <c r="BL308" s="4" t="s">
        <v>292</v>
      </c>
      <c r="BM308" s="236" t="s">
        <v>650</v>
      </c>
    </row>
    <row r="309" spans="2:65" s="1" customFormat="1">
      <c r="B309" s="14"/>
      <c r="D309" s="238" t="s">
        <v>277</v>
      </c>
      <c r="F309" s="239" t="s">
        <v>651</v>
      </c>
      <c r="L309" s="14"/>
      <c r="M309" s="240"/>
      <c r="T309" s="142"/>
      <c r="AT309" s="4" t="s">
        <v>277</v>
      </c>
      <c r="AU309" s="4" t="s">
        <v>77</v>
      </c>
    </row>
    <row r="310" spans="2:65" s="1" customFormat="1" ht="16.5" customHeight="1">
      <c r="B310" s="14"/>
      <c r="C310" s="262" t="s">
        <v>670</v>
      </c>
      <c r="D310" s="262" t="s">
        <v>383</v>
      </c>
      <c r="E310" s="263" t="s">
        <v>653</v>
      </c>
      <c r="F310" s="264" t="s">
        <v>654</v>
      </c>
      <c r="G310" s="265" t="s">
        <v>317</v>
      </c>
      <c r="H310" s="266">
        <v>1</v>
      </c>
      <c r="I310" s="24"/>
      <c r="J310" s="268">
        <f>ROUND(I310*H310,2)</f>
        <v>0</v>
      </c>
      <c r="K310" s="264" t="s">
        <v>274</v>
      </c>
      <c r="L310" s="269"/>
      <c r="M310" s="270" t="s">
        <v>3</v>
      </c>
      <c r="N310" s="271" t="s">
        <v>39</v>
      </c>
      <c r="P310" s="234">
        <f>O310*H310</f>
        <v>0</v>
      </c>
      <c r="Q310" s="234">
        <v>2.2000000000000001E-3</v>
      </c>
      <c r="R310" s="234">
        <f>Q310*H310</f>
        <v>2.2000000000000001E-3</v>
      </c>
      <c r="S310" s="234">
        <v>0</v>
      </c>
      <c r="T310" s="235">
        <f>S310*H310</f>
        <v>0</v>
      </c>
      <c r="AR310" s="236" t="s">
        <v>470</v>
      </c>
      <c r="AT310" s="236" t="s">
        <v>383</v>
      </c>
      <c r="AU310" s="236" t="s">
        <v>77</v>
      </c>
      <c r="AY310" s="4" t="s">
        <v>268</v>
      </c>
      <c r="BE310" s="237">
        <f>IF(N310="základní",J310,0)</f>
        <v>0</v>
      </c>
      <c r="BF310" s="237">
        <f>IF(N310="snížená",J310,0)</f>
        <v>0</v>
      </c>
      <c r="BG310" s="237">
        <f>IF(N310="zákl. přenesená",J310,0)</f>
        <v>0</v>
      </c>
      <c r="BH310" s="237">
        <f>IF(N310="sníž. přenesená",J310,0)</f>
        <v>0</v>
      </c>
      <c r="BI310" s="237">
        <f>IF(N310="nulová",J310,0)</f>
        <v>0</v>
      </c>
      <c r="BJ310" s="4" t="s">
        <v>75</v>
      </c>
      <c r="BK310" s="237">
        <f>ROUND(I310*H310,2)</f>
        <v>0</v>
      </c>
      <c r="BL310" s="4" t="s">
        <v>292</v>
      </c>
      <c r="BM310" s="236" t="s">
        <v>655</v>
      </c>
    </row>
    <row r="311" spans="2:65" s="214" customFormat="1" ht="22.9" customHeight="1">
      <c r="B311" s="213"/>
      <c r="D311" s="215" t="s">
        <v>67</v>
      </c>
      <c r="E311" s="223" t="s">
        <v>656</v>
      </c>
      <c r="F311" s="223" t="s">
        <v>657</v>
      </c>
      <c r="J311" s="224">
        <f>BK311</f>
        <v>0</v>
      </c>
      <c r="L311" s="213"/>
      <c r="M311" s="218"/>
      <c r="P311" s="219">
        <f>P312+SUM(P313:P339)</f>
        <v>0</v>
      </c>
      <c r="R311" s="219">
        <f>R312+SUM(R313:R339)</f>
        <v>0.61821775999999995</v>
      </c>
      <c r="T311" s="220">
        <f>T312+SUM(T313:T339)</f>
        <v>0</v>
      </c>
      <c r="AR311" s="215" t="s">
        <v>77</v>
      </c>
      <c r="AT311" s="221" t="s">
        <v>67</v>
      </c>
      <c r="AU311" s="221" t="s">
        <v>75</v>
      </c>
      <c r="AY311" s="215" t="s">
        <v>268</v>
      </c>
      <c r="BK311" s="222">
        <f>BK312+SUM(BK313:BK339)</f>
        <v>0</v>
      </c>
    </row>
    <row r="312" spans="2:65" s="1" customFormat="1" ht="24.2" customHeight="1">
      <c r="B312" s="14"/>
      <c r="C312" s="225" t="s">
        <v>675</v>
      </c>
      <c r="D312" s="225" t="s">
        <v>271</v>
      </c>
      <c r="E312" s="226" t="s">
        <v>659</v>
      </c>
      <c r="F312" s="227" t="s">
        <v>660</v>
      </c>
      <c r="G312" s="228" t="s">
        <v>184</v>
      </c>
      <c r="H312" s="229">
        <v>15.55</v>
      </c>
      <c r="I312" s="22"/>
      <c r="J312" s="231">
        <f>ROUND(I312*H312,2)</f>
        <v>0</v>
      </c>
      <c r="K312" s="227" t="s">
        <v>274</v>
      </c>
      <c r="L312" s="14"/>
      <c r="M312" s="232" t="s">
        <v>3</v>
      </c>
      <c r="N312" s="233" t="s">
        <v>39</v>
      </c>
      <c r="P312" s="234">
        <f>O312*H312</f>
        <v>0</v>
      </c>
      <c r="Q312" s="234">
        <v>0</v>
      </c>
      <c r="R312" s="234">
        <f>Q312*H312</f>
        <v>0</v>
      </c>
      <c r="S312" s="234">
        <v>0</v>
      </c>
      <c r="T312" s="235">
        <f>S312*H312</f>
        <v>0</v>
      </c>
      <c r="AR312" s="236" t="s">
        <v>292</v>
      </c>
      <c r="AT312" s="236" t="s">
        <v>271</v>
      </c>
      <c r="AU312" s="236" t="s">
        <v>77</v>
      </c>
      <c r="AY312" s="4" t="s">
        <v>268</v>
      </c>
      <c r="BE312" s="237">
        <f>IF(N312="základní",J312,0)</f>
        <v>0</v>
      </c>
      <c r="BF312" s="237">
        <f>IF(N312="snížená",J312,0)</f>
        <v>0</v>
      </c>
      <c r="BG312" s="237">
        <f>IF(N312="zákl. přenesená",J312,0)</f>
        <v>0</v>
      </c>
      <c r="BH312" s="237">
        <f>IF(N312="sníž. přenesená",J312,0)</f>
        <v>0</v>
      </c>
      <c r="BI312" s="237">
        <f>IF(N312="nulová",J312,0)</f>
        <v>0</v>
      </c>
      <c r="BJ312" s="4" t="s">
        <v>75</v>
      </c>
      <c r="BK312" s="237">
        <f>ROUND(I312*H312,2)</f>
        <v>0</v>
      </c>
      <c r="BL312" s="4" t="s">
        <v>292</v>
      </c>
      <c r="BM312" s="236" t="s">
        <v>661</v>
      </c>
    </row>
    <row r="313" spans="2:65" s="1" customFormat="1">
      <c r="B313" s="14"/>
      <c r="D313" s="238" t="s">
        <v>277</v>
      </c>
      <c r="F313" s="239" t="s">
        <v>662</v>
      </c>
      <c r="L313" s="14"/>
      <c r="M313" s="240"/>
      <c r="T313" s="142"/>
      <c r="AT313" s="4" t="s">
        <v>277</v>
      </c>
      <c r="AU313" s="4" t="s">
        <v>77</v>
      </c>
    </row>
    <row r="314" spans="2:65" s="242" customFormat="1">
      <c r="B314" s="241"/>
      <c r="D314" s="243" t="s">
        <v>279</v>
      </c>
      <c r="E314" s="244" t="s">
        <v>3</v>
      </c>
      <c r="F314" s="245" t="s">
        <v>182</v>
      </c>
      <c r="H314" s="246">
        <v>15.55</v>
      </c>
      <c r="L314" s="241"/>
      <c r="M314" s="247"/>
      <c r="T314" s="248"/>
      <c r="AT314" s="244" t="s">
        <v>279</v>
      </c>
      <c r="AU314" s="244" t="s">
        <v>77</v>
      </c>
      <c r="AV314" s="242" t="s">
        <v>77</v>
      </c>
      <c r="AW314" s="242" t="s">
        <v>30</v>
      </c>
      <c r="AX314" s="242" t="s">
        <v>75</v>
      </c>
      <c r="AY314" s="244" t="s">
        <v>268</v>
      </c>
    </row>
    <row r="315" spans="2:65" s="1" customFormat="1" ht="24.2" customHeight="1">
      <c r="B315" s="14"/>
      <c r="C315" s="225" t="s">
        <v>682</v>
      </c>
      <c r="D315" s="225" t="s">
        <v>271</v>
      </c>
      <c r="E315" s="226" t="s">
        <v>1489</v>
      </c>
      <c r="F315" s="227" t="s">
        <v>1490</v>
      </c>
      <c r="G315" s="228" t="s">
        <v>184</v>
      </c>
      <c r="H315" s="229">
        <v>15.55</v>
      </c>
      <c r="I315" s="22"/>
      <c r="J315" s="231">
        <f>ROUND(I315*H315,2)</f>
        <v>0</v>
      </c>
      <c r="K315" s="227" t="s">
        <v>274</v>
      </c>
      <c r="L315" s="14"/>
      <c r="M315" s="232" t="s">
        <v>3</v>
      </c>
      <c r="N315" s="233" t="s">
        <v>39</v>
      </c>
      <c r="P315" s="234">
        <f>O315*H315</f>
        <v>0</v>
      </c>
      <c r="Q315" s="234">
        <v>5.0000000000000001E-4</v>
      </c>
      <c r="R315" s="234">
        <f>Q315*H315</f>
        <v>7.7750000000000007E-3</v>
      </c>
      <c r="S315" s="234">
        <v>0</v>
      </c>
      <c r="T315" s="235">
        <f>S315*H315</f>
        <v>0</v>
      </c>
      <c r="AR315" s="236" t="s">
        <v>292</v>
      </c>
      <c r="AT315" s="236" t="s">
        <v>271</v>
      </c>
      <c r="AU315" s="236" t="s">
        <v>77</v>
      </c>
      <c r="AY315" s="4" t="s">
        <v>268</v>
      </c>
      <c r="BE315" s="237">
        <f>IF(N315="základní",J315,0)</f>
        <v>0</v>
      </c>
      <c r="BF315" s="237">
        <f>IF(N315="snížená",J315,0)</f>
        <v>0</v>
      </c>
      <c r="BG315" s="237">
        <f>IF(N315="zákl. přenesená",J315,0)</f>
        <v>0</v>
      </c>
      <c r="BH315" s="237">
        <f>IF(N315="sníž. přenesená",J315,0)</f>
        <v>0</v>
      </c>
      <c r="BI315" s="237">
        <f>IF(N315="nulová",J315,0)</f>
        <v>0</v>
      </c>
      <c r="BJ315" s="4" t="s">
        <v>75</v>
      </c>
      <c r="BK315" s="237">
        <f>ROUND(I315*H315,2)</f>
        <v>0</v>
      </c>
      <c r="BL315" s="4" t="s">
        <v>292</v>
      </c>
      <c r="BM315" s="236" t="s">
        <v>664</v>
      </c>
    </row>
    <row r="316" spans="2:65" s="1" customFormat="1">
      <c r="B316" s="14"/>
      <c r="D316" s="238" t="s">
        <v>277</v>
      </c>
      <c r="F316" s="239" t="s">
        <v>1491</v>
      </c>
      <c r="L316" s="14"/>
      <c r="M316" s="240"/>
      <c r="T316" s="142"/>
      <c r="AT316" s="4" t="s">
        <v>277</v>
      </c>
      <c r="AU316" s="4" t="s">
        <v>77</v>
      </c>
    </row>
    <row r="317" spans="2:65" s="242" customFormat="1">
      <c r="B317" s="241"/>
      <c r="D317" s="243" t="s">
        <v>279</v>
      </c>
      <c r="E317" s="244" t="s">
        <v>3</v>
      </c>
      <c r="F317" s="245" t="s">
        <v>182</v>
      </c>
      <c r="H317" s="246">
        <v>15.55</v>
      </c>
      <c r="L317" s="241"/>
      <c r="M317" s="247"/>
      <c r="T317" s="248"/>
      <c r="AT317" s="244" t="s">
        <v>279</v>
      </c>
      <c r="AU317" s="244" t="s">
        <v>77</v>
      </c>
      <c r="AV317" s="242" t="s">
        <v>77</v>
      </c>
      <c r="AW317" s="242" t="s">
        <v>30</v>
      </c>
      <c r="AX317" s="242" t="s">
        <v>68</v>
      </c>
      <c r="AY317" s="244" t="s">
        <v>268</v>
      </c>
    </row>
    <row r="318" spans="2:65" s="250" customFormat="1">
      <c r="B318" s="249"/>
      <c r="D318" s="243" t="s">
        <v>279</v>
      </c>
      <c r="E318" s="251" t="s">
        <v>3</v>
      </c>
      <c r="F318" s="252" t="s">
        <v>298</v>
      </c>
      <c r="H318" s="253">
        <v>15.55</v>
      </c>
      <c r="L318" s="249"/>
      <c r="M318" s="254"/>
      <c r="T318" s="255"/>
      <c r="AT318" s="251" t="s">
        <v>279</v>
      </c>
      <c r="AU318" s="251" t="s">
        <v>77</v>
      </c>
      <c r="AV318" s="250" t="s">
        <v>275</v>
      </c>
      <c r="AW318" s="250" t="s">
        <v>30</v>
      </c>
      <c r="AX318" s="250" t="s">
        <v>75</v>
      </c>
      <c r="AY318" s="251" t="s">
        <v>268</v>
      </c>
    </row>
    <row r="319" spans="2:65" s="1" customFormat="1" ht="37.9" customHeight="1">
      <c r="B319" s="14"/>
      <c r="C319" s="225" t="s">
        <v>687</v>
      </c>
      <c r="D319" s="225" t="s">
        <v>271</v>
      </c>
      <c r="E319" s="226" t="s">
        <v>666</v>
      </c>
      <c r="F319" s="227" t="s">
        <v>667</v>
      </c>
      <c r="G319" s="228" t="s">
        <v>184</v>
      </c>
      <c r="H319" s="229">
        <v>18.754999999999999</v>
      </c>
      <c r="I319" s="22"/>
      <c r="J319" s="231">
        <f>ROUND(I319*H319,2)</f>
        <v>0</v>
      </c>
      <c r="K319" s="227" t="s">
        <v>274</v>
      </c>
      <c r="L319" s="14"/>
      <c r="M319" s="232" t="s">
        <v>3</v>
      </c>
      <c r="N319" s="233" t="s">
        <v>39</v>
      </c>
      <c r="P319" s="234">
        <f>O319*H319</f>
        <v>0</v>
      </c>
      <c r="Q319" s="234">
        <v>5.9959999999999996E-3</v>
      </c>
      <c r="R319" s="234">
        <f>Q319*H319</f>
        <v>0.11245497999999998</v>
      </c>
      <c r="S319" s="234">
        <v>0</v>
      </c>
      <c r="T319" s="235">
        <f>S319*H319</f>
        <v>0</v>
      </c>
      <c r="AR319" s="236" t="s">
        <v>292</v>
      </c>
      <c r="AT319" s="236" t="s">
        <v>271</v>
      </c>
      <c r="AU319" s="236" t="s">
        <v>77</v>
      </c>
      <c r="AY319" s="4" t="s">
        <v>268</v>
      </c>
      <c r="BE319" s="237">
        <f>IF(N319="základní",J319,0)</f>
        <v>0</v>
      </c>
      <c r="BF319" s="237">
        <f>IF(N319="snížená",J319,0)</f>
        <v>0</v>
      </c>
      <c r="BG319" s="237">
        <f>IF(N319="zákl. přenesená",J319,0)</f>
        <v>0</v>
      </c>
      <c r="BH319" s="237">
        <f>IF(N319="sníž. přenesená",J319,0)</f>
        <v>0</v>
      </c>
      <c r="BI319" s="237">
        <f>IF(N319="nulová",J319,0)</f>
        <v>0</v>
      </c>
      <c r="BJ319" s="4" t="s">
        <v>75</v>
      </c>
      <c r="BK319" s="237">
        <f>ROUND(I319*H319,2)</f>
        <v>0</v>
      </c>
      <c r="BL319" s="4" t="s">
        <v>292</v>
      </c>
      <c r="BM319" s="236" t="s">
        <v>668</v>
      </c>
    </row>
    <row r="320" spans="2:65" s="1" customFormat="1">
      <c r="B320" s="14"/>
      <c r="D320" s="238" t="s">
        <v>277</v>
      </c>
      <c r="F320" s="239" t="s">
        <v>669</v>
      </c>
      <c r="L320" s="14"/>
      <c r="M320" s="240"/>
      <c r="T320" s="142"/>
      <c r="AT320" s="4" t="s">
        <v>277</v>
      </c>
      <c r="AU320" s="4" t="s">
        <v>77</v>
      </c>
    </row>
    <row r="321" spans="2:65" s="1" customFormat="1" ht="37.9" customHeight="1">
      <c r="B321" s="14"/>
      <c r="C321" s="225" t="s">
        <v>693</v>
      </c>
      <c r="D321" s="225" t="s">
        <v>271</v>
      </c>
      <c r="E321" s="226" t="s">
        <v>1548</v>
      </c>
      <c r="F321" s="227" t="s">
        <v>1549</v>
      </c>
      <c r="G321" s="228" t="s">
        <v>379</v>
      </c>
      <c r="H321" s="229">
        <v>3.77</v>
      </c>
      <c r="I321" s="22"/>
      <c r="J321" s="231">
        <f>ROUND(I321*H321,2)</f>
        <v>0</v>
      </c>
      <c r="K321" s="227" t="s">
        <v>274</v>
      </c>
      <c r="L321" s="14"/>
      <c r="M321" s="232" t="s">
        <v>3</v>
      </c>
      <c r="N321" s="233" t="s">
        <v>39</v>
      </c>
      <c r="P321" s="234">
        <f>O321*H321</f>
        <v>0</v>
      </c>
      <c r="Q321" s="234">
        <v>1.5299999999999999E-3</v>
      </c>
      <c r="R321" s="234">
        <f>Q321*H321</f>
        <v>5.7681E-3</v>
      </c>
      <c r="S321" s="234">
        <v>0</v>
      </c>
      <c r="T321" s="235">
        <f>S321*H321</f>
        <v>0</v>
      </c>
      <c r="AR321" s="236" t="s">
        <v>292</v>
      </c>
      <c r="AT321" s="236" t="s">
        <v>271</v>
      </c>
      <c r="AU321" s="236" t="s">
        <v>77</v>
      </c>
      <c r="AY321" s="4" t="s">
        <v>268</v>
      </c>
      <c r="BE321" s="237">
        <f>IF(N321="základní",J321,0)</f>
        <v>0</v>
      </c>
      <c r="BF321" s="237">
        <f>IF(N321="snížená",J321,0)</f>
        <v>0</v>
      </c>
      <c r="BG321" s="237">
        <f>IF(N321="zákl. přenesená",J321,0)</f>
        <v>0</v>
      </c>
      <c r="BH321" s="237">
        <f>IF(N321="sníž. přenesená",J321,0)</f>
        <v>0</v>
      </c>
      <c r="BI321" s="237">
        <f>IF(N321="nulová",J321,0)</f>
        <v>0</v>
      </c>
      <c r="BJ321" s="4" t="s">
        <v>75</v>
      </c>
      <c r="BK321" s="237">
        <f>ROUND(I321*H321,2)</f>
        <v>0</v>
      </c>
      <c r="BL321" s="4" t="s">
        <v>292</v>
      </c>
      <c r="BM321" s="236" t="s">
        <v>1550</v>
      </c>
    </row>
    <row r="322" spans="2:65" s="1" customFormat="1">
      <c r="B322" s="14"/>
      <c r="D322" s="238" t="s">
        <v>277</v>
      </c>
      <c r="F322" s="239" t="s">
        <v>1551</v>
      </c>
      <c r="L322" s="14"/>
      <c r="M322" s="240"/>
      <c r="T322" s="142"/>
      <c r="AT322" s="4" t="s">
        <v>277</v>
      </c>
      <c r="AU322" s="4" t="s">
        <v>77</v>
      </c>
    </row>
    <row r="323" spans="2:65" s="242" customFormat="1">
      <c r="B323" s="241"/>
      <c r="D323" s="243" t="s">
        <v>279</v>
      </c>
      <c r="E323" s="244" t="s">
        <v>3</v>
      </c>
      <c r="F323" s="245" t="s">
        <v>1522</v>
      </c>
      <c r="H323" s="246">
        <v>3.77</v>
      </c>
      <c r="L323" s="241"/>
      <c r="M323" s="247"/>
      <c r="T323" s="248"/>
      <c r="AT323" s="244" t="s">
        <v>279</v>
      </c>
      <c r="AU323" s="244" t="s">
        <v>77</v>
      </c>
      <c r="AV323" s="242" t="s">
        <v>77</v>
      </c>
      <c r="AW323" s="242" t="s">
        <v>30</v>
      </c>
      <c r="AX323" s="242" t="s">
        <v>75</v>
      </c>
      <c r="AY323" s="244" t="s">
        <v>268</v>
      </c>
    </row>
    <row r="324" spans="2:65" s="1" customFormat="1" ht="37.9" customHeight="1">
      <c r="B324" s="14"/>
      <c r="C324" s="225" t="s">
        <v>701</v>
      </c>
      <c r="D324" s="225" t="s">
        <v>271</v>
      </c>
      <c r="E324" s="226" t="s">
        <v>1552</v>
      </c>
      <c r="F324" s="227" t="s">
        <v>1553</v>
      </c>
      <c r="G324" s="228" t="s">
        <v>379</v>
      </c>
      <c r="H324" s="229">
        <v>3.77</v>
      </c>
      <c r="I324" s="22"/>
      <c r="J324" s="231">
        <f>ROUND(I324*H324,2)</f>
        <v>0</v>
      </c>
      <c r="K324" s="227" t="s">
        <v>274</v>
      </c>
      <c r="L324" s="14"/>
      <c r="M324" s="232" t="s">
        <v>3</v>
      </c>
      <c r="N324" s="233" t="s">
        <v>39</v>
      </c>
      <c r="P324" s="234">
        <f>O324*H324</f>
        <v>0</v>
      </c>
      <c r="Q324" s="234">
        <v>7.5000000000000002E-4</v>
      </c>
      <c r="R324" s="234">
        <f>Q324*H324</f>
        <v>2.8275000000000002E-3</v>
      </c>
      <c r="S324" s="234">
        <v>0</v>
      </c>
      <c r="T324" s="235">
        <f>S324*H324</f>
        <v>0</v>
      </c>
      <c r="AR324" s="236" t="s">
        <v>292</v>
      </c>
      <c r="AT324" s="236" t="s">
        <v>271</v>
      </c>
      <c r="AU324" s="236" t="s">
        <v>77</v>
      </c>
      <c r="AY324" s="4" t="s">
        <v>268</v>
      </c>
      <c r="BE324" s="237">
        <f>IF(N324="základní",J324,0)</f>
        <v>0</v>
      </c>
      <c r="BF324" s="237">
        <f>IF(N324="snížená",J324,0)</f>
        <v>0</v>
      </c>
      <c r="BG324" s="237">
        <f>IF(N324="zákl. přenesená",J324,0)</f>
        <v>0</v>
      </c>
      <c r="BH324" s="237">
        <f>IF(N324="sníž. přenesená",J324,0)</f>
        <v>0</v>
      </c>
      <c r="BI324" s="237">
        <f>IF(N324="nulová",J324,0)</f>
        <v>0</v>
      </c>
      <c r="BJ324" s="4" t="s">
        <v>75</v>
      </c>
      <c r="BK324" s="237">
        <f>ROUND(I324*H324,2)</f>
        <v>0</v>
      </c>
      <c r="BL324" s="4" t="s">
        <v>292</v>
      </c>
      <c r="BM324" s="236" t="s">
        <v>1554</v>
      </c>
    </row>
    <row r="325" spans="2:65" s="1" customFormat="1">
      <c r="B325" s="14"/>
      <c r="D325" s="238" t="s">
        <v>277</v>
      </c>
      <c r="F325" s="239" t="s">
        <v>1555</v>
      </c>
      <c r="L325" s="14"/>
      <c r="M325" s="240"/>
      <c r="T325" s="142"/>
      <c r="AT325" s="4" t="s">
        <v>277</v>
      </c>
      <c r="AU325" s="4" t="s">
        <v>77</v>
      </c>
    </row>
    <row r="326" spans="2:65" s="242" customFormat="1">
      <c r="B326" s="241"/>
      <c r="D326" s="243" t="s">
        <v>279</v>
      </c>
      <c r="E326" s="244" t="s">
        <v>3</v>
      </c>
      <c r="F326" s="245" t="s">
        <v>1522</v>
      </c>
      <c r="H326" s="246">
        <v>3.77</v>
      </c>
      <c r="L326" s="241"/>
      <c r="M326" s="247"/>
      <c r="T326" s="248"/>
      <c r="AT326" s="244" t="s">
        <v>279</v>
      </c>
      <c r="AU326" s="244" t="s">
        <v>77</v>
      </c>
      <c r="AV326" s="242" t="s">
        <v>77</v>
      </c>
      <c r="AW326" s="242" t="s">
        <v>30</v>
      </c>
      <c r="AX326" s="242" t="s">
        <v>75</v>
      </c>
      <c r="AY326" s="244" t="s">
        <v>268</v>
      </c>
    </row>
    <row r="327" spans="2:65" s="1" customFormat="1" ht="37.9" customHeight="1">
      <c r="B327" s="14"/>
      <c r="C327" s="225" t="s">
        <v>707</v>
      </c>
      <c r="D327" s="225" t="s">
        <v>271</v>
      </c>
      <c r="E327" s="226" t="s">
        <v>1556</v>
      </c>
      <c r="F327" s="227" t="s">
        <v>1557</v>
      </c>
      <c r="G327" s="228" t="s">
        <v>379</v>
      </c>
      <c r="H327" s="229">
        <v>3.77</v>
      </c>
      <c r="I327" s="22"/>
      <c r="J327" s="231">
        <f>ROUND(I327*H327,2)</f>
        <v>0</v>
      </c>
      <c r="K327" s="227" t="s">
        <v>274</v>
      </c>
      <c r="L327" s="14"/>
      <c r="M327" s="232" t="s">
        <v>3</v>
      </c>
      <c r="N327" s="233" t="s">
        <v>39</v>
      </c>
      <c r="P327" s="234">
        <f>O327*H327</f>
        <v>0</v>
      </c>
      <c r="Q327" s="234">
        <v>3.4000000000000002E-4</v>
      </c>
      <c r="R327" s="234">
        <f>Q327*H327</f>
        <v>1.2818E-3</v>
      </c>
      <c r="S327" s="234">
        <v>0</v>
      </c>
      <c r="T327" s="235">
        <f>S327*H327</f>
        <v>0</v>
      </c>
      <c r="AR327" s="236" t="s">
        <v>292</v>
      </c>
      <c r="AT327" s="236" t="s">
        <v>271</v>
      </c>
      <c r="AU327" s="236" t="s">
        <v>77</v>
      </c>
      <c r="AY327" s="4" t="s">
        <v>268</v>
      </c>
      <c r="BE327" s="237">
        <f>IF(N327="základní",J327,0)</f>
        <v>0</v>
      </c>
      <c r="BF327" s="237">
        <f>IF(N327="snížená",J327,0)</f>
        <v>0</v>
      </c>
      <c r="BG327" s="237">
        <f>IF(N327="zákl. přenesená",J327,0)</f>
        <v>0</v>
      </c>
      <c r="BH327" s="237">
        <f>IF(N327="sníž. přenesená",J327,0)</f>
        <v>0</v>
      </c>
      <c r="BI327" s="237">
        <f>IF(N327="nulová",J327,0)</f>
        <v>0</v>
      </c>
      <c r="BJ327" s="4" t="s">
        <v>75</v>
      </c>
      <c r="BK327" s="237">
        <f>ROUND(I327*H327,2)</f>
        <v>0</v>
      </c>
      <c r="BL327" s="4" t="s">
        <v>292</v>
      </c>
      <c r="BM327" s="236" t="s">
        <v>1558</v>
      </c>
    </row>
    <row r="328" spans="2:65" s="1" customFormat="1">
      <c r="B328" s="14"/>
      <c r="D328" s="238" t="s">
        <v>277</v>
      </c>
      <c r="F328" s="239" t="s">
        <v>1559</v>
      </c>
      <c r="L328" s="14"/>
      <c r="M328" s="240"/>
      <c r="T328" s="142"/>
      <c r="AT328" s="4" t="s">
        <v>277</v>
      </c>
      <c r="AU328" s="4" t="s">
        <v>77</v>
      </c>
    </row>
    <row r="329" spans="2:65" s="242" customFormat="1">
      <c r="B329" s="241"/>
      <c r="D329" s="243" t="s">
        <v>279</v>
      </c>
      <c r="E329" s="244" t="s">
        <v>3</v>
      </c>
      <c r="F329" s="245" t="s">
        <v>1522</v>
      </c>
      <c r="H329" s="246">
        <v>3.77</v>
      </c>
      <c r="L329" s="241"/>
      <c r="M329" s="247"/>
      <c r="T329" s="248"/>
      <c r="AT329" s="244" t="s">
        <v>279</v>
      </c>
      <c r="AU329" s="244" t="s">
        <v>77</v>
      </c>
      <c r="AV329" s="242" t="s">
        <v>77</v>
      </c>
      <c r="AW329" s="242" t="s">
        <v>30</v>
      </c>
      <c r="AX329" s="242" t="s">
        <v>75</v>
      </c>
      <c r="AY329" s="244" t="s">
        <v>268</v>
      </c>
    </row>
    <row r="330" spans="2:65" s="1" customFormat="1" ht="24.2" customHeight="1">
      <c r="B330" s="14"/>
      <c r="C330" s="262" t="s">
        <v>715</v>
      </c>
      <c r="D330" s="262" t="s">
        <v>383</v>
      </c>
      <c r="E330" s="263" t="s">
        <v>1560</v>
      </c>
      <c r="F330" s="264" t="s">
        <v>1561</v>
      </c>
      <c r="G330" s="265" t="s">
        <v>379</v>
      </c>
      <c r="H330" s="266">
        <v>4.1470000000000002</v>
      </c>
      <c r="I330" s="24"/>
      <c r="J330" s="268">
        <f>ROUND(I330*H330,2)</f>
        <v>0</v>
      </c>
      <c r="K330" s="264" t="s">
        <v>274</v>
      </c>
      <c r="L330" s="269"/>
      <c r="M330" s="270" t="s">
        <v>3</v>
      </c>
      <c r="N330" s="271" t="s">
        <v>39</v>
      </c>
      <c r="P330" s="234">
        <f>O330*H330</f>
        <v>0</v>
      </c>
      <c r="Q330" s="234">
        <v>4.0000000000000002E-4</v>
      </c>
      <c r="R330" s="234">
        <f>Q330*H330</f>
        <v>1.6588000000000002E-3</v>
      </c>
      <c r="S330" s="234">
        <v>0</v>
      </c>
      <c r="T330" s="235">
        <f>S330*H330</f>
        <v>0</v>
      </c>
      <c r="AR330" s="236" t="s">
        <v>470</v>
      </c>
      <c r="AT330" s="236" t="s">
        <v>383</v>
      </c>
      <c r="AU330" s="236" t="s">
        <v>77</v>
      </c>
      <c r="AY330" s="4" t="s">
        <v>268</v>
      </c>
      <c r="BE330" s="237">
        <f>IF(N330="základní",J330,0)</f>
        <v>0</v>
      </c>
      <c r="BF330" s="237">
        <f>IF(N330="snížená",J330,0)</f>
        <v>0</v>
      </c>
      <c r="BG330" s="237">
        <f>IF(N330="zákl. přenesená",J330,0)</f>
        <v>0</v>
      </c>
      <c r="BH330" s="237">
        <f>IF(N330="sníž. přenesená",J330,0)</f>
        <v>0</v>
      </c>
      <c r="BI330" s="237">
        <f>IF(N330="nulová",J330,0)</f>
        <v>0</v>
      </c>
      <c r="BJ330" s="4" t="s">
        <v>75</v>
      </c>
      <c r="BK330" s="237">
        <f>ROUND(I330*H330,2)</f>
        <v>0</v>
      </c>
      <c r="BL330" s="4" t="s">
        <v>292</v>
      </c>
      <c r="BM330" s="236" t="s">
        <v>1562</v>
      </c>
    </row>
    <row r="331" spans="2:65" s="242" customFormat="1">
      <c r="B331" s="241"/>
      <c r="D331" s="243" t="s">
        <v>279</v>
      </c>
      <c r="F331" s="245" t="s">
        <v>1563</v>
      </c>
      <c r="H331" s="246">
        <v>4.1470000000000002</v>
      </c>
      <c r="L331" s="241"/>
      <c r="M331" s="247"/>
      <c r="T331" s="248"/>
      <c r="AT331" s="244" t="s">
        <v>279</v>
      </c>
      <c r="AU331" s="244" t="s">
        <v>77</v>
      </c>
      <c r="AV331" s="242" t="s">
        <v>77</v>
      </c>
      <c r="AW331" s="242" t="s">
        <v>4</v>
      </c>
      <c r="AX331" s="242" t="s">
        <v>75</v>
      </c>
      <c r="AY331" s="244" t="s">
        <v>268</v>
      </c>
    </row>
    <row r="332" spans="2:65" s="1" customFormat="1" ht="33" customHeight="1">
      <c r="B332" s="14"/>
      <c r="C332" s="262" t="s">
        <v>720</v>
      </c>
      <c r="D332" s="262" t="s">
        <v>383</v>
      </c>
      <c r="E332" s="263" t="s">
        <v>671</v>
      </c>
      <c r="F332" s="264" t="s">
        <v>672</v>
      </c>
      <c r="G332" s="265" t="s">
        <v>184</v>
      </c>
      <c r="H332" s="266">
        <v>19.593</v>
      </c>
      <c r="I332" s="24"/>
      <c r="J332" s="268">
        <f>ROUND(I332*H332,2)</f>
        <v>0</v>
      </c>
      <c r="K332" s="264" t="s">
        <v>274</v>
      </c>
      <c r="L332" s="269"/>
      <c r="M332" s="270" t="s">
        <v>3</v>
      </c>
      <c r="N332" s="271" t="s">
        <v>39</v>
      </c>
      <c r="P332" s="234">
        <f>O332*H332</f>
        <v>0</v>
      </c>
      <c r="Q332" s="234">
        <v>2.1999999999999999E-2</v>
      </c>
      <c r="R332" s="234">
        <f>Q332*H332</f>
        <v>0.43104599999999998</v>
      </c>
      <c r="S332" s="234">
        <v>0</v>
      </c>
      <c r="T332" s="235">
        <f>S332*H332</f>
        <v>0</v>
      </c>
      <c r="AR332" s="236" t="s">
        <v>470</v>
      </c>
      <c r="AT332" s="236" t="s">
        <v>383</v>
      </c>
      <c r="AU332" s="236" t="s">
        <v>77</v>
      </c>
      <c r="AY332" s="4" t="s">
        <v>268</v>
      </c>
      <c r="BE332" s="237">
        <f>IF(N332="základní",J332,0)</f>
        <v>0</v>
      </c>
      <c r="BF332" s="237">
        <f>IF(N332="snížená",J332,0)</f>
        <v>0</v>
      </c>
      <c r="BG332" s="237">
        <f>IF(N332="zákl. přenesená",J332,0)</f>
        <v>0</v>
      </c>
      <c r="BH332" s="237">
        <f>IF(N332="sníž. přenesená",J332,0)</f>
        <v>0</v>
      </c>
      <c r="BI332" s="237">
        <f>IF(N332="nulová",J332,0)</f>
        <v>0</v>
      </c>
      <c r="BJ332" s="4" t="s">
        <v>75</v>
      </c>
      <c r="BK332" s="237">
        <f>ROUND(I332*H332,2)</f>
        <v>0</v>
      </c>
      <c r="BL332" s="4" t="s">
        <v>292</v>
      </c>
      <c r="BM332" s="236" t="s">
        <v>673</v>
      </c>
    </row>
    <row r="333" spans="2:65" s="242" customFormat="1">
      <c r="B333" s="241"/>
      <c r="D333" s="243" t="s">
        <v>279</v>
      </c>
      <c r="E333" s="244" t="s">
        <v>3</v>
      </c>
      <c r="F333" s="245" t="s">
        <v>182</v>
      </c>
      <c r="H333" s="246">
        <v>15.55</v>
      </c>
      <c r="L333" s="241"/>
      <c r="M333" s="247"/>
      <c r="T333" s="248"/>
      <c r="AT333" s="244" t="s">
        <v>279</v>
      </c>
      <c r="AU333" s="244" t="s">
        <v>77</v>
      </c>
      <c r="AV333" s="242" t="s">
        <v>77</v>
      </c>
      <c r="AW333" s="242" t="s">
        <v>30</v>
      </c>
      <c r="AX333" s="242" t="s">
        <v>68</v>
      </c>
      <c r="AY333" s="244" t="s">
        <v>268</v>
      </c>
    </row>
    <row r="334" spans="2:65" s="242" customFormat="1">
      <c r="B334" s="241"/>
      <c r="D334" s="243" t="s">
        <v>279</v>
      </c>
      <c r="E334" s="244" t="s">
        <v>3</v>
      </c>
      <c r="F334" s="245" t="s">
        <v>1564</v>
      </c>
      <c r="H334" s="246">
        <v>2.262</v>
      </c>
      <c r="L334" s="241"/>
      <c r="M334" s="247"/>
      <c r="T334" s="248"/>
      <c r="AT334" s="244" t="s">
        <v>279</v>
      </c>
      <c r="AU334" s="244" t="s">
        <v>77</v>
      </c>
      <c r="AV334" s="242" t="s">
        <v>77</v>
      </c>
      <c r="AW334" s="242" t="s">
        <v>30</v>
      </c>
      <c r="AX334" s="242" t="s">
        <v>68</v>
      </c>
      <c r="AY334" s="244" t="s">
        <v>268</v>
      </c>
    </row>
    <row r="335" spans="2:65" s="250" customFormat="1">
      <c r="B335" s="249"/>
      <c r="D335" s="243" t="s">
        <v>279</v>
      </c>
      <c r="E335" s="251" t="s">
        <v>3</v>
      </c>
      <c r="F335" s="252" t="s">
        <v>298</v>
      </c>
      <c r="H335" s="253">
        <v>17.812000000000001</v>
      </c>
      <c r="L335" s="249"/>
      <c r="M335" s="254"/>
      <c r="T335" s="255"/>
      <c r="AT335" s="251" t="s">
        <v>279</v>
      </c>
      <c r="AU335" s="251" t="s">
        <v>77</v>
      </c>
      <c r="AV335" s="250" t="s">
        <v>275</v>
      </c>
      <c r="AW335" s="250" t="s">
        <v>30</v>
      </c>
      <c r="AX335" s="250" t="s">
        <v>75</v>
      </c>
      <c r="AY335" s="251" t="s">
        <v>268</v>
      </c>
    </row>
    <row r="336" spans="2:65" s="242" customFormat="1">
      <c r="B336" s="241"/>
      <c r="D336" s="243" t="s">
        <v>279</v>
      </c>
      <c r="F336" s="245" t="s">
        <v>1565</v>
      </c>
      <c r="H336" s="246">
        <v>19.593</v>
      </c>
      <c r="L336" s="241"/>
      <c r="M336" s="247"/>
      <c r="T336" s="248"/>
      <c r="AT336" s="244" t="s">
        <v>279</v>
      </c>
      <c r="AU336" s="244" t="s">
        <v>77</v>
      </c>
      <c r="AV336" s="242" t="s">
        <v>77</v>
      </c>
      <c r="AW336" s="242" t="s">
        <v>4</v>
      </c>
      <c r="AX336" s="242" t="s">
        <v>75</v>
      </c>
      <c r="AY336" s="244" t="s">
        <v>268</v>
      </c>
    </row>
    <row r="337" spans="2:65" s="1" customFormat="1" ht="55.5" customHeight="1">
      <c r="B337" s="14"/>
      <c r="C337" s="225" t="s">
        <v>725</v>
      </c>
      <c r="D337" s="225" t="s">
        <v>271</v>
      </c>
      <c r="E337" s="226" t="s">
        <v>676</v>
      </c>
      <c r="F337" s="227" t="s">
        <v>677</v>
      </c>
      <c r="G337" s="228" t="s">
        <v>353</v>
      </c>
      <c r="H337" s="229">
        <v>0.61799999999999999</v>
      </c>
      <c r="I337" s="230"/>
      <c r="J337" s="231">
        <f>ROUND(I337*H337,2)</f>
        <v>0</v>
      </c>
      <c r="K337" s="227" t="s">
        <v>274</v>
      </c>
      <c r="L337" s="14"/>
      <c r="M337" s="232" t="s">
        <v>3</v>
      </c>
      <c r="N337" s="233" t="s">
        <v>39</v>
      </c>
      <c r="P337" s="234">
        <f>O337*H337</f>
        <v>0</v>
      </c>
      <c r="Q337" s="234">
        <v>0</v>
      </c>
      <c r="R337" s="234">
        <f>Q337*H337</f>
        <v>0</v>
      </c>
      <c r="S337" s="234">
        <v>0</v>
      </c>
      <c r="T337" s="235">
        <f>S337*H337</f>
        <v>0</v>
      </c>
      <c r="AR337" s="236" t="s">
        <v>292</v>
      </c>
      <c r="AT337" s="236" t="s">
        <v>271</v>
      </c>
      <c r="AU337" s="236" t="s">
        <v>77</v>
      </c>
      <c r="AY337" s="4" t="s">
        <v>268</v>
      </c>
      <c r="BE337" s="237">
        <f>IF(N337="základní",J337,0)</f>
        <v>0</v>
      </c>
      <c r="BF337" s="237">
        <f>IF(N337="snížená",J337,0)</f>
        <v>0</v>
      </c>
      <c r="BG337" s="237">
        <f>IF(N337="zákl. přenesená",J337,0)</f>
        <v>0</v>
      </c>
      <c r="BH337" s="237">
        <f>IF(N337="sníž. přenesená",J337,0)</f>
        <v>0</v>
      </c>
      <c r="BI337" s="237">
        <f>IF(N337="nulová",J337,0)</f>
        <v>0</v>
      </c>
      <c r="BJ337" s="4" t="s">
        <v>75</v>
      </c>
      <c r="BK337" s="237">
        <f>ROUND(I337*H337,2)</f>
        <v>0</v>
      </c>
      <c r="BL337" s="4" t="s">
        <v>292</v>
      </c>
      <c r="BM337" s="236" t="s">
        <v>678</v>
      </c>
    </row>
    <row r="338" spans="2:65" s="1" customFormat="1">
      <c r="B338" s="14"/>
      <c r="D338" s="238" t="s">
        <v>277</v>
      </c>
      <c r="F338" s="239" t="s">
        <v>679</v>
      </c>
      <c r="L338" s="14"/>
      <c r="M338" s="240"/>
      <c r="T338" s="142"/>
      <c r="AT338" s="4" t="s">
        <v>277</v>
      </c>
      <c r="AU338" s="4" t="s">
        <v>77</v>
      </c>
    </row>
    <row r="339" spans="2:65" s="214" customFormat="1" ht="20.85" customHeight="1">
      <c r="B339" s="213"/>
      <c r="D339" s="215" t="s">
        <v>67</v>
      </c>
      <c r="E339" s="223" t="s">
        <v>680</v>
      </c>
      <c r="F339" s="223" t="s">
        <v>681</v>
      </c>
      <c r="J339" s="224">
        <f>BK339</f>
        <v>0</v>
      </c>
      <c r="L339" s="213"/>
      <c r="M339" s="218"/>
      <c r="P339" s="219">
        <f>SUM(P340:P357)</f>
        <v>0</v>
      </c>
      <c r="R339" s="219">
        <f>SUM(R340:R357)</f>
        <v>5.5405580000000003E-2</v>
      </c>
      <c r="T339" s="220">
        <f>SUM(T340:T357)</f>
        <v>0</v>
      </c>
      <c r="AR339" s="215" t="s">
        <v>77</v>
      </c>
      <c r="AT339" s="221" t="s">
        <v>67</v>
      </c>
      <c r="AU339" s="221" t="s">
        <v>77</v>
      </c>
      <c r="AY339" s="215" t="s">
        <v>268</v>
      </c>
      <c r="BK339" s="222">
        <f>SUM(BK340:BK357)</f>
        <v>0</v>
      </c>
    </row>
    <row r="340" spans="2:65" s="1" customFormat="1" ht="24.2" customHeight="1">
      <c r="B340" s="14"/>
      <c r="C340" s="225" t="s">
        <v>730</v>
      </c>
      <c r="D340" s="225" t="s">
        <v>271</v>
      </c>
      <c r="E340" s="226" t="s">
        <v>683</v>
      </c>
      <c r="F340" s="227" t="s">
        <v>684</v>
      </c>
      <c r="G340" s="228" t="s">
        <v>184</v>
      </c>
      <c r="H340" s="229">
        <v>15.55</v>
      </c>
      <c r="I340" s="230"/>
      <c r="J340" s="231">
        <f>ROUND(I340*H340,2)</f>
        <v>0</v>
      </c>
      <c r="K340" s="227" t="s">
        <v>274</v>
      </c>
      <c r="L340" s="14"/>
      <c r="M340" s="232" t="s">
        <v>3</v>
      </c>
      <c r="N340" s="233" t="s">
        <v>39</v>
      </c>
      <c r="P340" s="234">
        <f>O340*H340</f>
        <v>0</v>
      </c>
      <c r="Q340" s="234">
        <v>0</v>
      </c>
      <c r="R340" s="234">
        <f>Q340*H340</f>
        <v>0</v>
      </c>
      <c r="S340" s="234">
        <v>0</v>
      </c>
      <c r="T340" s="235">
        <f>S340*H340</f>
        <v>0</v>
      </c>
      <c r="AR340" s="236" t="s">
        <v>292</v>
      </c>
      <c r="AT340" s="236" t="s">
        <v>271</v>
      </c>
      <c r="AU340" s="236" t="s">
        <v>186</v>
      </c>
      <c r="AY340" s="4" t="s">
        <v>268</v>
      </c>
      <c r="BE340" s="237">
        <f>IF(N340="základní",J340,0)</f>
        <v>0</v>
      </c>
      <c r="BF340" s="237">
        <f>IF(N340="snížená",J340,0)</f>
        <v>0</v>
      </c>
      <c r="BG340" s="237">
        <f>IF(N340="zákl. přenesená",J340,0)</f>
        <v>0</v>
      </c>
      <c r="BH340" s="237">
        <f>IF(N340="sníž. přenesená",J340,0)</f>
        <v>0</v>
      </c>
      <c r="BI340" s="237">
        <f>IF(N340="nulová",J340,0)</f>
        <v>0</v>
      </c>
      <c r="BJ340" s="4" t="s">
        <v>75</v>
      </c>
      <c r="BK340" s="237">
        <f>ROUND(I340*H340,2)</f>
        <v>0</v>
      </c>
      <c r="BL340" s="4" t="s">
        <v>292</v>
      </c>
      <c r="BM340" s="236" t="s">
        <v>685</v>
      </c>
    </row>
    <row r="341" spans="2:65" s="1" customFormat="1">
      <c r="B341" s="14"/>
      <c r="D341" s="238" t="s">
        <v>277</v>
      </c>
      <c r="F341" s="239" t="s">
        <v>686</v>
      </c>
      <c r="L341" s="14"/>
      <c r="M341" s="240"/>
      <c r="T341" s="142"/>
      <c r="AT341" s="4" t="s">
        <v>277</v>
      </c>
      <c r="AU341" s="4" t="s">
        <v>186</v>
      </c>
    </row>
    <row r="342" spans="2:65" s="242" customFormat="1">
      <c r="B342" s="241"/>
      <c r="D342" s="243" t="s">
        <v>279</v>
      </c>
      <c r="E342" s="244" t="s">
        <v>3</v>
      </c>
      <c r="F342" s="245" t="s">
        <v>182</v>
      </c>
      <c r="H342" s="246">
        <v>15.55</v>
      </c>
      <c r="L342" s="241"/>
      <c r="M342" s="247"/>
      <c r="T342" s="248"/>
      <c r="AT342" s="244" t="s">
        <v>279</v>
      </c>
      <c r="AU342" s="244" t="s">
        <v>186</v>
      </c>
      <c r="AV342" s="242" t="s">
        <v>77</v>
      </c>
      <c r="AW342" s="242" t="s">
        <v>30</v>
      </c>
      <c r="AX342" s="242" t="s">
        <v>75</v>
      </c>
      <c r="AY342" s="244" t="s">
        <v>268</v>
      </c>
    </row>
    <row r="343" spans="2:65" s="1" customFormat="1" ht="24.2" customHeight="1">
      <c r="B343" s="14"/>
      <c r="C343" s="225" t="s">
        <v>739</v>
      </c>
      <c r="D343" s="225" t="s">
        <v>271</v>
      </c>
      <c r="E343" s="226" t="s">
        <v>688</v>
      </c>
      <c r="F343" s="227" t="s">
        <v>689</v>
      </c>
      <c r="G343" s="228" t="s">
        <v>184</v>
      </c>
      <c r="H343" s="229">
        <v>3.4470000000000001</v>
      </c>
      <c r="I343" s="230"/>
      <c r="J343" s="231">
        <f>ROUND(I343*H343,2)</f>
        <v>0</v>
      </c>
      <c r="K343" s="227" t="s">
        <v>274</v>
      </c>
      <c r="L343" s="14"/>
      <c r="M343" s="232" t="s">
        <v>3</v>
      </c>
      <c r="N343" s="233" t="s">
        <v>39</v>
      </c>
      <c r="P343" s="234">
        <f>O343*H343</f>
        <v>0</v>
      </c>
      <c r="Q343" s="234">
        <v>0</v>
      </c>
      <c r="R343" s="234">
        <f>Q343*H343</f>
        <v>0</v>
      </c>
      <c r="S343" s="234">
        <v>0</v>
      </c>
      <c r="T343" s="235">
        <f>S343*H343</f>
        <v>0</v>
      </c>
      <c r="AR343" s="236" t="s">
        <v>292</v>
      </c>
      <c r="AT343" s="236" t="s">
        <v>271</v>
      </c>
      <c r="AU343" s="236" t="s">
        <v>186</v>
      </c>
      <c r="AY343" s="4" t="s">
        <v>268</v>
      </c>
      <c r="BE343" s="237">
        <f>IF(N343="základní",J343,0)</f>
        <v>0</v>
      </c>
      <c r="BF343" s="237">
        <f>IF(N343="snížená",J343,0)</f>
        <v>0</v>
      </c>
      <c r="BG343" s="237">
        <f>IF(N343="zákl. přenesená",J343,0)</f>
        <v>0</v>
      </c>
      <c r="BH343" s="237">
        <f>IF(N343="sníž. přenesená",J343,0)</f>
        <v>0</v>
      </c>
      <c r="BI343" s="237">
        <f>IF(N343="nulová",J343,0)</f>
        <v>0</v>
      </c>
      <c r="BJ343" s="4" t="s">
        <v>75</v>
      </c>
      <c r="BK343" s="237">
        <f>ROUND(I343*H343,2)</f>
        <v>0</v>
      </c>
      <c r="BL343" s="4" t="s">
        <v>292</v>
      </c>
      <c r="BM343" s="236" t="s">
        <v>690</v>
      </c>
    </row>
    <row r="344" spans="2:65" s="1" customFormat="1">
      <c r="B344" s="14"/>
      <c r="D344" s="238" t="s">
        <v>277</v>
      </c>
      <c r="F344" s="239" t="s">
        <v>691</v>
      </c>
      <c r="L344" s="14"/>
      <c r="M344" s="240"/>
      <c r="T344" s="142"/>
      <c r="AT344" s="4" t="s">
        <v>277</v>
      </c>
      <c r="AU344" s="4" t="s">
        <v>186</v>
      </c>
    </row>
    <row r="345" spans="2:65" s="242" customFormat="1">
      <c r="B345" s="241"/>
      <c r="D345" s="243" t="s">
        <v>279</v>
      </c>
      <c r="E345" s="244" t="s">
        <v>3</v>
      </c>
      <c r="F345" s="245" t="s">
        <v>692</v>
      </c>
      <c r="H345" s="246">
        <v>3.4470000000000001</v>
      </c>
      <c r="L345" s="241"/>
      <c r="M345" s="247"/>
      <c r="T345" s="248"/>
      <c r="AT345" s="244" t="s">
        <v>279</v>
      </c>
      <c r="AU345" s="244" t="s">
        <v>186</v>
      </c>
      <c r="AV345" s="242" t="s">
        <v>77</v>
      </c>
      <c r="AW345" s="242" t="s">
        <v>30</v>
      </c>
      <c r="AX345" s="242" t="s">
        <v>68</v>
      </c>
      <c r="AY345" s="244" t="s">
        <v>268</v>
      </c>
    </row>
    <row r="346" spans="2:65" s="250" customFormat="1">
      <c r="B346" s="249"/>
      <c r="D346" s="243" t="s">
        <v>279</v>
      </c>
      <c r="E346" s="251" t="s">
        <v>3</v>
      </c>
      <c r="F346" s="252" t="s">
        <v>298</v>
      </c>
      <c r="H346" s="253">
        <v>3.4470000000000001</v>
      </c>
      <c r="L346" s="249"/>
      <c r="M346" s="254"/>
      <c r="T346" s="255"/>
      <c r="AT346" s="251" t="s">
        <v>279</v>
      </c>
      <c r="AU346" s="251" t="s">
        <v>186</v>
      </c>
      <c r="AV346" s="250" t="s">
        <v>275</v>
      </c>
      <c r="AW346" s="250" t="s">
        <v>30</v>
      </c>
      <c r="AX346" s="250" t="s">
        <v>75</v>
      </c>
      <c r="AY346" s="251" t="s">
        <v>268</v>
      </c>
    </row>
    <row r="347" spans="2:65" s="1" customFormat="1" ht="24.2" customHeight="1">
      <c r="B347" s="14"/>
      <c r="C347" s="262" t="s">
        <v>744</v>
      </c>
      <c r="D347" s="262" t="s">
        <v>383</v>
      </c>
      <c r="E347" s="263" t="s">
        <v>694</v>
      </c>
      <c r="F347" s="264" t="s">
        <v>695</v>
      </c>
      <c r="G347" s="265" t="s">
        <v>696</v>
      </c>
      <c r="H347" s="266">
        <v>28.495999999999999</v>
      </c>
      <c r="I347" s="267"/>
      <c r="J347" s="268">
        <f>ROUND(I347*H347,2)</f>
        <v>0</v>
      </c>
      <c r="K347" s="264" t="s">
        <v>274</v>
      </c>
      <c r="L347" s="269"/>
      <c r="M347" s="270" t="s">
        <v>3</v>
      </c>
      <c r="N347" s="271" t="s">
        <v>39</v>
      </c>
      <c r="P347" s="234">
        <f>O347*H347</f>
        <v>0</v>
      </c>
      <c r="Q347" s="234">
        <v>1E-3</v>
      </c>
      <c r="R347" s="234">
        <f>Q347*H347</f>
        <v>2.8496E-2</v>
      </c>
      <c r="S347" s="234">
        <v>0</v>
      </c>
      <c r="T347" s="235">
        <f>S347*H347</f>
        <v>0</v>
      </c>
      <c r="AR347" s="236" t="s">
        <v>470</v>
      </c>
      <c r="AT347" s="236" t="s">
        <v>383</v>
      </c>
      <c r="AU347" s="236" t="s">
        <v>186</v>
      </c>
      <c r="AY347" s="4" t="s">
        <v>268</v>
      </c>
      <c r="BE347" s="237">
        <f>IF(N347="základní",J347,0)</f>
        <v>0</v>
      </c>
      <c r="BF347" s="237">
        <f>IF(N347="snížená",J347,0)</f>
        <v>0</v>
      </c>
      <c r="BG347" s="237">
        <f>IF(N347="zákl. přenesená",J347,0)</f>
        <v>0</v>
      </c>
      <c r="BH347" s="237">
        <f>IF(N347="sníž. přenesená",J347,0)</f>
        <v>0</v>
      </c>
      <c r="BI347" s="237">
        <f>IF(N347="nulová",J347,0)</f>
        <v>0</v>
      </c>
      <c r="BJ347" s="4" t="s">
        <v>75</v>
      </c>
      <c r="BK347" s="237">
        <f>ROUND(I347*H347,2)</f>
        <v>0</v>
      </c>
      <c r="BL347" s="4" t="s">
        <v>292</v>
      </c>
      <c r="BM347" s="236" t="s">
        <v>697</v>
      </c>
    </row>
    <row r="348" spans="2:65" s="1" customFormat="1" ht="19.5">
      <c r="B348" s="14"/>
      <c r="D348" s="243" t="s">
        <v>698</v>
      </c>
      <c r="F348" s="281" t="s">
        <v>699</v>
      </c>
      <c r="L348" s="14"/>
      <c r="M348" s="240"/>
      <c r="T348" s="142"/>
      <c r="AT348" s="4" t="s">
        <v>698</v>
      </c>
      <c r="AU348" s="4" t="s">
        <v>186</v>
      </c>
    </row>
    <row r="349" spans="2:65" s="242" customFormat="1">
      <c r="B349" s="241"/>
      <c r="D349" s="243" t="s">
        <v>279</v>
      </c>
      <c r="F349" s="245" t="s">
        <v>1566</v>
      </c>
      <c r="H349" s="246">
        <v>28.495999999999999</v>
      </c>
      <c r="L349" s="241"/>
      <c r="M349" s="247"/>
      <c r="T349" s="248"/>
      <c r="AT349" s="244" t="s">
        <v>279</v>
      </c>
      <c r="AU349" s="244" t="s">
        <v>186</v>
      </c>
      <c r="AV349" s="242" t="s">
        <v>77</v>
      </c>
      <c r="AW349" s="242" t="s">
        <v>4</v>
      </c>
      <c r="AX349" s="242" t="s">
        <v>75</v>
      </c>
      <c r="AY349" s="244" t="s">
        <v>268</v>
      </c>
    </row>
    <row r="350" spans="2:65" s="1" customFormat="1" ht="24.2" customHeight="1">
      <c r="B350" s="14"/>
      <c r="C350" s="225" t="s">
        <v>750</v>
      </c>
      <c r="D350" s="225" t="s">
        <v>271</v>
      </c>
      <c r="E350" s="226" t="s">
        <v>702</v>
      </c>
      <c r="F350" s="227" t="s">
        <v>703</v>
      </c>
      <c r="G350" s="228" t="s">
        <v>379</v>
      </c>
      <c r="H350" s="229">
        <v>22.98</v>
      </c>
      <c r="I350" s="230"/>
      <c r="J350" s="231">
        <f>ROUND(I350*H350,2)</f>
        <v>0</v>
      </c>
      <c r="K350" s="227" t="s">
        <v>274</v>
      </c>
      <c r="L350" s="14"/>
      <c r="M350" s="232" t="s">
        <v>3</v>
      </c>
      <c r="N350" s="233" t="s">
        <v>39</v>
      </c>
      <c r="P350" s="234">
        <f>O350*H350</f>
        <v>0</v>
      </c>
      <c r="Q350" s="234">
        <v>1.7000000000000001E-4</v>
      </c>
      <c r="R350" s="234">
        <f>Q350*H350</f>
        <v>3.9066000000000005E-3</v>
      </c>
      <c r="S350" s="234">
        <v>0</v>
      </c>
      <c r="T350" s="235">
        <f>S350*H350</f>
        <v>0</v>
      </c>
      <c r="AR350" s="236" t="s">
        <v>292</v>
      </c>
      <c r="AT350" s="236" t="s">
        <v>271</v>
      </c>
      <c r="AU350" s="236" t="s">
        <v>186</v>
      </c>
      <c r="AY350" s="4" t="s">
        <v>268</v>
      </c>
      <c r="BE350" s="237">
        <f>IF(N350="základní",J350,0)</f>
        <v>0</v>
      </c>
      <c r="BF350" s="237">
        <f>IF(N350="snížená",J350,0)</f>
        <v>0</v>
      </c>
      <c r="BG350" s="237">
        <f>IF(N350="zákl. přenesená",J350,0)</f>
        <v>0</v>
      </c>
      <c r="BH350" s="237">
        <f>IF(N350="sníž. přenesená",J350,0)</f>
        <v>0</v>
      </c>
      <c r="BI350" s="237">
        <f>IF(N350="nulová",J350,0)</f>
        <v>0</v>
      </c>
      <c r="BJ350" s="4" t="s">
        <v>75</v>
      </c>
      <c r="BK350" s="237">
        <f>ROUND(I350*H350,2)</f>
        <v>0</v>
      </c>
      <c r="BL350" s="4" t="s">
        <v>292</v>
      </c>
      <c r="BM350" s="236" t="s">
        <v>704</v>
      </c>
    </row>
    <row r="351" spans="2:65" s="1" customFormat="1">
      <c r="B351" s="14"/>
      <c r="D351" s="238" t="s">
        <v>277</v>
      </c>
      <c r="F351" s="239" t="s">
        <v>705</v>
      </c>
      <c r="L351" s="14"/>
      <c r="M351" s="240"/>
      <c r="T351" s="142"/>
      <c r="AT351" s="4" t="s">
        <v>277</v>
      </c>
      <c r="AU351" s="4" t="s">
        <v>186</v>
      </c>
    </row>
    <row r="352" spans="2:65" s="257" customFormat="1">
      <c r="B352" s="256"/>
      <c r="D352" s="243" t="s">
        <v>279</v>
      </c>
      <c r="E352" s="258" t="s">
        <v>3</v>
      </c>
      <c r="F352" s="259" t="s">
        <v>706</v>
      </c>
      <c r="H352" s="258" t="s">
        <v>3</v>
      </c>
      <c r="L352" s="256"/>
      <c r="M352" s="260"/>
      <c r="T352" s="261"/>
      <c r="AT352" s="258" t="s">
        <v>279</v>
      </c>
      <c r="AU352" s="258" t="s">
        <v>186</v>
      </c>
      <c r="AV352" s="257" t="s">
        <v>75</v>
      </c>
      <c r="AW352" s="257" t="s">
        <v>30</v>
      </c>
      <c r="AX352" s="257" t="s">
        <v>68</v>
      </c>
      <c r="AY352" s="258" t="s">
        <v>268</v>
      </c>
    </row>
    <row r="353" spans="2:65" s="242" customFormat="1">
      <c r="B353" s="241"/>
      <c r="D353" s="243" t="s">
        <v>279</v>
      </c>
      <c r="E353" s="244" t="s">
        <v>3</v>
      </c>
      <c r="F353" s="245" t="s">
        <v>197</v>
      </c>
      <c r="H353" s="246">
        <v>22.98</v>
      </c>
      <c r="L353" s="241"/>
      <c r="M353" s="247"/>
      <c r="T353" s="248"/>
      <c r="AT353" s="244" t="s">
        <v>279</v>
      </c>
      <c r="AU353" s="244" t="s">
        <v>186</v>
      </c>
      <c r="AV353" s="242" t="s">
        <v>77</v>
      </c>
      <c r="AW353" s="242" t="s">
        <v>30</v>
      </c>
      <c r="AX353" s="242" t="s">
        <v>68</v>
      </c>
      <c r="AY353" s="244" t="s">
        <v>268</v>
      </c>
    </row>
    <row r="354" spans="2:65" s="250" customFormat="1">
      <c r="B354" s="249"/>
      <c r="D354" s="243" t="s">
        <v>279</v>
      </c>
      <c r="E354" s="251" t="s">
        <v>3</v>
      </c>
      <c r="F354" s="252" t="s">
        <v>298</v>
      </c>
      <c r="H354" s="253">
        <v>22.98</v>
      </c>
      <c r="L354" s="249"/>
      <c r="M354" s="254"/>
      <c r="T354" s="255"/>
      <c r="AT354" s="251" t="s">
        <v>279</v>
      </c>
      <c r="AU354" s="251" t="s">
        <v>186</v>
      </c>
      <c r="AV354" s="250" t="s">
        <v>275</v>
      </c>
      <c r="AW354" s="250" t="s">
        <v>30</v>
      </c>
      <c r="AX354" s="250" t="s">
        <v>75</v>
      </c>
      <c r="AY354" s="251" t="s">
        <v>268</v>
      </c>
    </row>
    <row r="355" spans="2:65" s="1" customFormat="1" ht="16.5" customHeight="1">
      <c r="B355" s="14"/>
      <c r="C355" s="262" t="s">
        <v>757</v>
      </c>
      <c r="D355" s="262" t="s">
        <v>383</v>
      </c>
      <c r="E355" s="263" t="s">
        <v>708</v>
      </c>
      <c r="F355" s="264" t="s">
        <v>709</v>
      </c>
      <c r="G355" s="265" t="s">
        <v>379</v>
      </c>
      <c r="H355" s="266">
        <v>25.277999999999999</v>
      </c>
      <c r="I355" s="267"/>
      <c r="J355" s="268">
        <f>ROUND(I355*H355,2)</f>
        <v>0</v>
      </c>
      <c r="K355" s="264" t="s">
        <v>274</v>
      </c>
      <c r="L355" s="269"/>
      <c r="M355" s="270" t="s">
        <v>3</v>
      </c>
      <c r="N355" s="271" t="s">
        <v>39</v>
      </c>
      <c r="P355" s="234">
        <f>O355*H355</f>
        <v>0</v>
      </c>
      <c r="Q355" s="234">
        <v>9.1E-4</v>
      </c>
      <c r="R355" s="234">
        <f>Q355*H355</f>
        <v>2.3002979999999999E-2</v>
      </c>
      <c r="S355" s="234">
        <v>0</v>
      </c>
      <c r="T355" s="235">
        <f>S355*H355</f>
        <v>0</v>
      </c>
      <c r="AR355" s="236" t="s">
        <v>470</v>
      </c>
      <c r="AT355" s="236" t="s">
        <v>383</v>
      </c>
      <c r="AU355" s="236" t="s">
        <v>186</v>
      </c>
      <c r="AY355" s="4" t="s">
        <v>268</v>
      </c>
      <c r="BE355" s="237">
        <f>IF(N355="základní",J355,0)</f>
        <v>0</v>
      </c>
      <c r="BF355" s="237">
        <f>IF(N355="snížená",J355,0)</f>
        <v>0</v>
      </c>
      <c r="BG355" s="237">
        <f>IF(N355="zákl. přenesená",J355,0)</f>
        <v>0</v>
      </c>
      <c r="BH355" s="237">
        <f>IF(N355="sníž. přenesená",J355,0)</f>
        <v>0</v>
      </c>
      <c r="BI355" s="237">
        <f>IF(N355="nulová",J355,0)</f>
        <v>0</v>
      </c>
      <c r="BJ355" s="4" t="s">
        <v>75</v>
      </c>
      <c r="BK355" s="237">
        <f>ROUND(I355*H355,2)</f>
        <v>0</v>
      </c>
      <c r="BL355" s="4" t="s">
        <v>292</v>
      </c>
      <c r="BM355" s="236" t="s">
        <v>710</v>
      </c>
    </row>
    <row r="356" spans="2:65" s="1" customFormat="1" ht="19.5">
      <c r="B356" s="14"/>
      <c r="D356" s="243" t="s">
        <v>698</v>
      </c>
      <c r="F356" s="281" t="s">
        <v>711</v>
      </c>
      <c r="L356" s="14"/>
      <c r="M356" s="240"/>
      <c r="T356" s="142"/>
      <c r="AT356" s="4" t="s">
        <v>698</v>
      </c>
      <c r="AU356" s="4" t="s">
        <v>186</v>
      </c>
    </row>
    <row r="357" spans="2:65" s="242" customFormat="1">
      <c r="B357" s="241"/>
      <c r="D357" s="243" t="s">
        <v>279</v>
      </c>
      <c r="F357" s="245" t="s">
        <v>1567</v>
      </c>
      <c r="H357" s="246">
        <v>25.277999999999999</v>
      </c>
      <c r="L357" s="241"/>
      <c r="M357" s="247"/>
      <c r="T357" s="248"/>
      <c r="AT357" s="244" t="s">
        <v>279</v>
      </c>
      <c r="AU357" s="244" t="s">
        <v>186</v>
      </c>
      <c r="AV357" s="242" t="s">
        <v>77</v>
      </c>
      <c r="AW357" s="242" t="s">
        <v>4</v>
      </c>
      <c r="AX357" s="242" t="s">
        <v>75</v>
      </c>
      <c r="AY357" s="244" t="s">
        <v>268</v>
      </c>
    </row>
    <row r="358" spans="2:65" s="214" customFormat="1" ht="22.9" customHeight="1">
      <c r="B358" s="213"/>
      <c r="D358" s="215" t="s">
        <v>67</v>
      </c>
      <c r="E358" s="223" t="s">
        <v>713</v>
      </c>
      <c r="F358" s="223" t="s">
        <v>714</v>
      </c>
      <c r="J358" s="224">
        <f>BK358</f>
        <v>0</v>
      </c>
      <c r="L358" s="213"/>
      <c r="M358" s="218"/>
      <c r="P358" s="219">
        <f>SUM(P359:P397)</f>
        <v>0</v>
      </c>
      <c r="R358" s="219">
        <f>SUM(R359:R397)</f>
        <v>1.0806582199999999</v>
      </c>
      <c r="T358" s="220">
        <f>SUM(T359:T397)</f>
        <v>0</v>
      </c>
      <c r="AR358" s="215" t="s">
        <v>77</v>
      </c>
      <c r="AT358" s="221" t="s">
        <v>67</v>
      </c>
      <c r="AU358" s="221" t="s">
        <v>75</v>
      </c>
      <c r="AY358" s="215" t="s">
        <v>268</v>
      </c>
      <c r="BK358" s="222">
        <f>SUM(BK359:BK397)</f>
        <v>0</v>
      </c>
    </row>
    <row r="359" spans="2:65" s="1" customFormat="1" ht="24.2" customHeight="1">
      <c r="B359" s="14"/>
      <c r="C359" s="225" t="s">
        <v>763</v>
      </c>
      <c r="D359" s="225" t="s">
        <v>271</v>
      </c>
      <c r="E359" s="226" t="s">
        <v>716</v>
      </c>
      <c r="F359" s="227" t="s">
        <v>717</v>
      </c>
      <c r="G359" s="228" t="s">
        <v>184</v>
      </c>
      <c r="H359" s="229">
        <v>43.966000000000001</v>
      </c>
      <c r="I359" s="230"/>
      <c r="J359" s="231">
        <f>ROUND(I359*H359,2)</f>
        <v>0</v>
      </c>
      <c r="K359" s="227" t="s">
        <v>274</v>
      </c>
      <c r="L359" s="14"/>
      <c r="M359" s="232" t="s">
        <v>3</v>
      </c>
      <c r="N359" s="233" t="s">
        <v>39</v>
      </c>
      <c r="P359" s="234">
        <f>O359*H359</f>
        <v>0</v>
      </c>
      <c r="Q359" s="234">
        <v>2.9999999999999997E-4</v>
      </c>
      <c r="R359" s="234">
        <f>Q359*H359</f>
        <v>1.31898E-2</v>
      </c>
      <c r="S359" s="234">
        <v>0</v>
      </c>
      <c r="T359" s="235">
        <f>S359*H359</f>
        <v>0</v>
      </c>
      <c r="AR359" s="236" t="s">
        <v>292</v>
      </c>
      <c r="AT359" s="236" t="s">
        <v>271</v>
      </c>
      <c r="AU359" s="236" t="s">
        <v>77</v>
      </c>
      <c r="AY359" s="4" t="s">
        <v>268</v>
      </c>
      <c r="BE359" s="237">
        <f>IF(N359="základní",J359,0)</f>
        <v>0</v>
      </c>
      <c r="BF359" s="237">
        <f>IF(N359="snížená",J359,0)</f>
        <v>0</v>
      </c>
      <c r="BG359" s="237">
        <f>IF(N359="zákl. přenesená",J359,0)</f>
        <v>0</v>
      </c>
      <c r="BH359" s="237">
        <f>IF(N359="sníž. přenesená",J359,0)</f>
        <v>0</v>
      </c>
      <c r="BI359" s="237">
        <f>IF(N359="nulová",J359,0)</f>
        <v>0</v>
      </c>
      <c r="BJ359" s="4" t="s">
        <v>75</v>
      </c>
      <c r="BK359" s="237">
        <f>ROUND(I359*H359,2)</f>
        <v>0</v>
      </c>
      <c r="BL359" s="4" t="s">
        <v>292</v>
      </c>
      <c r="BM359" s="236" t="s">
        <v>718</v>
      </c>
    </row>
    <row r="360" spans="2:65" s="1" customFormat="1">
      <c r="B360" s="14"/>
      <c r="D360" s="238" t="s">
        <v>277</v>
      </c>
      <c r="F360" s="239" t="s">
        <v>719</v>
      </c>
      <c r="L360" s="14"/>
      <c r="M360" s="240"/>
      <c r="T360" s="142"/>
      <c r="AT360" s="4" t="s">
        <v>277</v>
      </c>
      <c r="AU360" s="4" t="s">
        <v>77</v>
      </c>
    </row>
    <row r="361" spans="2:65" s="242" customFormat="1">
      <c r="B361" s="241"/>
      <c r="D361" s="243" t="s">
        <v>279</v>
      </c>
      <c r="E361" s="244" t="s">
        <v>3</v>
      </c>
      <c r="F361" s="245" t="s">
        <v>200</v>
      </c>
      <c r="H361" s="246">
        <v>43.966000000000001</v>
      </c>
      <c r="L361" s="241"/>
      <c r="M361" s="247"/>
      <c r="T361" s="248"/>
      <c r="AT361" s="244" t="s">
        <v>279</v>
      </c>
      <c r="AU361" s="244" t="s">
        <v>77</v>
      </c>
      <c r="AV361" s="242" t="s">
        <v>77</v>
      </c>
      <c r="AW361" s="242" t="s">
        <v>30</v>
      </c>
      <c r="AX361" s="242" t="s">
        <v>75</v>
      </c>
      <c r="AY361" s="244" t="s">
        <v>268</v>
      </c>
    </row>
    <row r="362" spans="2:65" s="1" customFormat="1" ht="37.9" customHeight="1">
      <c r="B362" s="14"/>
      <c r="C362" s="225" t="s">
        <v>768</v>
      </c>
      <c r="D362" s="225" t="s">
        <v>271</v>
      </c>
      <c r="E362" s="226" t="s">
        <v>721</v>
      </c>
      <c r="F362" s="227" t="s">
        <v>722</v>
      </c>
      <c r="G362" s="228" t="s">
        <v>184</v>
      </c>
      <c r="H362" s="229">
        <v>43.966000000000001</v>
      </c>
      <c r="I362" s="230"/>
      <c r="J362" s="231">
        <f>ROUND(I362*H362,2)</f>
        <v>0</v>
      </c>
      <c r="K362" s="227" t="s">
        <v>274</v>
      </c>
      <c r="L362" s="14"/>
      <c r="M362" s="232" t="s">
        <v>3</v>
      </c>
      <c r="N362" s="233" t="s">
        <v>39</v>
      </c>
      <c r="P362" s="234">
        <f>O362*H362</f>
        <v>0</v>
      </c>
      <c r="Q362" s="234">
        <v>5.5799999999999999E-3</v>
      </c>
      <c r="R362" s="234">
        <f>Q362*H362</f>
        <v>0.24533028000000001</v>
      </c>
      <c r="S362" s="234">
        <v>0</v>
      </c>
      <c r="T362" s="235">
        <f>S362*H362</f>
        <v>0</v>
      </c>
      <c r="AR362" s="236" t="s">
        <v>292</v>
      </c>
      <c r="AT362" s="236" t="s">
        <v>271</v>
      </c>
      <c r="AU362" s="236" t="s">
        <v>77</v>
      </c>
      <c r="AY362" s="4" t="s">
        <v>268</v>
      </c>
      <c r="BE362" s="237">
        <f>IF(N362="základní",J362,0)</f>
        <v>0</v>
      </c>
      <c r="BF362" s="237">
        <f>IF(N362="snížená",J362,0)</f>
        <v>0</v>
      </c>
      <c r="BG362" s="237">
        <f>IF(N362="zákl. přenesená",J362,0)</f>
        <v>0</v>
      </c>
      <c r="BH362" s="237">
        <f>IF(N362="sníž. přenesená",J362,0)</f>
        <v>0</v>
      </c>
      <c r="BI362" s="237">
        <f>IF(N362="nulová",J362,0)</f>
        <v>0</v>
      </c>
      <c r="BJ362" s="4" t="s">
        <v>75</v>
      </c>
      <c r="BK362" s="237">
        <f>ROUND(I362*H362,2)</f>
        <v>0</v>
      </c>
      <c r="BL362" s="4" t="s">
        <v>292</v>
      </c>
      <c r="BM362" s="236" t="s">
        <v>723</v>
      </c>
    </row>
    <row r="363" spans="2:65" s="1" customFormat="1">
      <c r="B363" s="14"/>
      <c r="D363" s="238" t="s">
        <v>277</v>
      </c>
      <c r="F363" s="239" t="s">
        <v>724</v>
      </c>
      <c r="L363" s="14"/>
      <c r="M363" s="240"/>
      <c r="T363" s="142"/>
      <c r="AT363" s="4" t="s">
        <v>277</v>
      </c>
      <c r="AU363" s="4" t="s">
        <v>77</v>
      </c>
    </row>
    <row r="364" spans="2:65" s="1" customFormat="1" ht="33" customHeight="1">
      <c r="B364" s="14"/>
      <c r="C364" s="262" t="s">
        <v>773</v>
      </c>
      <c r="D364" s="262" t="s">
        <v>383</v>
      </c>
      <c r="E364" s="263" t="s">
        <v>726</v>
      </c>
      <c r="F364" s="264" t="s">
        <v>727</v>
      </c>
      <c r="G364" s="265" t="s">
        <v>184</v>
      </c>
      <c r="H364" s="266">
        <v>48.363</v>
      </c>
      <c r="I364" s="267"/>
      <c r="J364" s="268">
        <f>ROUND(I364*H364,2)</f>
        <v>0</v>
      </c>
      <c r="K364" s="264" t="s">
        <v>274</v>
      </c>
      <c r="L364" s="269"/>
      <c r="M364" s="270" t="s">
        <v>3</v>
      </c>
      <c r="N364" s="271" t="s">
        <v>39</v>
      </c>
      <c r="P364" s="234">
        <f>O364*H364</f>
        <v>0</v>
      </c>
      <c r="Q364" s="234">
        <v>1.4290000000000001E-2</v>
      </c>
      <c r="R364" s="234">
        <f>Q364*H364</f>
        <v>0.69110727000000005</v>
      </c>
      <c r="S364" s="234">
        <v>0</v>
      </c>
      <c r="T364" s="235">
        <f>S364*H364</f>
        <v>0</v>
      </c>
      <c r="AR364" s="236" t="s">
        <v>470</v>
      </c>
      <c r="AT364" s="236" t="s">
        <v>383</v>
      </c>
      <c r="AU364" s="236" t="s">
        <v>77</v>
      </c>
      <c r="AY364" s="4" t="s">
        <v>268</v>
      </c>
      <c r="BE364" s="237">
        <f>IF(N364="základní",J364,0)</f>
        <v>0</v>
      </c>
      <c r="BF364" s="237">
        <f>IF(N364="snížená",J364,0)</f>
        <v>0</v>
      </c>
      <c r="BG364" s="237">
        <f>IF(N364="zákl. přenesená",J364,0)</f>
        <v>0</v>
      </c>
      <c r="BH364" s="237">
        <f>IF(N364="sníž. přenesená",J364,0)</f>
        <v>0</v>
      </c>
      <c r="BI364" s="237">
        <f>IF(N364="nulová",J364,0)</f>
        <v>0</v>
      </c>
      <c r="BJ364" s="4" t="s">
        <v>75</v>
      </c>
      <c r="BK364" s="237">
        <f>ROUND(I364*H364,2)</f>
        <v>0</v>
      </c>
      <c r="BL364" s="4" t="s">
        <v>292</v>
      </c>
      <c r="BM364" s="236" t="s">
        <v>728</v>
      </c>
    </row>
    <row r="365" spans="2:65" s="242" customFormat="1">
      <c r="B365" s="241"/>
      <c r="D365" s="243" t="s">
        <v>279</v>
      </c>
      <c r="F365" s="245" t="s">
        <v>1568</v>
      </c>
      <c r="H365" s="246">
        <v>48.363</v>
      </c>
      <c r="L365" s="241"/>
      <c r="M365" s="247"/>
      <c r="T365" s="248"/>
      <c r="AT365" s="244" t="s">
        <v>279</v>
      </c>
      <c r="AU365" s="244" t="s">
        <v>77</v>
      </c>
      <c r="AV365" s="242" t="s">
        <v>77</v>
      </c>
      <c r="AW365" s="242" t="s">
        <v>4</v>
      </c>
      <c r="AX365" s="242" t="s">
        <v>75</v>
      </c>
      <c r="AY365" s="244" t="s">
        <v>268</v>
      </c>
    </row>
    <row r="366" spans="2:65" s="1" customFormat="1" ht="33" customHeight="1">
      <c r="B366" s="14"/>
      <c r="C366" s="225" t="s">
        <v>777</v>
      </c>
      <c r="D366" s="225" t="s">
        <v>271</v>
      </c>
      <c r="E366" s="226" t="s">
        <v>731</v>
      </c>
      <c r="F366" s="227" t="s">
        <v>732</v>
      </c>
      <c r="G366" s="228" t="s">
        <v>379</v>
      </c>
      <c r="H366" s="229">
        <v>10.88</v>
      </c>
      <c r="I366" s="230"/>
      <c r="J366" s="231">
        <f>ROUND(I366*H366,2)</f>
        <v>0</v>
      </c>
      <c r="K366" s="227" t="s">
        <v>274</v>
      </c>
      <c r="L366" s="14"/>
      <c r="M366" s="232" t="s">
        <v>3</v>
      </c>
      <c r="N366" s="233" t="s">
        <v>39</v>
      </c>
      <c r="P366" s="234">
        <f>O366*H366</f>
        <v>0</v>
      </c>
      <c r="Q366" s="234">
        <v>2.0000000000000001E-4</v>
      </c>
      <c r="R366" s="234">
        <f>Q366*H366</f>
        <v>2.1760000000000004E-3</v>
      </c>
      <c r="S366" s="234">
        <v>0</v>
      </c>
      <c r="T366" s="235">
        <f>S366*H366</f>
        <v>0</v>
      </c>
      <c r="AR366" s="236" t="s">
        <v>292</v>
      </c>
      <c r="AT366" s="236" t="s">
        <v>271</v>
      </c>
      <c r="AU366" s="236" t="s">
        <v>77</v>
      </c>
      <c r="AY366" s="4" t="s">
        <v>268</v>
      </c>
      <c r="BE366" s="237">
        <f>IF(N366="základní",J366,0)</f>
        <v>0</v>
      </c>
      <c r="BF366" s="237">
        <f>IF(N366="snížená",J366,0)</f>
        <v>0</v>
      </c>
      <c r="BG366" s="237">
        <f>IF(N366="zákl. přenesená",J366,0)</f>
        <v>0</v>
      </c>
      <c r="BH366" s="237">
        <f>IF(N366="sníž. přenesená",J366,0)</f>
        <v>0</v>
      </c>
      <c r="BI366" s="237">
        <f>IF(N366="nulová",J366,0)</f>
        <v>0</v>
      </c>
      <c r="BJ366" s="4" t="s">
        <v>75</v>
      </c>
      <c r="BK366" s="237">
        <f>ROUND(I366*H366,2)</f>
        <v>0</v>
      </c>
      <c r="BL366" s="4" t="s">
        <v>292</v>
      </c>
      <c r="BM366" s="236" t="s">
        <v>733</v>
      </c>
    </row>
    <row r="367" spans="2:65" s="1" customFormat="1">
      <c r="B367" s="14"/>
      <c r="D367" s="238" t="s">
        <v>277</v>
      </c>
      <c r="F367" s="239" t="s">
        <v>734</v>
      </c>
      <c r="L367" s="14"/>
      <c r="M367" s="240"/>
      <c r="T367" s="142"/>
      <c r="AT367" s="4" t="s">
        <v>277</v>
      </c>
      <c r="AU367" s="4" t="s">
        <v>77</v>
      </c>
    </row>
    <row r="368" spans="2:65" s="257" customFormat="1">
      <c r="B368" s="256"/>
      <c r="D368" s="243" t="s">
        <v>279</v>
      </c>
      <c r="E368" s="258" t="s">
        <v>3</v>
      </c>
      <c r="F368" s="259" t="s">
        <v>1496</v>
      </c>
      <c r="H368" s="258" t="s">
        <v>3</v>
      </c>
      <c r="L368" s="256"/>
      <c r="M368" s="260"/>
      <c r="T368" s="261"/>
      <c r="AT368" s="258" t="s">
        <v>279</v>
      </c>
      <c r="AU368" s="258" t="s">
        <v>77</v>
      </c>
      <c r="AV368" s="257" t="s">
        <v>75</v>
      </c>
      <c r="AW368" s="257" t="s">
        <v>30</v>
      </c>
      <c r="AX368" s="257" t="s">
        <v>68</v>
      </c>
      <c r="AY368" s="258" t="s">
        <v>268</v>
      </c>
    </row>
    <row r="369" spans="2:65" s="242" customFormat="1">
      <c r="B369" s="241"/>
      <c r="D369" s="243" t="s">
        <v>279</v>
      </c>
      <c r="E369" s="244" t="s">
        <v>3</v>
      </c>
      <c r="F369" s="245" t="s">
        <v>1569</v>
      </c>
      <c r="H369" s="246">
        <v>5.23</v>
      </c>
      <c r="L369" s="241"/>
      <c r="M369" s="247"/>
      <c r="T369" s="248"/>
      <c r="AT369" s="244" t="s">
        <v>279</v>
      </c>
      <c r="AU369" s="244" t="s">
        <v>77</v>
      </c>
      <c r="AV369" s="242" t="s">
        <v>77</v>
      </c>
      <c r="AW369" s="242" t="s">
        <v>30</v>
      </c>
      <c r="AX369" s="242" t="s">
        <v>68</v>
      </c>
      <c r="AY369" s="244" t="s">
        <v>268</v>
      </c>
    </row>
    <row r="370" spans="2:65" s="257" customFormat="1">
      <c r="B370" s="256"/>
      <c r="D370" s="243" t="s">
        <v>279</v>
      </c>
      <c r="E370" s="258" t="s">
        <v>3</v>
      </c>
      <c r="F370" s="259" t="s">
        <v>735</v>
      </c>
      <c r="H370" s="258" t="s">
        <v>3</v>
      </c>
      <c r="L370" s="256"/>
      <c r="M370" s="260"/>
      <c r="T370" s="261"/>
      <c r="AT370" s="258" t="s">
        <v>279</v>
      </c>
      <c r="AU370" s="258" t="s">
        <v>77</v>
      </c>
      <c r="AV370" s="257" t="s">
        <v>75</v>
      </c>
      <c r="AW370" s="257" t="s">
        <v>30</v>
      </c>
      <c r="AX370" s="257" t="s">
        <v>68</v>
      </c>
      <c r="AY370" s="258" t="s">
        <v>268</v>
      </c>
    </row>
    <row r="371" spans="2:65" s="242" customFormat="1">
      <c r="B371" s="241"/>
      <c r="D371" s="243" t="s">
        <v>279</v>
      </c>
      <c r="E371" s="244" t="s">
        <v>3</v>
      </c>
      <c r="F371" s="245" t="s">
        <v>221</v>
      </c>
      <c r="H371" s="246">
        <v>5.65</v>
      </c>
      <c r="L371" s="241"/>
      <c r="M371" s="247"/>
      <c r="T371" s="248"/>
      <c r="AT371" s="244" t="s">
        <v>279</v>
      </c>
      <c r="AU371" s="244" t="s">
        <v>77</v>
      </c>
      <c r="AV371" s="242" t="s">
        <v>77</v>
      </c>
      <c r="AW371" s="242" t="s">
        <v>30</v>
      </c>
      <c r="AX371" s="242" t="s">
        <v>68</v>
      </c>
      <c r="AY371" s="244" t="s">
        <v>268</v>
      </c>
    </row>
    <row r="372" spans="2:65" s="250" customFormat="1">
      <c r="B372" s="249"/>
      <c r="D372" s="243" t="s">
        <v>279</v>
      </c>
      <c r="E372" s="251" t="s">
        <v>3</v>
      </c>
      <c r="F372" s="252" t="s">
        <v>298</v>
      </c>
      <c r="H372" s="253">
        <v>10.88</v>
      </c>
      <c r="L372" s="249"/>
      <c r="M372" s="254"/>
      <c r="T372" s="255"/>
      <c r="AT372" s="251" t="s">
        <v>279</v>
      </c>
      <c r="AU372" s="251" t="s">
        <v>77</v>
      </c>
      <c r="AV372" s="250" t="s">
        <v>275</v>
      </c>
      <c r="AW372" s="250" t="s">
        <v>30</v>
      </c>
      <c r="AX372" s="250" t="s">
        <v>75</v>
      </c>
      <c r="AY372" s="251" t="s">
        <v>268</v>
      </c>
    </row>
    <row r="373" spans="2:65" s="1" customFormat="1" ht="24.2" customHeight="1">
      <c r="B373" s="14"/>
      <c r="C373" s="262" t="s">
        <v>781</v>
      </c>
      <c r="D373" s="262" t="s">
        <v>383</v>
      </c>
      <c r="E373" s="263" t="s">
        <v>740</v>
      </c>
      <c r="F373" s="264" t="s">
        <v>741</v>
      </c>
      <c r="G373" s="265" t="s">
        <v>379</v>
      </c>
      <c r="H373" s="266">
        <v>11.968</v>
      </c>
      <c r="I373" s="267"/>
      <c r="J373" s="268">
        <f>ROUND(I373*H373,2)</f>
        <v>0</v>
      </c>
      <c r="K373" s="264" t="s">
        <v>274</v>
      </c>
      <c r="L373" s="269"/>
      <c r="M373" s="270" t="s">
        <v>3</v>
      </c>
      <c r="N373" s="271" t="s">
        <v>39</v>
      </c>
      <c r="P373" s="234">
        <f>O373*H373</f>
        <v>0</v>
      </c>
      <c r="Q373" s="234">
        <v>2.5999999999999998E-4</v>
      </c>
      <c r="R373" s="234">
        <f>Q373*H373</f>
        <v>3.1116799999999999E-3</v>
      </c>
      <c r="S373" s="234">
        <v>0</v>
      </c>
      <c r="T373" s="235">
        <f>S373*H373</f>
        <v>0</v>
      </c>
      <c r="AR373" s="236" t="s">
        <v>470</v>
      </c>
      <c r="AT373" s="236" t="s">
        <v>383</v>
      </c>
      <c r="AU373" s="236" t="s">
        <v>77</v>
      </c>
      <c r="AY373" s="4" t="s">
        <v>268</v>
      </c>
      <c r="BE373" s="237">
        <f>IF(N373="základní",J373,0)</f>
        <v>0</v>
      </c>
      <c r="BF373" s="237">
        <f>IF(N373="snížená",J373,0)</f>
        <v>0</v>
      </c>
      <c r="BG373" s="237">
        <f>IF(N373="zákl. přenesená",J373,0)</f>
        <v>0</v>
      </c>
      <c r="BH373" s="237">
        <f>IF(N373="sníž. přenesená",J373,0)</f>
        <v>0</v>
      </c>
      <c r="BI373" s="237">
        <f>IF(N373="nulová",J373,0)</f>
        <v>0</v>
      </c>
      <c r="BJ373" s="4" t="s">
        <v>75</v>
      </c>
      <c r="BK373" s="237">
        <f>ROUND(I373*H373,2)</f>
        <v>0</v>
      </c>
      <c r="BL373" s="4" t="s">
        <v>292</v>
      </c>
      <c r="BM373" s="236" t="s">
        <v>742</v>
      </c>
    </row>
    <row r="374" spans="2:65" s="242" customFormat="1">
      <c r="B374" s="241"/>
      <c r="D374" s="243" t="s">
        <v>279</v>
      </c>
      <c r="F374" s="245" t="s">
        <v>1570</v>
      </c>
      <c r="H374" s="246">
        <v>11.968</v>
      </c>
      <c r="L374" s="241"/>
      <c r="M374" s="247"/>
      <c r="T374" s="248"/>
      <c r="AT374" s="244" t="s">
        <v>279</v>
      </c>
      <c r="AU374" s="244" t="s">
        <v>77</v>
      </c>
      <c r="AV374" s="242" t="s">
        <v>77</v>
      </c>
      <c r="AW374" s="242" t="s">
        <v>4</v>
      </c>
      <c r="AX374" s="242" t="s">
        <v>75</v>
      </c>
      <c r="AY374" s="244" t="s">
        <v>268</v>
      </c>
    </row>
    <row r="375" spans="2:65" s="1" customFormat="1" ht="24.2" customHeight="1">
      <c r="B375" s="14"/>
      <c r="C375" s="225" t="s">
        <v>784</v>
      </c>
      <c r="D375" s="225" t="s">
        <v>271</v>
      </c>
      <c r="E375" s="226" t="s">
        <v>745</v>
      </c>
      <c r="F375" s="227" t="s">
        <v>746</v>
      </c>
      <c r="G375" s="228" t="s">
        <v>379</v>
      </c>
      <c r="H375" s="229">
        <v>46.21</v>
      </c>
      <c r="I375" s="230"/>
      <c r="J375" s="231">
        <f>ROUND(I375*H375,2)</f>
        <v>0</v>
      </c>
      <c r="K375" s="227" t="s">
        <v>274</v>
      </c>
      <c r="L375" s="14"/>
      <c r="M375" s="232" t="s">
        <v>3</v>
      </c>
      <c r="N375" s="233" t="s">
        <v>39</v>
      </c>
      <c r="P375" s="234">
        <f>O375*H375</f>
        <v>0</v>
      </c>
      <c r="Q375" s="234">
        <v>9.0000000000000006E-5</v>
      </c>
      <c r="R375" s="234">
        <f>Q375*H375</f>
        <v>4.1589000000000001E-3</v>
      </c>
      <c r="S375" s="234">
        <v>0</v>
      </c>
      <c r="T375" s="235">
        <f>S375*H375</f>
        <v>0</v>
      </c>
      <c r="AR375" s="236" t="s">
        <v>292</v>
      </c>
      <c r="AT375" s="236" t="s">
        <v>271</v>
      </c>
      <c r="AU375" s="236" t="s">
        <v>77</v>
      </c>
      <c r="AY375" s="4" t="s">
        <v>268</v>
      </c>
      <c r="BE375" s="237">
        <f>IF(N375="základní",J375,0)</f>
        <v>0</v>
      </c>
      <c r="BF375" s="237">
        <f>IF(N375="snížená",J375,0)</f>
        <v>0</v>
      </c>
      <c r="BG375" s="237">
        <f>IF(N375="zákl. přenesená",J375,0)</f>
        <v>0</v>
      </c>
      <c r="BH375" s="237">
        <f>IF(N375="sníž. přenesená",J375,0)</f>
        <v>0</v>
      </c>
      <c r="BI375" s="237">
        <f>IF(N375="nulová",J375,0)</f>
        <v>0</v>
      </c>
      <c r="BJ375" s="4" t="s">
        <v>75</v>
      </c>
      <c r="BK375" s="237">
        <f>ROUND(I375*H375,2)</f>
        <v>0</v>
      </c>
      <c r="BL375" s="4" t="s">
        <v>292</v>
      </c>
      <c r="BM375" s="236" t="s">
        <v>747</v>
      </c>
    </row>
    <row r="376" spans="2:65" s="1" customFormat="1">
      <c r="B376" s="14"/>
      <c r="D376" s="238" t="s">
        <v>277</v>
      </c>
      <c r="F376" s="239" t="s">
        <v>748</v>
      </c>
      <c r="L376" s="14"/>
      <c r="M376" s="240"/>
      <c r="T376" s="142"/>
      <c r="AT376" s="4" t="s">
        <v>277</v>
      </c>
      <c r="AU376" s="4" t="s">
        <v>77</v>
      </c>
    </row>
    <row r="377" spans="2:65" s="242" customFormat="1">
      <c r="B377" s="241"/>
      <c r="D377" s="243" t="s">
        <v>279</v>
      </c>
      <c r="E377" s="244" t="s">
        <v>3</v>
      </c>
      <c r="F377" s="245" t="s">
        <v>1571</v>
      </c>
      <c r="H377" s="246">
        <v>28.21</v>
      </c>
      <c r="L377" s="241"/>
      <c r="M377" s="247"/>
      <c r="T377" s="248"/>
      <c r="AT377" s="244" t="s">
        <v>279</v>
      </c>
      <c r="AU377" s="244" t="s">
        <v>77</v>
      </c>
      <c r="AV377" s="242" t="s">
        <v>77</v>
      </c>
      <c r="AW377" s="242" t="s">
        <v>30</v>
      </c>
      <c r="AX377" s="242" t="s">
        <v>68</v>
      </c>
      <c r="AY377" s="244" t="s">
        <v>268</v>
      </c>
    </row>
    <row r="378" spans="2:65" s="242" customFormat="1">
      <c r="B378" s="241"/>
      <c r="D378" s="243" t="s">
        <v>279</v>
      </c>
      <c r="E378" s="244" t="s">
        <v>3</v>
      </c>
      <c r="F378" s="245" t="s">
        <v>1572</v>
      </c>
      <c r="H378" s="246">
        <v>18</v>
      </c>
      <c r="L378" s="241"/>
      <c r="M378" s="247"/>
      <c r="T378" s="248"/>
      <c r="AT378" s="244" t="s">
        <v>279</v>
      </c>
      <c r="AU378" s="244" t="s">
        <v>77</v>
      </c>
      <c r="AV378" s="242" t="s">
        <v>77</v>
      </c>
      <c r="AW378" s="242" t="s">
        <v>30</v>
      </c>
      <c r="AX378" s="242" t="s">
        <v>68</v>
      </c>
      <c r="AY378" s="244" t="s">
        <v>268</v>
      </c>
    </row>
    <row r="379" spans="2:65" s="250" customFormat="1">
      <c r="B379" s="249"/>
      <c r="D379" s="243" t="s">
        <v>279</v>
      </c>
      <c r="E379" s="251" t="s">
        <v>3</v>
      </c>
      <c r="F379" s="252" t="s">
        <v>298</v>
      </c>
      <c r="H379" s="253">
        <v>46.21</v>
      </c>
      <c r="L379" s="249"/>
      <c r="M379" s="254"/>
      <c r="T379" s="255"/>
      <c r="AT379" s="251" t="s">
        <v>279</v>
      </c>
      <c r="AU379" s="251" t="s">
        <v>77</v>
      </c>
      <c r="AV379" s="250" t="s">
        <v>275</v>
      </c>
      <c r="AW379" s="250" t="s">
        <v>30</v>
      </c>
      <c r="AX379" s="250" t="s">
        <v>75</v>
      </c>
      <c r="AY379" s="251" t="s">
        <v>268</v>
      </c>
    </row>
    <row r="380" spans="2:65" s="1" customFormat="1" ht="24.2" customHeight="1">
      <c r="B380" s="14"/>
      <c r="C380" s="225" t="s">
        <v>791</v>
      </c>
      <c r="D380" s="225" t="s">
        <v>271</v>
      </c>
      <c r="E380" s="226" t="s">
        <v>751</v>
      </c>
      <c r="F380" s="227" t="s">
        <v>752</v>
      </c>
      <c r="G380" s="228" t="s">
        <v>317</v>
      </c>
      <c r="H380" s="229">
        <v>10</v>
      </c>
      <c r="I380" s="230"/>
      <c r="J380" s="231">
        <f>ROUND(I380*H380,2)</f>
        <v>0</v>
      </c>
      <c r="K380" s="227" t="s">
        <v>274</v>
      </c>
      <c r="L380" s="14"/>
      <c r="M380" s="232" t="s">
        <v>3</v>
      </c>
      <c r="N380" s="233" t="s">
        <v>39</v>
      </c>
      <c r="P380" s="234">
        <f>O380*H380</f>
        <v>0</v>
      </c>
      <c r="Q380" s="234">
        <v>0</v>
      </c>
      <c r="R380" s="234">
        <f>Q380*H380</f>
        <v>0</v>
      </c>
      <c r="S380" s="234">
        <v>0</v>
      </c>
      <c r="T380" s="235">
        <f>S380*H380</f>
        <v>0</v>
      </c>
      <c r="AR380" s="236" t="s">
        <v>292</v>
      </c>
      <c r="AT380" s="236" t="s">
        <v>271</v>
      </c>
      <c r="AU380" s="236" t="s">
        <v>77</v>
      </c>
      <c r="AY380" s="4" t="s">
        <v>268</v>
      </c>
      <c r="BE380" s="237">
        <f>IF(N380="základní",J380,0)</f>
        <v>0</v>
      </c>
      <c r="BF380" s="237">
        <f>IF(N380="snížená",J380,0)</f>
        <v>0</v>
      </c>
      <c r="BG380" s="237">
        <f>IF(N380="zákl. přenesená",J380,0)</f>
        <v>0</v>
      </c>
      <c r="BH380" s="237">
        <f>IF(N380="sníž. přenesená",J380,0)</f>
        <v>0</v>
      </c>
      <c r="BI380" s="237">
        <f>IF(N380="nulová",J380,0)</f>
        <v>0</v>
      </c>
      <c r="BJ380" s="4" t="s">
        <v>75</v>
      </c>
      <c r="BK380" s="237">
        <f>ROUND(I380*H380,2)</f>
        <v>0</v>
      </c>
      <c r="BL380" s="4" t="s">
        <v>292</v>
      </c>
      <c r="BM380" s="236" t="s">
        <v>753</v>
      </c>
    </row>
    <row r="381" spans="2:65" s="1" customFormat="1">
      <c r="B381" s="14"/>
      <c r="D381" s="238" t="s">
        <v>277</v>
      </c>
      <c r="F381" s="239" t="s">
        <v>754</v>
      </c>
      <c r="L381" s="14"/>
      <c r="M381" s="240"/>
      <c r="T381" s="142"/>
      <c r="AT381" s="4" t="s">
        <v>277</v>
      </c>
      <c r="AU381" s="4" t="s">
        <v>77</v>
      </c>
    </row>
    <row r="382" spans="2:65" s="242" customFormat="1">
      <c r="B382" s="241"/>
      <c r="D382" s="243" t="s">
        <v>279</v>
      </c>
      <c r="E382" s="244" t="s">
        <v>3</v>
      </c>
      <c r="F382" s="245" t="s">
        <v>1573</v>
      </c>
      <c r="H382" s="246">
        <v>2</v>
      </c>
      <c r="L382" s="241"/>
      <c r="M382" s="247"/>
      <c r="T382" s="248"/>
      <c r="AT382" s="244" t="s">
        <v>279</v>
      </c>
      <c r="AU382" s="244" t="s">
        <v>77</v>
      </c>
      <c r="AV382" s="242" t="s">
        <v>77</v>
      </c>
      <c r="AW382" s="242" t="s">
        <v>30</v>
      </c>
      <c r="AX382" s="242" t="s">
        <v>68</v>
      </c>
      <c r="AY382" s="244" t="s">
        <v>268</v>
      </c>
    </row>
    <row r="383" spans="2:65" s="242" customFormat="1">
      <c r="B383" s="241"/>
      <c r="D383" s="243" t="s">
        <v>279</v>
      </c>
      <c r="E383" s="244" t="s">
        <v>3</v>
      </c>
      <c r="F383" s="245" t="s">
        <v>756</v>
      </c>
      <c r="H383" s="246">
        <v>5</v>
      </c>
      <c r="L383" s="241"/>
      <c r="M383" s="247"/>
      <c r="T383" s="248"/>
      <c r="AT383" s="244" t="s">
        <v>279</v>
      </c>
      <c r="AU383" s="244" t="s">
        <v>77</v>
      </c>
      <c r="AV383" s="242" t="s">
        <v>77</v>
      </c>
      <c r="AW383" s="242" t="s">
        <v>30</v>
      </c>
      <c r="AX383" s="242" t="s">
        <v>68</v>
      </c>
      <c r="AY383" s="244" t="s">
        <v>268</v>
      </c>
    </row>
    <row r="384" spans="2:65" s="242" customFormat="1">
      <c r="B384" s="241"/>
      <c r="D384" s="243" t="s">
        <v>279</v>
      </c>
      <c r="E384" s="244" t="s">
        <v>3</v>
      </c>
      <c r="F384" s="245" t="s">
        <v>1574</v>
      </c>
      <c r="H384" s="246">
        <v>3</v>
      </c>
      <c r="L384" s="241"/>
      <c r="M384" s="247"/>
      <c r="T384" s="248"/>
      <c r="AT384" s="244" t="s">
        <v>279</v>
      </c>
      <c r="AU384" s="244" t="s">
        <v>77</v>
      </c>
      <c r="AV384" s="242" t="s">
        <v>77</v>
      </c>
      <c r="AW384" s="242" t="s">
        <v>30</v>
      </c>
      <c r="AX384" s="242" t="s">
        <v>68</v>
      </c>
      <c r="AY384" s="244" t="s">
        <v>268</v>
      </c>
    </row>
    <row r="385" spans="2:65" s="250" customFormat="1">
      <c r="B385" s="249"/>
      <c r="D385" s="243" t="s">
        <v>279</v>
      </c>
      <c r="E385" s="251" t="s">
        <v>3</v>
      </c>
      <c r="F385" s="252" t="s">
        <v>298</v>
      </c>
      <c r="H385" s="253">
        <v>10</v>
      </c>
      <c r="L385" s="249"/>
      <c r="M385" s="254"/>
      <c r="T385" s="255"/>
      <c r="AT385" s="251" t="s">
        <v>279</v>
      </c>
      <c r="AU385" s="251" t="s">
        <v>77</v>
      </c>
      <c r="AV385" s="250" t="s">
        <v>275</v>
      </c>
      <c r="AW385" s="250" t="s">
        <v>30</v>
      </c>
      <c r="AX385" s="250" t="s">
        <v>75</v>
      </c>
      <c r="AY385" s="251" t="s">
        <v>268</v>
      </c>
    </row>
    <row r="386" spans="2:65" s="1" customFormat="1" ht="24.2" customHeight="1">
      <c r="B386" s="14"/>
      <c r="C386" s="225" t="s">
        <v>798</v>
      </c>
      <c r="D386" s="225" t="s">
        <v>271</v>
      </c>
      <c r="E386" s="226" t="s">
        <v>758</v>
      </c>
      <c r="F386" s="227" t="s">
        <v>759</v>
      </c>
      <c r="G386" s="228" t="s">
        <v>317</v>
      </c>
      <c r="H386" s="229">
        <v>3</v>
      </c>
      <c r="I386" s="230"/>
      <c r="J386" s="231">
        <f>ROUND(I386*H386,2)</f>
        <v>0</v>
      </c>
      <c r="K386" s="227" t="s">
        <v>274</v>
      </c>
      <c r="L386" s="14"/>
      <c r="M386" s="232" t="s">
        <v>3</v>
      </c>
      <c r="N386" s="233" t="s">
        <v>39</v>
      </c>
      <c r="P386" s="234">
        <f>O386*H386</f>
        <v>0</v>
      </c>
      <c r="Q386" s="234">
        <v>0</v>
      </c>
      <c r="R386" s="234">
        <f>Q386*H386</f>
        <v>0</v>
      </c>
      <c r="S386" s="234">
        <v>0</v>
      </c>
      <c r="T386" s="235">
        <f>S386*H386</f>
        <v>0</v>
      </c>
      <c r="AR386" s="236" t="s">
        <v>292</v>
      </c>
      <c r="AT386" s="236" t="s">
        <v>271</v>
      </c>
      <c r="AU386" s="236" t="s">
        <v>77</v>
      </c>
      <c r="AY386" s="4" t="s">
        <v>268</v>
      </c>
      <c r="BE386" s="237">
        <f>IF(N386="základní",J386,0)</f>
        <v>0</v>
      </c>
      <c r="BF386" s="237">
        <f>IF(N386="snížená",J386,0)</f>
        <v>0</v>
      </c>
      <c r="BG386" s="237">
        <f>IF(N386="zákl. přenesená",J386,0)</f>
        <v>0</v>
      </c>
      <c r="BH386" s="237">
        <f>IF(N386="sníž. přenesená",J386,0)</f>
        <v>0</v>
      </c>
      <c r="BI386" s="237">
        <f>IF(N386="nulová",J386,0)</f>
        <v>0</v>
      </c>
      <c r="BJ386" s="4" t="s">
        <v>75</v>
      </c>
      <c r="BK386" s="237">
        <f>ROUND(I386*H386,2)</f>
        <v>0</v>
      </c>
      <c r="BL386" s="4" t="s">
        <v>292</v>
      </c>
      <c r="BM386" s="236" t="s">
        <v>760</v>
      </c>
    </row>
    <row r="387" spans="2:65" s="1" customFormat="1">
      <c r="B387" s="14"/>
      <c r="D387" s="238" t="s">
        <v>277</v>
      </c>
      <c r="F387" s="239" t="s">
        <v>761</v>
      </c>
      <c r="L387" s="14"/>
      <c r="M387" s="240"/>
      <c r="T387" s="142"/>
      <c r="AT387" s="4" t="s">
        <v>277</v>
      </c>
      <c r="AU387" s="4" t="s">
        <v>77</v>
      </c>
    </row>
    <row r="388" spans="2:65" s="242" customFormat="1">
      <c r="B388" s="241"/>
      <c r="D388" s="243" t="s">
        <v>279</v>
      </c>
      <c r="E388" s="244" t="s">
        <v>3</v>
      </c>
      <c r="F388" s="245" t="s">
        <v>762</v>
      </c>
      <c r="H388" s="246">
        <v>3</v>
      </c>
      <c r="L388" s="241"/>
      <c r="M388" s="247"/>
      <c r="T388" s="248"/>
      <c r="AT388" s="244" t="s">
        <v>279</v>
      </c>
      <c r="AU388" s="244" t="s">
        <v>77</v>
      </c>
      <c r="AV388" s="242" t="s">
        <v>77</v>
      </c>
      <c r="AW388" s="242" t="s">
        <v>30</v>
      </c>
      <c r="AX388" s="242" t="s">
        <v>75</v>
      </c>
      <c r="AY388" s="244" t="s">
        <v>268</v>
      </c>
    </row>
    <row r="389" spans="2:65" s="1" customFormat="1" ht="37.9" customHeight="1">
      <c r="B389" s="14"/>
      <c r="C389" s="225" t="s">
        <v>493</v>
      </c>
      <c r="D389" s="225" t="s">
        <v>271</v>
      </c>
      <c r="E389" s="226" t="s">
        <v>764</v>
      </c>
      <c r="F389" s="227" t="s">
        <v>765</v>
      </c>
      <c r="G389" s="228" t="s">
        <v>379</v>
      </c>
      <c r="H389" s="229">
        <v>10.77</v>
      </c>
      <c r="I389" s="230"/>
      <c r="J389" s="231">
        <f>ROUND(I389*H389,2)</f>
        <v>0</v>
      </c>
      <c r="K389" s="227" t="s">
        <v>274</v>
      </c>
      <c r="L389" s="14"/>
      <c r="M389" s="232" t="s">
        <v>3</v>
      </c>
      <c r="N389" s="233" t="s">
        <v>39</v>
      </c>
      <c r="P389" s="234">
        <f>O389*H389</f>
        <v>0</v>
      </c>
      <c r="Q389" s="234">
        <v>2E-3</v>
      </c>
      <c r="R389" s="234">
        <f>Q389*H389</f>
        <v>2.154E-2</v>
      </c>
      <c r="S389" s="234">
        <v>0</v>
      </c>
      <c r="T389" s="235">
        <f>S389*H389</f>
        <v>0</v>
      </c>
      <c r="AR389" s="236" t="s">
        <v>292</v>
      </c>
      <c r="AT389" s="236" t="s">
        <v>271</v>
      </c>
      <c r="AU389" s="236" t="s">
        <v>77</v>
      </c>
      <c r="AY389" s="4" t="s">
        <v>268</v>
      </c>
      <c r="BE389" s="237">
        <f>IF(N389="základní",J389,0)</f>
        <v>0</v>
      </c>
      <c r="BF389" s="237">
        <f>IF(N389="snížená",J389,0)</f>
        <v>0</v>
      </c>
      <c r="BG389" s="237">
        <f>IF(N389="zákl. přenesená",J389,0)</f>
        <v>0</v>
      </c>
      <c r="BH389" s="237">
        <f>IF(N389="sníž. přenesená",J389,0)</f>
        <v>0</v>
      </c>
      <c r="BI389" s="237">
        <f>IF(N389="nulová",J389,0)</f>
        <v>0</v>
      </c>
      <c r="BJ389" s="4" t="s">
        <v>75</v>
      </c>
      <c r="BK389" s="237">
        <f>ROUND(I389*H389,2)</f>
        <v>0</v>
      </c>
      <c r="BL389" s="4" t="s">
        <v>292</v>
      </c>
      <c r="BM389" s="236" t="s">
        <v>766</v>
      </c>
    </row>
    <row r="390" spans="2:65" s="1" customFormat="1">
      <c r="B390" s="14"/>
      <c r="D390" s="238" t="s">
        <v>277</v>
      </c>
      <c r="F390" s="239" t="s">
        <v>767</v>
      </c>
      <c r="L390" s="14"/>
      <c r="M390" s="240"/>
      <c r="T390" s="142"/>
      <c r="AT390" s="4" t="s">
        <v>277</v>
      </c>
      <c r="AU390" s="4" t="s">
        <v>77</v>
      </c>
    </row>
    <row r="391" spans="2:65" s="242" customFormat="1">
      <c r="B391" s="241"/>
      <c r="D391" s="243" t="s">
        <v>279</v>
      </c>
      <c r="E391" s="244" t="s">
        <v>3</v>
      </c>
      <c r="F391" s="245" t="s">
        <v>221</v>
      </c>
      <c r="H391" s="246">
        <v>5.65</v>
      </c>
      <c r="L391" s="241"/>
      <c r="M391" s="247"/>
      <c r="T391" s="248"/>
      <c r="AT391" s="244" t="s">
        <v>279</v>
      </c>
      <c r="AU391" s="244" t="s">
        <v>77</v>
      </c>
      <c r="AV391" s="242" t="s">
        <v>77</v>
      </c>
      <c r="AW391" s="242" t="s">
        <v>30</v>
      </c>
      <c r="AX391" s="242" t="s">
        <v>68</v>
      </c>
      <c r="AY391" s="244" t="s">
        <v>268</v>
      </c>
    </row>
    <row r="392" spans="2:65" s="242" customFormat="1">
      <c r="B392" s="241"/>
      <c r="D392" s="243" t="s">
        <v>279</v>
      </c>
      <c r="E392" s="244" t="s">
        <v>3</v>
      </c>
      <c r="F392" s="245" t="s">
        <v>1575</v>
      </c>
      <c r="H392" s="246">
        <v>5.12</v>
      </c>
      <c r="L392" s="241"/>
      <c r="M392" s="247"/>
      <c r="T392" s="248"/>
      <c r="AT392" s="244" t="s">
        <v>279</v>
      </c>
      <c r="AU392" s="244" t="s">
        <v>77</v>
      </c>
      <c r="AV392" s="242" t="s">
        <v>77</v>
      </c>
      <c r="AW392" s="242" t="s">
        <v>30</v>
      </c>
      <c r="AX392" s="242" t="s">
        <v>68</v>
      </c>
      <c r="AY392" s="244" t="s">
        <v>268</v>
      </c>
    </row>
    <row r="393" spans="2:65" s="250" customFormat="1">
      <c r="B393" s="249"/>
      <c r="D393" s="243" t="s">
        <v>279</v>
      </c>
      <c r="E393" s="251" t="s">
        <v>3</v>
      </c>
      <c r="F393" s="252" t="s">
        <v>298</v>
      </c>
      <c r="H393" s="253">
        <v>10.77</v>
      </c>
      <c r="L393" s="249"/>
      <c r="M393" s="254"/>
      <c r="T393" s="255"/>
      <c r="AT393" s="251" t="s">
        <v>279</v>
      </c>
      <c r="AU393" s="251" t="s">
        <v>77</v>
      </c>
      <c r="AV393" s="250" t="s">
        <v>275</v>
      </c>
      <c r="AW393" s="250" t="s">
        <v>30</v>
      </c>
      <c r="AX393" s="250" t="s">
        <v>75</v>
      </c>
      <c r="AY393" s="251" t="s">
        <v>268</v>
      </c>
    </row>
    <row r="394" spans="2:65" s="1" customFormat="1" ht="33" customHeight="1">
      <c r="B394" s="14"/>
      <c r="C394" s="262" t="s">
        <v>806</v>
      </c>
      <c r="D394" s="262" t="s">
        <v>383</v>
      </c>
      <c r="E394" s="263" t="s">
        <v>726</v>
      </c>
      <c r="F394" s="264" t="s">
        <v>727</v>
      </c>
      <c r="G394" s="265" t="s">
        <v>184</v>
      </c>
      <c r="H394" s="266">
        <v>7.0010000000000003</v>
      </c>
      <c r="I394" s="267"/>
      <c r="J394" s="268">
        <f>ROUND(I394*H394,2)</f>
        <v>0</v>
      </c>
      <c r="K394" s="264" t="s">
        <v>274</v>
      </c>
      <c r="L394" s="269"/>
      <c r="M394" s="270" t="s">
        <v>3</v>
      </c>
      <c r="N394" s="271" t="s">
        <v>39</v>
      </c>
      <c r="P394" s="234">
        <f>O394*H394</f>
        <v>0</v>
      </c>
      <c r="Q394" s="234">
        <v>1.4290000000000001E-2</v>
      </c>
      <c r="R394" s="234">
        <f>Q394*H394</f>
        <v>0.10004429000000001</v>
      </c>
      <c r="S394" s="234">
        <v>0</v>
      </c>
      <c r="T394" s="235">
        <f>S394*H394</f>
        <v>0</v>
      </c>
      <c r="AR394" s="236" t="s">
        <v>470</v>
      </c>
      <c r="AT394" s="236" t="s">
        <v>383</v>
      </c>
      <c r="AU394" s="236" t="s">
        <v>77</v>
      </c>
      <c r="AY394" s="4" t="s">
        <v>268</v>
      </c>
      <c r="BE394" s="237">
        <f>IF(N394="základní",J394,0)</f>
        <v>0</v>
      </c>
      <c r="BF394" s="237">
        <f>IF(N394="snížená",J394,0)</f>
        <v>0</v>
      </c>
      <c r="BG394" s="237">
        <f>IF(N394="zákl. přenesená",J394,0)</f>
        <v>0</v>
      </c>
      <c r="BH394" s="237">
        <f>IF(N394="sníž. přenesená",J394,0)</f>
        <v>0</v>
      </c>
      <c r="BI394" s="237">
        <f>IF(N394="nulová",J394,0)</f>
        <v>0</v>
      </c>
      <c r="BJ394" s="4" t="s">
        <v>75</v>
      </c>
      <c r="BK394" s="237">
        <f>ROUND(I394*H394,2)</f>
        <v>0</v>
      </c>
      <c r="BL394" s="4" t="s">
        <v>292</v>
      </c>
      <c r="BM394" s="236" t="s">
        <v>782</v>
      </c>
    </row>
    <row r="395" spans="2:65" s="242" customFormat="1">
      <c r="B395" s="241"/>
      <c r="D395" s="243" t="s">
        <v>279</v>
      </c>
      <c r="F395" s="245" t="s">
        <v>1576</v>
      </c>
      <c r="H395" s="246">
        <v>7.0010000000000003</v>
      </c>
      <c r="L395" s="241"/>
      <c r="M395" s="247"/>
      <c r="T395" s="248"/>
      <c r="AT395" s="244" t="s">
        <v>279</v>
      </c>
      <c r="AU395" s="244" t="s">
        <v>77</v>
      </c>
      <c r="AV395" s="242" t="s">
        <v>77</v>
      </c>
      <c r="AW395" s="242" t="s">
        <v>4</v>
      </c>
      <c r="AX395" s="242" t="s">
        <v>75</v>
      </c>
      <c r="AY395" s="244" t="s">
        <v>268</v>
      </c>
    </row>
    <row r="396" spans="2:65" s="1" customFormat="1" ht="55.5" customHeight="1">
      <c r="B396" s="14"/>
      <c r="C396" s="225" t="s">
        <v>813</v>
      </c>
      <c r="D396" s="225" t="s">
        <v>271</v>
      </c>
      <c r="E396" s="226" t="s">
        <v>785</v>
      </c>
      <c r="F396" s="227" t="s">
        <v>786</v>
      </c>
      <c r="G396" s="228" t="s">
        <v>353</v>
      </c>
      <c r="H396" s="229">
        <v>1.081</v>
      </c>
      <c r="I396" s="230"/>
      <c r="J396" s="231">
        <f>ROUND(I396*H396,2)</f>
        <v>0</v>
      </c>
      <c r="K396" s="227" t="s">
        <v>274</v>
      </c>
      <c r="L396" s="14"/>
      <c r="M396" s="232" t="s">
        <v>3</v>
      </c>
      <c r="N396" s="233" t="s">
        <v>39</v>
      </c>
      <c r="P396" s="234">
        <f>O396*H396</f>
        <v>0</v>
      </c>
      <c r="Q396" s="234">
        <v>0</v>
      </c>
      <c r="R396" s="234">
        <f>Q396*H396</f>
        <v>0</v>
      </c>
      <c r="S396" s="234">
        <v>0</v>
      </c>
      <c r="T396" s="235">
        <f>S396*H396</f>
        <v>0</v>
      </c>
      <c r="AR396" s="236" t="s">
        <v>292</v>
      </c>
      <c r="AT396" s="236" t="s">
        <v>271</v>
      </c>
      <c r="AU396" s="236" t="s">
        <v>77</v>
      </c>
      <c r="AY396" s="4" t="s">
        <v>268</v>
      </c>
      <c r="BE396" s="237">
        <f>IF(N396="základní",J396,0)</f>
        <v>0</v>
      </c>
      <c r="BF396" s="237">
        <f>IF(N396="snížená",J396,0)</f>
        <v>0</v>
      </c>
      <c r="BG396" s="237">
        <f>IF(N396="zákl. přenesená",J396,0)</f>
        <v>0</v>
      </c>
      <c r="BH396" s="237">
        <f>IF(N396="sníž. přenesená",J396,0)</f>
        <v>0</v>
      </c>
      <c r="BI396" s="237">
        <f>IF(N396="nulová",J396,0)</f>
        <v>0</v>
      </c>
      <c r="BJ396" s="4" t="s">
        <v>75</v>
      </c>
      <c r="BK396" s="237">
        <f>ROUND(I396*H396,2)</f>
        <v>0</v>
      </c>
      <c r="BL396" s="4" t="s">
        <v>292</v>
      </c>
      <c r="BM396" s="236" t="s">
        <v>787</v>
      </c>
    </row>
    <row r="397" spans="2:65" s="1" customFormat="1">
      <c r="B397" s="14"/>
      <c r="D397" s="238" t="s">
        <v>277</v>
      </c>
      <c r="F397" s="239" t="s">
        <v>788</v>
      </c>
      <c r="L397" s="14"/>
      <c r="M397" s="240"/>
      <c r="T397" s="142"/>
      <c r="AT397" s="4" t="s">
        <v>277</v>
      </c>
      <c r="AU397" s="4" t="s">
        <v>77</v>
      </c>
    </row>
    <row r="398" spans="2:65" s="214" customFormat="1" ht="22.9" customHeight="1">
      <c r="B398" s="213"/>
      <c r="D398" s="215" t="s">
        <v>67</v>
      </c>
      <c r="E398" s="223" t="s">
        <v>789</v>
      </c>
      <c r="F398" s="223" t="s">
        <v>790</v>
      </c>
      <c r="J398" s="224">
        <f>BK398</f>
        <v>0</v>
      </c>
      <c r="L398" s="213"/>
      <c r="M398" s="218"/>
      <c r="P398" s="219">
        <f>SUM(P399:P419)</f>
        <v>0</v>
      </c>
      <c r="R398" s="219">
        <f>SUM(R399:R419)</f>
        <v>2.4623067999999998E-2</v>
      </c>
      <c r="T398" s="220">
        <f>SUM(T399:T419)</f>
        <v>1.1554500000000001E-3</v>
      </c>
      <c r="AR398" s="215" t="s">
        <v>77</v>
      </c>
      <c r="AT398" s="221" t="s">
        <v>67</v>
      </c>
      <c r="AU398" s="221" t="s">
        <v>75</v>
      </c>
      <c r="AY398" s="215" t="s">
        <v>268</v>
      </c>
      <c r="BK398" s="222">
        <f>SUM(BK399:BK419)</f>
        <v>0</v>
      </c>
    </row>
    <row r="399" spans="2:65" s="1" customFormat="1" ht="24.2" customHeight="1">
      <c r="B399" s="14"/>
      <c r="C399" s="225" t="s">
        <v>816</v>
      </c>
      <c r="D399" s="225" t="s">
        <v>271</v>
      </c>
      <c r="E399" s="226" t="s">
        <v>792</v>
      </c>
      <c r="F399" s="227" t="s">
        <v>793</v>
      </c>
      <c r="G399" s="228" t="s">
        <v>184</v>
      </c>
      <c r="H399" s="229">
        <v>49.085999999999999</v>
      </c>
      <c r="I399" s="230"/>
      <c r="J399" s="231">
        <f>ROUND(I399*H399,2)</f>
        <v>0</v>
      </c>
      <c r="K399" s="227" t="s">
        <v>274</v>
      </c>
      <c r="L399" s="14"/>
      <c r="M399" s="232" t="s">
        <v>3</v>
      </c>
      <c r="N399" s="233" t="s">
        <v>39</v>
      </c>
      <c r="P399" s="234">
        <f>O399*H399</f>
        <v>0</v>
      </c>
      <c r="Q399" s="234">
        <v>0</v>
      </c>
      <c r="R399" s="234">
        <f>Q399*H399</f>
        <v>0</v>
      </c>
      <c r="S399" s="234">
        <v>0</v>
      </c>
      <c r="T399" s="235">
        <f>S399*H399</f>
        <v>0</v>
      </c>
      <c r="AR399" s="236" t="s">
        <v>292</v>
      </c>
      <c r="AT399" s="236" t="s">
        <v>271</v>
      </c>
      <c r="AU399" s="236" t="s">
        <v>77</v>
      </c>
      <c r="AY399" s="4" t="s">
        <v>268</v>
      </c>
      <c r="BE399" s="237">
        <f>IF(N399="základní",J399,0)</f>
        <v>0</v>
      </c>
      <c r="BF399" s="237">
        <f>IF(N399="snížená",J399,0)</f>
        <v>0</v>
      </c>
      <c r="BG399" s="237">
        <f>IF(N399="zákl. přenesená",J399,0)</f>
        <v>0</v>
      </c>
      <c r="BH399" s="237">
        <f>IF(N399="sníž. přenesená",J399,0)</f>
        <v>0</v>
      </c>
      <c r="BI399" s="237">
        <f>IF(N399="nulová",J399,0)</f>
        <v>0</v>
      </c>
      <c r="BJ399" s="4" t="s">
        <v>75</v>
      </c>
      <c r="BK399" s="237">
        <f>ROUND(I399*H399,2)</f>
        <v>0</v>
      </c>
      <c r="BL399" s="4" t="s">
        <v>292</v>
      </c>
      <c r="BM399" s="236" t="s">
        <v>794</v>
      </c>
    </row>
    <row r="400" spans="2:65" s="1" customFormat="1">
      <c r="B400" s="14"/>
      <c r="D400" s="238" t="s">
        <v>277</v>
      </c>
      <c r="F400" s="239" t="s">
        <v>795</v>
      </c>
      <c r="L400" s="14"/>
      <c r="M400" s="240"/>
      <c r="T400" s="142"/>
      <c r="AT400" s="4" t="s">
        <v>277</v>
      </c>
      <c r="AU400" s="4" t="s">
        <v>77</v>
      </c>
    </row>
    <row r="401" spans="2:65" s="242" customFormat="1">
      <c r="B401" s="241"/>
      <c r="D401" s="243" t="s">
        <v>279</v>
      </c>
      <c r="E401" s="244" t="s">
        <v>3</v>
      </c>
      <c r="F401" s="245" t="s">
        <v>187</v>
      </c>
      <c r="H401" s="246">
        <v>15.31</v>
      </c>
      <c r="L401" s="241"/>
      <c r="M401" s="247"/>
      <c r="T401" s="248"/>
      <c r="AT401" s="244" t="s">
        <v>279</v>
      </c>
      <c r="AU401" s="244" t="s">
        <v>77</v>
      </c>
      <c r="AV401" s="242" t="s">
        <v>77</v>
      </c>
      <c r="AW401" s="242" t="s">
        <v>30</v>
      </c>
      <c r="AX401" s="242" t="s">
        <v>68</v>
      </c>
      <c r="AY401" s="244" t="s">
        <v>268</v>
      </c>
    </row>
    <row r="402" spans="2:65" s="242" customFormat="1">
      <c r="B402" s="241"/>
      <c r="D402" s="243" t="s">
        <v>279</v>
      </c>
      <c r="E402" s="244" t="s">
        <v>3</v>
      </c>
      <c r="F402" s="245" t="s">
        <v>796</v>
      </c>
      <c r="H402" s="246">
        <v>13.776</v>
      </c>
      <c r="L402" s="241"/>
      <c r="M402" s="247"/>
      <c r="T402" s="248"/>
      <c r="AT402" s="244" t="s">
        <v>279</v>
      </c>
      <c r="AU402" s="244" t="s">
        <v>77</v>
      </c>
      <c r="AV402" s="242" t="s">
        <v>77</v>
      </c>
      <c r="AW402" s="242" t="s">
        <v>30</v>
      </c>
      <c r="AX402" s="242" t="s">
        <v>68</v>
      </c>
      <c r="AY402" s="244" t="s">
        <v>268</v>
      </c>
    </row>
    <row r="403" spans="2:65" s="242" customFormat="1">
      <c r="B403" s="241"/>
      <c r="D403" s="243" t="s">
        <v>279</v>
      </c>
      <c r="E403" s="244" t="s">
        <v>3</v>
      </c>
      <c r="F403" s="245" t="s">
        <v>797</v>
      </c>
      <c r="H403" s="246">
        <v>20</v>
      </c>
      <c r="L403" s="241"/>
      <c r="M403" s="247"/>
      <c r="T403" s="248"/>
      <c r="AT403" s="244" t="s">
        <v>279</v>
      </c>
      <c r="AU403" s="244" t="s">
        <v>77</v>
      </c>
      <c r="AV403" s="242" t="s">
        <v>77</v>
      </c>
      <c r="AW403" s="242" t="s">
        <v>30</v>
      </c>
      <c r="AX403" s="242" t="s">
        <v>68</v>
      </c>
      <c r="AY403" s="244" t="s">
        <v>268</v>
      </c>
    </row>
    <row r="404" spans="2:65" s="250" customFormat="1">
      <c r="B404" s="249"/>
      <c r="D404" s="243" t="s">
        <v>279</v>
      </c>
      <c r="E404" s="251" t="s">
        <v>3</v>
      </c>
      <c r="F404" s="252" t="s">
        <v>298</v>
      </c>
      <c r="H404" s="253">
        <v>49.085999999999999</v>
      </c>
      <c r="L404" s="249"/>
      <c r="M404" s="254"/>
      <c r="T404" s="255"/>
      <c r="AT404" s="251" t="s">
        <v>279</v>
      </c>
      <c r="AU404" s="251" t="s">
        <v>77</v>
      </c>
      <c r="AV404" s="250" t="s">
        <v>275</v>
      </c>
      <c r="AW404" s="250" t="s">
        <v>30</v>
      </c>
      <c r="AX404" s="250" t="s">
        <v>75</v>
      </c>
      <c r="AY404" s="251" t="s">
        <v>268</v>
      </c>
    </row>
    <row r="405" spans="2:65" s="1" customFormat="1" ht="24.2" customHeight="1">
      <c r="B405" s="14"/>
      <c r="C405" s="225" t="s">
        <v>821</v>
      </c>
      <c r="D405" s="225" t="s">
        <v>271</v>
      </c>
      <c r="E405" s="226" t="s">
        <v>799</v>
      </c>
      <c r="F405" s="227" t="s">
        <v>800</v>
      </c>
      <c r="G405" s="228" t="s">
        <v>184</v>
      </c>
      <c r="H405" s="229">
        <v>15.55</v>
      </c>
      <c r="I405" s="230"/>
      <c r="J405" s="231">
        <f>ROUND(I405*H405,2)</f>
        <v>0</v>
      </c>
      <c r="K405" s="227" t="s">
        <v>274</v>
      </c>
      <c r="L405" s="14"/>
      <c r="M405" s="232" t="s">
        <v>3</v>
      </c>
      <c r="N405" s="233" t="s">
        <v>39</v>
      </c>
      <c r="P405" s="234">
        <f>O405*H405</f>
        <v>0</v>
      </c>
      <c r="Q405" s="234">
        <v>0</v>
      </c>
      <c r="R405" s="234">
        <f>Q405*H405</f>
        <v>0</v>
      </c>
      <c r="S405" s="234">
        <v>3.0000000000000001E-5</v>
      </c>
      <c r="T405" s="235">
        <f>S405*H405</f>
        <v>4.6650000000000001E-4</v>
      </c>
      <c r="AR405" s="236" t="s">
        <v>292</v>
      </c>
      <c r="AT405" s="236" t="s">
        <v>271</v>
      </c>
      <c r="AU405" s="236" t="s">
        <v>77</v>
      </c>
      <c r="AY405" s="4" t="s">
        <v>268</v>
      </c>
      <c r="BE405" s="237">
        <f>IF(N405="základní",J405,0)</f>
        <v>0</v>
      </c>
      <c r="BF405" s="237">
        <f>IF(N405="snížená",J405,0)</f>
        <v>0</v>
      </c>
      <c r="BG405" s="237">
        <f>IF(N405="zákl. přenesená",J405,0)</f>
        <v>0</v>
      </c>
      <c r="BH405" s="237">
        <f>IF(N405="sníž. přenesená",J405,0)</f>
        <v>0</v>
      </c>
      <c r="BI405" s="237">
        <f>IF(N405="nulová",J405,0)</f>
        <v>0</v>
      </c>
      <c r="BJ405" s="4" t="s">
        <v>75</v>
      </c>
      <c r="BK405" s="237">
        <f>ROUND(I405*H405,2)</f>
        <v>0</v>
      </c>
      <c r="BL405" s="4" t="s">
        <v>292</v>
      </c>
      <c r="BM405" s="236" t="s">
        <v>801</v>
      </c>
    </row>
    <row r="406" spans="2:65" s="1" customFormat="1">
      <c r="B406" s="14"/>
      <c r="D406" s="238" t="s">
        <v>277</v>
      </c>
      <c r="F406" s="239" t="s">
        <v>802</v>
      </c>
      <c r="L406" s="14"/>
      <c r="M406" s="240"/>
      <c r="T406" s="142"/>
      <c r="AT406" s="4" t="s">
        <v>277</v>
      </c>
      <c r="AU406" s="4" t="s">
        <v>77</v>
      </c>
    </row>
    <row r="407" spans="2:65" s="242" customFormat="1">
      <c r="B407" s="241"/>
      <c r="D407" s="243" t="s">
        <v>279</v>
      </c>
      <c r="E407" s="244" t="s">
        <v>3</v>
      </c>
      <c r="F407" s="245" t="s">
        <v>182</v>
      </c>
      <c r="H407" s="246">
        <v>15.55</v>
      </c>
      <c r="L407" s="241"/>
      <c r="M407" s="247"/>
      <c r="T407" s="248"/>
      <c r="AT407" s="244" t="s">
        <v>279</v>
      </c>
      <c r="AU407" s="244" t="s">
        <v>77</v>
      </c>
      <c r="AV407" s="242" t="s">
        <v>77</v>
      </c>
      <c r="AW407" s="242" t="s">
        <v>30</v>
      </c>
      <c r="AX407" s="242" t="s">
        <v>75</v>
      </c>
      <c r="AY407" s="244" t="s">
        <v>268</v>
      </c>
    </row>
    <row r="408" spans="2:65" s="1" customFormat="1" ht="16.5" customHeight="1">
      <c r="B408" s="14"/>
      <c r="C408" s="262" t="s">
        <v>921</v>
      </c>
      <c r="D408" s="262" t="s">
        <v>383</v>
      </c>
      <c r="E408" s="263" t="s">
        <v>803</v>
      </c>
      <c r="F408" s="264" t="s">
        <v>804</v>
      </c>
      <c r="G408" s="265" t="s">
        <v>184</v>
      </c>
      <c r="H408" s="266">
        <v>17.105</v>
      </c>
      <c r="I408" s="267"/>
      <c r="J408" s="268">
        <f>ROUND(I408*H408,2)</f>
        <v>0</v>
      </c>
      <c r="K408" s="264" t="s">
        <v>274</v>
      </c>
      <c r="L408" s="269"/>
      <c r="M408" s="270" t="s">
        <v>3</v>
      </c>
      <c r="N408" s="271" t="s">
        <v>39</v>
      </c>
      <c r="P408" s="234">
        <f>O408*H408</f>
        <v>0</v>
      </c>
      <c r="Q408" s="234">
        <v>1.0000000000000001E-5</v>
      </c>
      <c r="R408" s="234">
        <f>Q408*H408</f>
        <v>1.7105000000000001E-4</v>
      </c>
      <c r="S408" s="234">
        <v>0</v>
      </c>
      <c r="T408" s="235">
        <f>S408*H408</f>
        <v>0</v>
      </c>
      <c r="AR408" s="236" t="s">
        <v>470</v>
      </c>
      <c r="AT408" s="236" t="s">
        <v>383</v>
      </c>
      <c r="AU408" s="236" t="s">
        <v>77</v>
      </c>
      <c r="AY408" s="4" t="s">
        <v>268</v>
      </c>
      <c r="BE408" s="237">
        <f>IF(N408="základní",J408,0)</f>
        <v>0</v>
      </c>
      <c r="BF408" s="237">
        <f>IF(N408="snížená",J408,0)</f>
        <v>0</v>
      </c>
      <c r="BG408" s="237">
        <f>IF(N408="zákl. přenesená",J408,0)</f>
        <v>0</v>
      </c>
      <c r="BH408" s="237">
        <f>IF(N408="sníž. přenesená",J408,0)</f>
        <v>0</v>
      </c>
      <c r="BI408" s="237">
        <f>IF(N408="nulová",J408,0)</f>
        <v>0</v>
      </c>
      <c r="BJ408" s="4" t="s">
        <v>75</v>
      </c>
      <c r="BK408" s="237">
        <f>ROUND(I408*H408,2)</f>
        <v>0</v>
      </c>
      <c r="BL408" s="4" t="s">
        <v>292</v>
      </c>
      <c r="BM408" s="236" t="s">
        <v>805</v>
      </c>
    </row>
    <row r="409" spans="2:65" s="242" customFormat="1">
      <c r="B409" s="241"/>
      <c r="D409" s="243" t="s">
        <v>279</v>
      </c>
      <c r="F409" s="245" t="s">
        <v>1577</v>
      </c>
      <c r="H409" s="246">
        <v>17.105</v>
      </c>
      <c r="L409" s="241"/>
      <c r="M409" s="247"/>
      <c r="T409" s="248"/>
      <c r="AT409" s="244" t="s">
        <v>279</v>
      </c>
      <c r="AU409" s="244" t="s">
        <v>77</v>
      </c>
      <c r="AV409" s="242" t="s">
        <v>77</v>
      </c>
      <c r="AW409" s="242" t="s">
        <v>4</v>
      </c>
      <c r="AX409" s="242" t="s">
        <v>75</v>
      </c>
      <c r="AY409" s="244" t="s">
        <v>268</v>
      </c>
    </row>
    <row r="410" spans="2:65" s="1" customFormat="1" ht="55.5" customHeight="1">
      <c r="B410" s="14"/>
      <c r="C410" s="225" t="s">
        <v>922</v>
      </c>
      <c r="D410" s="225" t="s">
        <v>271</v>
      </c>
      <c r="E410" s="226" t="s">
        <v>807</v>
      </c>
      <c r="F410" s="227" t="s">
        <v>808</v>
      </c>
      <c r="G410" s="228" t="s">
        <v>184</v>
      </c>
      <c r="H410" s="229">
        <v>22.965</v>
      </c>
      <c r="I410" s="230"/>
      <c r="J410" s="231">
        <f>ROUND(I410*H410,2)</f>
        <v>0</v>
      </c>
      <c r="K410" s="227" t="s">
        <v>274</v>
      </c>
      <c r="L410" s="14"/>
      <c r="M410" s="232" t="s">
        <v>3</v>
      </c>
      <c r="N410" s="233" t="s">
        <v>39</v>
      </c>
      <c r="P410" s="234">
        <f>O410*H410</f>
        <v>0</v>
      </c>
      <c r="Q410" s="234">
        <v>0</v>
      </c>
      <c r="R410" s="234">
        <f>Q410*H410</f>
        <v>0</v>
      </c>
      <c r="S410" s="234">
        <v>3.0000000000000001E-5</v>
      </c>
      <c r="T410" s="235">
        <f>S410*H410</f>
        <v>6.8895000000000002E-4</v>
      </c>
      <c r="AR410" s="236" t="s">
        <v>292</v>
      </c>
      <c r="AT410" s="236" t="s">
        <v>271</v>
      </c>
      <c r="AU410" s="236" t="s">
        <v>77</v>
      </c>
      <c r="AY410" s="4" t="s">
        <v>268</v>
      </c>
      <c r="BE410" s="237">
        <f>IF(N410="základní",J410,0)</f>
        <v>0</v>
      </c>
      <c r="BF410" s="237">
        <f>IF(N410="snížená",J410,0)</f>
        <v>0</v>
      </c>
      <c r="BG410" s="237">
        <f>IF(N410="zákl. přenesená",J410,0)</f>
        <v>0</v>
      </c>
      <c r="BH410" s="237">
        <f>IF(N410="sníž. přenesená",J410,0)</f>
        <v>0</v>
      </c>
      <c r="BI410" s="237">
        <f>IF(N410="nulová",J410,0)</f>
        <v>0</v>
      </c>
      <c r="BJ410" s="4" t="s">
        <v>75</v>
      </c>
      <c r="BK410" s="237">
        <f>ROUND(I410*H410,2)</f>
        <v>0</v>
      </c>
      <c r="BL410" s="4" t="s">
        <v>292</v>
      </c>
      <c r="BM410" s="236" t="s">
        <v>809</v>
      </c>
    </row>
    <row r="411" spans="2:65" s="1" customFormat="1">
      <c r="B411" s="14"/>
      <c r="D411" s="238" t="s">
        <v>277</v>
      </c>
      <c r="F411" s="239" t="s">
        <v>810</v>
      </c>
      <c r="L411" s="14"/>
      <c r="M411" s="240"/>
      <c r="T411" s="142"/>
      <c r="AT411" s="4" t="s">
        <v>277</v>
      </c>
      <c r="AU411" s="4" t="s">
        <v>77</v>
      </c>
    </row>
    <row r="412" spans="2:65" s="257" customFormat="1">
      <c r="B412" s="256"/>
      <c r="D412" s="243" t="s">
        <v>279</v>
      </c>
      <c r="E412" s="258" t="s">
        <v>3</v>
      </c>
      <c r="F412" s="259" t="s">
        <v>811</v>
      </c>
      <c r="H412" s="258" t="s">
        <v>3</v>
      </c>
      <c r="L412" s="256"/>
      <c r="M412" s="260"/>
      <c r="T412" s="261"/>
      <c r="AT412" s="258" t="s">
        <v>279</v>
      </c>
      <c r="AU412" s="258" t="s">
        <v>77</v>
      </c>
      <c r="AV412" s="257" t="s">
        <v>75</v>
      </c>
      <c r="AW412" s="257" t="s">
        <v>30</v>
      </c>
      <c r="AX412" s="257" t="s">
        <v>68</v>
      </c>
      <c r="AY412" s="258" t="s">
        <v>268</v>
      </c>
    </row>
    <row r="413" spans="2:65" s="242" customFormat="1">
      <c r="B413" s="241"/>
      <c r="D413" s="243" t="s">
        <v>279</v>
      </c>
      <c r="E413" s="244" t="s">
        <v>3</v>
      </c>
      <c r="F413" s="245" t="s">
        <v>812</v>
      </c>
      <c r="H413" s="246">
        <v>22.965</v>
      </c>
      <c r="L413" s="241"/>
      <c r="M413" s="247"/>
      <c r="T413" s="248"/>
      <c r="AT413" s="244" t="s">
        <v>279</v>
      </c>
      <c r="AU413" s="244" t="s">
        <v>77</v>
      </c>
      <c r="AV413" s="242" t="s">
        <v>77</v>
      </c>
      <c r="AW413" s="242" t="s">
        <v>30</v>
      </c>
      <c r="AX413" s="242" t="s">
        <v>75</v>
      </c>
      <c r="AY413" s="244" t="s">
        <v>268</v>
      </c>
    </row>
    <row r="414" spans="2:65" s="1" customFormat="1" ht="16.5" customHeight="1">
      <c r="B414" s="14"/>
      <c r="C414" s="262" t="s">
        <v>924</v>
      </c>
      <c r="D414" s="262" t="s">
        <v>383</v>
      </c>
      <c r="E414" s="263" t="s">
        <v>803</v>
      </c>
      <c r="F414" s="264" t="s">
        <v>804</v>
      </c>
      <c r="G414" s="265" t="s">
        <v>184</v>
      </c>
      <c r="H414" s="266">
        <v>25.262</v>
      </c>
      <c r="I414" s="267"/>
      <c r="J414" s="268">
        <f>ROUND(I414*H414,2)</f>
        <v>0</v>
      </c>
      <c r="K414" s="264" t="s">
        <v>274</v>
      </c>
      <c r="L414" s="269"/>
      <c r="M414" s="270" t="s">
        <v>3</v>
      </c>
      <c r="N414" s="271" t="s">
        <v>39</v>
      </c>
      <c r="P414" s="234">
        <f>O414*H414</f>
        <v>0</v>
      </c>
      <c r="Q414" s="234">
        <v>1.0000000000000001E-5</v>
      </c>
      <c r="R414" s="234">
        <f>Q414*H414</f>
        <v>2.5262E-4</v>
      </c>
      <c r="S414" s="234">
        <v>0</v>
      </c>
      <c r="T414" s="235">
        <f>S414*H414</f>
        <v>0</v>
      </c>
      <c r="AR414" s="236" t="s">
        <v>470</v>
      </c>
      <c r="AT414" s="236" t="s">
        <v>383</v>
      </c>
      <c r="AU414" s="236" t="s">
        <v>77</v>
      </c>
      <c r="AY414" s="4" t="s">
        <v>268</v>
      </c>
      <c r="BE414" s="237">
        <f>IF(N414="základní",J414,0)</f>
        <v>0</v>
      </c>
      <c r="BF414" s="237">
        <f>IF(N414="snížená",J414,0)</f>
        <v>0</v>
      </c>
      <c r="BG414" s="237">
        <f>IF(N414="zákl. přenesená",J414,0)</f>
        <v>0</v>
      </c>
      <c r="BH414" s="237">
        <f>IF(N414="sníž. přenesená",J414,0)</f>
        <v>0</v>
      </c>
      <c r="BI414" s="237">
        <f>IF(N414="nulová",J414,0)</f>
        <v>0</v>
      </c>
      <c r="BJ414" s="4" t="s">
        <v>75</v>
      </c>
      <c r="BK414" s="237">
        <f>ROUND(I414*H414,2)</f>
        <v>0</v>
      </c>
      <c r="BL414" s="4" t="s">
        <v>292</v>
      </c>
      <c r="BM414" s="236" t="s">
        <v>814</v>
      </c>
    </row>
    <row r="415" spans="2:65" s="242" customFormat="1">
      <c r="B415" s="241"/>
      <c r="D415" s="243" t="s">
        <v>279</v>
      </c>
      <c r="F415" s="245" t="s">
        <v>1578</v>
      </c>
      <c r="H415" s="246">
        <v>25.262</v>
      </c>
      <c r="L415" s="241"/>
      <c r="M415" s="247"/>
      <c r="T415" s="248"/>
      <c r="AT415" s="244" t="s">
        <v>279</v>
      </c>
      <c r="AU415" s="244" t="s">
        <v>77</v>
      </c>
      <c r="AV415" s="242" t="s">
        <v>77</v>
      </c>
      <c r="AW415" s="242" t="s">
        <v>4</v>
      </c>
      <c r="AX415" s="242" t="s">
        <v>75</v>
      </c>
      <c r="AY415" s="244" t="s">
        <v>268</v>
      </c>
    </row>
    <row r="416" spans="2:65" s="1" customFormat="1" ht="33" customHeight="1">
      <c r="B416" s="14"/>
      <c r="C416" s="225" t="s">
        <v>925</v>
      </c>
      <c r="D416" s="225" t="s">
        <v>271</v>
      </c>
      <c r="E416" s="226" t="s">
        <v>817</v>
      </c>
      <c r="F416" s="227" t="s">
        <v>818</v>
      </c>
      <c r="G416" s="228" t="s">
        <v>184</v>
      </c>
      <c r="H416" s="229">
        <v>49.085999999999999</v>
      </c>
      <c r="I416" s="230"/>
      <c r="J416" s="231">
        <f>ROUND(I416*H416,2)</f>
        <v>0</v>
      </c>
      <c r="K416" s="227" t="s">
        <v>274</v>
      </c>
      <c r="L416" s="14"/>
      <c r="M416" s="232" t="s">
        <v>3</v>
      </c>
      <c r="N416" s="233" t="s">
        <v>39</v>
      </c>
      <c r="P416" s="234">
        <f>O416*H416</f>
        <v>0</v>
      </c>
      <c r="Q416" s="234">
        <v>2.0799999999999999E-4</v>
      </c>
      <c r="R416" s="234">
        <f>Q416*H416</f>
        <v>1.0209887999999999E-2</v>
      </c>
      <c r="S416" s="234">
        <v>0</v>
      </c>
      <c r="T416" s="235">
        <f>S416*H416</f>
        <v>0</v>
      </c>
      <c r="AR416" s="236" t="s">
        <v>292</v>
      </c>
      <c r="AT416" s="236" t="s">
        <v>271</v>
      </c>
      <c r="AU416" s="236" t="s">
        <v>77</v>
      </c>
      <c r="AY416" s="4" t="s">
        <v>268</v>
      </c>
      <c r="BE416" s="237">
        <f>IF(N416="základní",J416,0)</f>
        <v>0</v>
      </c>
      <c r="BF416" s="237">
        <f>IF(N416="snížená",J416,0)</f>
        <v>0</v>
      </c>
      <c r="BG416" s="237">
        <f>IF(N416="zákl. přenesená",J416,0)</f>
        <v>0</v>
      </c>
      <c r="BH416" s="237">
        <f>IF(N416="sníž. přenesená",J416,0)</f>
        <v>0</v>
      </c>
      <c r="BI416" s="237">
        <f>IF(N416="nulová",J416,0)</f>
        <v>0</v>
      </c>
      <c r="BJ416" s="4" t="s">
        <v>75</v>
      </c>
      <c r="BK416" s="237">
        <f>ROUND(I416*H416,2)</f>
        <v>0</v>
      </c>
      <c r="BL416" s="4" t="s">
        <v>292</v>
      </c>
      <c r="BM416" s="236" t="s">
        <v>819</v>
      </c>
    </row>
    <row r="417" spans="2:65" s="1" customFormat="1">
      <c r="B417" s="14"/>
      <c r="D417" s="238" t="s">
        <v>277</v>
      </c>
      <c r="F417" s="239" t="s">
        <v>820</v>
      </c>
      <c r="L417" s="14"/>
      <c r="M417" s="240"/>
      <c r="T417" s="142"/>
      <c r="AT417" s="4" t="s">
        <v>277</v>
      </c>
      <c r="AU417" s="4" t="s">
        <v>77</v>
      </c>
    </row>
    <row r="418" spans="2:65" s="1" customFormat="1" ht="37.9" customHeight="1">
      <c r="B418" s="14"/>
      <c r="C418" s="225" t="s">
        <v>926</v>
      </c>
      <c r="D418" s="225" t="s">
        <v>271</v>
      </c>
      <c r="E418" s="226" t="s">
        <v>822</v>
      </c>
      <c r="F418" s="227" t="s">
        <v>823</v>
      </c>
      <c r="G418" s="228" t="s">
        <v>184</v>
      </c>
      <c r="H418" s="229">
        <v>49.085999999999999</v>
      </c>
      <c r="I418" s="230"/>
      <c r="J418" s="231">
        <f>ROUND(I418*H418,2)</f>
        <v>0</v>
      </c>
      <c r="K418" s="227" t="s">
        <v>274</v>
      </c>
      <c r="L418" s="14"/>
      <c r="M418" s="232" t="s">
        <v>3</v>
      </c>
      <c r="N418" s="233" t="s">
        <v>39</v>
      </c>
      <c r="P418" s="234">
        <f>O418*H418</f>
        <v>0</v>
      </c>
      <c r="Q418" s="234">
        <v>2.8499999999999999E-4</v>
      </c>
      <c r="R418" s="234">
        <f>Q418*H418</f>
        <v>1.3989509999999998E-2</v>
      </c>
      <c r="S418" s="234">
        <v>0</v>
      </c>
      <c r="T418" s="235">
        <f>S418*H418</f>
        <v>0</v>
      </c>
      <c r="AR418" s="236" t="s">
        <v>292</v>
      </c>
      <c r="AT418" s="236" t="s">
        <v>271</v>
      </c>
      <c r="AU418" s="236" t="s">
        <v>77</v>
      </c>
      <c r="AY418" s="4" t="s">
        <v>268</v>
      </c>
      <c r="BE418" s="237">
        <f>IF(N418="základní",J418,0)</f>
        <v>0</v>
      </c>
      <c r="BF418" s="237">
        <f>IF(N418="snížená",J418,0)</f>
        <v>0</v>
      </c>
      <c r="BG418" s="237">
        <f>IF(N418="zákl. přenesená",J418,0)</f>
        <v>0</v>
      </c>
      <c r="BH418" s="237">
        <f>IF(N418="sníž. přenesená",J418,0)</f>
        <v>0</v>
      </c>
      <c r="BI418" s="237">
        <f>IF(N418="nulová",J418,0)</f>
        <v>0</v>
      </c>
      <c r="BJ418" s="4" t="s">
        <v>75</v>
      </c>
      <c r="BK418" s="237">
        <f>ROUND(I418*H418,2)</f>
        <v>0</v>
      </c>
      <c r="BL418" s="4" t="s">
        <v>292</v>
      </c>
      <c r="BM418" s="236" t="s">
        <v>824</v>
      </c>
    </row>
    <row r="419" spans="2:65" s="1" customFormat="1">
      <c r="B419" s="14"/>
      <c r="D419" s="238" t="s">
        <v>277</v>
      </c>
      <c r="F419" s="239" t="s">
        <v>825</v>
      </c>
      <c r="L419" s="14"/>
      <c r="M419" s="282"/>
      <c r="N419" s="283"/>
      <c r="O419" s="283"/>
      <c r="P419" s="283"/>
      <c r="Q419" s="283"/>
      <c r="R419" s="283"/>
      <c r="S419" s="283"/>
      <c r="T419" s="284"/>
      <c r="AT419" s="4" t="s">
        <v>277</v>
      </c>
      <c r="AU419" s="4" t="s">
        <v>77</v>
      </c>
    </row>
    <row r="420" spans="2:65" s="1" customFormat="1" ht="6.95" customHeight="1">
      <c r="B420" s="15"/>
      <c r="C420" s="16"/>
      <c r="D420" s="16"/>
      <c r="E420" s="16"/>
      <c r="F420" s="16"/>
      <c r="G420" s="16"/>
      <c r="H420" s="16"/>
      <c r="I420" s="16"/>
      <c r="J420" s="16"/>
      <c r="K420" s="16"/>
      <c r="L420" s="14"/>
    </row>
  </sheetData>
  <sheetProtection algorithmName="SHA-512" hashValue="9lAo2uRCDZTTOuEc13461hb0WN2u5MtIlDbPYFPS+JFjtffcS9GwPI5tQ8dCHxUFYm/zfg4Ec7xSD7S5EMCN3A==" saltValue="WUAUJyT1bzOyDpG6YcBXZQ==" spinCount="100000" sheet="1" objects="1" scenarios="1"/>
  <autoFilter ref="C110:K419" xr:uid="{00000000-0009-0000-0000-00000A000000}"/>
  <mergeCells count="12">
    <mergeCell ref="E103:H103"/>
    <mergeCell ref="L2:V2"/>
    <mergeCell ref="E50:H50"/>
    <mergeCell ref="E52:H52"/>
    <mergeCell ref="E54:H54"/>
    <mergeCell ref="E99:H99"/>
    <mergeCell ref="E101:H101"/>
    <mergeCell ref="E7:H7"/>
    <mergeCell ref="E9:H9"/>
    <mergeCell ref="E11:H11"/>
    <mergeCell ref="E20:H20"/>
    <mergeCell ref="E29:H29"/>
  </mergeCells>
  <hyperlinks>
    <hyperlink ref="F115" r:id="rId1" xr:uid="{00000000-0004-0000-0A00-000000000000}"/>
    <hyperlink ref="F118" r:id="rId2" xr:uid="{00000000-0004-0000-0A00-000001000000}"/>
    <hyperlink ref="F120" r:id="rId3" xr:uid="{00000000-0004-0000-0A00-000002000000}"/>
    <hyperlink ref="F124" r:id="rId4" xr:uid="{00000000-0004-0000-0A00-000003000000}"/>
    <hyperlink ref="F131" r:id="rId5" xr:uid="{00000000-0004-0000-0A00-000004000000}"/>
    <hyperlink ref="F134" r:id="rId6" xr:uid="{00000000-0004-0000-0A00-000005000000}"/>
    <hyperlink ref="F137" r:id="rId7" xr:uid="{00000000-0004-0000-0A00-000006000000}"/>
    <hyperlink ref="F142" r:id="rId8" xr:uid="{00000000-0004-0000-0A00-000007000000}"/>
    <hyperlink ref="F146" r:id="rId9" xr:uid="{00000000-0004-0000-0A00-000008000000}"/>
    <hyperlink ref="F150" r:id="rId10" xr:uid="{00000000-0004-0000-0A00-000009000000}"/>
    <hyperlink ref="F154" r:id="rId11" xr:uid="{00000000-0004-0000-0A00-00000A000000}"/>
    <hyperlink ref="F157" r:id="rId12" xr:uid="{00000000-0004-0000-0A00-00000B000000}"/>
    <hyperlink ref="F160" r:id="rId13" xr:uid="{00000000-0004-0000-0A00-00000C000000}"/>
    <hyperlink ref="F162" r:id="rId14" xr:uid="{00000000-0004-0000-0A00-00000D000000}"/>
    <hyperlink ref="F164" r:id="rId15" xr:uid="{00000000-0004-0000-0A00-00000E000000}"/>
    <hyperlink ref="F167" r:id="rId16" xr:uid="{00000000-0004-0000-0A00-00000F000000}"/>
    <hyperlink ref="F171" r:id="rId17" xr:uid="{00000000-0004-0000-0A00-000010000000}"/>
    <hyperlink ref="F179" r:id="rId18" xr:uid="{00000000-0004-0000-0A00-000011000000}"/>
    <hyperlink ref="F184" r:id="rId19" xr:uid="{00000000-0004-0000-0A00-000012000000}"/>
    <hyperlink ref="F191" r:id="rId20" xr:uid="{00000000-0004-0000-0A00-000013000000}"/>
    <hyperlink ref="F198" r:id="rId21" xr:uid="{00000000-0004-0000-0A00-000014000000}"/>
    <hyperlink ref="F203" r:id="rId22" xr:uid="{00000000-0004-0000-0A00-000015000000}"/>
    <hyperlink ref="F206" r:id="rId23" xr:uid="{00000000-0004-0000-0A00-000016000000}"/>
    <hyperlink ref="F212" r:id="rId24" xr:uid="{00000000-0004-0000-0A00-000017000000}"/>
    <hyperlink ref="F214" r:id="rId25" xr:uid="{00000000-0004-0000-0A00-000018000000}"/>
    <hyperlink ref="F217" r:id="rId26" xr:uid="{00000000-0004-0000-0A00-000019000000}"/>
    <hyperlink ref="F220" r:id="rId27" xr:uid="{00000000-0004-0000-0A00-00001A000000}"/>
    <hyperlink ref="F224" r:id="rId28" xr:uid="{00000000-0004-0000-0A00-00001B000000}"/>
    <hyperlink ref="F228" r:id="rId29" xr:uid="{00000000-0004-0000-0A00-00001C000000}"/>
    <hyperlink ref="F231" r:id="rId30" xr:uid="{00000000-0004-0000-0A00-00001D000000}"/>
    <hyperlink ref="F235" r:id="rId31" xr:uid="{00000000-0004-0000-0A00-00001E000000}"/>
    <hyperlink ref="F239" r:id="rId32" xr:uid="{00000000-0004-0000-0A00-00001F000000}"/>
    <hyperlink ref="F241" r:id="rId33" xr:uid="{00000000-0004-0000-0A00-000020000000}"/>
    <hyperlink ref="F243" r:id="rId34" xr:uid="{00000000-0004-0000-0A00-000021000000}"/>
    <hyperlink ref="F246" r:id="rId35" xr:uid="{00000000-0004-0000-0A00-000022000000}"/>
    <hyperlink ref="F252" r:id="rId36" xr:uid="{00000000-0004-0000-0A00-000023000000}"/>
    <hyperlink ref="F256" r:id="rId37" xr:uid="{00000000-0004-0000-0A00-000024000000}"/>
    <hyperlink ref="F260" r:id="rId38" xr:uid="{00000000-0004-0000-0A00-000025000000}"/>
    <hyperlink ref="F262" r:id="rId39" xr:uid="{00000000-0004-0000-0A00-000026000000}"/>
    <hyperlink ref="F265" r:id="rId40" xr:uid="{00000000-0004-0000-0A00-000027000000}"/>
    <hyperlink ref="F268" r:id="rId41" xr:uid="{00000000-0004-0000-0A00-000028000000}"/>
    <hyperlink ref="F274" r:id="rId42" xr:uid="{00000000-0004-0000-0A00-000029000000}"/>
    <hyperlink ref="F278" r:id="rId43" xr:uid="{00000000-0004-0000-0A00-00002A000000}"/>
    <hyperlink ref="F281" r:id="rId44" xr:uid="{00000000-0004-0000-0A00-00002B000000}"/>
    <hyperlink ref="F285" r:id="rId45" xr:uid="{00000000-0004-0000-0A00-00002C000000}"/>
    <hyperlink ref="F288" r:id="rId46" xr:uid="{00000000-0004-0000-0A00-00002D000000}"/>
    <hyperlink ref="F292" r:id="rId47" xr:uid="{00000000-0004-0000-0A00-00002E000000}"/>
    <hyperlink ref="F297" r:id="rId48" xr:uid="{00000000-0004-0000-0A00-00002F000000}"/>
    <hyperlink ref="F300" r:id="rId49" xr:uid="{00000000-0004-0000-0A00-000030000000}"/>
    <hyperlink ref="F302" r:id="rId50" xr:uid="{00000000-0004-0000-0A00-000031000000}"/>
    <hyperlink ref="F306" r:id="rId51" xr:uid="{00000000-0004-0000-0A00-000032000000}"/>
    <hyperlink ref="F309" r:id="rId52" xr:uid="{00000000-0004-0000-0A00-000033000000}"/>
    <hyperlink ref="F313" r:id="rId53" xr:uid="{00000000-0004-0000-0A00-000034000000}"/>
    <hyperlink ref="F316" r:id="rId54" xr:uid="{00000000-0004-0000-0A00-000035000000}"/>
    <hyperlink ref="F320" r:id="rId55" xr:uid="{00000000-0004-0000-0A00-000036000000}"/>
    <hyperlink ref="F322" r:id="rId56" xr:uid="{00000000-0004-0000-0A00-000037000000}"/>
    <hyperlink ref="F325" r:id="rId57" xr:uid="{00000000-0004-0000-0A00-000038000000}"/>
    <hyperlink ref="F328" r:id="rId58" xr:uid="{00000000-0004-0000-0A00-000039000000}"/>
    <hyperlink ref="F338" r:id="rId59" xr:uid="{00000000-0004-0000-0A00-00003A000000}"/>
    <hyperlink ref="F341" r:id="rId60" xr:uid="{00000000-0004-0000-0A00-00003B000000}"/>
    <hyperlink ref="F344" r:id="rId61" xr:uid="{00000000-0004-0000-0A00-00003C000000}"/>
    <hyperlink ref="F351" r:id="rId62" xr:uid="{00000000-0004-0000-0A00-00003D000000}"/>
    <hyperlink ref="F360" r:id="rId63" xr:uid="{00000000-0004-0000-0A00-00003E000000}"/>
    <hyperlink ref="F363" r:id="rId64" xr:uid="{00000000-0004-0000-0A00-00003F000000}"/>
    <hyperlink ref="F367" r:id="rId65" xr:uid="{00000000-0004-0000-0A00-000040000000}"/>
    <hyperlink ref="F376" r:id="rId66" xr:uid="{00000000-0004-0000-0A00-000041000000}"/>
    <hyperlink ref="F381" r:id="rId67" xr:uid="{00000000-0004-0000-0A00-000042000000}"/>
    <hyperlink ref="F387" r:id="rId68" xr:uid="{00000000-0004-0000-0A00-000043000000}"/>
    <hyperlink ref="F390" r:id="rId69" xr:uid="{00000000-0004-0000-0A00-000044000000}"/>
    <hyperlink ref="F397" r:id="rId70" xr:uid="{00000000-0004-0000-0A00-000045000000}"/>
    <hyperlink ref="F400" r:id="rId71" xr:uid="{00000000-0004-0000-0A00-000046000000}"/>
    <hyperlink ref="F406" r:id="rId72" xr:uid="{00000000-0004-0000-0A00-000047000000}"/>
    <hyperlink ref="F411" r:id="rId73" xr:uid="{00000000-0004-0000-0A00-000048000000}"/>
    <hyperlink ref="F417" r:id="rId74" xr:uid="{00000000-0004-0000-0A00-000049000000}"/>
    <hyperlink ref="F419" r:id="rId75" xr:uid="{00000000-0004-0000-0A00-00004A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7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470"/>
  <sheetViews>
    <sheetView showGridLines="0" topLeftCell="E446" zoomScale="85" zoomScaleNormal="85" workbookViewId="0">
      <selection activeCell="I468" activeCellId="105" sqref="E20:H20 J19:J20 I115 I118 I120 I125 I129 I134:I137 I140 I143 I147 I151 I160 I165 I169 I172 I175 I177 I179 I182 I186 I194 I196 I199 I204 I206 I213 I208 I218 I221 I227 I229 I232 I235 I238 I242 I245 I247 I249 I251 I256 I258 I260 I263 I269 I273 I277 I279 I281:I282 I284:I285 I287:I293 I295:I296 I299 I302 I305 I308 I312 I317 I320:I321 I324 I326 I330 I332 I333 I335 I337 I342 I345 I347 I349 I351 I353 I355:I357 I359:I360 I362 I366 I368 I371 I374 I377 I379 I384 I387 I390 I394 I397 I402 I406 I409 I411 I413 I420 I422 I424:I425 I430 I436 I439 I444 I446 I449 I455 I458 I460 I464 I466 I468"/>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t="s">
        <v>6</v>
      </c>
      <c r="M2" s="294"/>
      <c r="N2" s="294"/>
      <c r="O2" s="294"/>
      <c r="P2" s="294"/>
      <c r="Q2" s="294"/>
      <c r="R2" s="294"/>
      <c r="S2" s="294"/>
      <c r="T2" s="294"/>
      <c r="U2" s="294"/>
      <c r="V2" s="294"/>
      <c r="AT2" s="4" t="s">
        <v>115</v>
      </c>
      <c r="AZ2" s="181" t="s">
        <v>182</v>
      </c>
      <c r="BA2" s="181" t="s">
        <v>183</v>
      </c>
      <c r="BB2" s="181" t="s">
        <v>184</v>
      </c>
      <c r="BC2" s="181" t="s">
        <v>1579</v>
      </c>
      <c r="BD2" s="181" t="s">
        <v>186</v>
      </c>
    </row>
    <row r="3" spans="2:56" ht="6.95" customHeight="1">
      <c r="B3" s="5"/>
      <c r="C3" s="6"/>
      <c r="D3" s="6"/>
      <c r="E3" s="6"/>
      <c r="F3" s="6"/>
      <c r="G3" s="6"/>
      <c r="H3" s="6"/>
      <c r="I3" s="6"/>
      <c r="J3" s="6"/>
      <c r="K3" s="6"/>
      <c r="L3" s="7"/>
      <c r="AT3" s="4" t="s">
        <v>77</v>
      </c>
      <c r="AZ3" s="181" t="s">
        <v>187</v>
      </c>
      <c r="BA3" s="181" t="s">
        <v>188</v>
      </c>
      <c r="BB3" s="181" t="s">
        <v>184</v>
      </c>
      <c r="BC3" s="181" t="s">
        <v>1580</v>
      </c>
      <c r="BD3" s="181" t="s">
        <v>186</v>
      </c>
    </row>
    <row r="4" spans="2:56" ht="24.95" customHeight="1">
      <c r="B4" s="7"/>
      <c r="D4" s="8" t="s">
        <v>190</v>
      </c>
      <c r="L4" s="7"/>
      <c r="M4" s="182" t="s">
        <v>11</v>
      </c>
      <c r="AT4" s="4" t="s">
        <v>4</v>
      </c>
      <c r="AZ4" s="181" t="s">
        <v>191</v>
      </c>
      <c r="BA4" s="181" t="s">
        <v>192</v>
      </c>
      <c r="BB4" s="181" t="s">
        <v>184</v>
      </c>
      <c r="BC4" s="181" t="s">
        <v>1580</v>
      </c>
      <c r="BD4" s="181" t="s">
        <v>186</v>
      </c>
    </row>
    <row r="5" spans="2:56" ht="6.95" customHeight="1">
      <c r="B5" s="7"/>
      <c r="L5" s="7"/>
      <c r="AZ5" s="181" t="s">
        <v>193</v>
      </c>
      <c r="BA5" s="181" t="s">
        <v>194</v>
      </c>
      <c r="BB5" s="181" t="s">
        <v>195</v>
      </c>
      <c r="BC5" s="181" t="s">
        <v>1378</v>
      </c>
      <c r="BD5" s="181" t="s">
        <v>186</v>
      </c>
    </row>
    <row r="6" spans="2:56" ht="12" customHeight="1">
      <c r="B6" s="7"/>
      <c r="D6" s="11" t="s">
        <v>17</v>
      </c>
      <c r="L6" s="7"/>
      <c r="AZ6" s="181" t="s">
        <v>197</v>
      </c>
      <c r="BA6" s="181" t="s">
        <v>198</v>
      </c>
      <c r="BB6" s="181" t="s">
        <v>195</v>
      </c>
      <c r="BC6" s="181" t="s">
        <v>1581</v>
      </c>
      <c r="BD6" s="181" t="s">
        <v>186</v>
      </c>
    </row>
    <row r="7" spans="2:56" ht="16.5" customHeight="1">
      <c r="B7" s="7"/>
      <c r="E7" s="333" t="str">
        <f>'Rekapitulace stavby'!K6</f>
        <v>Rekonstrukce sociálního zařízení včetně rozvodů vody a kanalizace</v>
      </c>
      <c r="F7" s="334"/>
      <c r="G7" s="334"/>
      <c r="H7" s="334"/>
      <c r="L7" s="7"/>
      <c r="AZ7" s="181" t="s">
        <v>200</v>
      </c>
      <c r="BA7" s="181" t="s">
        <v>201</v>
      </c>
      <c r="BB7" s="181" t="s">
        <v>184</v>
      </c>
      <c r="BC7" s="181" t="s">
        <v>1582</v>
      </c>
      <c r="BD7" s="181" t="s">
        <v>186</v>
      </c>
    </row>
    <row r="8" spans="2:56" ht="12" customHeight="1">
      <c r="B8" s="7"/>
      <c r="D8" s="11" t="s">
        <v>203</v>
      </c>
      <c r="L8" s="7"/>
      <c r="AZ8" s="181" t="s">
        <v>204</v>
      </c>
      <c r="BA8" s="181" t="s">
        <v>205</v>
      </c>
      <c r="BB8" s="181" t="s">
        <v>184</v>
      </c>
      <c r="BC8" s="181" t="s">
        <v>1583</v>
      </c>
      <c r="BD8" s="181" t="s">
        <v>186</v>
      </c>
    </row>
    <row r="9" spans="2:56" s="1" customFormat="1" ht="16.5" customHeight="1">
      <c r="B9" s="14"/>
      <c r="E9" s="333" t="s">
        <v>1382</v>
      </c>
      <c r="F9" s="332"/>
      <c r="G9" s="332"/>
      <c r="H9" s="332"/>
      <c r="L9" s="14"/>
      <c r="AZ9" s="181" t="s">
        <v>208</v>
      </c>
      <c r="BA9" s="181" t="s">
        <v>209</v>
      </c>
      <c r="BB9" s="181" t="s">
        <v>184</v>
      </c>
      <c r="BC9" s="181" t="s">
        <v>210</v>
      </c>
      <c r="BD9" s="181" t="s">
        <v>186</v>
      </c>
    </row>
    <row r="10" spans="2:56" s="1" customFormat="1" ht="12" customHeight="1">
      <c r="B10" s="14"/>
      <c r="D10" s="11" t="s">
        <v>211</v>
      </c>
      <c r="L10" s="14"/>
      <c r="AZ10" s="181" t="s">
        <v>212</v>
      </c>
      <c r="BA10" s="181" t="s">
        <v>213</v>
      </c>
      <c r="BB10" s="181" t="s">
        <v>184</v>
      </c>
      <c r="BC10" s="181" t="s">
        <v>1584</v>
      </c>
      <c r="BD10" s="181" t="s">
        <v>186</v>
      </c>
    </row>
    <row r="11" spans="2:56" s="1" customFormat="1" ht="16.5" customHeight="1">
      <c r="B11" s="14"/>
      <c r="E11" s="324" t="s">
        <v>1585</v>
      </c>
      <c r="F11" s="332"/>
      <c r="G11" s="332"/>
      <c r="H11" s="332"/>
      <c r="L11" s="14"/>
      <c r="AZ11" s="181" t="s">
        <v>216</v>
      </c>
      <c r="BA11" s="181" t="s">
        <v>217</v>
      </c>
      <c r="BB11" s="181" t="s">
        <v>195</v>
      </c>
      <c r="BC11" s="181" t="s">
        <v>1385</v>
      </c>
      <c r="BD11" s="181" t="s">
        <v>186</v>
      </c>
    </row>
    <row r="12" spans="2:56" s="1" customFormat="1">
      <c r="B12" s="14"/>
      <c r="L12" s="14"/>
      <c r="AZ12" s="181" t="s">
        <v>218</v>
      </c>
      <c r="BA12" s="181" t="s">
        <v>219</v>
      </c>
      <c r="BB12" s="181" t="s">
        <v>195</v>
      </c>
      <c r="BC12" s="181" t="s">
        <v>1378</v>
      </c>
      <c r="BD12" s="181" t="s">
        <v>186</v>
      </c>
    </row>
    <row r="13" spans="2:56" s="1" customFormat="1" ht="12" customHeight="1">
      <c r="B13" s="14"/>
      <c r="D13" s="11" t="s">
        <v>19</v>
      </c>
      <c r="F13" s="121" t="s">
        <v>3</v>
      </c>
      <c r="I13" s="11" t="s">
        <v>20</v>
      </c>
      <c r="J13" s="121" t="s">
        <v>3</v>
      </c>
      <c r="L13" s="14"/>
      <c r="AZ13" s="181" t="s">
        <v>221</v>
      </c>
      <c r="BA13" s="181" t="s">
        <v>222</v>
      </c>
      <c r="BB13" s="181" t="s">
        <v>195</v>
      </c>
      <c r="BC13" s="181" t="s">
        <v>1386</v>
      </c>
      <c r="BD13" s="181" t="s">
        <v>186</v>
      </c>
    </row>
    <row r="14" spans="2:56" s="1" customFormat="1" ht="12" customHeight="1">
      <c r="B14" s="14"/>
      <c r="D14" s="11" t="s">
        <v>21</v>
      </c>
      <c r="F14" s="121" t="s">
        <v>22</v>
      </c>
      <c r="I14" s="11" t="s">
        <v>23</v>
      </c>
      <c r="J14" s="17">
        <f>'Rekapitulace stavby'!AN8</f>
        <v>0</v>
      </c>
      <c r="L14" s="14"/>
      <c r="AZ14" s="181" t="s">
        <v>1522</v>
      </c>
      <c r="BA14" s="181" t="s">
        <v>1523</v>
      </c>
      <c r="BB14" s="181" t="s">
        <v>195</v>
      </c>
      <c r="BC14" s="181" t="s">
        <v>1524</v>
      </c>
      <c r="BD14" s="181" t="s">
        <v>186</v>
      </c>
    </row>
    <row r="15" spans="2:56" s="1" customFormat="1" ht="10.9" customHeight="1">
      <c r="B15" s="14"/>
      <c r="L15" s="14"/>
    </row>
    <row r="16" spans="2: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ROUND(J112,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ROUND((SUM(BE112:BE469)),  2)</f>
        <v>0</v>
      </c>
      <c r="I35" s="189">
        <v>0.21</v>
      </c>
      <c r="J35" s="174">
        <f>ROUND(((SUM(BE112:BE469))*I35),  2)</f>
        <v>0</v>
      </c>
      <c r="L35" s="14"/>
    </row>
    <row r="36" spans="2:12" s="1" customFormat="1" ht="14.45" customHeight="1">
      <c r="B36" s="14"/>
      <c r="E36" s="11" t="s">
        <v>40</v>
      </c>
      <c r="F36" s="174">
        <f>ROUND((SUM(BF112:BF469)),  2)</f>
        <v>0</v>
      </c>
      <c r="I36" s="189">
        <v>0.12</v>
      </c>
      <c r="J36" s="174">
        <f>ROUND(((SUM(BF112:BF469))*I36),  2)</f>
        <v>0</v>
      </c>
      <c r="L36" s="14"/>
    </row>
    <row r="37" spans="2:12" s="1" customFormat="1" ht="14.45" hidden="1" customHeight="1">
      <c r="B37" s="14"/>
      <c r="E37" s="11" t="s">
        <v>41</v>
      </c>
      <c r="F37" s="174">
        <f>ROUND((SUM(BG112:BG469)),  2)</f>
        <v>0</v>
      </c>
      <c r="I37" s="189">
        <v>0.21</v>
      </c>
      <c r="J37" s="174">
        <f>0</f>
        <v>0</v>
      </c>
      <c r="L37" s="14"/>
    </row>
    <row r="38" spans="2:12" s="1" customFormat="1" ht="14.45" hidden="1" customHeight="1">
      <c r="B38" s="14"/>
      <c r="E38" s="11" t="s">
        <v>42</v>
      </c>
      <c r="F38" s="174">
        <f>ROUND((SUM(BH112:BH469)),  2)</f>
        <v>0</v>
      </c>
      <c r="I38" s="189">
        <v>0.12</v>
      </c>
      <c r="J38" s="174">
        <f>0</f>
        <v>0</v>
      </c>
      <c r="L38" s="14"/>
    </row>
    <row r="39" spans="2:12" s="1" customFormat="1" ht="14.45" hidden="1" customHeight="1">
      <c r="B39" s="14"/>
      <c r="E39" s="11" t="s">
        <v>43</v>
      </c>
      <c r="F39" s="174">
        <f>ROUND((SUM(BI112:BI469)),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1382</v>
      </c>
      <c r="F52" s="332"/>
      <c r="G52" s="332"/>
      <c r="H52" s="332"/>
      <c r="L52" s="14"/>
    </row>
    <row r="53" spans="2:47" s="1" customFormat="1" ht="12" customHeight="1">
      <c r="B53" s="14"/>
      <c r="C53" s="11" t="s">
        <v>211</v>
      </c>
      <c r="L53" s="14"/>
    </row>
    <row r="54" spans="2:47" s="1" customFormat="1" ht="16.5" customHeight="1">
      <c r="B54" s="14"/>
      <c r="E54" s="324" t="str">
        <f>E11</f>
        <v>B3 - Větev WC chlapci 2 NP</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J112</f>
        <v>0</v>
      </c>
      <c r="L63" s="14"/>
      <c r="AU63" s="4" t="s">
        <v>227</v>
      </c>
    </row>
    <row r="64" spans="2:47" s="201" customFormat="1" ht="24.95" customHeight="1">
      <c r="B64" s="200"/>
      <c r="D64" s="202" t="s">
        <v>228</v>
      </c>
      <c r="E64" s="203"/>
      <c r="F64" s="203"/>
      <c r="G64" s="203"/>
      <c r="H64" s="203"/>
      <c r="I64" s="203"/>
      <c r="J64" s="204">
        <f>J113</f>
        <v>0</v>
      </c>
      <c r="L64" s="200"/>
    </row>
    <row r="65" spans="2:12" s="171" customFormat="1" ht="19.899999999999999" customHeight="1">
      <c r="B65" s="205"/>
      <c r="D65" s="206" t="s">
        <v>229</v>
      </c>
      <c r="E65" s="207"/>
      <c r="F65" s="207"/>
      <c r="G65" s="207"/>
      <c r="H65" s="207"/>
      <c r="I65" s="207"/>
      <c r="J65" s="208">
        <f>J114</f>
        <v>0</v>
      </c>
      <c r="L65" s="205"/>
    </row>
    <row r="66" spans="2:12" s="171" customFormat="1" ht="19.899999999999999" customHeight="1">
      <c r="B66" s="205"/>
      <c r="D66" s="206" t="s">
        <v>230</v>
      </c>
      <c r="E66" s="207"/>
      <c r="F66" s="207"/>
      <c r="G66" s="207"/>
      <c r="H66" s="207"/>
      <c r="I66" s="207"/>
      <c r="J66" s="208">
        <f>J128</f>
        <v>0</v>
      </c>
      <c r="L66" s="205"/>
    </row>
    <row r="67" spans="2:12" s="171" customFormat="1" ht="19.899999999999999" customHeight="1">
      <c r="B67" s="205"/>
      <c r="D67" s="206" t="s">
        <v>231</v>
      </c>
      <c r="E67" s="207"/>
      <c r="F67" s="207"/>
      <c r="G67" s="207"/>
      <c r="H67" s="207"/>
      <c r="I67" s="207"/>
      <c r="J67" s="208">
        <f>J150</f>
        <v>0</v>
      </c>
      <c r="L67" s="205"/>
    </row>
    <row r="68" spans="2:12" s="171" customFormat="1" ht="19.899999999999999" customHeight="1">
      <c r="B68" s="205"/>
      <c r="D68" s="206" t="s">
        <v>232</v>
      </c>
      <c r="E68" s="207"/>
      <c r="F68" s="207"/>
      <c r="G68" s="207"/>
      <c r="H68" s="207"/>
      <c r="I68" s="207"/>
      <c r="J68" s="208">
        <f>J164</f>
        <v>0</v>
      </c>
      <c r="L68" s="205"/>
    </row>
    <row r="69" spans="2:12" s="171" customFormat="1" ht="19.899999999999999" customHeight="1">
      <c r="B69" s="205"/>
      <c r="D69" s="206" t="s">
        <v>233</v>
      </c>
      <c r="E69" s="207"/>
      <c r="F69" s="207"/>
      <c r="G69" s="207"/>
      <c r="H69" s="207"/>
      <c r="I69" s="207"/>
      <c r="J69" s="208">
        <f>J174</f>
        <v>0</v>
      </c>
      <c r="L69" s="205"/>
    </row>
    <row r="70" spans="2:12" s="201" customFormat="1" ht="24.95" customHeight="1">
      <c r="B70" s="200"/>
      <c r="D70" s="202" t="s">
        <v>234</v>
      </c>
      <c r="E70" s="203"/>
      <c r="F70" s="203"/>
      <c r="G70" s="203"/>
      <c r="H70" s="203"/>
      <c r="I70" s="203"/>
      <c r="J70" s="204">
        <f>J184</f>
        <v>0</v>
      </c>
      <c r="L70" s="200"/>
    </row>
    <row r="71" spans="2:12" s="171" customFormat="1" ht="19.899999999999999" customHeight="1">
      <c r="B71" s="205"/>
      <c r="D71" s="206" t="s">
        <v>1387</v>
      </c>
      <c r="E71" s="207"/>
      <c r="F71" s="207"/>
      <c r="G71" s="207"/>
      <c r="H71" s="207"/>
      <c r="I71" s="207"/>
      <c r="J71" s="208">
        <f>J185</f>
        <v>0</v>
      </c>
      <c r="L71" s="205"/>
    </row>
    <row r="72" spans="2:12" s="171" customFormat="1" ht="19.899999999999999" customHeight="1">
      <c r="B72" s="205"/>
      <c r="D72" s="206" t="s">
        <v>235</v>
      </c>
      <c r="E72" s="207"/>
      <c r="F72" s="207"/>
      <c r="G72" s="207"/>
      <c r="H72" s="207"/>
      <c r="I72" s="207"/>
      <c r="J72" s="208">
        <f>J197</f>
        <v>0</v>
      </c>
      <c r="L72" s="205"/>
    </row>
    <row r="73" spans="2:12" s="171" customFormat="1" ht="14.85" customHeight="1">
      <c r="B73" s="205"/>
      <c r="D73" s="206" t="s">
        <v>236</v>
      </c>
      <c r="E73" s="207"/>
      <c r="F73" s="207"/>
      <c r="G73" s="207"/>
      <c r="H73" s="207"/>
      <c r="I73" s="207"/>
      <c r="J73" s="208">
        <f>J198</f>
        <v>0</v>
      </c>
      <c r="L73" s="205"/>
    </row>
    <row r="74" spans="2:12" s="171" customFormat="1" ht="21.75" customHeight="1">
      <c r="B74" s="205"/>
      <c r="D74" s="206" t="s">
        <v>237</v>
      </c>
      <c r="E74" s="207"/>
      <c r="F74" s="207"/>
      <c r="G74" s="207"/>
      <c r="H74" s="207"/>
      <c r="I74" s="207"/>
      <c r="J74" s="208">
        <f>J217</f>
        <v>0</v>
      </c>
      <c r="L74" s="205"/>
    </row>
    <row r="75" spans="2:12" s="171" customFormat="1" ht="14.85" customHeight="1">
      <c r="B75" s="205"/>
      <c r="D75" s="206" t="s">
        <v>238</v>
      </c>
      <c r="E75" s="207"/>
      <c r="F75" s="207"/>
      <c r="G75" s="207"/>
      <c r="H75" s="207"/>
      <c r="I75" s="207"/>
      <c r="J75" s="208">
        <f>J237</f>
        <v>0</v>
      </c>
      <c r="L75" s="205"/>
    </row>
    <row r="76" spans="2:12" s="171" customFormat="1" ht="14.85" customHeight="1">
      <c r="B76" s="205"/>
      <c r="D76" s="206" t="s">
        <v>239</v>
      </c>
      <c r="E76" s="207"/>
      <c r="F76" s="207"/>
      <c r="G76" s="207"/>
      <c r="H76" s="207"/>
      <c r="I76" s="207"/>
      <c r="J76" s="208">
        <f>J244</f>
        <v>0</v>
      </c>
      <c r="L76" s="205"/>
    </row>
    <row r="77" spans="2:12" s="171" customFormat="1" ht="19.899999999999999" customHeight="1">
      <c r="B77" s="205"/>
      <c r="D77" s="206" t="s">
        <v>240</v>
      </c>
      <c r="E77" s="207"/>
      <c r="F77" s="207"/>
      <c r="G77" s="207"/>
      <c r="H77" s="207"/>
      <c r="I77" s="207"/>
      <c r="J77" s="208">
        <f>J262</f>
        <v>0</v>
      </c>
      <c r="L77" s="205"/>
    </row>
    <row r="78" spans="2:12" s="171" customFormat="1" ht="19.899999999999999" customHeight="1">
      <c r="B78" s="205"/>
      <c r="D78" s="206" t="s">
        <v>241</v>
      </c>
      <c r="E78" s="207"/>
      <c r="F78" s="207"/>
      <c r="G78" s="207"/>
      <c r="H78" s="207"/>
      <c r="I78" s="207"/>
      <c r="J78" s="208">
        <f>J268</f>
        <v>0</v>
      </c>
      <c r="L78" s="205"/>
    </row>
    <row r="79" spans="2:12" s="171" customFormat="1" ht="19.899999999999999" customHeight="1">
      <c r="B79" s="205"/>
      <c r="D79" s="206" t="s">
        <v>242</v>
      </c>
      <c r="E79" s="207"/>
      <c r="F79" s="207"/>
      <c r="G79" s="207"/>
      <c r="H79" s="207"/>
      <c r="I79" s="207"/>
      <c r="J79" s="208">
        <f>J272</f>
        <v>0</v>
      </c>
      <c r="L79" s="205"/>
    </row>
    <row r="80" spans="2:12" s="201" customFormat="1" ht="24.95" customHeight="1">
      <c r="B80" s="200"/>
      <c r="D80" s="202" t="s">
        <v>243</v>
      </c>
      <c r="E80" s="203"/>
      <c r="F80" s="203"/>
      <c r="G80" s="203"/>
      <c r="H80" s="203"/>
      <c r="I80" s="203"/>
      <c r="J80" s="204">
        <f>J275</f>
        <v>0</v>
      </c>
      <c r="L80" s="200"/>
    </row>
    <row r="81" spans="2:12" s="171" customFormat="1" ht="19.899999999999999" customHeight="1">
      <c r="B81" s="205"/>
      <c r="D81" s="206" t="s">
        <v>244</v>
      </c>
      <c r="E81" s="207"/>
      <c r="F81" s="207"/>
      <c r="G81" s="207"/>
      <c r="H81" s="207"/>
      <c r="I81" s="207"/>
      <c r="J81" s="208">
        <f>J276</f>
        <v>0</v>
      </c>
      <c r="L81" s="205"/>
    </row>
    <row r="82" spans="2:12" s="171" customFormat="1" ht="19.899999999999999" customHeight="1">
      <c r="B82" s="205"/>
      <c r="D82" s="206" t="s">
        <v>245</v>
      </c>
      <c r="E82" s="207"/>
      <c r="F82" s="207"/>
      <c r="G82" s="207"/>
      <c r="H82" s="207"/>
      <c r="I82" s="207"/>
      <c r="J82" s="208">
        <f>J301</f>
        <v>0</v>
      </c>
      <c r="L82" s="205"/>
    </row>
    <row r="83" spans="2:12" s="171" customFormat="1" ht="14.85" customHeight="1">
      <c r="B83" s="205"/>
      <c r="D83" s="206" t="s">
        <v>246</v>
      </c>
      <c r="E83" s="207"/>
      <c r="F83" s="207"/>
      <c r="G83" s="207"/>
      <c r="H83" s="207"/>
      <c r="I83" s="207"/>
      <c r="J83" s="208">
        <f>J304</f>
        <v>0</v>
      </c>
      <c r="L83" s="205"/>
    </row>
    <row r="84" spans="2:12" s="171" customFormat="1" ht="14.85" customHeight="1">
      <c r="B84" s="205"/>
      <c r="D84" s="206" t="s">
        <v>1388</v>
      </c>
      <c r="E84" s="207"/>
      <c r="F84" s="207"/>
      <c r="G84" s="207"/>
      <c r="H84" s="207"/>
      <c r="I84" s="207"/>
      <c r="J84" s="208">
        <f>J325</f>
        <v>0</v>
      </c>
      <c r="L84" s="205"/>
    </row>
    <row r="85" spans="2:12" s="171" customFormat="1" ht="14.85" customHeight="1">
      <c r="B85" s="205"/>
      <c r="D85" s="206" t="s">
        <v>247</v>
      </c>
      <c r="E85" s="207"/>
      <c r="F85" s="207"/>
      <c r="G85" s="207"/>
      <c r="H85" s="207"/>
      <c r="I85" s="207"/>
      <c r="J85" s="208">
        <f>J336</f>
        <v>0</v>
      </c>
      <c r="L85" s="205"/>
    </row>
    <row r="86" spans="2:12" s="171" customFormat="1" ht="19.899999999999999" customHeight="1">
      <c r="B86" s="205"/>
      <c r="D86" s="206" t="s">
        <v>248</v>
      </c>
      <c r="E86" s="207"/>
      <c r="F86" s="207"/>
      <c r="G86" s="207"/>
      <c r="H86" s="207"/>
      <c r="I86" s="207"/>
      <c r="J86" s="208">
        <f>J344</f>
        <v>0</v>
      </c>
      <c r="L86" s="205"/>
    </row>
    <row r="87" spans="2:12" s="171" customFormat="1" ht="19.899999999999999" customHeight="1">
      <c r="B87" s="205"/>
      <c r="D87" s="206" t="s">
        <v>249</v>
      </c>
      <c r="E87" s="207"/>
      <c r="F87" s="207"/>
      <c r="G87" s="207"/>
      <c r="H87" s="207"/>
      <c r="I87" s="207"/>
      <c r="J87" s="208">
        <f>J361</f>
        <v>0</v>
      </c>
      <c r="L87" s="205"/>
    </row>
    <row r="88" spans="2:12" s="171" customFormat="1" ht="14.85" customHeight="1">
      <c r="B88" s="205"/>
      <c r="D88" s="206" t="s">
        <v>250</v>
      </c>
      <c r="E88" s="207"/>
      <c r="F88" s="207"/>
      <c r="G88" s="207"/>
      <c r="H88" s="207"/>
      <c r="I88" s="207"/>
      <c r="J88" s="208">
        <f>J386</f>
        <v>0</v>
      </c>
      <c r="L88" s="205"/>
    </row>
    <row r="89" spans="2:12" s="171" customFormat="1" ht="19.899999999999999" customHeight="1">
      <c r="B89" s="205"/>
      <c r="D89" s="206" t="s">
        <v>251</v>
      </c>
      <c r="E89" s="207"/>
      <c r="F89" s="207"/>
      <c r="G89" s="207"/>
      <c r="H89" s="207"/>
      <c r="I89" s="207"/>
      <c r="J89" s="208">
        <f>J405</f>
        <v>0</v>
      </c>
      <c r="L89" s="205"/>
    </row>
    <row r="90" spans="2:12" s="171" customFormat="1" ht="19.899999999999999" customHeight="1">
      <c r="B90" s="205"/>
      <c r="D90" s="206" t="s">
        <v>252</v>
      </c>
      <c r="E90" s="207"/>
      <c r="F90" s="207"/>
      <c r="G90" s="207"/>
      <c r="H90" s="207"/>
      <c r="I90" s="207"/>
      <c r="J90" s="208">
        <f>J448</f>
        <v>0</v>
      </c>
      <c r="L90" s="205"/>
    </row>
    <row r="91" spans="2:12" s="1" customFormat="1" ht="21.75" customHeight="1">
      <c r="B91" s="14"/>
      <c r="L91" s="14"/>
    </row>
    <row r="92" spans="2:12" s="1" customFormat="1" ht="6.95" customHeight="1">
      <c r="B92" s="15"/>
      <c r="C92" s="16"/>
      <c r="D92" s="16"/>
      <c r="E92" s="16"/>
      <c r="F92" s="16"/>
      <c r="G92" s="16"/>
      <c r="H92" s="16"/>
      <c r="I92" s="16"/>
      <c r="J92" s="16"/>
      <c r="K92" s="16"/>
      <c r="L92" s="14"/>
    </row>
    <row r="96" spans="2:12" s="1" customFormat="1" ht="6.95" customHeight="1">
      <c r="B96" s="132"/>
      <c r="C96" s="133"/>
      <c r="D96" s="133"/>
      <c r="E96" s="133"/>
      <c r="F96" s="133"/>
      <c r="G96" s="133"/>
      <c r="H96" s="133"/>
      <c r="I96" s="133"/>
      <c r="J96" s="133"/>
      <c r="K96" s="133"/>
      <c r="L96" s="14"/>
    </row>
    <row r="97" spans="2:63" s="1" customFormat="1" ht="24.95" customHeight="1">
      <c r="B97" s="14"/>
      <c r="C97" s="8" t="s">
        <v>253</v>
      </c>
      <c r="L97" s="14"/>
    </row>
    <row r="98" spans="2:63" s="1" customFormat="1" ht="6.95" customHeight="1">
      <c r="B98" s="14"/>
      <c r="L98" s="14"/>
    </row>
    <row r="99" spans="2:63" s="1" customFormat="1" ht="12" customHeight="1">
      <c r="B99" s="14"/>
      <c r="C99" s="11" t="s">
        <v>17</v>
      </c>
      <c r="L99" s="14"/>
    </row>
    <row r="100" spans="2:63" s="1" customFormat="1" ht="16.5" customHeight="1">
      <c r="B100" s="14"/>
      <c r="E100" s="333" t="str">
        <f>E7</f>
        <v>Rekonstrukce sociálního zařízení včetně rozvodů vody a kanalizace</v>
      </c>
      <c r="F100" s="334"/>
      <c r="G100" s="334"/>
      <c r="H100" s="334"/>
      <c r="L100" s="14"/>
    </row>
    <row r="101" spans="2:63" ht="12" customHeight="1">
      <c r="B101" s="7"/>
      <c r="C101" s="11" t="s">
        <v>203</v>
      </c>
      <c r="L101" s="7"/>
    </row>
    <row r="102" spans="2:63" s="1" customFormat="1" ht="16.5" customHeight="1">
      <c r="B102" s="14"/>
      <c r="E102" s="333" t="s">
        <v>1382</v>
      </c>
      <c r="F102" s="332"/>
      <c r="G102" s="332"/>
      <c r="H102" s="332"/>
      <c r="L102" s="14"/>
    </row>
    <row r="103" spans="2:63" s="1" customFormat="1" ht="12" customHeight="1">
      <c r="B103" s="14"/>
      <c r="C103" s="11" t="s">
        <v>211</v>
      </c>
      <c r="L103" s="14"/>
    </row>
    <row r="104" spans="2:63" s="1" customFormat="1" ht="16.5" customHeight="1">
      <c r="B104" s="14"/>
      <c r="E104" s="324" t="str">
        <f>E11</f>
        <v>B3 - Větev WC chlapci 2 NP</v>
      </c>
      <c r="F104" s="332"/>
      <c r="G104" s="332"/>
      <c r="H104" s="332"/>
      <c r="L104" s="14"/>
    </row>
    <row r="105" spans="2:63" s="1" customFormat="1" ht="6.95" customHeight="1">
      <c r="B105" s="14"/>
      <c r="L105" s="14"/>
    </row>
    <row r="106" spans="2:63" s="1" customFormat="1" ht="12" customHeight="1">
      <c r="B106" s="14"/>
      <c r="C106" s="11" t="s">
        <v>21</v>
      </c>
      <c r="F106" s="121" t="str">
        <f>F14</f>
        <v xml:space="preserve"> </v>
      </c>
      <c r="I106" s="11" t="s">
        <v>23</v>
      </c>
      <c r="J106" s="17">
        <f>IF(J14="","",J14)</f>
        <v>0</v>
      </c>
      <c r="L106" s="14"/>
    </row>
    <row r="107" spans="2:63" s="1" customFormat="1" ht="6.95" customHeight="1">
      <c r="B107" s="14"/>
      <c r="L107" s="14"/>
    </row>
    <row r="108" spans="2:63" s="1" customFormat="1" ht="15.2" customHeight="1">
      <c r="B108" s="14"/>
      <c r="C108" s="11" t="s">
        <v>24</v>
      </c>
      <c r="F108" s="121" t="str">
        <f>E17</f>
        <v xml:space="preserve"> </v>
      </c>
      <c r="I108" s="11" t="s">
        <v>29</v>
      </c>
      <c r="J108" s="196" t="str">
        <f>E23</f>
        <v xml:space="preserve"> </v>
      </c>
      <c r="L108" s="14"/>
    </row>
    <row r="109" spans="2:63" s="1" customFormat="1" ht="15.2" customHeight="1">
      <c r="B109" s="14"/>
      <c r="C109" s="11" t="s">
        <v>27</v>
      </c>
      <c r="F109" s="121" t="str">
        <f>IF(E20="","",E20)</f>
        <v>Vyplň údaj</v>
      </c>
      <c r="I109" s="11" t="s">
        <v>31</v>
      </c>
      <c r="J109" s="196" t="str">
        <f>E26</f>
        <v xml:space="preserve"> </v>
      </c>
      <c r="L109" s="14"/>
    </row>
    <row r="110" spans="2:63" s="1" customFormat="1" ht="10.35" customHeight="1">
      <c r="B110" s="14"/>
      <c r="L110" s="14"/>
    </row>
    <row r="111" spans="2:63" s="2" customFormat="1" ht="29.25" customHeight="1">
      <c r="B111" s="18"/>
      <c r="C111" s="19" t="s">
        <v>254</v>
      </c>
      <c r="D111" s="20" t="s">
        <v>53</v>
      </c>
      <c r="E111" s="20" t="s">
        <v>49</v>
      </c>
      <c r="F111" s="20" t="s">
        <v>50</v>
      </c>
      <c r="G111" s="20" t="s">
        <v>255</v>
      </c>
      <c r="H111" s="20" t="s">
        <v>256</v>
      </c>
      <c r="I111" s="20" t="s">
        <v>257</v>
      </c>
      <c r="J111" s="20" t="s">
        <v>226</v>
      </c>
      <c r="K111" s="21" t="s">
        <v>258</v>
      </c>
      <c r="L111" s="18"/>
      <c r="M111" s="145" t="s">
        <v>3</v>
      </c>
      <c r="N111" s="146" t="s">
        <v>38</v>
      </c>
      <c r="O111" s="146" t="s">
        <v>259</v>
      </c>
      <c r="P111" s="146" t="s">
        <v>260</v>
      </c>
      <c r="Q111" s="146" t="s">
        <v>261</v>
      </c>
      <c r="R111" s="146" t="s">
        <v>262</v>
      </c>
      <c r="S111" s="146" t="s">
        <v>263</v>
      </c>
      <c r="T111" s="147" t="s">
        <v>264</v>
      </c>
    </row>
    <row r="112" spans="2:63" s="1" customFormat="1" ht="22.9" customHeight="1">
      <c r="B112" s="14"/>
      <c r="C112" s="151" t="s">
        <v>265</v>
      </c>
      <c r="J112" s="209">
        <f>BK112</f>
        <v>0</v>
      </c>
      <c r="L112" s="14"/>
      <c r="M112" s="148"/>
      <c r="N112" s="140"/>
      <c r="O112" s="140"/>
      <c r="P112" s="210">
        <f>P113+P184+P275</f>
        <v>0</v>
      </c>
      <c r="Q112" s="140"/>
      <c r="R112" s="210">
        <f>R113+R184+R275</f>
        <v>5.4789060569199997</v>
      </c>
      <c r="S112" s="140"/>
      <c r="T112" s="211">
        <f>T113+T184+T275</f>
        <v>6.5773020000000004</v>
      </c>
      <c r="AT112" s="4" t="s">
        <v>67</v>
      </c>
      <c r="AU112" s="4" t="s">
        <v>227</v>
      </c>
      <c r="BK112" s="212">
        <f>BK113+BK184+BK275</f>
        <v>0</v>
      </c>
    </row>
    <row r="113" spans="2:65" s="214" customFormat="1" ht="25.9" customHeight="1">
      <c r="B113" s="213"/>
      <c r="D113" s="215" t="s">
        <v>67</v>
      </c>
      <c r="E113" s="216" t="s">
        <v>266</v>
      </c>
      <c r="F113" s="216" t="s">
        <v>267</v>
      </c>
      <c r="J113" s="217">
        <f>BK113</f>
        <v>0</v>
      </c>
      <c r="L113" s="213"/>
      <c r="M113" s="218"/>
      <c r="P113" s="219">
        <f>P114+P128+P150+P164+P174</f>
        <v>0</v>
      </c>
      <c r="R113" s="219">
        <f>R114+R128+R150+R164+R174</f>
        <v>9.8137919999999996E-5</v>
      </c>
      <c r="T113" s="220">
        <f>T114+T128+T150+T164+T174</f>
        <v>6.5757760000000003</v>
      </c>
      <c r="AR113" s="215" t="s">
        <v>75</v>
      </c>
      <c r="AT113" s="221" t="s">
        <v>67</v>
      </c>
      <c r="AU113" s="221" t="s">
        <v>68</v>
      </c>
      <c r="AY113" s="215" t="s">
        <v>268</v>
      </c>
      <c r="BK113" s="222">
        <f>BK114+BK128+BK150+BK164+BK174</f>
        <v>0</v>
      </c>
    </row>
    <row r="114" spans="2:65" s="214" customFormat="1" ht="22.9" customHeight="1">
      <c r="B114" s="213"/>
      <c r="D114" s="215" t="s">
        <v>67</v>
      </c>
      <c r="E114" s="223" t="s">
        <v>269</v>
      </c>
      <c r="F114" s="223" t="s">
        <v>270</v>
      </c>
      <c r="J114" s="224">
        <f>BK114</f>
        <v>0</v>
      </c>
      <c r="L114" s="213"/>
      <c r="M114" s="218"/>
      <c r="P114" s="219">
        <f>SUM(P115:P127)</f>
        <v>0</v>
      </c>
      <c r="R114" s="219">
        <f>SUM(R115:R127)</f>
        <v>9.8137919999999996E-5</v>
      </c>
      <c r="T114" s="220">
        <f>SUM(T115:T127)</f>
        <v>0.23134999999999997</v>
      </c>
      <c r="AR114" s="215" t="s">
        <v>75</v>
      </c>
      <c r="AT114" s="221" t="s">
        <v>67</v>
      </c>
      <c r="AU114" s="221" t="s">
        <v>75</v>
      </c>
      <c r="AY114" s="215" t="s">
        <v>268</v>
      </c>
      <c r="BK114" s="222">
        <f>SUM(BK115:BK127)</f>
        <v>0</v>
      </c>
    </row>
    <row r="115" spans="2:65" s="1" customFormat="1" ht="21.75" customHeight="1">
      <c r="B115" s="14"/>
      <c r="C115" s="225" t="s">
        <v>75</v>
      </c>
      <c r="D115" s="225" t="s">
        <v>271</v>
      </c>
      <c r="E115" s="226" t="s">
        <v>280</v>
      </c>
      <c r="F115" s="227" t="s">
        <v>281</v>
      </c>
      <c r="G115" s="228" t="s">
        <v>184</v>
      </c>
      <c r="H115" s="229">
        <v>20.309999999999999</v>
      </c>
      <c r="I115" s="22"/>
      <c r="J115" s="231">
        <f>ROUND(I115*H115,2)</f>
        <v>0</v>
      </c>
      <c r="K115" s="227" t="s">
        <v>274</v>
      </c>
      <c r="L115" s="14"/>
      <c r="M115" s="232" t="s">
        <v>3</v>
      </c>
      <c r="N115" s="233" t="s">
        <v>39</v>
      </c>
      <c r="P115" s="234">
        <f>O115*H115</f>
        <v>0</v>
      </c>
      <c r="Q115" s="234">
        <v>3.472E-6</v>
      </c>
      <c r="R115" s="234">
        <f>Q115*H115</f>
        <v>7.0516319999999996E-5</v>
      </c>
      <c r="S115" s="234">
        <v>0</v>
      </c>
      <c r="T115" s="235">
        <f>S115*H115</f>
        <v>0</v>
      </c>
      <c r="AR115" s="236" t="s">
        <v>275</v>
      </c>
      <c r="AT115" s="236" t="s">
        <v>271</v>
      </c>
      <c r="AU115" s="236" t="s">
        <v>77</v>
      </c>
      <c r="AY115" s="4" t="s">
        <v>268</v>
      </c>
      <c r="BE115" s="237">
        <f>IF(N115="základní",J115,0)</f>
        <v>0</v>
      </c>
      <c r="BF115" s="237">
        <f>IF(N115="snížená",J115,0)</f>
        <v>0</v>
      </c>
      <c r="BG115" s="237">
        <f>IF(N115="zákl. přenesená",J115,0)</f>
        <v>0</v>
      </c>
      <c r="BH115" s="237">
        <f>IF(N115="sníž. přenesená",J115,0)</f>
        <v>0</v>
      </c>
      <c r="BI115" s="237">
        <f>IF(N115="nulová",J115,0)</f>
        <v>0</v>
      </c>
      <c r="BJ115" s="4" t="s">
        <v>75</v>
      </c>
      <c r="BK115" s="237">
        <f>ROUND(I115*H115,2)</f>
        <v>0</v>
      </c>
      <c r="BL115" s="4" t="s">
        <v>275</v>
      </c>
      <c r="BM115" s="236" t="s">
        <v>282</v>
      </c>
    </row>
    <row r="116" spans="2:65" s="1" customFormat="1">
      <c r="B116" s="14"/>
      <c r="D116" s="238" t="s">
        <v>277</v>
      </c>
      <c r="F116" s="239" t="s">
        <v>283</v>
      </c>
      <c r="L116" s="14"/>
      <c r="M116" s="240"/>
      <c r="T116" s="142"/>
      <c r="AT116" s="4" t="s">
        <v>277</v>
      </c>
      <c r="AU116" s="4" t="s">
        <v>77</v>
      </c>
    </row>
    <row r="117" spans="2:65" s="242" customFormat="1">
      <c r="B117" s="241"/>
      <c r="D117" s="243" t="s">
        <v>279</v>
      </c>
      <c r="E117" s="244" t="s">
        <v>3</v>
      </c>
      <c r="F117" s="245" t="s">
        <v>182</v>
      </c>
      <c r="H117" s="246">
        <v>20.309999999999999</v>
      </c>
      <c r="L117" s="241"/>
      <c r="M117" s="247"/>
      <c r="T117" s="248"/>
      <c r="AT117" s="244" t="s">
        <v>279</v>
      </c>
      <c r="AU117" s="244" t="s">
        <v>77</v>
      </c>
      <c r="AV117" s="242" t="s">
        <v>77</v>
      </c>
      <c r="AW117" s="242" t="s">
        <v>30</v>
      </c>
      <c r="AX117" s="242" t="s">
        <v>75</v>
      </c>
      <c r="AY117" s="244" t="s">
        <v>268</v>
      </c>
    </row>
    <row r="118" spans="2:65" s="1" customFormat="1" ht="24.2" customHeight="1">
      <c r="B118" s="14"/>
      <c r="C118" s="225" t="s">
        <v>77</v>
      </c>
      <c r="D118" s="225" t="s">
        <v>271</v>
      </c>
      <c r="E118" s="226" t="s">
        <v>284</v>
      </c>
      <c r="F118" s="227" t="s">
        <v>285</v>
      </c>
      <c r="G118" s="228" t="s">
        <v>184</v>
      </c>
      <c r="H118" s="229">
        <v>20.309999999999999</v>
      </c>
      <c r="I118" s="22"/>
      <c r="J118" s="231">
        <f>ROUND(I118*H118,2)</f>
        <v>0</v>
      </c>
      <c r="K118" s="227" t="s">
        <v>274</v>
      </c>
      <c r="L118" s="14"/>
      <c r="M118" s="232" t="s">
        <v>3</v>
      </c>
      <c r="N118" s="233" t="s">
        <v>39</v>
      </c>
      <c r="P118" s="234">
        <f>O118*H118</f>
        <v>0</v>
      </c>
      <c r="Q118" s="234">
        <v>1.3599999999999999E-6</v>
      </c>
      <c r="R118" s="234">
        <f>Q118*H118</f>
        <v>2.7621599999999997E-5</v>
      </c>
      <c r="S118" s="234">
        <v>0</v>
      </c>
      <c r="T118" s="235">
        <f>S118*H118</f>
        <v>0</v>
      </c>
      <c r="AR118" s="236" t="s">
        <v>275</v>
      </c>
      <c r="AT118" s="236" t="s">
        <v>271</v>
      </c>
      <c r="AU118" s="236" t="s">
        <v>77</v>
      </c>
      <c r="AY118" s="4" t="s">
        <v>268</v>
      </c>
      <c r="BE118" s="237">
        <f>IF(N118="základní",J118,0)</f>
        <v>0</v>
      </c>
      <c r="BF118" s="237">
        <f>IF(N118="snížená",J118,0)</f>
        <v>0</v>
      </c>
      <c r="BG118" s="237">
        <f>IF(N118="zákl. přenesená",J118,0)</f>
        <v>0</v>
      </c>
      <c r="BH118" s="237">
        <f>IF(N118="sníž. přenesená",J118,0)</f>
        <v>0</v>
      </c>
      <c r="BI118" s="237">
        <f>IF(N118="nulová",J118,0)</f>
        <v>0</v>
      </c>
      <c r="BJ118" s="4" t="s">
        <v>75</v>
      </c>
      <c r="BK118" s="237">
        <f>ROUND(I118*H118,2)</f>
        <v>0</v>
      </c>
      <c r="BL118" s="4" t="s">
        <v>275</v>
      </c>
      <c r="BM118" s="236" t="s">
        <v>286</v>
      </c>
    </row>
    <row r="119" spans="2:65" s="1" customFormat="1">
      <c r="B119" s="14"/>
      <c r="D119" s="238" t="s">
        <v>277</v>
      </c>
      <c r="F119" s="239" t="s">
        <v>287</v>
      </c>
      <c r="L119" s="14"/>
      <c r="M119" s="240"/>
      <c r="T119" s="142"/>
      <c r="AT119" s="4" t="s">
        <v>277</v>
      </c>
      <c r="AU119" s="4" t="s">
        <v>77</v>
      </c>
    </row>
    <row r="120" spans="2:65" s="1" customFormat="1" ht="24.2" customHeight="1">
      <c r="B120" s="14"/>
      <c r="C120" s="225" t="s">
        <v>186</v>
      </c>
      <c r="D120" s="225" t="s">
        <v>271</v>
      </c>
      <c r="E120" s="226" t="s">
        <v>1586</v>
      </c>
      <c r="F120" s="227" t="s">
        <v>1587</v>
      </c>
      <c r="G120" s="228" t="s">
        <v>184</v>
      </c>
      <c r="H120" s="229">
        <v>4.5199999999999996</v>
      </c>
      <c r="I120" s="22"/>
      <c r="J120" s="231">
        <f>ROUND(I120*H120,2)</f>
        <v>0</v>
      </c>
      <c r="K120" s="227" t="s">
        <v>274</v>
      </c>
      <c r="L120" s="14"/>
      <c r="M120" s="232" t="s">
        <v>3</v>
      </c>
      <c r="N120" s="233" t="s">
        <v>39</v>
      </c>
      <c r="P120" s="234">
        <f>O120*H120</f>
        <v>0</v>
      </c>
      <c r="Q120" s="234">
        <v>0</v>
      </c>
      <c r="R120" s="234">
        <f>Q120*H120</f>
        <v>0</v>
      </c>
      <c r="S120" s="234">
        <v>2.5000000000000001E-3</v>
      </c>
      <c r="T120" s="235">
        <f>S120*H120</f>
        <v>1.1299999999999999E-2</v>
      </c>
      <c r="AR120" s="236" t="s">
        <v>275</v>
      </c>
      <c r="AT120" s="236" t="s">
        <v>271</v>
      </c>
      <c r="AU120" s="236" t="s">
        <v>77</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275</v>
      </c>
      <c r="BM120" s="236" t="s">
        <v>1588</v>
      </c>
    </row>
    <row r="121" spans="2:65" s="1" customFormat="1">
      <c r="B121" s="14"/>
      <c r="D121" s="238" t="s">
        <v>277</v>
      </c>
      <c r="F121" s="239" t="s">
        <v>1589</v>
      </c>
      <c r="L121" s="14"/>
      <c r="M121" s="240"/>
      <c r="T121" s="142"/>
      <c r="AT121" s="4" t="s">
        <v>277</v>
      </c>
      <c r="AU121" s="4" t="s">
        <v>77</v>
      </c>
    </row>
    <row r="122" spans="2:65" s="242" customFormat="1">
      <c r="B122" s="241"/>
      <c r="D122" s="243" t="s">
        <v>279</v>
      </c>
      <c r="E122" s="244" t="s">
        <v>3</v>
      </c>
      <c r="F122" s="245" t="s">
        <v>1590</v>
      </c>
      <c r="H122" s="246">
        <v>3.36</v>
      </c>
      <c r="L122" s="241"/>
      <c r="M122" s="247"/>
      <c r="T122" s="248"/>
      <c r="AT122" s="244" t="s">
        <v>279</v>
      </c>
      <c r="AU122" s="244" t="s">
        <v>77</v>
      </c>
      <c r="AV122" s="242" t="s">
        <v>77</v>
      </c>
      <c r="AW122" s="242" t="s">
        <v>30</v>
      </c>
      <c r="AX122" s="242" t="s">
        <v>68</v>
      </c>
      <c r="AY122" s="244" t="s">
        <v>268</v>
      </c>
    </row>
    <row r="123" spans="2:65" s="242" customFormat="1">
      <c r="B123" s="241"/>
      <c r="D123" s="243" t="s">
        <v>279</v>
      </c>
      <c r="E123" s="244" t="s">
        <v>3</v>
      </c>
      <c r="F123" s="245" t="s">
        <v>1591</v>
      </c>
      <c r="H123" s="246">
        <v>1.1599999999999999</v>
      </c>
      <c r="L123" s="241"/>
      <c r="M123" s="247"/>
      <c r="T123" s="248"/>
      <c r="AT123" s="244" t="s">
        <v>279</v>
      </c>
      <c r="AU123" s="244" t="s">
        <v>77</v>
      </c>
      <c r="AV123" s="242" t="s">
        <v>77</v>
      </c>
      <c r="AW123" s="242" t="s">
        <v>30</v>
      </c>
      <c r="AX123" s="242" t="s">
        <v>68</v>
      </c>
      <c r="AY123" s="244" t="s">
        <v>268</v>
      </c>
    </row>
    <row r="124" spans="2:65" s="250" customFormat="1">
      <c r="B124" s="249"/>
      <c r="D124" s="243" t="s">
        <v>279</v>
      </c>
      <c r="E124" s="251" t="s">
        <v>3</v>
      </c>
      <c r="F124" s="252" t="s">
        <v>298</v>
      </c>
      <c r="H124" s="253">
        <v>4.5199999999999996</v>
      </c>
      <c r="L124" s="249"/>
      <c r="M124" s="254"/>
      <c r="T124" s="255"/>
      <c r="AT124" s="251" t="s">
        <v>279</v>
      </c>
      <c r="AU124" s="251" t="s">
        <v>77</v>
      </c>
      <c r="AV124" s="250" t="s">
        <v>275</v>
      </c>
      <c r="AW124" s="250" t="s">
        <v>30</v>
      </c>
      <c r="AX124" s="250" t="s">
        <v>75</v>
      </c>
      <c r="AY124" s="251" t="s">
        <v>268</v>
      </c>
    </row>
    <row r="125" spans="2:65" s="1" customFormat="1" ht="24.2" customHeight="1">
      <c r="B125" s="14"/>
      <c r="C125" s="225" t="s">
        <v>275</v>
      </c>
      <c r="D125" s="225" t="s">
        <v>271</v>
      </c>
      <c r="E125" s="226" t="s">
        <v>1389</v>
      </c>
      <c r="F125" s="227" t="s">
        <v>1390</v>
      </c>
      <c r="G125" s="228" t="s">
        <v>379</v>
      </c>
      <c r="H125" s="229">
        <v>24.45</v>
      </c>
      <c r="I125" s="22"/>
      <c r="J125" s="231">
        <f>ROUND(I125*H125,2)</f>
        <v>0</v>
      </c>
      <c r="K125" s="227" t="s">
        <v>274</v>
      </c>
      <c r="L125" s="14"/>
      <c r="M125" s="232" t="s">
        <v>3</v>
      </c>
      <c r="N125" s="233" t="s">
        <v>39</v>
      </c>
      <c r="P125" s="234">
        <f>O125*H125</f>
        <v>0</v>
      </c>
      <c r="Q125" s="234">
        <v>0</v>
      </c>
      <c r="R125" s="234">
        <f>Q125*H125</f>
        <v>0</v>
      </c>
      <c r="S125" s="234">
        <v>8.9999999999999993E-3</v>
      </c>
      <c r="T125" s="235">
        <f>S125*H125</f>
        <v>0.22004999999999997</v>
      </c>
      <c r="AR125" s="236" t="s">
        <v>275</v>
      </c>
      <c r="AT125" s="236" t="s">
        <v>271</v>
      </c>
      <c r="AU125" s="236" t="s">
        <v>77</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275</v>
      </c>
      <c r="BM125" s="236" t="s">
        <v>1391</v>
      </c>
    </row>
    <row r="126" spans="2:65" s="1" customFormat="1">
      <c r="B126" s="14"/>
      <c r="D126" s="238" t="s">
        <v>277</v>
      </c>
      <c r="F126" s="239" t="s">
        <v>1392</v>
      </c>
      <c r="L126" s="14"/>
      <c r="M126" s="240"/>
      <c r="T126" s="142"/>
      <c r="AT126" s="4" t="s">
        <v>277</v>
      </c>
      <c r="AU126" s="4" t="s">
        <v>77</v>
      </c>
    </row>
    <row r="127" spans="2:65" s="242" customFormat="1">
      <c r="B127" s="241"/>
      <c r="D127" s="243" t="s">
        <v>279</v>
      </c>
      <c r="E127" s="244" t="s">
        <v>3</v>
      </c>
      <c r="F127" s="245" t="s">
        <v>1393</v>
      </c>
      <c r="H127" s="246">
        <v>24.45</v>
      </c>
      <c r="L127" s="241"/>
      <c r="M127" s="247"/>
      <c r="T127" s="248"/>
      <c r="AT127" s="244" t="s">
        <v>279</v>
      </c>
      <c r="AU127" s="244" t="s">
        <v>77</v>
      </c>
      <c r="AV127" s="242" t="s">
        <v>77</v>
      </c>
      <c r="AW127" s="242" t="s">
        <v>30</v>
      </c>
      <c r="AX127" s="242" t="s">
        <v>75</v>
      </c>
      <c r="AY127" s="244" t="s">
        <v>268</v>
      </c>
    </row>
    <row r="128" spans="2:65" s="214" customFormat="1" ht="22.9" customHeight="1">
      <c r="B128" s="213"/>
      <c r="D128" s="215" t="s">
        <v>67</v>
      </c>
      <c r="E128" s="223" t="s">
        <v>288</v>
      </c>
      <c r="F128" s="223" t="s">
        <v>289</v>
      </c>
      <c r="J128" s="224">
        <f>BK128</f>
        <v>0</v>
      </c>
      <c r="L128" s="213"/>
      <c r="M128" s="218"/>
      <c r="P128" s="219">
        <f>SUM(P129:P149)</f>
        <v>0</v>
      </c>
      <c r="R128" s="219">
        <f>SUM(R129:R149)</f>
        <v>0</v>
      </c>
      <c r="T128" s="220">
        <f>SUM(T129:T149)</f>
        <v>0.696828</v>
      </c>
      <c r="AR128" s="215" t="s">
        <v>75</v>
      </c>
      <c r="AT128" s="221" t="s">
        <v>67</v>
      </c>
      <c r="AU128" s="221" t="s">
        <v>75</v>
      </c>
      <c r="AY128" s="215" t="s">
        <v>268</v>
      </c>
      <c r="BK128" s="222">
        <f>SUM(BK129:BK149)</f>
        <v>0</v>
      </c>
    </row>
    <row r="129" spans="2:65" s="1" customFormat="1" ht="37.9" customHeight="1">
      <c r="B129" s="14"/>
      <c r="C129" s="225" t="s">
        <v>299</v>
      </c>
      <c r="D129" s="225" t="s">
        <v>271</v>
      </c>
      <c r="E129" s="226" t="s">
        <v>290</v>
      </c>
      <c r="F129" s="227" t="s">
        <v>291</v>
      </c>
      <c r="G129" s="228" t="s">
        <v>184</v>
      </c>
      <c r="H129" s="229">
        <v>6.0830000000000002</v>
      </c>
      <c r="I129" s="22"/>
      <c r="J129" s="231">
        <f>ROUND(I129*H129,2)</f>
        <v>0</v>
      </c>
      <c r="K129" s="227" t="s">
        <v>274</v>
      </c>
      <c r="L129" s="14"/>
      <c r="M129" s="232" t="s">
        <v>3</v>
      </c>
      <c r="N129" s="233" t="s">
        <v>39</v>
      </c>
      <c r="P129" s="234">
        <f>O129*H129</f>
        <v>0</v>
      </c>
      <c r="Q129" s="234">
        <v>0</v>
      </c>
      <c r="R129" s="234">
        <f>Q129*H129</f>
        <v>0</v>
      </c>
      <c r="S129" s="234">
        <v>7.5999999999999998E-2</v>
      </c>
      <c r="T129" s="235">
        <f>S129*H129</f>
        <v>0.462308</v>
      </c>
      <c r="AR129" s="236" t="s">
        <v>292</v>
      </c>
      <c r="AT129" s="236" t="s">
        <v>271</v>
      </c>
      <c r="AU129" s="236" t="s">
        <v>77</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292</v>
      </c>
      <c r="BM129" s="236" t="s">
        <v>293</v>
      </c>
    </row>
    <row r="130" spans="2:65" s="1" customFormat="1">
      <c r="B130" s="14"/>
      <c r="D130" s="238" t="s">
        <v>277</v>
      </c>
      <c r="F130" s="239" t="s">
        <v>294</v>
      </c>
      <c r="L130" s="14"/>
      <c r="M130" s="240"/>
      <c r="T130" s="142"/>
      <c r="AT130" s="4" t="s">
        <v>277</v>
      </c>
      <c r="AU130" s="4" t="s">
        <v>77</v>
      </c>
    </row>
    <row r="131" spans="2:65" s="242" customFormat="1">
      <c r="B131" s="241"/>
      <c r="D131" s="243" t="s">
        <v>279</v>
      </c>
      <c r="E131" s="244" t="s">
        <v>3</v>
      </c>
      <c r="F131" s="245" t="s">
        <v>1592</v>
      </c>
      <c r="H131" s="246">
        <v>4.8479999999999999</v>
      </c>
      <c r="L131" s="241"/>
      <c r="M131" s="247"/>
      <c r="T131" s="248"/>
      <c r="AT131" s="244" t="s">
        <v>279</v>
      </c>
      <c r="AU131" s="244" t="s">
        <v>77</v>
      </c>
      <c r="AV131" s="242" t="s">
        <v>77</v>
      </c>
      <c r="AW131" s="242" t="s">
        <v>30</v>
      </c>
      <c r="AX131" s="242" t="s">
        <v>68</v>
      </c>
      <c r="AY131" s="244" t="s">
        <v>268</v>
      </c>
    </row>
    <row r="132" spans="2:65" s="242" customFormat="1">
      <c r="B132" s="241"/>
      <c r="D132" s="243" t="s">
        <v>279</v>
      </c>
      <c r="E132" s="244" t="s">
        <v>3</v>
      </c>
      <c r="F132" s="245" t="s">
        <v>1395</v>
      </c>
      <c r="H132" s="246">
        <v>1.2350000000000001</v>
      </c>
      <c r="L132" s="241"/>
      <c r="M132" s="247"/>
      <c r="T132" s="248"/>
      <c r="AT132" s="244" t="s">
        <v>279</v>
      </c>
      <c r="AU132" s="244" t="s">
        <v>77</v>
      </c>
      <c r="AV132" s="242" t="s">
        <v>77</v>
      </c>
      <c r="AW132" s="242" t="s">
        <v>30</v>
      </c>
      <c r="AX132" s="242" t="s">
        <v>68</v>
      </c>
      <c r="AY132" s="244" t="s">
        <v>268</v>
      </c>
    </row>
    <row r="133" spans="2:65" s="250" customFormat="1">
      <c r="B133" s="249"/>
      <c r="D133" s="243" t="s">
        <v>279</v>
      </c>
      <c r="E133" s="251" t="s">
        <v>3</v>
      </c>
      <c r="F133" s="252" t="s">
        <v>298</v>
      </c>
      <c r="H133" s="253">
        <v>6.0830000000000002</v>
      </c>
      <c r="L133" s="249"/>
      <c r="M133" s="254"/>
      <c r="T133" s="255"/>
      <c r="AT133" s="251" t="s">
        <v>279</v>
      </c>
      <c r="AU133" s="251" t="s">
        <v>77</v>
      </c>
      <c r="AV133" s="250" t="s">
        <v>275</v>
      </c>
      <c r="AW133" s="250" t="s">
        <v>30</v>
      </c>
      <c r="AX133" s="250" t="s">
        <v>75</v>
      </c>
      <c r="AY133" s="251" t="s">
        <v>268</v>
      </c>
    </row>
    <row r="134" spans="2:65" s="1" customFormat="1" ht="16.5" customHeight="1">
      <c r="B134" s="14"/>
      <c r="C134" s="225" t="s">
        <v>305</v>
      </c>
      <c r="D134" s="225" t="s">
        <v>271</v>
      </c>
      <c r="E134" s="226" t="s">
        <v>300</v>
      </c>
      <c r="F134" s="227" t="s">
        <v>301</v>
      </c>
      <c r="G134" s="228" t="s">
        <v>302</v>
      </c>
      <c r="H134" s="229">
        <v>2</v>
      </c>
      <c r="I134" s="22"/>
      <c r="J134" s="231">
        <f>ROUND(I134*H134,2)</f>
        <v>0</v>
      </c>
      <c r="K134" s="227" t="s">
        <v>303</v>
      </c>
      <c r="L134" s="14"/>
      <c r="M134" s="232" t="s">
        <v>3</v>
      </c>
      <c r="N134" s="233" t="s">
        <v>39</v>
      </c>
      <c r="P134" s="234">
        <f>O134*H134</f>
        <v>0</v>
      </c>
      <c r="Q134" s="234">
        <v>0</v>
      </c>
      <c r="R134" s="234">
        <f>Q134*H134</f>
        <v>0</v>
      </c>
      <c r="S134" s="234">
        <v>0.01</v>
      </c>
      <c r="T134" s="235">
        <f>S134*H134</f>
        <v>0.02</v>
      </c>
      <c r="AR134" s="236" t="s">
        <v>292</v>
      </c>
      <c r="AT134" s="236" t="s">
        <v>271</v>
      </c>
      <c r="AU134" s="236" t="s">
        <v>77</v>
      </c>
      <c r="AY134" s="4" t="s">
        <v>268</v>
      </c>
      <c r="BE134" s="237">
        <f>IF(N134="základní",J134,0)</f>
        <v>0</v>
      </c>
      <c r="BF134" s="237">
        <f>IF(N134="snížená",J134,0)</f>
        <v>0</v>
      </c>
      <c r="BG134" s="237">
        <f>IF(N134="zákl. přenesená",J134,0)</f>
        <v>0</v>
      </c>
      <c r="BH134" s="237">
        <f>IF(N134="sníž. přenesená",J134,0)</f>
        <v>0</v>
      </c>
      <c r="BI134" s="237">
        <f>IF(N134="nulová",J134,0)</f>
        <v>0</v>
      </c>
      <c r="BJ134" s="4" t="s">
        <v>75</v>
      </c>
      <c r="BK134" s="237">
        <f>ROUND(I134*H134,2)</f>
        <v>0</v>
      </c>
      <c r="BL134" s="4" t="s">
        <v>292</v>
      </c>
      <c r="BM134" s="236" t="s">
        <v>304</v>
      </c>
    </row>
    <row r="135" spans="2:65" s="1" customFormat="1" ht="16.5" customHeight="1">
      <c r="B135" s="14"/>
      <c r="C135" s="225" t="s">
        <v>310</v>
      </c>
      <c r="D135" s="225" t="s">
        <v>271</v>
      </c>
      <c r="E135" s="226" t="s">
        <v>306</v>
      </c>
      <c r="F135" s="227" t="s">
        <v>307</v>
      </c>
      <c r="G135" s="228" t="s">
        <v>308</v>
      </c>
      <c r="H135" s="229">
        <v>4</v>
      </c>
      <c r="I135" s="22"/>
      <c r="J135" s="231">
        <f>ROUND(I135*H135,2)</f>
        <v>0</v>
      </c>
      <c r="K135" s="227" t="s">
        <v>303</v>
      </c>
      <c r="L135" s="14"/>
      <c r="M135" s="232" t="s">
        <v>3</v>
      </c>
      <c r="N135" s="233" t="s">
        <v>39</v>
      </c>
      <c r="P135" s="234">
        <f>O135*H135</f>
        <v>0</v>
      </c>
      <c r="Q135" s="234">
        <v>0</v>
      </c>
      <c r="R135" s="234">
        <f>Q135*H135</f>
        <v>0</v>
      </c>
      <c r="S135" s="234">
        <v>0</v>
      </c>
      <c r="T135" s="235">
        <f>S135*H135</f>
        <v>0</v>
      </c>
      <c r="AR135" s="236" t="s">
        <v>292</v>
      </c>
      <c r="AT135" s="236" t="s">
        <v>271</v>
      </c>
      <c r="AU135" s="236" t="s">
        <v>77</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292</v>
      </c>
      <c r="BM135" s="236" t="s">
        <v>309</v>
      </c>
    </row>
    <row r="136" spans="2:65" s="1" customFormat="1" ht="24.2" customHeight="1">
      <c r="B136" s="14"/>
      <c r="C136" s="225" t="s">
        <v>314</v>
      </c>
      <c r="D136" s="225" t="s">
        <v>271</v>
      </c>
      <c r="E136" s="226" t="s">
        <v>311</v>
      </c>
      <c r="F136" s="227" t="s">
        <v>312</v>
      </c>
      <c r="G136" s="228" t="s">
        <v>308</v>
      </c>
      <c r="H136" s="229">
        <v>2</v>
      </c>
      <c r="I136" s="22"/>
      <c r="J136" s="231">
        <f>ROUND(I136*H136,2)</f>
        <v>0</v>
      </c>
      <c r="K136" s="227" t="s">
        <v>303</v>
      </c>
      <c r="L136" s="14"/>
      <c r="M136" s="232" t="s">
        <v>3</v>
      </c>
      <c r="N136" s="233" t="s">
        <v>39</v>
      </c>
      <c r="P136" s="234">
        <f>O136*H136</f>
        <v>0</v>
      </c>
      <c r="Q136" s="234">
        <v>0</v>
      </c>
      <c r="R136" s="234">
        <f>Q136*H136</f>
        <v>0</v>
      </c>
      <c r="S136" s="234">
        <v>5.0000000000000001E-3</v>
      </c>
      <c r="T136" s="235">
        <f>S136*H136</f>
        <v>0.01</v>
      </c>
      <c r="AR136" s="236" t="s">
        <v>292</v>
      </c>
      <c r="AT136" s="236" t="s">
        <v>271</v>
      </c>
      <c r="AU136" s="236" t="s">
        <v>77</v>
      </c>
      <c r="AY136" s="4" t="s">
        <v>268</v>
      </c>
      <c r="BE136" s="237">
        <f>IF(N136="základní",J136,0)</f>
        <v>0</v>
      </c>
      <c r="BF136" s="237">
        <f>IF(N136="snížená",J136,0)</f>
        <v>0</v>
      </c>
      <c r="BG136" s="237">
        <f>IF(N136="zákl. přenesená",J136,0)</f>
        <v>0</v>
      </c>
      <c r="BH136" s="237">
        <f>IF(N136="sníž. přenesená",J136,0)</f>
        <v>0</v>
      </c>
      <c r="BI136" s="237">
        <f>IF(N136="nulová",J136,0)</f>
        <v>0</v>
      </c>
      <c r="BJ136" s="4" t="s">
        <v>75</v>
      </c>
      <c r="BK136" s="237">
        <f>ROUND(I136*H136,2)</f>
        <v>0</v>
      </c>
      <c r="BL136" s="4" t="s">
        <v>292</v>
      </c>
      <c r="BM136" s="236" t="s">
        <v>313</v>
      </c>
    </row>
    <row r="137" spans="2:65" s="1" customFormat="1" ht="24.2" customHeight="1">
      <c r="B137" s="14"/>
      <c r="C137" s="225" t="s">
        <v>323</v>
      </c>
      <c r="D137" s="225" t="s">
        <v>271</v>
      </c>
      <c r="E137" s="226" t="s">
        <v>315</v>
      </c>
      <c r="F137" s="227" t="s">
        <v>316</v>
      </c>
      <c r="G137" s="228" t="s">
        <v>317</v>
      </c>
      <c r="H137" s="229">
        <v>2</v>
      </c>
      <c r="I137" s="22"/>
      <c r="J137" s="231">
        <f>ROUND(I137*H137,2)</f>
        <v>0</v>
      </c>
      <c r="K137" s="227" t="s">
        <v>274</v>
      </c>
      <c r="L137" s="14"/>
      <c r="M137" s="232" t="s">
        <v>3</v>
      </c>
      <c r="N137" s="233" t="s">
        <v>39</v>
      </c>
      <c r="P137" s="234">
        <f>O137*H137</f>
        <v>0</v>
      </c>
      <c r="Q137" s="234">
        <v>0</v>
      </c>
      <c r="R137" s="234">
        <f>Q137*H137</f>
        <v>0</v>
      </c>
      <c r="S137" s="234">
        <v>5.0000000000000002E-5</v>
      </c>
      <c r="T137" s="235">
        <f>S137*H137</f>
        <v>1E-4</v>
      </c>
      <c r="AR137" s="236" t="s">
        <v>292</v>
      </c>
      <c r="AT137" s="236" t="s">
        <v>271</v>
      </c>
      <c r="AU137" s="236" t="s">
        <v>77</v>
      </c>
      <c r="AY137" s="4" t="s">
        <v>268</v>
      </c>
      <c r="BE137" s="237">
        <f>IF(N137="základní",J137,0)</f>
        <v>0</v>
      </c>
      <c r="BF137" s="237">
        <f>IF(N137="snížená",J137,0)</f>
        <v>0</v>
      </c>
      <c r="BG137" s="237">
        <f>IF(N137="zákl. přenesená",J137,0)</f>
        <v>0</v>
      </c>
      <c r="BH137" s="237">
        <f>IF(N137="sníž. přenesená",J137,0)</f>
        <v>0</v>
      </c>
      <c r="BI137" s="237">
        <f>IF(N137="nulová",J137,0)</f>
        <v>0</v>
      </c>
      <c r="BJ137" s="4" t="s">
        <v>75</v>
      </c>
      <c r="BK137" s="237">
        <f>ROUND(I137*H137,2)</f>
        <v>0</v>
      </c>
      <c r="BL137" s="4" t="s">
        <v>292</v>
      </c>
      <c r="BM137" s="236" t="s">
        <v>318</v>
      </c>
    </row>
    <row r="138" spans="2:65" s="1" customFormat="1">
      <c r="B138" s="14"/>
      <c r="D138" s="238" t="s">
        <v>277</v>
      </c>
      <c r="F138" s="239" t="s">
        <v>319</v>
      </c>
      <c r="L138" s="14"/>
      <c r="M138" s="240"/>
      <c r="T138" s="142"/>
      <c r="AT138" s="4" t="s">
        <v>277</v>
      </c>
      <c r="AU138" s="4" t="s">
        <v>77</v>
      </c>
    </row>
    <row r="139" spans="2:65" s="242" customFormat="1">
      <c r="B139" s="241"/>
      <c r="D139" s="243" t="s">
        <v>279</v>
      </c>
      <c r="E139" s="244" t="s">
        <v>3</v>
      </c>
      <c r="F139" s="245" t="s">
        <v>320</v>
      </c>
      <c r="H139" s="246">
        <v>2</v>
      </c>
      <c r="L139" s="241"/>
      <c r="M139" s="247"/>
      <c r="T139" s="248"/>
      <c r="AT139" s="244" t="s">
        <v>279</v>
      </c>
      <c r="AU139" s="244" t="s">
        <v>77</v>
      </c>
      <c r="AV139" s="242" t="s">
        <v>77</v>
      </c>
      <c r="AW139" s="242" t="s">
        <v>30</v>
      </c>
      <c r="AX139" s="242" t="s">
        <v>75</v>
      </c>
      <c r="AY139" s="244" t="s">
        <v>268</v>
      </c>
    </row>
    <row r="140" spans="2:65" s="1" customFormat="1" ht="16.5" customHeight="1">
      <c r="B140" s="14"/>
      <c r="C140" s="225" t="s">
        <v>334</v>
      </c>
      <c r="D140" s="225" t="s">
        <v>271</v>
      </c>
      <c r="E140" s="226" t="s">
        <v>1396</v>
      </c>
      <c r="F140" s="227" t="s">
        <v>1397</v>
      </c>
      <c r="G140" s="228" t="s">
        <v>379</v>
      </c>
      <c r="H140" s="229">
        <v>2.2000000000000002</v>
      </c>
      <c r="I140" s="22"/>
      <c r="J140" s="231">
        <f>ROUND(I140*H140,2)</f>
        <v>0</v>
      </c>
      <c r="K140" s="227" t="s">
        <v>274</v>
      </c>
      <c r="L140" s="14"/>
      <c r="M140" s="232" t="s">
        <v>3</v>
      </c>
      <c r="N140" s="233" t="s">
        <v>39</v>
      </c>
      <c r="P140" s="234">
        <f>O140*H140</f>
        <v>0</v>
      </c>
      <c r="Q140" s="234">
        <v>0</v>
      </c>
      <c r="R140" s="234">
        <f>Q140*H140</f>
        <v>0</v>
      </c>
      <c r="S140" s="234">
        <v>5.0000000000000001E-3</v>
      </c>
      <c r="T140" s="235">
        <f>S140*H140</f>
        <v>1.1000000000000001E-2</v>
      </c>
      <c r="AR140" s="236" t="s">
        <v>292</v>
      </c>
      <c r="AT140" s="236" t="s">
        <v>271</v>
      </c>
      <c r="AU140" s="236" t="s">
        <v>77</v>
      </c>
      <c r="AY140" s="4" t="s">
        <v>268</v>
      </c>
      <c r="BE140" s="237">
        <f>IF(N140="základní",J140,0)</f>
        <v>0</v>
      </c>
      <c r="BF140" s="237">
        <f>IF(N140="snížená",J140,0)</f>
        <v>0</v>
      </c>
      <c r="BG140" s="237">
        <f>IF(N140="zákl. přenesená",J140,0)</f>
        <v>0</v>
      </c>
      <c r="BH140" s="237">
        <f>IF(N140="sníž. přenesená",J140,0)</f>
        <v>0</v>
      </c>
      <c r="BI140" s="237">
        <f>IF(N140="nulová",J140,0)</f>
        <v>0</v>
      </c>
      <c r="BJ140" s="4" t="s">
        <v>75</v>
      </c>
      <c r="BK140" s="237">
        <f>ROUND(I140*H140,2)</f>
        <v>0</v>
      </c>
      <c r="BL140" s="4" t="s">
        <v>292</v>
      </c>
      <c r="BM140" s="236" t="s">
        <v>1398</v>
      </c>
    </row>
    <row r="141" spans="2:65" s="1" customFormat="1">
      <c r="B141" s="14"/>
      <c r="D141" s="238" t="s">
        <v>277</v>
      </c>
      <c r="F141" s="239" t="s">
        <v>1399</v>
      </c>
      <c r="L141" s="14"/>
      <c r="M141" s="240"/>
      <c r="T141" s="142"/>
      <c r="AT141" s="4" t="s">
        <v>277</v>
      </c>
      <c r="AU141" s="4" t="s">
        <v>77</v>
      </c>
    </row>
    <row r="142" spans="2:65" s="242" customFormat="1">
      <c r="B142" s="241"/>
      <c r="D142" s="243" t="s">
        <v>279</v>
      </c>
      <c r="E142" s="244" t="s">
        <v>3</v>
      </c>
      <c r="F142" s="245" t="s">
        <v>193</v>
      </c>
      <c r="H142" s="246">
        <v>2.2000000000000002</v>
      </c>
      <c r="L142" s="241"/>
      <c r="M142" s="247"/>
      <c r="T142" s="248"/>
      <c r="AT142" s="244" t="s">
        <v>279</v>
      </c>
      <c r="AU142" s="244" t="s">
        <v>77</v>
      </c>
      <c r="AV142" s="242" t="s">
        <v>77</v>
      </c>
      <c r="AW142" s="242" t="s">
        <v>30</v>
      </c>
      <c r="AX142" s="242" t="s">
        <v>75</v>
      </c>
      <c r="AY142" s="244" t="s">
        <v>268</v>
      </c>
    </row>
    <row r="143" spans="2:65" s="1" customFormat="1" ht="21.75" customHeight="1">
      <c r="B143" s="14"/>
      <c r="C143" s="225" t="s">
        <v>342</v>
      </c>
      <c r="D143" s="225" t="s">
        <v>271</v>
      </c>
      <c r="E143" s="226" t="s">
        <v>1400</v>
      </c>
      <c r="F143" s="227" t="s">
        <v>1401</v>
      </c>
      <c r="G143" s="228" t="s">
        <v>184</v>
      </c>
      <c r="H143" s="229">
        <v>10.19</v>
      </c>
      <c r="I143" s="22"/>
      <c r="J143" s="231">
        <f>ROUND(I143*H143,2)</f>
        <v>0</v>
      </c>
      <c r="K143" s="227" t="s">
        <v>274</v>
      </c>
      <c r="L143" s="14"/>
      <c r="M143" s="232" t="s">
        <v>3</v>
      </c>
      <c r="N143" s="233" t="s">
        <v>39</v>
      </c>
      <c r="P143" s="234">
        <f>O143*H143</f>
        <v>0</v>
      </c>
      <c r="Q143" s="234">
        <v>0</v>
      </c>
      <c r="R143" s="234">
        <f>Q143*H143</f>
        <v>0</v>
      </c>
      <c r="S143" s="234">
        <v>1.7999999999999999E-2</v>
      </c>
      <c r="T143" s="235">
        <f>S143*H143</f>
        <v>0.18341999999999997</v>
      </c>
      <c r="AR143" s="236" t="s">
        <v>292</v>
      </c>
      <c r="AT143" s="236" t="s">
        <v>271</v>
      </c>
      <c r="AU143" s="236" t="s">
        <v>77</v>
      </c>
      <c r="AY143" s="4" t="s">
        <v>268</v>
      </c>
      <c r="BE143" s="237">
        <f>IF(N143="základní",J143,0)</f>
        <v>0</v>
      </c>
      <c r="BF143" s="237">
        <f>IF(N143="snížená",J143,0)</f>
        <v>0</v>
      </c>
      <c r="BG143" s="237">
        <f>IF(N143="zákl. přenesená",J143,0)</f>
        <v>0</v>
      </c>
      <c r="BH143" s="237">
        <f>IF(N143="sníž. přenesená",J143,0)</f>
        <v>0</v>
      </c>
      <c r="BI143" s="237">
        <f>IF(N143="nulová",J143,0)</f>
        <v>0</v>
      </c>
      <c r="BJ143" s="4" t="s">
        <v>75</v>
      </c>
      <c r="BK143" s="237">
        <f>ROUND(I143*H143,2)</f>
        <v>0</v>
      </c>
      <c r="BL143" s="4" t="s">
        <v>292</v>
      </c>
      <c r="BM143" s="236" t="s">
        <v>1402</v>
      </c>
    </row>
    <row r="144" spans="2:65" s="1" customFormat="1">
      <c r="B144" s="14"/>
      <c r="D144" s="238" t="s">
        <v>277</v>
      </c>
      <c r="F144" s="239" t="s">
        <v>1403</v>
      </c>
      <c r="L144" s="14"/>
      <c r="M144" s="240"/>
      <c r="T144" s="142"/>
      <c r="AT144" s="4" t="s">
        <v>277</v>
      </c>
      <c r="AU144" s="4" t="s">
        <v>77</v>
      </c>
    </row>
    <row r="145" spans="2:65" s="257" customFormat="1">
      <c r="B145" s="256"/>
      <c r="D145" s="243" t="s">
        <v>279</v>
      </c>
      <c r="E145" s="258" t="s">
        <v>3</v>
      </c>
      <c r="F145" s="259" t="s">
        <v>1404</v>
      </c>
      <c r="H145" s="258" t="s">
        <v>3</v>
      </c>
      <c r="L145" s="256"/>
      <c r="M145" s="260"/>
      <c r="T145" s="261"/>
      <c r="AT145" s="258" t="s">
        <v>279</v>
      </c>
      <c r="AU145" s="258" t="s">
        <v>77</v>
      </c>
      <c r="AV145" s="257" t="s">
        <v>75</v>
      </c>
      <c r="AW145" s="257" t="s">
        <v>30</v>
      </c>
      <c r="AX145" s="257" t="s">
        <v>68</v>
      </c>
      <c r="AY145" s="258" t="s">
        <v>268</v>
      </c>
    </row>
    <row r="146" spans="2:65" s="242" customFormat="1">
      <c r="B146" s="241"/>
      <c r="D146" s="243" t="s">
        <v>279</v>
      </c>
      <c r="E146" s="244" t="s">
        <v>3</v>
      </c>
      <c r="F146" s="245" t="s">
        <v>1593</v>
      </c>
      <c r="H146" s="246">
        <v>10.19</v>
      </c>
      <c r="L146" s="241"/>
      <c r="M146" s="247"/>
      <c r="T146" s="248"/>
      <c r="AT146" s="244" t="s">
        <v>279</v>
      </c>
      <c r="AU146" s="244" t="s">
        <v>77</v>
      </c>
      <c r="AV146" s="242" t="s">
        <v>77</v>
      </c>
      <c r="AW146" s="242" t="s">
        <v>30</v>
      </c>
      <c r="AX146" s="242" t="s">
        <v>75</v>
      </c>
      <c r="AY146" s="244" t="s">
        <v>268</v>
      </c>
    </row>
    <row r="147" spans="2:65" s="1" customFormat="1" ht="24.2" customHeight="1">
      <c r="B147" s="14"/>
      <c r="C147" s="225" t="s">
        <v>9</v>
      </c>
      <c r="D147" s="225" t="s">
        <v>271</v>
      </c>
      <c r="E147" s="226" t="s">
        <v>1594</v>
      </c>
      <c r="F147" s="227" t="s">
        <v>1595</v>
      </c>
      <c r="G147" s="228" t="s">
        <v>696</v>
      </c>
      <c r="H147" s="229">
        <v>10</v>
      </c>
      <c r="I147" s="22"/>
      <c r="J147" s="231">
        <f>ROUND(I147*H147,2)</f>
        <v>0</v>
      </c>
      <c r="K147" s="227" t="s">
        <v>274</v>
      </c>
      <c r="L147" s="14"/>
      <c r="M147" s="232" t="s">
        <v>3</v>
      </c>
      <c r="N147" s="233" t="s">
        <v>39</v>
      </c>
      <c r="P147" s="234">
        <f>O147*H147</f>
        <v>0</v>
      </c>
      <c r="Q147" s="234">
        <v>0</v>
      </c>
      <c r="R147" s="234">
        <f>Q147*H147</f>
        <v>0</v>
      </c>
      <c r="S147" s="234">
        <v>1E-3</v>
      </c>
      <c r="T147" s="235">
        <f>S147*H147</f>
        <v>0.01</v>
      </c>
      <c r="AR147" s="236" t="s">
        <v>292</v>
      </c>
      <c r="AT147" s="236" t="s">
        <v>271</v>
      </c>
      <c r="AU147" s="236" t="s">
        <v>77</v>
      </c>
      <c r="AY147" s="4" t="s">
        <v>268</v>
      </c>
      <c r="BE147" s="237">
        <f>IF(N147="základní",J147,0)</f>
        <v>0</v>
      </c>
      <c r="BF147" s="237">
        <f>IF(N147="snížená",J147,0)</f>
        <v>0</v>
      </c>
      <c r="BG147" s="237">
        <f>IF(N147="zákl. přenesená",J147,0)</f>
        <v>0</v>
      </c>
      <c r="BH147" s="237">
        <f>IF(N147="sníž. přenesená",J147,0)</f>
        <v>0</v>
      </c>
      <c r="BI147" s="237">
        <f>IF(N147="nulová",J147,0)</f>
        <v>0</v>
      </c>
      <c r="BJ147" s="4" t="s">
        <v>75</v>
      </c>
      <c r="BK147" s="237">
        <f>ROUND(I147*H147,2)</f>
        <v>0</v>
      </c>
      <c r="BL147" s="4" t="s">
        <v>292</v>
      </c>
      <c r="BM147" s="236" t="s">
        <v>1596</v>
      </c>
    </row>
    <row r="148" spans="2:65" s="1" customFormat="1">
      <c r="B148" s="14"/>
      <c r="D148" s="238" t="s">
        <v>277</v>
      </c>
      <c r="F148" s="239" t="s">
        <v>1597</v>
      </c>
      <c r="L148" s="14"/>
      <c r="M148" s="240"/>
      <c r="T148" s="142"/>
      <c r="AT148" s="4" t="s">
        <v>277</v>
      </c>
      <c r="AU148" s="4" t="s">
        <v>77</v>
      </c>
    </row>
    <row r="149" spans="2:65" s="242" customFormat="1">
      <c r="B149" s="241"/>
      <c r="D149" s="243" t="s">
        <v>279</v>
      </c>
      <c r="E149" s="244" t="s">
        <v>3</v>
      </c>
      <c r="F149" s="245" t="s">
        <v>1598</v>
      </c>
      <c r="H149" s="246">
        <v>10</v>
      </c>
      <c r="L149" s="241"/>
      <c r="M149" s="247"/>
      <c r="T149" s="248"/>
      <c r="AT149" s="244" t="s">
        <v>279</v>
      </c>
      <c r="AU149" s="244" t="s">
        <v>77</v>
      </c>
      <c r="AV149" s="242" t="s">
        <v>77</v>
      </c>
      <c r="AW149" s="242" t="s">
        <v>30</v>
      </c>
      <c r="AX149" s="242" t="s">
        <v>75</v>
      </c>
      <c r="AY149" s="244" t="s">
        <v>268</v>
      </c>
    </row>
    <row r="150" spans="2:65" s="214" customFormat="1" ht="22.9" customHeight="1">
      <c r="B150" s="213"/>
      <c r="D150" s="215" t="s">
        <v>67</v>
      </c>
      <c r="E150" s="223" t="s">
        <v>321</v>
      </c>
      <c r="F150" s="223" t="s">
        <v>322</v>
      </c>
      <c r="J150" s="224">
        <f>BK150</f>
        <v>0</v>
      </c>
      <c r="L150" s="213"/>
      <c r="M150" s="218"/>
      <c r="P150" s="219">
        <f>SUM(P151:P163)</f>
        <v>0</v>
      </c>
      <c r="R150" s="219">
        <f>SUM(R151:R163)</f>
        <v>0</v>
      </c>
      <c r="T150" s="220">
        <f>SUM(T151:T163)</f>
        <v>4.5362460000000002</v>
      </c>
      <c r="AR150" s="215" t="s">
        <v>75</v>
      </c>
      <c r="AT150" s="221" t="s">
        <v>67</v>
      </c>
      <c r="AU150" s="221" t="s">
        <v>75</v>
      </c>
      <c r="AY150" s="215" t="s">
        <v>268</v>
      </c>
      <c r="BK150" s="222">
        <f>SUM(BK151:BK163)</f>
        <v>0</v>
      </c>
    </row>
    <row r="151" spans="2:65" s="1" customFormat="1" ht="37.9" customHeight="1">
      <c r="B151" s="14"/>
      <c r="C151" s="225" t="s">
        <v>356</v>
      </c>
      <c r="D151" s="225" t="s">
        <v>271</v>
      </c>
      <c r="E151" s="226" t="s">
        <v>324</v>
      </c>
      <c r="F151" s="227" t="s">
        <v>325</v>
      </c>
      <c r="G151" s="228" t="s">
        <v>184</v>
      </c>
      <c r="H151" s="229">
        <v>31.943000000000001</v>
      </c>
      <c r="I151" s="22"/>
      <c r="J151" s="231">
        <f>ROUND(I151*H151,2)</f>
        <v>0</v>
      </c>
      <c r="K151" s="227" t="s">
        <v>274</v>
      </c>
      <c r="L151" s="14"/>
      <c r="M151" s="232" t="s">
        <v>3</v>
      </c>
      <c r="N151" s="233" t="s">
        <v>39</v>
      </c>
      <c r="P151" s="234">
        <f>O151*H151</f>
        <v>0</v>
      </c>
      <c r="Q151" s="234">
        <v>0</v>
      </c>
      <c r="R151" s="234">
        <f>Q151*H151</f>
        <v>0</v>
      </c>
      <c r="S151" s="234">
        <v>4.5999999999999999E-2</v>
      </c>
      <c r="T151" s="235">
        <f>S151*H151</f>
        <v>1.4693780000000001</v>
      </c>
      <c r="AR151" s="236" t="s">
        <v>275</v>
      </c>
      <c r="AT151" s="236" t="s">
        <v>271</v>
      </c>
      <c r="AU151" s="236" t="s">
        <v>77</v>
      </c>
      <c r="AY151" s="4" t="s">
        <v>268</v>
      </c>
      <c r="BE151" s="237">
        <f>IF(N151="základní",J151,0)</f>
        <v>0</v>
      </c>
      <c r="BF151" s="237">
        <f>IF(N151="snížená",J151,0)</f>
        <v>0</v>
      </c>
      <c r="BG151" s="237">
        <f>IF(N151="zákl. přenesená",J151,0)</f>
        <v>0</v>
      </c>
      <c r="BH151" s="237">
        <f>IF(N151="sníž. přenesená",J151,0)</f>
        <v>0</v>
      </c>
      <c r="BI151" s="237">
        <f>IF(N151="nulová",J151,0)</f>
        <v>0</v>
      </c>
      <c r="BJ151" s="4" t="s">
        <v>75</v>
      </c>
      <c r="BK151" s="237">
        <f>ROUND(I151*H151,2)</f>
        <v>0</v>
      </c>
      <c r="BL151" s="4" t="s">
        <v>275</v>
      </c>
      <c r="BM151" s="236" t="s">
        <v>326</v>
      </c>
    </row>
    <row r="152" spans="2:65" s="1" customFormat="1">
      <c r="B152" s="14"/>
      <c r="D152" s="238" t="s">
        <v>277</v>
      </c>
      <c r="F152" s="239" t="s">
        <v>327</v>
      </c>
      <c r="L152" s="14"/>
      <c r="M152" s="240"/>
      <c r="T152" s="142"/>
      <c r="AT152" s="4" t="s">
        <v>277</v>
      </c>
      <c r="AU152" s="4" t="s">
        <v>77</v>
      </c>
    </row>
    <row r="153" spans="2:65" s="257" customFormat="1">
      <c r="B153" s="256"/>
      <c r="D153" s="243" t="s">
        <v>279</v>
      </c>
      <c r="E153" s="258" t="s">
        <v>3</v>
      </c>
      <c r="F153" s="259" t="s">
        <v>328</v>
      </c>
      <c r="H153" s="258" t="s">
        <v>3</v>
      </c>
      <c r="L153" s="256"/>
      <c r="M153" s="260"/>
      <c r="T153" s="261"/>
      <c r="AT153" s="258" t="s">
        <v>279</v>
      </c>
      <c r="AU153" s="258" t="s">
        <v>77</v>
      </c>
      <c r="AV153" s="257" t="s">
        <v>75</v>
      </c>
      <c r="AW153" s="257" t="s">
        <v>30</v>
      </c>
      <c r="AX153" s="257" t="s">
        <v>68</v>
      </c>
      <c r="AY153" s="258" t="s">
        <v>268</v>
      </c>
    </row>
    <row r="154" spans="2:65" s="242" customFormat="1">
      <c r="B154" s="241"/>
      <c r="D154" s="243" t="s">
        <v>279</v>
      </c>
      <c r="E154" s="244" t="s">
        <v>3</v>
      </c>
      <c r="F154" s="245" t="s">
        <v>1599</v>
      </c>
      <c r="H154" s="246">
        <v>29.15</v>
      </c>
      <c r="L154" s="241"/>
      <c r="M154" s="247"/>
      <c r="T154" s="248"/>
      <c r="AT154" s="244" t="s">
        <v>279</v>
      </c>
      <c r="AU154" s="244" t="s">
        <v>77</v>
      </c>
      <c r="AV154" s="242" t="s">
        <v>77</v>
      </c>
      <c r="AW154" s="242" t="s">
        <v>30</v>
      </c>
      <c r="AX154" s="242" t="s">
        <v>68</v>
      </c>
      <c r="AY154" s="244" t="s">
        <v>268</v>
      </c>
    </row>
    <row r="155" spans="2:65" s="257" customFormat="1">
      <c r="B155" s="256"/>
      <c r="D155" s="243" t="s">
        <v>279</v>
      </c>
      <c r="E155" s="258" t="s">
        <v>3</v>
      </c>
      <c r="F155" s="259" t="s">
        <v>330</v>
      </c>
      <c r="H155" s="258" t="s">
        <v>3</v>
      </c>
      <c r="L155" s="256"/>
      <c r="M155" s="260"/>
      <c r="T155" s="261"/>
      <c r="AT155" s="258" t="s">
        <v>279</v>
      </c>
      <c r="AU155" s="258" t="s">
        <v>77</v>
      </c>
      <c r="AV155" s="257" t="s">
        <v>75</v>
      </c>
      <c r="AW155" s="257" t="s">
        <v>30</v>
      </c>
      <c r="AX155" s="257" t="s">
        <v>68</v>
      </c>
      <c r="AY155" s="258" t="s">
        <v>268</v>
      </c>
    </row>
    <row r="156" spans="2:65" s="242" customFormat="1">
      <c r="B156" s="241"/>
      <c r="D156" s="243" t="s">
        <v>279</v>
      </c>
      <c r="E156" s="244" t="s">
        <v>3</v>
      </c>
      <c r="F156" s="245" t="s">
        <v>1407</v>
      </c>
      <c r="H156" s="246">
        <v>1.3420000000000001</v>
      </c>
      <c r="L156" s="241"/>
      <c r="M156" s="247"/>
      <c r="T156" s="248"/>
      <c r="AT156" s="244" t="s">
        <v>279</v>
      </c>
      <c r="AU156" s="244" t="s">
        <v>77</v>
      </c>
      <c r="AV156" s="242" t="s">
        <v>77</v>
      </c>
      <c r="AW156" s="242" t="s">
        <v>30</v>
      </c>
      <c r="AX156" s="242" t="s">
        <v>68</v>
      </c>
      <c r="AY156" s="244" t="s">
        <v>268</v>
      </c>
    </row>
    <row r="157" spans="2:65" s="257" customFormat="1">
      <c r="B157" s="256"/>
      <c r="D157" s="243" t="s">
        <v>279</v>
      </c>
      <c r="E157" s="258" t="s">
        <v>3</v>
      </c>
      <c r="F157" s="259" t="s">
        <v>332</v>
      </c>
      <c r="H157" s="258" t="s">
        <v>3</v>
      </c>
      <c r="L157" s="256"/>
      <c r="M157" s="260"/>
      <c r="T157" s="261"/>
      <c r="AT157" s="258" t="s">
        <v>279</v>
      </c>
      <c r="AU157" s="258" t="s">
        <v>77</v>
      </c>
      <c r="AV157" s="257" t="s">
        <v>75</v>
      </c>
      <c r="AW157" s="257" t="s">
        <v>30</v>
      </c>
      <c r="AX157" s="257" t="s">
        <v>68</v>
      </c>
      <c r="AY157" s="258" t="s">
        <v>268</v>
      </c>
    </row>
    <row r="158" spans="2:65" s="242" customFormat="1">
      <c r="B158" s="241"/>
      <c r="D158" s="243" t="s">
        <v>279</v>
      </c>
      <c r="E158" s="244" t="s">
        <v>3</v>
      </c>
      <c r="F158" s="245" t="s">
        <v>1600</v>
      </c>
      <c r="H158" s="246">
        <v>1.4510000000000001</v>
      </c>
      <c r="L158" s="241"/>
      <c r="M158" s="247"/>
      <c r="T158" s="248"/>
      <c r="AT158" s="244" t="s">
        <v>279</v>
      </c>
      <c r="AU158" s="244" t="s">
        <v>77</v>
      </c>
      <c r="AV158" s="242" t="s">
        <v>77</v>
      </c>
      <c r="AW158" s="242" t="s">
        <v>30</v>
      </c>
      <c r="AX158" s="242" t="s">
        <v>68</v>
      </c>
      <c r="AY158" s="244" t="s">
        <v>268</v>
      </c>
    </row>
    <row r="159" spans="2:65" s="250" customFormat="1">
      <c r="B159" s="249"/>
      <c r="D159" s="243" t="s">
        <v>279</v>
      </c>
      <c r="E159" s="251" t="s">
        <v>3</v>
      </c>
      <c r="F159" s="252" t="s">
        <v>298</v>
      </c>
      <c r="H159" s="253">
        <v>31.943000000000001</v>
      </c>
      <c r="L159" s="249"/>
      <c r="M159" s="254"/>
      <c r="T159" s="255"/>
      <c r="AT159" s="251" t="s">
        <v>279</v>
      </c>
      <c r="AU159" s="251" t="s">
        <v>77</v>
      </c>
      <c r="AV159" s="250" t="s">
        <v>275</v>
      </c>
      <c r="AW159" s="250" t="s">
        <v>30</v>
      </c>
      <c r="AX159" s="250" t="s">
        <v>75</v>
      </c>
      <c r="AY159" s="251" t="s">
        <v>268</v>
      </c>
    </row>
    <row r="160" spans="2:65" s="1" customFormat="1" ht="37.9" customHeight="1">
      <c r="B160" s="14"/>
      <c r="C160" s="225" t="s">
        <v>361</v>
      </c>
      <c r="D160" s="225" t="s">
        <v>271</v>
      </c>
      <c r="E160" s="226" t="s">
        <v>335</v>
      </c>
      <c r="F160" s="227" t="s">
        <v>336</v>
      </c>
      <c r="G160" s="228" t="s">
        <v>184</v>
      </c>
      <c r="H160" s="229">
        <v>45.100999999999999</v>
      </c>
      <c r="I160" s="22"/>
      <c r="J160" s="231">
        <f>ROUND(I160*H160,2)</f>
        <v>0</v>
      </c>
      <c r="K160" s="227" t="s">
        <v>274</v>
      </c>
      <c r="L160" s="14"/>
      <c r="M160" s="232" t="s">
        <v>3</v>
      </c>
      <c r="N160" s="233" t="s">
        <v>39</v>
      </c>
      <c r="P160" s="234">
        <f>O160*H160</f>
        <v>0</v>
      </c>
      <c r="Q160" s="234">
        <v>0</v>
      </c>
      <c r="R160" s="234">
        <f>Q160*H160</f>
        <v>0</v>
      </c>
      <c r="S160" s="234">
        <v>6.8000000000000005E-2</v>
      </c>
      <c r="T160" s="235">
        <f>S160*H160</f>
        <v>3.0668680000000004</v>
      </c>
      <c r="AR160" s="236" t="s">
        <v>275</v>
      </c>
      <c r="AT160" s="236" t="s">
        <v>271</v>
      </c>
      <c r="AU160" s="236" t="s">
        <v>77</v>
      </c>
      <c r="AY160" s="4" t="s">
        <v>268</v>
      </c>
      <c r="BE160" s="237">
        <f>IF(N160="základní",J160,0)</f>
        <v>0</v>
      </c>
      <c r="BF160" s="237">
        <f>IF(N160="snížená",J160,0)</f>
        <v>0</v>
      </c>
      <c r="BG160" s="237">
        <f>IF(N160="zákl. přenesená",J160,0)</f>
        <v>0</v>
      </c>
      <c r="BH160" s="237">
        <f>IF(N160="sníž. přenesená",J160,0)</f>
        <v>0</v>
      </c>
      <c r="BI160" s="237">
        <f>IF(N160="nulová",J160,0)</f>
        <v>0</v>
      </c>
      <c r="BJ160" s="4" t="s">
        <v>75</v>
      </c>
      <c r="BK160" s="237">
        <f>ROUND(I160*H160,2)</f>
        <v>0</v>
      </c>
      <c r="BL160" s="4" t="s">
        <v>275</v>
      </c>
      <c r="BM160" s="236" t="s">
        <v>337</v>
      </c>
    </row>
    <row r="161" spans="2:65" s="1" customFormat="1">
      <c r="B161" s="14"/>
      <c r="D161" s="238" t="s">
        <v>277</v>
      </c>
      <c r="F161" s="239" t="s">
        <v>338</v>
      </c>
      <c r="L161" s="14"/>
      <c r="M161" s="240"/>
      <c r="T161" s="142"/>
      <c r="AT161" s="4" t="s">
        <v>277</v>
      </c>
      <c r="AU161" s="4" t="s">
        <v>77</v>
      </c>
    </row>
    <row r="162" spans="2:65" s="242" customFormat="1">
      <c r="B162" s="241"/>
      <c r="D162" s="243" t="s">
        <v>279</v>
      </c>
      <c r="E162" s="244" t="s">
        <v>3</v>
      </c>
      <c r="F162" s="245" t="s">
        <v>212</v>
      </c>
      <c r="H162" s="246">
        <v>45.100999999999999</v>
      </c>
      <c r="L162" s="241"/>
      <c r="M162" s="247"/>
      <c r="T162" s="248"/>
      <c r="AT162" s="244" t="s">
        <v>279</v>
      </c>
      <c r="AU162" s="244" t="s">
        <v>77</v>
      </c>
      <c r="AV162" s="242" t="s">
        <v>77</v>
      </c>
      <c r="AW162" s="242" t="s">
        <v>30</v>
      </c>
      <c r="AX162" s="242" t="s">
        <v>68</v>
      </c>
      <c r="AY162" s="244" t="s">
        <v>268</v>
      </c>
    </row>
    <row r="163" spans="2:65" s="250" customFormat="1">
      <c r="B163" s="249"/>
      <c r="D163" s="243" t="s">
        <v>279</v>
      </c>
      <c r="E163" s="251" t="s">
        <v>3</v>
      </c>
      <c r="F163" s="252" t="s">
        <v>298</v>
      </c>
      <c r="H163" s="253">
        <v>45.100999999999999</v>
      </c>
      <c r="L163" s="249"/>
      <c r="M163" s="254"/>
      <c r="T163" s="255"/>
      <c r="AT163" s="251" t="s">
        <v>279</v>
      </c>
      <c r="AU163" s="251" t="s">
        <v>77</v>
      </c>
      <c r="AV163" s="250" t="s">
        <v>275</v>
      </c>
      <c r="AW163" s="250" t="s">
        <v>30</v>
      </c>
      <c r="AX163" s="250" t="s">
        <v>75</v>
      </c>
      <c r="AY163" s="251" t="s">
        <v>268</v>
      </c>
    </row>
    <row r="164" spans="2:65" s="214" customFormat="1" ht="22.9" customHeight="1">
      <c r="B164" s="213"/>
      <c r="D164" s="215" t="s">
        <v>67</v>
      </c>
      <c r="E164" s="223" t="s">
        <v>340</v>
      </c>
      <c r="F164" s="223" t="s">
        <v>341</v>
      </c>
      <c r="J164" s="224">
        <f>BK164</f>
        <v>0</v>
      </c>
      <c r="L164" s="213"/>
      <c r="M164" s="218"/>
      <c r="P164" s="219">
        <f>SUM(P165:P173)</f>
        <v>0</v>
      </c>
      <c r="R164" s="219">
        <f>SUM(R165:R173)</f>
        <v>0</v>
      </c>
      <c r="T164" s="220">
        <f>SUM(T165:T173)</f>
        <v>1.1113519999999999</v>
      </c>
      <c r="AR164" s="215" t="s">
        <v>75</v>
      </c>
      <c r="AT164" s="221" t="s">
        <v>67</v>
      </c>
      <c r="AU164" s="221" t="s">
        <v>75</v>
      </c>
      <c r="AY164" s="215" t="s">
        <v>268</v>
      </c>
      <c r="BK164" s="222">
        <f>SUM(BK165:BK173)</f>
        <v>0</v>
      </c>
    </row>
    <row r="165" spans="2:65" s="1" customFormat="1" ht="24.2" customHeight="1">
      <c r="B165" s="14"/>
      <c r="C165" s="225" t="s">
        <v>367</v>
      </c>
      <c r="D165" s="225" t="s">
        <v>271</v>
      </c>
      <c r="E165" s="226" t="s">
        <v>343</v>
      </c>
      <c r="F165" s="227" t="s">
        <v>344</v>
      </c>
      <c r="G165" s="228" t="s">
        <v>184</v>
      </c>
      <c r="H165" s="229">
        <v>4.5190000000000001</v>
      </c>
      <c r="I165" s="22"/>
      <c r="J165" s="231">
        <f>ROUND(I165*H165,2)</f>
        <v>0</v>
      </c>
      <c r="K165" s="227" t="s">
        <v>274</v>
      </c>
      <c r="L165" s="14"/>
      <c r="M165" s="232" t="s">
        <v>3</v>
      </c>
      <c r="N165" s="233" t="s">
        <v>39</v>
      </c>
      <c r="P165" s="234">
        <f>O165*H165</f>
        <v>0</v>
      </c>
      <c r="Q165" s="234">
        <v>0</v>
      </c>
      <c r="R165" s="234">
        <f>Q165*H165</f>
        <v>0</v>
      </c>
      <c r="S165" s="234">
        <v>0.20799999999999999</v>
      </c>
      <c r="T165" s="235">
        <f>S165*H165</f>
        <v>0.93995200000000001</v>
      </c>
      <c r="AR165" s="236" t="s">
        <v>275</v>
      </c>
      <c r="AT165" s="236" t="s">
        <v>271</v>
      </c>
      <c r="AU165" s="236" t="s">
        <v>77</v>
      </c>
      <c r="AY165" s="4" t="s">
        <v>268</v>
      </c>
      <c r="BE165" s="237">
        <f>IF(N165="základní",J165,0)</f>
        <v>0</v>
      </c>
      <c r="BF165" s="237">
        <f>IF(N165="snížená",J165,0)</f>
        <v>0</v>
      </c>
      <c r="BG165" s="237">
        <f>IF(N165="zákl. přenesená",J165,0)</f>
        <v>0</v>
      </c>
      <c r="BH165" s="237">
        <f>IF(N165="sníž. přenesená",J165,0)</f>
        <v>0</v>
      </c>
      <c r="BI165" s="237">
        <f>IF(N165="nulová",J165,0)</f>
        <v>0</v>
      </c>
      <c r="BJ165" s="4" t="s">
        <v>75</v>
      </c>
      <c r="BK165" s="237">
        <f>ROUND(I165*H165,2)</f>
        <v>0</v>
      </c>
      <c r="BL165" s="4" t="s">
        <v>275</v>
      </c>
      <c r="BM165" s="236" t="s">
        <v>345</v>
      </c>
    </row>
    <row r="166" spans="2:65" s="1" customFormat="1">
      <c r="B166" s="14"/>
      <c r="D166" s="238" t="s">
        <v>277</v>
      </c>
      <c r="F166" s="239" t="s">
        <v>346</v>
      </c>
      <c r="L166" s="14"/>
      <c r="M166" s="240"/>
      <c r="T166" s="142"/>
      <c r="AT166" s="4" t="s">
        <v>277</v>
      </c>
      <c r="AU166" s="4" t="s">
        <v>77</v>
      </c>
    </row>
    <row r="167" spans="2:65" s="257" customFormat="1">
      <c r="B167" s="256"/>
      <c r="D167" s="243" t="s">
        <v>279</v>
      </c>
      <c r="E167" s="258" t="s">
        <v>3</v>
      </c>
      <c r="F167" s="259" t="s">
        <v>1409</v>
      </c>
      <c r="H167" s="258" t="s">
        <v>3</v>
      </c>
      <c r="L167" s="256"/>
      <c r="M167" s="260"/>
      <c r="T167" s="261"/>
      <c r="AT167" s="258" t="s">
        <v>279</v>
      </c>
      <c r="AU167" s="258" t="s">
        <v>77</v>
      </c>
      <c r="AV167" s="257" t="s">
        <v>75</v>
      </c>
      <c r="AW167" s="257" t="s">
        <v>30</v>
      </c>
      <c r="AX167" s="257" t="s">
        <v>68</v>
      </c>
      <c r="AY167" s="258" t="s">
        <v>268</v>
      </c>
    </row>
    <row r="168" spans="2:65" s="242" customFormat="1">
      <c r="B168" s="241"/>
      <c r="D168" s="243" t="s">
        <v>279</v>
      </c>
      <c r="E168" s="244" t="s">
        <v>3</v>
      </c>
      <c r="F168" s="245" t="s">
        <v>1601</v>
      </c>
      <c r="H168" s="246">
        <v>4.5190000000000001</v>
      </c>
      <c r="L168" s="241"/>
      <c r="M168" s="247"/>
      <c r="T168" s="248"/>
      <c r="AT168" s="244" t="s">
        <v>279</v>
      </c>
      <c r="AU168" s="244" t="s">
        <v>77</v>
      </c>
      <c r="AV168" s="242" t="s">
        <v>77</v>
      </c>
      <c r="AW168" s="242" t="s">
        <v>30</v>
      </c>
      <c r="AX168" s="242" t="s">
        <v>75</v>
      </c>
      <c r="AY168" s="244" t="s">
        <v>268</v>
      </c>
    </row>
    <row r="169" spans="2:65" s="1" customFormat="1" ht="55.5" customHeight="1">
      <c r="B169" s="14"/>
      <c r="C169" s="225" t="s">
        <v>292</v>
      </c>
      <c r="D169" s="225" t="s">
        <v>271</v>
      </c>
      <c r="E169" s="226" t="s">
        <v>1411</v>
      </c>
      <c r="F169" s="227" t="s">
        <v>1412</v>
      </c>
      <c r="G169" s="228" t="s">
        <v>184</v>
      </c>
      <c r="H169" s="229">
        <v>0.7</v>
      </c>
      <c r="I169" s="22"/>
      <c r="J169" s="231">
        <f>ROUND(I169*H169,2)</f>
        <v>0</v>
      </c>
      <c r="K169" s="227" t="s">
        <v>274</v>
      </c>
      <c r="L169" s="14"/>
      <c r="M169" s="232" t="s">
        <v>3</v>
      </c>
      <c r="N169" s="233" t="s">
        <v>39</v>
      </c>
      <c r="P169" s="234">
        <f>O169*H169</f>
        <v>0</v>
      </c>
      <c r="Q169" s="234">
        <v>0</v>
      </c>
      <c r="R169" s="234">
        <f>Q169*H169</f>
        <v>0</v>
      </c>
      <c r="S169" s="234">
        <v>0.187</v>
      </c>
      <c r="T169" s="235">
        <f>S169*H169</f>
        <v>0.13089999999999999</v>
      </c>
      <c r="AR169" s="236" t="s">
        <v>275</v>
      </c>
      <c r="AT169" s="236" t="s">
        <v>271</v>
      </c>
      <c r="AU169" s="236" t="s">
        <v>77</v>
      </c>
      <c r="AY169" s="4" t="s">
        <v>268</v>
      </c>
      <c r="BE169" s="237">
        <f>IF(N169="základní",J169,0)</f>
        <v>0</v>
      </c>
      <c r="BF169" s="237">
        <f>IF(N169="snížená",J169,0)</f>
        <v>0</v>
      </c>
      <c r="BG169" s="237">
        <f>IF(N169="zákl. přenesená",J169,0)</f>
        <v>0</v>
      </c>
      <c r="BH169" s="237">
        <f>IF(N169="sníž. přenesená",J169,0)</f>
        <v>0</v>
      </c>
      <c r="BI169" s="237">
        <f>IF(N169="nulová",J169,0)</f>
        <v>0</v>
      </c>
      <c r="BJ169" s="4" t="s">
        <v>75</v>
      </c>
      <c r="BK169" s="237">
        <f>ROUND(I169*H169,2)</f>
        <v>0</v>
      </c>
      <c r="BL169" s="4" t="s">
        <v>275</v>
      </c>
      <c r="BM169" s="236" t="s">
        <v>1413</v>
      </c>
    </row>
    <row r="170" spans="2:65" s="1" customFormat="1">
      <c r="B170" s="14"/>
      <c r="D170" s="238" t="s">
        <v>277</v>
      </c>
      <c r="F170" s="239" t="s">
        <v>1414</v>
      </c>
      <c r="L170" s="14"/>
      <c r="M170" s="240"/>
      <c r="T170" s="142"/>
      <c r="AT170" s="4" t="s">
        <v>277</v>
      </c>
      <c r="AU170" s="4" t="s">
        <v>77</v>
      </c>
    </row>
    <row r="171" spans="2:65" s="242" customFormat="1">
      <c r="B171" s="241"/>
      <c r="D171" s="243" t="s">
        <v>279</v>
      </c>
      <c r="E171" s="244" t="s">
        <v>3</v>
      </c>
      <c r="F171" s="245" t="s">
        <v>1415</v>
      </c>
      <c r="H171" s="246">
        <v>0.7</v>
      </c>
      <c r="L171" s="241"/>
      <c r="M171" s="247"/>
      <c r="T171" s="248"/>
      <c r="AT171" s="244" t="s">
        <v>279</v>
      </c>
      <c r="AU171" s="244" t="s">
        <v>77</v>
      </c>
      <c r="AV171" s="242" t="s">
        <v>77</v>
      </c>
      <c r="AW171" s="242" t="s">
        <v>30</v>
      </c>
      <c r="AX171" s="242" t="s">
        <v>75</v>
      </c>
      <c r="AY171" s="244" t="s">
        <v>268</v>
      </c>
    </row>
    <row r="172" spans="2:65" s="1" customFormat="1" ht="49.15" customHeight="1">
      <c r="B172" s="14"/>
      <c r="C172" s="225" t="s">
        <v>382</v>
      </c>
      <c r="D172" s="225" t="s">
        <v>271</v>
      </c>
      <c r="E172" s="226" t="s">
        <v>1416</v>
      </c>
      <c r="F172" s="227" t="s">
        <v>1417</v>
      </c>
      <c r="G172" s="228" t="s">
        <v>379</v>
      </c>
      <c r="H172" s="229">
        <v>1.5</v>
      </c>
      <c r="I172" s="22"/>
      <c r="J172" s="231">
        <f>ROUND(I172*H172,2)</f>
        <v>0</v>
      </c>
      <c r="K172" s="227" t="s">
        <v>274</v>
      </c>
      <c r="L172" s="14"/>
      <c r="M172" s="232" t="s">
        <v>3</v>
      </c>
      <c r="N172" s="233" t="s">
        <v>39</v>
      </c>
      <c r="P172" s="234">
        <f>O172*H172</f>
        <v>0</v>
      </c>
      <c r="Q172" s="234">
        <v>0</v>
      </c>
      <c r="R172" s="234">
        <f>Q172*H172</f>
        <v>0</v>
      </c>
      <c r="S172" s="234">
        <v>2.7E-2</v>
      </c>
      <c r="T172" s="235">
        <f>S172*H172</f>
        <v>4.0500000000000001E-2</v>
      </c>
      <c r="AR172" s="236" t="s">
        <v>275</v>
      </c>
      <c r="AT172" s="236" t="s">
        <v>271</v>
      </c>
      <c r="AU172" s="236" t="s">
        <v>77</v>
      </c>
      <c r="AY172" s="4" t="s">
        <v>268</v>
      </c>
      <c r="BE172" s="237">
        <f>IF(N172="základní",J172,0)</f>
        <v>0</v>
      </c>
      <c r="BF172" s="237">
        <f>IF(N172="snížená",J172,0)</f>
        <v>0</v>
      </c>
      <c r="BG172" s="237">
        <f>IF(N172="zákl. přenesená",J172,0)</f>
        <v>0</v>
      </c>
      <c r="BH172" s="237">
        <f>IF(N172="sníž. přenesená",J172,0)</f>
        <v>0</v>
      </c>
      <c r="BI172" s="237">
        <f>IF(N172="nulová",J172,0)</f>
        <v>0</v>
      </c>
      <c r="BJ172" s="4" t="s">
        <v>75</v>
      </c>
      <c r="BK172" s="237">
        <f>ROUND(I172*H172,2)</f>
        <v>0</v>
      </c>
      <c r="BL172" s="4" t="s">
        <v>275</v>
      </c>
      <c r="BM172" s="236" t="s">
        <v>1418</v>
      </c>
    </row>
    <row r="173" spans="2:65" s="1" customFormat="1">
      <c r="B173" s="14"/>
      <c r="D173" s="238" t="s">
        <v>277</v>
      </c>
      <c r="F173" s="239" t="s">
        <v>1419</v>
      </c>
      <c r="L173" s="14"/>
      <c r="M173" s="240"/>
      <c r="T173" s="142"/>
      <c r="AT173" s="4" t="s">
        <v>277</v>
      </c>
      <c r="AU173" s="4" t="s">
        <v>77</v>
      </c>
    </row>
    <row r="174" spans="2:65" s="214" customFormat="1" ht="22.9" customHeight="1">
      <c r="B174" s="213"/>
      <c r="D174" s="215" t="s">
        <v>67</v>
      </c>
      <c r="E174" s="223" t="s">
        <v>349</v>
      </c>
      <c r="F174" s="223" t="s">
        <v>350</v>
      </c>
      <c r="J174" s="224">
        <f>BK174</f>
        <v>0</v>
      </c>
      <c r="L174" s="213"/>
      <c r="M174" s="218"/>
      <c r="P174" s="219">
        <f>SUM(P175:P183)</f>
        <v>0</v>
      </c>
      <c r="R174" s="219">
        <f>SUM(R175:R183)</f>
        <v>0</v>
      </c>
      <c r="T174" s="220">
        <f>SUM(T175:T183)</f>
        <v>0</v>
      </c>
      <c r="AR174" s="215" t="s">
        <v>75</v>
      </c>
      <c r="AT174" s="221" t="s">
        <v>67</v>
      </c>
      <c r="AU174" s="221" t="s">
        <v>75</v>
      </c>
      <c r="AY174" s="215" t="s">
        <v>268</v>
      </c>
      <c r="BK174" s="222">
        <f>SUM(BK175:BK183)</f>
        <v>0</v>
      </c>
    </row>
    <row r="175" spans="2:65" s="1" customFormat="1" ht="37.9" customHeight="1">
      <c r="B175" s="14"/>
      <c r="C175" s="225" t="s">
        <v>388</v>
      </c>
      <c r="D175" s="225" t="s">
        <v>271</v>
      </c>
      <c r="E175" s="226" t="s">
        <v>351</v>
      </c>
      <c r="F175" s="227" t="s">
        <v>352</v>
      </c>
      <c r="G175" s="228" t="s">
        <v>353</v>
      </c>
      <c r="H175" s="229">
        <v>6.577</v>
      </c>
      <c r="I175" s="22"/>
      <c r="J175" s="231">
        <f>ROUND(I175*H175,2)</f>
        <v>0</v>
      </c>
      <c r="K175" s="227" t="s">
        <v>274</v>
      </c>
      <c r="L175" s="14"/>
      <c r="M175" s="232" t="s">
        <v>3</v>
      </c>
      <c r="N175" s="233" t="s">
        <v>39</v>
      </c>
      <c r="P175" s="234">
        <f>O175*H175</f>
        <v>0</v>
      </c>
      <c r="Q175" s="234">
        <v>0</v>
      </c>
      <c r="R175" s="234">
        <f>Q175*H175</f>
        <v>0</v>
      </c>
      <c r="S175" s="234">
        <v>0</v>
      </c>
      <c r="T175" s="235">
        <f>S175*H175</f>
        <v>0</v>
      </c>
      <c r="AR175" s="236" t="s">
        <v>275</v>
      </c>
      <c r="AT175" s="236" t="s">
        <v>271</v>
      </c>
      <c r="AU175" s="236" t="s">
        <v>77</v>
      </c>
      <c r="AY175" s="4" t="s">
        <v>268</v>
      </c>
      <c r="BE175" s="237">
        <f>IF(N175="základní",J175,0)</f>
        <v>0</v>
      </c>
      <c r="BF175" s="237">
        <f>IF(N175="snížená",J175,0)</f>
        <v>0</v>
      </c>
      <c r="BG175" s="237">
        <f>IF(N175="zákl. přenesená",J175,0)</f>
        <v>0</v>
      </c>
      <c r="BH175" s="237">
        <f>IF(N175="sníž. přenesená",J175,0)</f>
        <v>0</v>
      </c>
      <c r="BI175" s="237">
        <f>IF(N175="nulová",J175,0)</f>
        <v>0</v>
      </c>
      <c r="BJ175" s="4" t="s">
        <v>75</v>
      </c>
      <c r="BK175" s="237">
        <f>ROUND(I175*H175,2)</f>
        <v>0</v>
      </c>
      <c r="BL175" s="4" t="s">
        <v>275</v>
      </c>
      <c r="BM175" s="236" t="s">
        <v>354</v>
      </c>
    </row>
    <row r="176" spans="2:65" s="1" customFormat="1">
      <c r="B176" s="14"/>
      <c r="D176" s="238" t="s">
        <v>277</v>
      </c>
      <c r="F176" s="239" t="s">
        <v>355</v>
      </c>
      <c r="L176" s="14"/>
      <c r="M176" s="240"/>
      <c r="T176" s="142"/>
      <c r="AT176" s="4" t="s">
        <v>277</v>
      </c>
      <c r="AU176" s="4" t="s">
        <v>77</v>
      </c>
    </row>
    <row r="177" spans="2:65" s="1" customFormat="1" ht="33" customHeight="1">
      <c r="B177" s="14"/>
      <c r="C177" s="225" t="s">
        <v>393</v>
      </c>
      <c r="D177" s="225" t="s">
        <v>271</v>
      </c>
      <c r="E177" s="226" t="s">
        <v>357</v>
      </c>
      <c r="F177" s="227" t="s">
        <v>358</v>
      </c>
      <c r="G177" s="228" t="s">
        <v>353</v>
      </c>
      <c r="H177" s="229">
        <v>6.577</v>
      </c>
      <c r="I177" s="22"/>
      <c r="J177" s="231">
        <f>ROUND(I177*H177,2)</f>
        <v>0</v>
      </c>
      <c r="K177" s="227" t="s">
        <v>274</v>
      </c>
      <c r="L177" s="14"/>
      <c r="M177" s="232" t="s">
        <v>3</v>
      </c>
      <c r="N177" s="233" t="s">
        <v>39</v>
      </c>
      <c r="P177" s="234">
        <f>O177*H177</f>
        <v>0</v>
      </c>
      <c r="Q177" s="234">
        <v>0</v>
      </c>
      <c r="R177" s="234">
        <f>Q177*H177</f>
        <v>0</v>
      </c>
      <c r="S177" s="234">
        <v>0</v>
      </c>
      <c r="T177" s="235">
        <f>S177*H177</f>
        <v>0</v>
      </c>
      <c r="AR177" s="236" t="s">
        <v>275</v>
      </c>
      <c r="AT177" s="236" t="s">
        <v>271</v>
      </c>
      <c r="AU177" s="236" t="s">
        <v>77</v>
      </c>
      <c r="AY177" s="4" t="s">
        <v>268</v>
      </c>
      <c r="BE177" s="237">
        <f>IF(N177="základní",J177,0)</f>
        <v>0</v>
      </c>
      <c r="BF177" s="237">
        <f>IF(N177="snížená",J177,0)</f>
        <v>0</v>
      </c>
      <c r="BG177" s="237">
        <f>IF(N177="zákl. přenesená",J177,0)</f>
        <v>0</v>
      </c>
      <c r="BH177" s="237">
        <f>IF(N177="sníž. přenesená",J177,0)</f>
        <v>0</v>
      </c>
      <c r="BI177" s="237">
        <f>IF(N177="nulová",J177,0)</f>
        <v>0</v>
      </c>
      <c r="BJ177" s="4" t="s">
        <v>75</v>
      </c>
      <c r="BK177" s="237">
        <f>ROUND(I177*H177,2)</f>
        <v>0</v>
      </c>
      <c r="BL177" s="4" t="s">
        <v>275</v>
      </c>
      <c r="BM177" s="236" t="s">
        <v>359</v>
      </c>
    </row>
    <row r="178" spans="2:65" s="1" customFormat="1">
      <c r="B178" s="14"/>
      <c r="D178" s="238" t="s">
        <v>277</v>
      </c>
      <c r="F178" s="239" t="s">
        <v>360</v>
      </c>
      <c r="L178" s="14"/>
      <c r="M178" s="240"/>
      <c r="T178" s="142"/>
      <c r="AT178" s="4" t="s">
        <v>277</v>
      </c>
      <c r="AU178" s="4" t="s">
        <v>77</v>
      </c>
    </row>
    <row r="179" spans="2:65" s="1" customFormat="1" ht="44.25" customHeight="1">
      <c r="B179" s="14"/>
      <c r="C179" s="225" t="s">
        <v>399</v>
      </c>
      <c r="D179" s="225" t="s">
        <v>271</v>
      </c>
      <c r="E179" s="226" t="s">
        <v>362</v>
      </c>
      <c r="F179" s="227" t="s">
        <v>363</v>
      </c>
      <c r="G179" s="228" t="s">
        <v>353</v>
      </c>
      <c r="H179" s="229">
        <v>157.84800000000001</v>
      </c>
      <c r="I179" s="22"/>
      <c r="J179" s="231">
        <f>ROUND(I179*H179,2)</f>
        <v>0</v>
      </c>
      <c r="K179" s="227" t="s">
        <v>274</v>
      </c>
      <c r="L179" s="14"/>
      <c r="M179" s="232" t="s">
        <v>3</v>
      </c>
      <c r="N179" s="233" t="s">
        <v>39</v>
      </c>
      <c r="P179" s="234">
        <f>O179*H179</f>
        <v>0</v>
      </c>
      <c r="Q179" s="234">
        <v>0</v>
      </c>
      <c r="R179" s="234">
        <f>Q179*H179</f>
        <v>0</v>
      </c>
      <c r="S179" s="234">
        <v>0</v>
      </c>
      <c r="T179" s="235">
        <f>S179*H179</f>
        <v>0</v>
      </c>
      <c r="AR179" s="236" t="s">
        <v>275</v>
      </c>
      <c r="AT179" s="236" t="s">
        <v>271</v>
      </c>
      <c r="AU179" s="236" t="s">
        <v>77</v>
      </c>
      <c r="AY179" s="4" t="s">
        <v>268</v>
      </c>
      <c r="BE179" s="237">
        <f>IF(N179="základní",J179,0)</f>
        <v>0</v>
      </c>
      <c r="BF179" s="237">
        <f>IF(N179="snížená",J179,0)</f>
        <v>0</v>
      </c>
      <c r="BG179" s="237">
        <f>IF(N179="zákl. přenesená",J179,0)</f>
        <v>0</v>
      </c>
      <c r="BH179" s="237">
        <f>IF(N179="sníž. přenesená",J179,0)</f>
        <v>0</v>
      </c>
      <c r="BI179" s="237">
        <f>IF(N179="nulová",J179,0)</f>
        <v>0</v>
      </c>
      <c r="BJ179" s="4" t="s">
        <v>75</v>
      </c>
      <c r="BK179" s="237">
        <f>ROUND(I179*H179,2)</f>
        <v>0</v>
      </c>
      <c r="BL179" s="4" t="s">
        <v>275</v>
      </c>
      <c r="BM179" s="236" t="s">
        <v>364</v>
      </c>
    </row>
    <row r="180" spans="2:65" s="1" customFormat="1">
      <c r="B180" s="14"/>
      <c r="D180" s="238" t="s">
        <v>277</v>
      </c>
      <c r="F180" s="239" t="s">
        <v>365</v>
      </c>
      <c r="L180" s="14"/>
      <c r="M180" s="240"/>
      <c r="T180" s="142"/>
      <c r="AT180" s="4" t="s">
        <v>277</v>
      </c>
      <c r="AU180" s="4" t="s">
        <v>77</v>
      </c>
    </row>
    <row r="181" spans="2:65" s="242" customFormat="1">
      <c r="B181" s="241"/>
      <c r="D181" s="243" t="s">
        <v>279</v>
      </c>
      <c r="F181" s="245" t="s">
        <v>1602</v>
      </c>
      <c r="H181" s="246">
        <v>157.84800000000001</v>
      </c>
      <c r="L181" s="241"/>
      <c r="M181" s="247"/>
      <c r="T181" s="248"/>
      <c r="AT181" s="244" t="s">
        <v>279</v>
      </c>
      <c r="AU181" s="244" t="s">
        <v>77</v>
      </c>
      <c r="AV181" s="242" t="s">
        <v>77</v>
      </c>
      <c r="AW181" s="242" t="s">
        <v>4</v>
      </c>
      <c r="AX181" s="242" t="s">
        <v>75</v>
      </c>
      <c r="AY181" s="244" t="s">
        <v>268</v>
      </c>
    </row>
    <row r="182" spans="2:65" s="1" customFormat="1" ht="44.25" customHeight="1">
      <c r="B182" s="14"/>
      <c r="C182" s="225" t="s">
        <v>8</v>
      </c>
      <c r="D182" s="225" t="s">
        <v>271</v>
      </c>
      <c r="E182" s="226" t="s">
        <v>368</v>
      </c>
      <c r="F182" s="227" t="s">
        <v>369</v>
      </c>
      <c r="G182" s="228" t="s">
        <v>353</v>
      </c>
      <c r="H182" s="229">
        <v>6.577</v>
      </c>
      <c r="I182" s="22"/>
      <c r="J182" s="231">
        <f>ROUND(I182*H182,2)</f>
        <v>0</v>
      </c>
      <c r="K182" s="227" t="s">
        <v>274</v>
      </c>
      <c r="L182" s="14"/>
      <c r="M182" s="232" t="s">
        <v>3</v>
      </c>
      <c r="N182" s="233" t="s">
        <v>39</v>
      </c>
      <c r="P182" s="234">
        <f>O182*H182</f>
        <v>0</v>
      </c>
      <c r="Q182" s="234">
        <v>0</v>
      </c>
      <c r="R182" s="234">
        <f>Q182*H182</f>
        <v>0</v>
      </c>
      <c r="S182" s="234">
        <v>0</v>
      </c>
      <c r="T182" s="235">
        <f>S182*H182</f>
        <v>0</v>
      </c>
      <c r="AR182" s="236" t="s">
        <v>275</v>
      </c>
      <c r="AT182" s="236" t="s">
        <v>271</v>
      </c>
      <c r="AU182" s="236" t="s">
        <v>77</v>
      </c>
      <c r="AY182" s="4" t="s">
        <v>268</v>
      </c>
      <c r="BE182" s="237">
        <f>IF(N182="základní",J182,0)</f>
        <v>0</v>
      </c>
      <c r="BF182" s="237">
        <f>IF(N182="snížená",J182,0)</f>
        <v>0</v>
      </c>
      <c r="BG182" s="237">
        <f>IF(N182="zákl. přenesená",J182,0)</f>
        <v>0</v>
      </c>
      <c r="BH182" s="237">
        <f>IF(N182="sníž. přenesená",J182,0)</f>
        <v>0</v>
      </c>
      <c r="BI182" s="237">
        <f>IF(N182="nulová",J182,0)</f>
        <v>0</v>
      </c>
      <c r="BJ182" s="4" t="s">
        <v>75</v>
      </c>
      <c r="BK182" s="237">
        <f>ROUND(I182*H182,2)</f>
        <v>0</v>
      </c>
      <c r="BL182" s="4" t="s">
        <v>275</v>
      </c>
      <c r="BM182" s="236" t="s">
        <v>370</v>
      </c>
    </row>
    <row r="183" spans="2:65" s="1" customFormat="1">
      <c r="B183" s="14"/>
      <c r="D183" s="238" t="s">
        <v>277</v>
      </c>
      <c r="F183" s="239" t="s">
        <v>371</v>
      </c>
      <c r="L183" s="14"/>
      <c r="M183" s="240"/>
      <c r="T183" s="142"/>
      <c r="AT183" s="4" t="s">
        <v>277</v>
      </c>
      <c r="AU183" s="4" t="s">
        <v>77</v>
      </c>
    </row>
    <row r="184" spans="2:65" s="214" customFormat="1" ht="25.9" customHeight="1">
      <c r="B184" s="213"/>
      <c r="D184" s="215" t="s">
        <v>67</v>
      </c>
      <c r="E184" s="216" t="s">
        <v>372</v>
      </c>
      <c r="F184" s="216" t="s">
        <v>373</v>
      </c>
      <c r="J184" s="217">
        <f>BK184</f>
        <v>0</v>
      </c>
      <c r="L184" s="213"/>
      <c r="M184" s="218"/>
      <c r="P184" s="219">
        <f>P185+P197+P262+P268+P272</f>
        <v>0</v>
      </c>
      <c r="R184" s="219">
        <f>R185+R197+R262+R268+R272</f>
        <v>2.4486880264000002</v>
      </c>
      <c r="T184" s="220">
        <f>T185+T197+T262+T268+T272</f>
        <v>2.2100000000000002E-5</v>
      </c>
      <c r="AR184" s="215" t="s">
        <v>75</v>
      </c>
      <c r="AT184" s="221" t="s">
        <v>67</v>
      </c>
      <c r="AU184" s="221" t="s">
        <v>68</v>
      </c>
      <c r="AY184" s="215" t="s">
        <v>268</v>
      </c>
      <c r="BK184" s="222">
        <f>BK185+BK197+BK262+BK268+BK272</f>
        <v>0</v>
      </c>
    </row>
    <row r="185" spans="2:65" s="214" customFormat="1" ht="22.9" customHeight="1">
      <c r="B185" s="213"/>
      <c r="D185" s="215" t="s">
        <v>67</v>
      </c>
      <c r="E185" s="223" t="s">
        <v>186</v>
      </c>
      <c r="F185" s="223" t="s">
        <v>1421</v>
      </c>
      <c r="J185" s="224">
        <f>BK185</f>
        <v>0</v>
      </c>
      <c r="L185" s="213"/>
      <c r="M185" s="218"/>
      <c r="P185" s="219">
        <f>SUM(P186:P196)</f>
        <v>0</v>
      </c>
      <c r="R185" s="219">
        <f>SUM(R186:R196)</f>
        <v>0.28845556999999999</v>
      </c>
      <c r="T185" s="220">
        <f>SUM(T186:T196)</f>
        <v>0</v>
      </c>
      <c r="AR185" s="215" t="s">
        <v>75</v>
      </c>
      <c r="AT185" s="221" t="s">
        <v>67</v>
      </c>
      <c r="AU185" s="221" t="s">
        <v>75</v>
      </c>
      <c r="AY185" s="215" t="s">
        <v>268</v>
      </c>
      <c r="BK185" s="222">
        <f>SUM(BK186:BK196)</f>
        <v>0</v>
      </c>
    </row>
    <row r="186" spans="2:65" s="1" customFormat="1" ht="49.15" customHeight="1">
      <c r="B186" s="14"/>
      <c r="C186" s="225" t="s">
        <v>411</v>
      </c>
      <c r="D186" s="225" t="s">
        <v>271</v>
      </c>
      <c r="E186" s="226" t="s">
        <v>1422</v>
      </c>
      <c r="F186" s="227" t="s">
        <v>1423</v>
      </c>
      <c r="G186" s="228" t="s">
        <v>184</v>
      </c>
      <c r="H186" s="229">
        <v>3.7509999999999999</v>
      </c>
      <c r="I186" s="22"/>
      <c r="J186" s="231">
        <f>ROUND(I186*H186,2)</f>
        <v>0</v>
      </c>
      <c r="K186" s="227" t="s">
        <v>274</v>
      </c>
      <c r="L186" s="14"/>
      <c r="M186" s="232" t="s">
        <v>3</v>
      </c>
      <c r="N186" s="233" t="s">
        <v>39</v>
      </c>
      <c r="P186" s="234">
        <f>O186*H186</f>
        <v>0</v>
      </c>
      <c r="Q186" s="234">
        <v>6.3070000000000001E-2</v>
      </c>
      <c r="R186" s="234">
        <f>Q186*H186</f>
        <v>0.23657556999999999</v>
      </c>
      <c r="S186" s="234">
        <v>0</v>
      </c>
      <c r="T186" s="235">
        <f>S186*H186</f>
        <v>0</v>
      </c>
      <c r="AR186" s="236" t="s">
        <v>275</v>
      </c>
      <c r="AT186" s="236" t="s">
        <v>271</v>
      </c>
      <c r="AU186" s="236" t="s">
        <v>77</v>
      </c>
      <c r="AY186" s="4" t="s">
        <v>268</v>
      </c>
      <c r="BE186" s="237">
        <f>IF(N186="základní",J186,0)</f>
        <v>0</v>
      </c>
      <c r="BF186" s="237">
        <f>IF(N186="snížená",J186,0)</f>
        <v>0</v>
      </c>
      <c r="BG186" s="237">
        <f>IF(N186="zákl. přenesená",J186,0)</f>
        <v>0</v>
      </c>
      <c r="BH186" s="237">
        <f>IF(N186="sníž. přenesená",J186,0)</f>
        <v>0</v>
      </c>
      <c r="BI186" s="237">
        <f>IF(N186="nulová",J186,0)</f>
        <v>0</v>
      </c>
      <c r="BJ186" s="4" t="s">
        <v>75</v>
      </c>
      <c r="BK186" s="237">
        <f>ROUND(I186*H186,2)</f>
        <v>0</v>
      </c>
      <c r="BL186" s="4" t="s">
        <v>275</v>
      </c>
      <c r="BM186" s="236" t="s">
        <v>1424</v>
      </c>
    </row>
    <row r="187" spans="2:65" s="1" customFormat="1">
      <c r="B187" s="14"/>
      <c r="D187" s="238" t="s">
        <v>277</v>
      </c>
      <c r="F187" s="239" t="s">
        <v>1425</v>
      </c>
      <c r="L187" s="14"/>
      <c r="M187" s="240"/>
      <c r="T187" s="142"/>
      <c r="AT187" s="4" t="s">
        <v>277</v>
      </c>
      <c r="AU187" s="4" t="s">
        <v>77</v>
      </c>
    </row>
    <row r="188" spans="2:65" s="242" customFormat="1">
      <c r="B188" s="241"/>
      <c r="D188" s="243" t="s">
        <v>279</v>
      </c>
      <c r="E188" s="244" t="s">
        <v>3</v>
      </c>
      <c r="F188" s="245" t="s">
        <v>1426</v>
      </c>
      <c r="H188" s="246">
        <v>0.6</v>
      </c>
      <c r="L188" s="241"/>
      <c r="M188" s="247"/>
      <c r="T188" s="248"/>
      <c r="AT188" s="244" t="s">
        <v>279</v>
      </c>
      <c r="AU188" s="244" t="s">
        <v>77</v>
      </c>
      <c r="AV188" s="242" t="s">
        <v>77</v>
      </c>
      <c r="AW188" s="242" t="s">
        <v>30</v>
      </c>
      <c r="AX188" s="242" t="s">
        <v>68</v>
      </c>
      <c r="AY188" s="244" t="s">
        <v>268</v>
      </c>
    </row>
    <row r="189" spans="2:65" s="257" customFormat="1">
      <c r="B189" s="256"/>
      <c r="D189" s="243" t="s">
        <v>279</v>
      </c>
      <c r="E189" s="258" t="s">
        <v>3</v>
      </c>
      <c r="F189" s="259" t="s">
        <v>1427</v>
      </c>
      <c r="H189" s="258" t="s">
        <v>3</v>
      </c>
      <c r="L189" s="256"/>
      <c r="M189" s="260"/>
      <c r="T189" s="261"/>
      <c r="AT189" s="258" t="s">
        <v>279</v>
      </c>
      <c r="AU189" s="258" t="s">
        <v>77</v>
      </c>
      <c r="AV189" s="257" t="s">
        <v>75</v>
      </c>
      <c r="AW189" s="257" t="s">
        <v>30</v>
      </c>
      <c r="AX189" s="257" t="s">
        <v>68</v>
      </c>
      <c r="AY189" s="258" t="s">
        <v>268</v>
      </c>
    </row>
    <row r="190" spans="2:65" s="242" customFormat="1">
      <c r="B190" s="241"/>
      <c r="D190" s="243" t="s">
        <v>279</v>
      </c>
      <c r="E190" s="244" t="s">
        <v>3</v>
      </c>
      <c r="F190" s="245" t="s">
        <v>1603</v>
      </c>
      <c r="H190" s="246">
        <v>2.6509999999999998</v>
      </c>
      <c r="L190" s="241"/>
      <c r="M190" s="247"/>
      <c r="T190" s="248"/>
      <c r="AT190" s="244" t="s">
        <v>279</v>
      </c>
      <c r="AU190" s="244" t="s">
        <v>77</v>
      </c>
      <c r="AV190" s="242" t="s">
        <v>77</v>
      </c>
      <c r="AW190" s="242" t="s">
        <v>30</v>
      </c>
      <c r="AX190" s="242" t="s">
        <v>68</v>
      </c>
      <c r="AY190" s="244" t="s">
        <v>268</v>
      </c>
    </row>
    <row r="191" spans="2:65" s="257" customFormat="1">
      <c r="B191" s="256"/>
      <c r="D191" s="243" t="s">
        <v>279</v>
      </c>
      <c r="E191" s="258" t="s">
        <v>3</v>
      </c>
      <c r="F191" s="259" t="s">
        <v>1429</v>
      </c>
      <c r="H191" s="258" t="s">
        <v>3</v>
      </c>
      <c r="L191" s="256"/>
      <c r="M191" s="260"/>
      <c r="T191" s="261"/>
      <c r="AT191" s="258" t="s">
        <v>279</v>
      </c>
      <c r="AU191" s="258" t="s">
        <v>77</v>
      </c>
      <c r="AV191" s="257" t="s">
        <v>75</v>
      </c>
      <c r="AW191" s="257" t="s">
        <v>30</v>
      </c>
      <c r="AX191" s="257" t="s">
        <v>68</v>
      </c>
      <c r="AY191" s="258" t="s">
        <v>268</v>
      </c>
    </row>
    <row r="192" spans="2:65" s="242" customFormat="1">
      <c r="B192" s="241"/>
      <c r="D192" s="243" t="s">
        <v>279</v>
      </c>
      <c r="E192" s="244" t="s">
        <v>3</v>
      </c>
      <c r="F192" s="245" t="s">
        <v>1430</v>
      </c>
      <c r="H192" s="246">
        <v>0.5</v>
      </c>
      <c r="L192" s="241"/>
      <c r="M192" s="247"/>
      <c r="T192" s="248"/>
      <c r="AT192" s="244" t="s">
        <v>279</v>
      </c>
      <c r="AU192" s="244" t="s">
        <v>77</v>
      </c>
      <c r="AV192" s="242" t="s">
        <v>77</v>
      </c>
      <c r="AW192" s="242" t="s">
        <v>30</v>
      </c>
      <c r="AX192" s="242" t="s">
        <v>68</v>
      </c>
      <c r="AY192" s="244" t="s">
        <v>268</v>
      </c>
    </row>
    <row r="193" spans="2:65" s="250" customFormat="1">
      <c r="B193" s="249"/>
      <c r="D193" s="243" t="s">
        <v>279</v>
      </c>
      <c r="E193" s="251" t="s">
        <v>3</v>
      </c>
      <c r="F193" s="252" t="s">
        <v>298</v>
      </c>
      <c r="H193" s="253">
        <v>3.7509999999999999</v>
      </c>
      <c r="L193" s="249"/>
      <c r="M193" s="254"/>
      <c r="T193" s="255"/>
      <c r="AT193" s="251" t="s">
        <v>279</v>
      </c>
      <c r="AU193" s="251" t="s">
        <v>77</v>
      </c>
      <c r="AV193" s="250" t="s">
        <v>275</v>
      </c>
      <c r="AW193" s="250" t="s">
        <v>30</v>
      </c>
      <c r="AX193" s="250" t="s">
        <v>75</v>
      </c>
      <c r="AY193" s="251" t="s">
        <v>268</v>
      </c>
    </row>
    <row r="194" spans="2:65" s="1" customFormat="1" ht="37.9" customHeight="1">
      <c r="B194" s="14"/>
      <c r="C194" s="225" t="s">
        <v>418</v>
      </c>
      <c r="D194" s="225" t="s">
        <v>271</v>
      </c>
      <c r="E194" s="226" t="s">
        <v>1431</v>
      </c>
      <c r="F194" s="227" t="s">
        <v>1432</v>
      </c>
      <c r="G194" s="228" t="s">
        <v>317</v>
      </c>
      <c r="H194" s="229">
        <v>1</v>
      </c>
      <c r="I194" s="22"/>
      <c r="J194" s="231">
        <f>ROUND(I194*H194,2)</f>
        <v>0</v>
      </c>
      <c r="K194" s="227" t="s">
        <v>274</v>
      </c>
      <c r="L194" s="14"/>
      <c r="M194" s="232" t="s">
        <v>3</v>
      </c>
      <c r="N194" s="233" t="s">
        <v>39</v>
      </c>
      <c r="P194" s="234">
        <f>O194*H194</f>
        <v>0</v>
      </c>
      <c r="Q194" s="234">
        <v>2.588E-2</v>
      </c>
      <c r="R194" s="234">
        <f>Q194*H194</f>
        <v>2.588E-2</v>
      </c>
      <c r="S194" s="234">
        <v>0</v>
      </c>
      <c r="T194" s="235">
        <f>S194*H194</f>
        <v>0</v>
      </c>
      <c r="AR194" s="236" t="s">
        <v>275</v>
      </c>
      <c r="AT194" s="236" t="s">
        <v>271</v>
      </c>
      <c r="AU194" s="236" t="s">
        <v>77</v>
      </c>
      <c r="AY194" s="4" t="s">
        <v>268</v>
      </c>
      <c r="BE194" s="237">
        <f>IF(N194="základní",J194,0)</f>
        <v>0</v>
      </c>
      <c r="BF194" s="237">
        <f>IF(N194="snížená",J194,0)</f>
        <v>0</v>
      </c>
      <c r="BG194" s="237">
        <f>IF(N194="zákl. přenesená",J194,0)</f>
        <v>0</v>
      </c>
      <c r="BH194" s="237">
        <f>IF(N194="sníž. přenesená",J194,0)</f>
        <v>0</v>
      </c>
      <c r="BI194" s="237">
        <f>IF(N194="nulová",J194,0)</f>
        <v>0</v>
      </c>
      <c r="BJ194" s="4" t="s">
        <v>75</v>
      </c>
      <c r="BK194" s="237">
        <f>ROUND(I194*H194,2)</f>
        <v>0</v>
      </c>
      <c r="BL194" s="4" t="s">
        <v>275</v>
      </c>
      <c r="BM194" s="236" t="s">
        <v>1433</v>
      </c>
    </row>
    <row r="195" spans="2:65" s="1" customFormat="1">
      <c r="B195" s="14"/>
      <c r="D195" s="238" t="s">
        <v>277</v>
      </c>
      <c r="F195" s="239" t="s">
        <v>1434</v>
      </c>
      <c r="L195" s="14"/>
      <c r="M195" s="240"/>
      <c r="T195" s="142"/>
      <c r="AT195" s="4" t="s">
        <v>277</v>
      </c>
      <c r="AU195" s="4" t="s">
        <v>77</v>
      </c>
    </row>
    <row r="196" spans="2:65" s="1" customFormat="1" ht="24.2" customHeight="1">
      <c r="B196" s="14"/>
      <c r="C196" s="262" t="s">
        <v>423</v>
      </c>
      <c r="D196" s="262" t="s">
        <v>383</v>
      </c>
      <c r="E196" s="263" t="s">
        <v>1435</v>
      </c>
      <c r="F196" s="264" t="s">
        <v>1436</v>
      </c>
      <c r="G196" s="265" t="s">
        <v>317</v>
      </c>
      <c r="H196" s="266">
        <v>1</v>
      </c>
      <c r="I196" s="24"/>
      <c r="J196" s="268">
        <f>ROUND(I196*H196,2)</f>
        <v>0</v>
      </c>
      <c r="K196" s="264" t="s">
        <v>274</v>
      </c>
      <c r="L196" s="269"/>
      <c r="M196" s="270" t="s">
        <v>3</v>
      </c>
      <c r="N196" s="271" t="s">
        <v>39</v>
      </c>
      <c r="P196" s="234">
        <f>O196*H196</f>
        <v>0</v>
      </c>
      <c r="Q196" s="234">
        <v>2.5999999999999999E-2</v>
      </c>
      <c r="R196" s="234">
        <f>Q196*H196</f>
        <v>2.5999999999999999E-2</v>
      </c>
      <c r="S196" s="234">
        <v>0</v>
      </c>
      <c r="T196" s="235">
        <f>S196*H196</f>
        <v>0</v>
      </c>
      <c r="AR196" s="236" t="s">
        <v>314</v>
      </c>
      <c r="AT196" s="236" t="s">
        <v>383</v>
      </c>
      <c r="AU196" s="236" t="s">
        <v>77</v>
      </c>
      <c r="AY196" s="4" t="s">
        <v>268</v>
      </c>
      <c r="BE196" s="237">
        <f>IF(N196="základní",J196,0)</f>
        <v>0</v>
      </c>
      <c r="BF196" s="237">
        <f>IF(N196="snížená",J196,0)</f>
        <v>0</v>
      </c>
      <c r="BG196" s="237">
        <f>IF(N196="zákl. přenesená",J196,0)</f>
        <v>0</v>
      </c>
      <c r="BH196" s="237">
        <f>IF(N196="sníž. přenesená",J196,0)</f>
        <v>0</v>
      </c>
      <c r="BI196" s="237">
        <f>IF(N196="nulová",J196,0)</f>
        <v>0</v>
      </c>
      <c r="BJ196" s="4" t="s">
        <v>75</v>
      </c>
      <c r="BK196" s="237">
        <f>ROUND(I196*H196,2)</f>
        <v>0</v>
      </c>
      <c r="BL196" s="4" t="s">
        <v>275</v>
      </c>
      <c r="BM196" s="236" t="s">
        <v>1437</v>
      </c>
    </row>
    <row r="197" spans="2:65" s="214" customFormat="1" ht="22.9" customHeight="1">
      <c r="B197" s="213"/>
      <c r="D197" s="215" t="s">
        <v>67</v>
      </c>
      <c r="E197" s="223" t="s">
        <v>305</v>
      </c>
      <c r="F197" s="223" t="s">
        <v>374</v>
      </c>
      <c r="J197" s="224">
        <f>BK197</f>
        <v>0</v>
      </c>
      <c r="L197" s="213"/>
      <c r="M197" s="218"/>
      <c r="P197" s="219">
        <f>P198+P237+P244</f>
        <v>0</v>
      </c>
      <c r="R197" s="219">
        <f>R198+R237+R244</f>
        <v>2.1584866564</v>
      </c>
      <c r="T197" s="220">
        <f>T198+T237+T244</f>
        <v>2.2100000000000002E-5</v>
      </c>
      <c r="AR197" s="215" t="s">
        <v>75</v>
      </c>
      <c r="AT197" s="221" t="s">
        <v>67</v>
      </c>
      <c r="AU197" s="221" t="s">
        <v>75</v>
      </c>
      <c r="AY197" s="215" t="s">
        <v>268</v>
      </c>
      <c r="BK197" s="222">
        <f>BK198+BK237+BK244</f>
        <v>0</v>
      </c>
    </row>
    <row r="198" spans="2:65" s="214" customFormat="1" ht="20.85" customHeight="1">
      <c r="B198" s="213"/>
      <c r="D198" s="215" t="s">
        <v>67</v>
      </c>
      <c r="E198" s="223" t="s">
        <v>375</v>
      </c>
      <c r="F198" s="223" t="s">
        <v>376</v>
      </c>
      <c r="J198" s="224">
        <f>BK198</f>
        <v>0</v>
      </c>
      <c r="L198" s="213"/>
      <c r="M198" s="218"/>
      <c r="P198" s="219">
        <f>P199+SUM(P200:P217)</f>
        <v>0</v>
      </c>
      <c r="R198" s="219">
        <f>R199+SUM(R200:R217)</f>
        <v>1.7197821010000003</v>
      </c>
      <c r="T198" s="220">
        <f>T199+SUM(T200:T217)</f>
        <v>2.2100000000000002E-5</v>
      </c>
      <c r="AR198" s="215" t="s">
        <v>75</v>
      </c>
      <c r="AT198" s="221" t="s">
        <v>67</v>
      </c>
      <c r="AU198" s="221" t="s">
        <v>77</v>
      </c>
      <c r="AY198" s="215" t="s">
        <v>268</v>
      </c>
      <c r="BK198" s="222">
        <f>BK199+SUM(BK200:BK217)</f>
        <v>0</v>
      </c>
    </row>
    <row r="199" spans="2:65" s="1" customFormat="1" ht="55.5" customHeight="1">
      <c r="B199" s="14"/>
      <c r="C199" s="225" t="s">
        <v>429</v>
      </c>
      <c r="D199" s="225" t="s">
        <v>271</v>
      </c>
      <c r="E199" s="226" t="s">
        <v>377</v>
      </c>
      <c r="F199" s="227" t="s">
        <v>378</v>
      </c>
      <c r="G199" s="228" t="s">
        <v>379</v>
      </c>
      <c r="H199" s="229">
        <v>6.44</v>
      </c>
      <c r="I199" s="22"/>
      <c r="J199" s="231">
        <f>ROUND(I199*H199,2)</f>
        <v>0</v>
      </c>
      <c r="K199" s="227" t="s">
        <v>274</v>
      </c>
      <c r="L199" s="14"/>
      <c r="M199" s="232" t="s">
        <v>3</v>
      </c>
      <c r="N199" s="233" t="s">
        <v>39</v>
      </c>
      <c r="P199" s="234">
        <f>O199*H199</f>
        <v>0</v>
      </c>
      <c r="Q199" s="234">
        <v>0</v>
      </c>
      <c r="R199" s="234">
        <f>Q199*H199</f>
        <v>0</v>
      </c>
      <c r="S199" s="234">
        <v>0</v>
      </c>
      <c r="T199" s="235">
        <f>S199*H199</f>
        <v>0</v>
      </c>
      <c r="AR199" s="236" t="s">
        <v>275</v>
      </c>
      <c r="AT199" s="236" t="s">
        <v>271</v>
      </c>
      <c r="AU199" s="236" t="s">
        <v>186</v>
      </c>
      <c r="AY199" s="4" t="s">
        <v>268</v>
      </c>
      <c r="BE199" s="237">
        <f>IF(N199="základní",J199,0)</f>
        <v>0</v>
      </c>
      <c r="BF199" s="237">
        <f>IF(N199="snížená",J199,0)</f>
        <v>0</v>
      </c>
      <c r="BG199" s="237">
        <f>IF(N199="zákl. přenesená",J199,0)</f>
        <v>0</v>
      </c>
      <c r="BH199" s="237">
        <f>IF(N199="sníž. přenesená",J199,0)</f>
        <v>0</v>
      </c>
      <c r="BI199" s="237">
        <f>IF(N199="nulová",J199,0)</f>
        <v>0</v>
      </c>
      <c r="BJ199" s="4" t="s">
        <v>75</v>
      </c>
      <c r="BK199" s="237">
        <f>ROUND(I199*H199,2)</f>
        <v>0</v>
      </c>
      <c r="BL199" s="4" t="s">
        <v>275</v>
      </c>
      <c r="BM199" s="236" t="s">
        <v>380</v>
      </c>
    </row>
    <row r="200" spans="2:65" s="1" customFormat="1">
      <c r="B200" s="14"/>
      <c r="D200" s="238" t="s">
        <v>277</v>
      </c>
      <c r="F200" s="239" t="s">
        <v>381</v>
      </c>
      <c r="L200" s="14"/>
      <c r="M200" s="240"/>
      <c r="T200" s="142"/>
      <c r="AT200" s="4" t="s">
        <v>277</v>
      </c>
      <c r="AU200" s="4" t="s">
        <v>186</v>
      </c>
    </row>
    <row r="201" spans="2:65" s="242" customFormat="1">
      <c r="B201" s="241"/>
      <c r="D201" s="243" t="s">
        <v>279</v>
      </c>
      <c r="E201" s="244" t="s">
        <v>3</v>
      </c>
      <c r="F201" s="245" t="s">
        <v>216</v>
      </c>
      <c r="H201" s="246">
        <v>4.24</v>
      </c>
      <c r="L201" s="241"/>
      <c r="M201" s="247"/>
      <c r="T201" s="248"/>
      <c r="AT201" s="244" t="s">
        <v>279</v>
      </c>
      <c r="AU201" s="244" t="s">
        <v>186</v>
      </c>
      <c r="AV201" s="242" t="s">
        <v>77</v>
      </c>
      <c r="AW201" s="242" t="s">
        <v>30</v>
      </c>
      <c r="AX201" s="242" t="s">
        <v>68</v>
      </c>
      <c r="AY201" s="244" t="s">
        <v>268</v>
      </c>
    </row>
    <row r="202" spans="2:65" s="242" customFormat="1">
      <c r="B202" s="241"/>
      <c r="D202" s="243" t="s">
        <v>279</v>
      </c>
      <c r="E202" s="244" t="s">
        <v>3</v>
      </c>
      <c r="F202" s="245" t="s">
        <v>218</v>
      </c>
      <c r="H202" s="246">
        <v>2.2000000000000002</v>
      </c>
      <c r="L202" s="241"/>
      <c r="M202" s="247"/>
      <c r="T202" s="248"/>
      <c r="AT202" s="244" t="s">
        <v>279</v>
      </c>
      <c r="AU202" s="244" t="s">
        <v>186</v>
      </c>
      <c r="AV202" s="242" t="s">
        <v>77</v>
      </c>
      <c r="AW202" s="242" t="s">
        <v>30</v>
      </c>
      <c r="AX202" s="242" t="s">
        <v>68</v>
      </c>
      <c r="AY202" s="244" t="s">
        <v>268</v>
      </c>
    </row>
    <row r="203" spans="2:65" s="250" customFormat="1">
      <c r="B203" s="249"/>
      <c r="D203" s="243" t="s">
        <v>279</v>
      </c>
      <c r="E203" s="251" t="s">
        <v>3</v>
      </c>
      <c r="F203" s="252" t="s">
        <v>298</v>
      </c>
      <c r="H203" s="253">
        <v>6.44</v>
      </c>
      <c r="L203" s="249"/>
      <c r="M203" s="254"/>
      <c r="T203" s="255"/>
      <c r="AT203" s="251" t="s">
        <v>279</v>
      </c>
      <c r="AU203" s="251" t="s">
        <v>186</v>
      </c>
      <c r="AV203" s="250" t="s">
        <v>275</v>
      </c>
      <c r="AW203" s="250" t="s">
        <v>30</v>
      </c>
      <c r="AX203" s="250" t="s">
        <v>75</v>
      </c>
      <c r="AY203" s="251" t="s">
        <v>268</v>
      </c>
    </row>
    <row r="204" spans="2:65" s="1" customFormat="1" ht="16.5" customHeight="1">
      <c r="B204" s="14"/>
      <c r="C204" s="262" t="s">
        <v>434</v>
      </c>
      <c r="D204" s="262" t="s">
        <v>383</v>
      </c>
      <c r="E204" s="263" t="s">
        <v>384</v>
      </c>
      <c r="F204" s="264" t="s">
        <v>385</v>
      </c>
      <c r="G204" s="265" t="s">
        <v>379</v>
      </c>
      <c r="H204" s="266">
        <v>7.0839999999999996</v>
      </c>
      <c r="I204" s="24"/>
      <c r="J204" s="268">
        <f>ROUND(I204*H204,2)</f>
        <v>0</v>
      </c>
      <c r="K204" s="264" t="s">
        <v>274</v>
      </c>
      <c r="L204" s="269"/>
      <c r="M204" s="270" t="s">
        <v>3</v>
      </c>
      <c r="N204" s="271" t="s">
        <v>39</v>
      </c>
      <c r="P204" s="234">
        <f>O204*H204</f>
        <v>0</v>
      </c>
      <c r="Q204" s="234">
        <v>2.9999999999999997E-4</v>
      </c>
      <c r="R204" s="234">
        <f>Q204*H204</f>
        <v>2.1251999999999998E-3</v>
      </c>
      <c r="S204" s="234">
        <v>0</v>
      </c>
      <c r="T204" s="235">
        <f>S204*H204</f>
        <v>0</v>
      </c>
      <c r="AR204" s="236" t="s">
        <v>314</v>
      </c>
      <c r="AT204" s="236" t="s">
        <v>383</v>
      </c>
      <c r="AU204" s="236" t="s">
        <v>186</v>
      </c>
      <c r="AY204" s="4" t="s">
        <v>268</v>
      </c>
      <c r="BE204" s="237">
        <f>IF(N204="základní",J204,0)</f>
        <v>0</v>
      </c>
      <c r="BF204" s="237">
        <f>IF(N204="snížená",J204,0)</f>
        <v>0</v>
      </c>
      <c r="BG204" s="237">
        <f>IF(N204="zákl. přenesená",J204,0)</f>
        <v>0</v>
      </c>
      <c r="BH204" s="237">
        <f>IF(N204="sníž. přenesená",J204,0)</f>
        <v>0</v>
      </c>
      <c r="BI204" s="237">
        <f>IF(N204="nulová",J204,0)</f>
        <v>0</v>
      </c>
      <c r="BJ204" s="4" t="s">
        <v>75</v>
      </c>
      <c r="BK204" s="237">
        <f>ROUND(I204*H204,2)</f>
        <v>0</v>
      </c>
      <c r="BL204" s="4" t="s">
        <v>275</v>
      </c>
      <c r="BM204" s="236" t="s">
        <v>386</v>
      </c>
    </row>
    <row r="205" spans="2:65" s="242" customFormat="1">
      <c r="B205" s="241"/>
      <c r="D205" s="243" t="s">
        <v>279</v>
      </c>
      <c r="F205" s="245" t="s">
        <v>1438</v>
      </c>
      <c r="H205" s="246">
        <v>7.0839999999999996</v>
      </c>
      <c r="L205" s="241"/>
      <c r="M205" s="247"/>
      <c r="T205" s="248"/>
      <c r="AT205" s="244" t="s">
        <v>279</v>
      </c>
      <c r="AU205" s="244" t="s">
        <v>186</v>
      </c>
      <c r="AV205" s="242" t="s">
        <v>77</v>
      </c>
      <c r="AW205" s="242" t="s">
        <v>4</v>
      </c>
      <c r="AX205" s="242" t="s">
        <v>75</v>
      </c>
      <c r="AY205" s="244" t="s">
        <v>268</v>
      </c>
    </row>
    <row r="206" spans="2:65" s="1" customFormat="1" ht="44.25" customHeight="1">
      <c r="B206" s="14"/>
      <c r="C206" s="225" t="s">
        <v>441</v>
      </c>
      <c r="D206" s="225" t="s">
        <v>271</v>
      </c>
      <c r="E206" s="226" t="s">
        <v>389</v>
      </c>
      <c r="F206" s="227" t="s">
        <v>390</v>
      </c>
      <c r="G206" s="228" t="s">
        <v>379</v>
      </c>
      <c r="H206" s="229">
        <v>6.44</v>
      </c>
      <c r="I206" s="22"/>
      <c r="J206" s="231">
        <f>ROUND(I206*H206,2)</f>
        <v>0</v>
      </c>
      <c r="K206" s="227" t="s">
        <v>274</v>
      </c>
      <c r="L206" s="14"/>
      <c r="M206" s="232" t="s">
        <v>3</v>
      </c>
      <c r="N206" s="233" t="s">
        <v>39</v>
      </c>
      <c r="P206" s="234">
        <f>O206*H206</f>
        <v>0</v>
      </c>
      <c r="Q206" s="234">
        <v>0</v>
      </c>
      <c r="R206" s="234">
        <f>Q206*H206</f>
        <v>0</v>
      </c>
      <c r="S206" s="234">
        <v>0</v>
      </c>
      <c r="T206" s="235">
        <f>S206*H206</f>
        <v>0</v>
      </c>
      <c r="AR206" s="236" t="s">
        <v>275</v>
      </c>
      <c r="AT206" s="236" t="s">
        <v>271</v>
      </c>
      <c r="AU206" s="236" t="s">
        <v>186</v>
      </c>
      <c r="AY206" s="4" t="s">
        <v>268</v>
      </c>
      <c r="BE206" s="237">
        <f>IF(N206="základní",J206,0)</f>
        <v>0</v>
      </c>
      <c r="BF206" s="237">
        <f>IF(N206="snížená",J206,0)</f>
        <v>0</v>
      </c>
      <c r="BG206" s="237">
        <f>IF(N206="zákl. přenesená",J206,0)</f>
        <v>0</v>
      </c>
      <c r="BH206" s="237">
        <f>IF(N206="sníž. přenesená",J206,0)</f>
        <v>0</v>
      </c>
      <c r="BI206" s="237">
        <f>IF(N206="nulová",J206,0)</f>
        <v>0</v>
      </c>
      <c r="BJ206" s="4" t="s">
        <v>75</v>
      </c>
      <c r="BK206" s="237">
        <f>ROUND(I206*H206,2)</f>
        <v>0</v>
      </c>
      <c r="BL206" s="4" t="s">
        <v>275</v>
      </c>
      <c r="BM206" s="236" t="s">
        <v>391</v>
      </c>
    </row>
    <row r="207" spans="2:65" s="1" customFormat="1">
      <c r="B207" s="14"/>
      <c r="D207" s="238" t="s">
        <v>277</v>
      </c>
      <c r="F207" s="239" t="s">
        <v>392</v>
      </c>
      <c r="L207" s="14"/>
      <c r="M207" s="240"/>
      <c r="T207" s="142"/>
      <c r="AT207" s="4" t="s">
        <v>277</v>
      </c>
      <c r="AU207" s="4" t="s">
        <v>186</v>
      </c>
    </row>
    <row r="208" spans="2:65" s="1" customFormat="1" ht="24.2" customHeight="1">
      <c r="B208" s="14"/>
      <c r="C208" s="262" t="s">
        <v>447</v>
      </c>
      <c r="D208" s="262" t="s">
        <v>383</v>
      </c>
      <c r="E208" s="263" t="s">
        <v>394</v>
      </c>
      <c r="F208" s="264" t="s">
        <v>395</v>
      </c>
      <c r="G208" s="265" t="s">
        <v>379</v>
      </c>
      <c r="H208" s="266">
        <v>7.0839999999999996</v>
      </c>
      <c r="I208" s="24"/>
      <c r="J208" s="268">
        <f>ROUND(I208*H208,2)</f>
        <v>0</v>
      </c>
      <c r="K208" s="264" t="s">
        <v>274</v>
      </c>
      <c r="L208" s="269"/>
      <c r="M208" s="270" t="s">
        <v>3</v>
      </c>
      <c r="N208" s="271" t="s">
        <v>39</v>
      </c>
      <c r="P208" s="234">
        <f>O208*H208</f>
        <v>0</v>
      </c>
      <c r="Q208" s="234">
        <v>1E-4</v>
      </c>
      <c r="R208" s="234">
        <f>Q208*H208</f>
        <v>7.0839999999999998E-4</v>
      </c>
      <c r="S208" s="234">
        <v>0</v>
      </c>
      <c r="T208" s="235">
        <f>S208*H208</f>
        <v>0</v>
      </c>
      <c r="AR208" s="236" t="s">
        <v>314</v>
      </c>
      <c r="AT208" s="236" t="s">
        <v>383</v>
      </c>
      <c r="AU208" s="236" t="s">
        <v>186</v>
      </c>
      <c r="AY208" s="4" t="s">
        <v>268</v>
      </c>
      <c r="BE208" s="237">
        <f>IF(N208="základní",J208,0)</f>
        <v>0</v>
      </c>
      <c r="BF208" s="237">
        <f>IF(N208="snížená",J208,0)</f>
        <v>0</v>
      </c>
      <c r="BG208" s="237">
        <f>IF(N208="zákl. přenesená",J208,0)</f>
        <v>0</v>
      </c>
      <c r="BH208" s="237">
        <f>IF(N208="sníž. přenesená",J208,0)</f>
        <v>0</v>
      </c>
      <c r="BI208" s="237">
        <f>IF(N208="nulová",J208,0)</f>
        <v>0</v>
      </c>
      <c r="BJ208" s="4" t="s">
        <v>75</v>
      </c>
      <c r="BK208" s="237">
        <f>ROUND(I208*H208,2)</f>
        <v>0</v>
      </c>
      <c r="BL208" s="4" t="s">
        <v>275</v>
      </c>
      <c r="BM208" s="236" t="s">
        <v>396</v>
      </c>
    </row>
    <row r="209" spans="2:65" s="242" customFormat="1">
      <c r="B209" s="241"/>
      <c r="D209" s="243" t="s">
        <v>279</v>
      </c>
      <c r="E209" s="244" t="s">
        <v>3</v>
      </c>
      <c r="F209" s="245" t="s">
        <v>216</v>
      </c>
      <c r="H209" s="246">
        <v>4.24</v>
      </c>
      <c r="L209" s="241"/>
      <c r="M209" s="247"/>
      <c r="T209" s="248"/>
      <c r="AT209" s="244" t="s">
        <v>279</v>
      </c>
      <c r="AU209" s="244" t="s">
        <v>186</v>
      </c>
      <c r="AV209" s="242" t="s">
        <v>77</v>
      </c>
      <c r="AW209" s="242" t="s">
        <v>30</v>
      </c>
      <c r="AX209" s="242" t="s">
        <v>68</v>
      </c>
      <c r="AY209" s="244" t="s">
        <v>268</v>
      </c>
    </row>
    <row r="210" spans="2:65" s="242" customFormat="1">
      <c r="B210" s="241"/>
      <c r="D210" s="243" t="s">
        <v>279</v>
      </c>
      <c r="E210" s="244" t="s">
        <v>3</v>
      </c>
      <c r="F210" s="245" t="s">
        <v>218</v>
      </c>
      <c r="H210" s="246">
        <v>2.2000000000000002</v>
      </c>
      <c r="L210" s="241"/>
      <c r="M210" s="247"/>
      <c r="T210" s="248"/>
      <c r="AT210" s="244" t="s">
        <v>279</v>
      </c>
      <c r="AU210" s="244" t="s">
        <v>186</v>
      </c>
      <c r="AV210" s="242" t="s">
        <v>77</v>
      </c>
      <c r="AW210" s="242" t="s">
        <v>30</v>
      </c>
      <c r="AX210" s="242" t="s">
        <v>68</v>
      </c>
      <c r="AY210" s="244" t="s">
        <v>268</v>
      </c>
    </row>
    <row r="211" spans="2:65" s="250" customFormat="1">
      <c r="B211" s="249"/>
      <c r="D211" s="243" t="s">
        <v>279</v>
      </c>
      <c r="E211" s="251" t="s">
        <v>3</v>
      </c>
      <c r="F211" s="252" t="s">
        <v>298</v>
      </c>
      <c r="H211" s="253">
        <v>6.44</v>
      </c>
      <c r="L211" s="249"/>
      <c r="M211" s="254"/>
      <c r="T211" s="255"/>
      <c r="AT211" s="251" t="s">
        <v>279</v>
      </c>
      <c r="AU211" s="251" t="s">
        <v>186</v>
      </c>
      <c r="AV211" s="250" t="s">
        <v>275</v>
      </c>
      <c r="AW211" s="250" t="s">
        <v>30</v>
      </c>
      <c r="AX211" s="250" t="s">
        <v>75</v>
      </c>
      <c r="AY211" s="251" t="s">
        <v>268</v>
      </c>
    </row>
    <row r="212" spans="2:65" s="242" customFormat="1">
      <c r="B212" s="241"/>
      <c r="D212" s="243" t="s">
        <v>279</v>
      </c>
      <c r="F212" s="245" t="s">
        <v>1438</v>
      </c>
      <c r="H212" s="246">
        <v>7.0839999999999996</v>
      </c>
      <c r="L212" s="241"/>
      <c r="M212" s="247"/>
      <c r="T212" s="248"/>
      <c r="AT212" s="244" t="s">
        <v>279</v>
      </c>
      <c r="AU212" s="244" t="s">
        <v>186</v>
      </c>
      <c r="AV212" s="242" t="s">
        <v>77</v>
      </c>
      <c r="AW212" s="242" t="s">
        <v>4</v>
      </c>
      <c r="AX212" s="242" t="s">
        <v>75</v>
      </c>
      <c r="AY212" s="244" t="s">
        <v>268</v>
      </c>
    </row>
    <row r="213" spans="2:65" s="1" customFormat="1" ht="37.9" customHeight="1">
      <c r="B213" s="14"/>
      <c r="C213" s="225" t="s">
        <v>454</v>
      </c>
      <c r="D213" s="225" t="s">
        <v>271</v>
      </c>
      <c r="E213" s="226" t="s">
        <v>400</v>
      </c>
      <c r="F213" s="227" t="s">
        <v>401</v>
      </c>
      <c r="G213" s="228" t="s">
        <v>184</v>
      </c>
      <c r="H213" s="229">
        <v>2.21</v>
      </c>
      <c r="I213" s="22"/>
      <c r="J213" s="231">
        <f>ROUND(I213*H213,2)</f>
        <v>0</v>
      </c>
      <c r="K213" s="227" t="s">
        <v>274</v>
      </c>
      <c r="L213" s="14"/>
      <c r="M213" s="232" t="s">
        <v>3</v>
      </c>
      <c r="N213" s="233" t="s">
        <v>39</v>
      </c>
      <c r="P213" s="234">
        <f>O213*H213</f>
        <v>0</v>
      </c>
      <c r="Q213" s="234">
        <v>2.1999999999999999E-5</v>
      </c>
      <c r="R213" s="234">
        <f>Q213*H213</f>
        <v>4.8619999999999999E-5</v>
      </c>
      <c r="S213" s="234">
        <v>1.0000000000000001E-5</v>
      </c>
      <c r="T213" s="235">
        <f>S213*H213</f>
        <v>2.2100000000000002E-5</v>
      </c>
      <c r="AR213" s="236" t="s">
        <v>275</v>
      </c>
      <c r="AT213" s="236" t="s">
        <v>271</v>
      </c>
      <c r="AU213" s="236" t="s">
        <v>186</v>
      </c>
      <c r="AY213" s="4" t="s">
        <v>268</v>
      </c>
      <c r="BE213" s="237">
        <f>IF(N213="základní",J213,0)</f>
        <v>0</v>
      </c>
      <c r="BF213" s="237">
        <f>IF(N213="snížená",J213,0)</f>
        <v>0</v>
      </c>
      <c r="BG213" s="237">
        <f>IF(N213="zákl. přenesená",J213,0)</f>
        <v>0</v>
      </c>
      <c r="BH213" s="237">
        <f>IF(N213="sníž. přenesená",J213,0)</f>
        <v>0</v>
      </c>
      <c r="BI213" s="237">
        <f>IF(N213="nulová",J213,0)</f>
        <v>0</v>
      </c>
      <c r="BJ213" s="4" t="s">
        <v>75</v>
      </c>
      <c r="BK213" s="237">
        <f>ROUND(I213*H213,2)</f>
        <v>0</v>
      </c>
      <c r="BL213" s="4" t="s">
        <v>275</v>
      </c>
      <c r="BM213" s="236" t="s">
        <v>402</v>
      </c>
    </row>
    <row r="214" spans="2:65" s="1" customFormat="1">
      <c r="B214" s="14"/>
      <c r="D214" s="238" t="s">
        <v>277</v>
      </c>
      <c r="F214" s="239" t="s">
        <v>403</v>
      </c>
      <c r="L214" s="14"/>
      <c r="M214" s="240"/>
      <c r="T214" s="142"/>
      <c r="AT214" s="4" t="s">
        <v>277</v>
      </c>
      <c r="AU214" s="4" t="s">
        <v>186</v>
      </c>
    </row>
    <row r="215" spans="2:65" s="242" customFormat="1">
      <c r="B215" s="241"/>
      <c r="D215" s="243" t="s">
        <v>279</v>
      </c>
      <c r="E215" s="244" t="s">
        <v>3</v>
      </c>
      <c r="F215" s="245" t="s">
        <v>208</v>
      </c>
      <c r="H215" s="246">
        <v>2.21</v>
      </c>
      <c r="L215" s="241"/>
      <c r="M215" s="247"/>
      <c r="T215" s="248"/>
      <c r="AT215" s="244" t="s">
        <v>279</v>
      </c>
      <c r="AU215" s="244" t="s">
        <v>186</v>
      </c>
      <c r="AV215" s="242" t="s">
        <v>77</v>
      </c>
      <c r="AW215" s="242" t="s">
        <v>30</v>
      </c>
      <c r="AX215" s="242" t="s">
        <v>68</v>
      </c>
      <c r="AY215" s="244" t="s">
        <v>268</v>
      </c>
    </row>
    <row r="216" spans="2:65" s="250" customFormat="1">
      <c r="B216" s="249"/>
      <c r="D216" s="243" t="s">
        <v>279</v>
      </c>
      <c r="E216" s="251" t="s">
        <v>3</v>
      </c>
      <c r="F216" s="252" t="s">
        <v>298</v>
      </c>
      <c r="H216" s="253">
        <v>2.21</v>
      </c>
      <c r="L216" s="249"/>
      <c r="M216" s="254"/>
      <c r="T216" s="255"/>
      <c r="AT216" s="251" t="s">
        <v>279</v>
      </c>
      <c r="AU216" s="251" t="s">
        <v>186</v>
      </c>
      <c r="AV216" s="250" t="s">
        <v>275</v>
      </c>
      <c r="AW216" s="250" t="s">
        <v>30</v>
      </c>
      <c r="AX216" s="250" t="s">
        <v>75</v>
      </c>
      <c r="AY216" s="251" t="s">
        <v>268</v>
      </c>
    </row>
    <row r="217" spans="2:65" s="273" customFormat="1" ht="20.85" customHeight="1">
      <c r="B217" s="272"/>
      <c r="D217" s="274" t="s">
        <v>67</v>
      </c>
      <c r="E217" s="274" t="s">
        <v>404</v>
      </c>
      <c r="F217" s="274" t="s">
        <v>405</v>
      </c>
      <c r="J217" s="275">
        <f>BK217</f>
        <v>0</v>
      </c>
      <c r="L217" s="272"/>
      <c r="M217" s="276"/>
      <c r="P217" s="277">
        <f>SUM(P218:P236)</f>
        <v>0</v>
      </c>
      <c r="R217" s="277">
        <f>SUM(R218:R236)</f>
        <v>1.7168998810000002</v>
      </c>
      <c r="T217" s="278">
        <f>SUM(T218:T236)</f>
        <v>0</v>
      </c>
      <c r="AR217" s="274" t="s">
        <v>75</v>
      </c>
      <c r="AT217" s="279" t="s">
        <v>67</v>
      </c>
      <c r="AU217" s="279" t="s">
        <v>186</v>
      </c>
      <c r="AY217" s="274" t="s">
        <v>268</v>
      </c>
      <c r="BK217" s="280">
        <f>SUM(BK218:BK236)</f>
        <v>0</v>
      </c>
    </row>
    <row r="218" spans="2:65" s="1" customFormat="1" ht="24.2" customHeight="1">
      <c r="B218" s="14"/>
      <c r="C218" s="225" t="s">
        <v>459</v>
      </c>
      <c r="D218" s="225" t="s">
        <v>271</v>
      </c>
      <c r="E218" s="226" t="s">
        <v>406</v>
      </c>
      <c r="F218" s="227" t="s">
        <v>407</v>
      </c>
      <c r="G218" s="228" t="s">
        <v>379</v>
      </c>
      <c r="H218" s="229">
        <v>10.6</v>
      </c>
      <c r="I218" s="22"/>
      <c r="J218" s="231">
        <f>ROUND(I218*H218,2)</f>
        <v>0</v>
      </c>
      <c r="K218" s="227" t="s">
        <v>274</v>
      </c>
      <c r="L218" s="14"/>
      <c r="M218" s="232" t="s">
        <v>3</v>
      </c>
      <c r="N218" s="233" t="s">
        <v>39</v>
      </c>
      <c r="P218" s="234">
        <f>O218*H218</f>
        <v>0</v>
      </c>
      <c r="Q218" s="234">
        <v>1.5E-3</v>
      </c>
      <c r="R218" s="234">
        <f>Q218*H218</f>
        <v>1.5900000000000001E-2</v>
      </c>
      <c r="S218" s="234">
        <v>0</v>
      </c>
      <c r="T218" s="235">
        <f>S218*H218</f>
        <v>0</v>
      </c>
      <c r="AR218" s="236" t="s">
        <v>275</v>
      </c>
      <c r="AT218" s="236" t="s">
        <v>271</v>
      </c>
      <c r="AU218" s="236" t="s">
        <v>275</v>
      </c>
      <c r="AY218" s="4" t="s">
        <v>268</v>
      </c>
      <c r="BE218" s="237">
        <f>IF(N218="základní",J218,0)</f>
        <v>0</v>
      </c>
      <c r="BF218" s="237">
        <f>IF(N218="snížená",J218,0)</f>
        <v>0</v>
      </c>
      <c r="BG218" s="237">
        <f>IF(N218="zákl. přenesená",J218,0)</f>
        <v>0</v>
      </c>
      <c r="BH218" s="237">
        <f>IF(N218="sníž. přenesená",J218,0)</f>
        <v>0</v>
      </c>
      <c r="BI218" s="237">
        <f>IF(N218="nulová",J218,0)</f>
        <v>0</v>
      </c>
      <c r="BJ218" s="4" t="s">
        <v>75</v>
      </c>
      <c r="BK218" s="237">
        <f>ROUND(I218*H218,2)</f>
        <v>0</v>
      </c>
      <c r="BL218" s="4" t="s">
        <v>275</v>
      </c>
      <c r="BM218" s="236" t="s">
        <v>408</v>
      </c>
    </row>
    <row r="219" spans="2:65" s="1" customFormat="1">
      <c r="B219" s="14"/>
      <c r="D219" s="238" t="s">
        <v>277</v>
      </c>
      <c r="F219" s="239" t="s">
        <v>409</v>
      </c>
      <c r="L219" s="14"/>
      <c r="M219" s="240"/>
      <c r="T219" s="142"/>
      <c r="AT219" s="4" t="s">
        <v>277</v>
      </c>
      <c r="AU219" s="4" t="s">
        <v>275</v>
      </c>
    </row>
    <row r="220" spans="2:65" s="242" customFormat="1" ht="22.5">
      <c r="B220" s="241"/>
      <c r="D220" s="243" t="s">
        <v>279</v>
      </c>
      <c r="E220" s="244" t="s">
        <v>3</v>
      </c>
      <c r="F220" s="245" t="s">
        <v>1439</v>
      </c>
      <c r="H220" s="246">
        <v>10.6</v>
      </c>
      <c r="L220" s="241"/>
      <c r="M220" s="247"/>
      <c r="T220" s="248"/>
      <c r="AT220" s="244" t="s">
        <v>279</v>
      </c>
      <c r="AU220" s="244" t="s">
        <v>275</v>
      </c>
      <c r="AV220" s="242" t="s">
        <v>77</v>
      </c>
      <c r="AW220" s="242" t="s">
        <v>30</v>
      </c>
      <c r="AX220" s="242" t="s">
        <v>75</v>
      </c>
      <c r="AY220" s="244" t="s">
        <v>268</v>
      </c>
    </row>
    <row r="221" spans="2:65" s="1" customFormat="1" ht="37.9" customHeight="1">
      <c r="B221" s="14"/>
      <c r="C221" s="225" t="s">
        <v>464</v>
      </c>
      <c r="D221" s="225" t="s">
        <v>271</v>
      </c>
      <c r="E221" s="226" t="s">
        <v>412</v>
      </c>
      <c r="F221" s="227" t="s">
        <v>413</v>
      </c>
      <c r="G221" s="228" t="s">
        <v>184</v>
      </c>
      <c r="H221" s="229">
        <v>54.764000000000003</v>
      </c>
      <c r="I221" s="22"/>
      <c r="J221" s="231">
        <f>ROUND(I221*H221,2)</f>
        <v>0</v>
      </c>
      <c r="K221" s="227" t="s">
        <v>274</v>
      </c>
      <c r="L221" s="14"/>
      <c r="M221" s="232" t="s">
        <v>3</v>
      </c>
      <c r="N221" s="233" t="s">
        <v>39</v>
      </c>
      <c r="P221" s="234">
        <f>O221*H221</f>
        <v>0</v>
      </c>
      <c r="Q221" s="234">
        <v>1.575E-2</v>
      </c>
      <c r="R221" s="234">
        <f>Q221*H221</f>
        <v>0.86253300000000011</v>
      </c>
      <c r="S221" s="234">
        <v>0</v>
      </c>
      <c r="T221" s="235">
        <f>S221*H221</f>
        <v>0</v>
      </c>
      <c r="AR221" s="236" t="s">
        <v>275</v>
      </c>
      <c r="AT221" s="236" t="s">
        <v>271</v>
      </c>
      <c r="AU221" s="236" t="s">
        <v>275</v>
      </c>
      <c r="AY221" s="4" t="s">
        <v>268</v>
      </c>
      <c r="BE221" s="237">
        <f>IF(N221="základní",J221,0)</f>
        <v>0</v>
      </c>
      <c r="BF221" s="237">
        <f>IF(N221="snížená",J221,0)</f>
        <v>0</v>
      </c>
      <c r="BG221" s="237">
        <f>IF(N221="zákl. přenesená",J221,0)</f>
        <v>0</v>
      </c>
      <c r="BH221" s="237">
        <f>IF(N221="sníž. přenesená",J221,0)</f>
        <v>0</v>
      </c>
      <c r="BI221" s="237">
        <f>IF(N221="nulová",J221,0)</f>
        <v>0</v>
      </c>
      <c r="BJ221" s="4" t="s">
        <v>75</v>
      </c>
      <c r="BK221" s="237">
        <f>ROUND(I221*H221,2)</f>
        <v>0</v>
      </c>
      <c r="BL221" s="4" t="s">
        <v>275</v>
      </c>
      <c r="BM221" s="236" t="s">
        <v>414</v>
      </c>
    </row>
    <row r="222" spans="2:65" s="1" customFormat="1">
      <c r="B222" s="14"/>
      <c r="D222" s="238" t="s">
        <v>277</v>
      </c>
      <c r="F222" s="239" t="s">
        <v>415</v>
      </c>
      <c r="L222" s="14"/>
      <c r="M222" s="240"/>
      <c r="T222" s="142"/>
      <c r="AT222" s="4" t="s">
        <v>277</v>
      </c>
      <c r="AU222" s="4" t="s">
        <v>275</v>
      </c>
    </row>
    <row r="223" spans="2:65" s="257" customFormat="1">
      <c r="B223" s="256"/>
      <c r="D223" s="243" t="s">
        <v>279</v>
      </c>
      <c r="E223" s="258" t="s">
        <v>3</v>
      </c>
      <c r="F223" s="259" t="s">
        <v>416</v>
      </c>
      <c r="H223" s="258" t="s">
        <v>3</v>
      </c>
      <c r="L223" s="256"/>
      <c r="M223" s="260"/>
      <c r="T223" s="261"/>
      <c r="AT223" s="258" t="s">
        <v>279</v>
      </c>
      <c r="AU223" s="258" t="s">
        <v>275</v>
      </c>
      <c r="AV223" s="257" t="s">
        <v>75</v>
      </c>
      <c r="AW223" s="257" t="s">
        <v>30</v>
      </c>
      <c r="AX223" s="257" t="s">
        <v>68</v>
      </c>
      <c r="AY223" s="258" t="s">
        <v>268</v>
      </c>
    </row>
    <row r="224" spans="2:65" s="242" customFormat="1">
      <c r="B224" s="241"/>
      <c r="D224" s="243" t="s">
        <v>279</v>
      </c>
      <c r="E224" s="244" t="s">
        <v>3</v>
      </c>
      <c r="F224" s="245" t="s">
        <v>200</v>
      </c>
      <c r="H224" s="246">
        <v>52.673000000000002</v>
      </c>
      <c r="L224" s="241"/>
      <c r="M224" s="247"/>
      <c r="T224" s="248"/>
      <c r="AT224" s="244" t="s">
        <v>279</v>
      </c>
      <c r="AU224" s="244" t="s">
        <v>275</v>
      </c>
      <c r="AV224" s="242" t="s">
        <v>77</v>
      </c>
      <c r="AW224" s="242" t="s">
        <v>30</v>
      </c>
      <c r="AX224" s="242" t="s">
        <v>68</v>
      </c>
      <c r="AY224" s="244" t="s">
        <v>268</v>
      </c>
    </row>
    <row r="225" spans="2:65" s="242" customFormat="1">
      <c r="B225" s="241"/>
      <c r="D225" s="243" t="s">
        <v>279</v>
      </c>
      <c r="E225" s="244" t="s">
        <v>3</v>
      </c>
      <c r="F225" s="245" t="s">
        <v>1604</v>
      </c>
      <c r="H225" s="246">
        <v>2.0910000000000002</v>
      </c>
      <c r="L225" s="241"/>
      <c r="M225" s="247"/>
      <c r="T225" s="248"/>
      <c r="AT225" s="244" t="s">
        <v>279</v>
      </c>
      <c r="AU225" s="244" t="s">
        <v>275</v>
      </c>
      <c r="AV225" s="242" t="s">
        <v>77</v>
      </c>
      <c r="AW225" s="242" t="s">
        <v>30</v>
      </c>
      <c r="AX225" s="242" t="s">
        <v>68</v>
      </c>
      <c r="AY225" s="244" t="s">
        <v>268</v>
      </c>
    </row>
    <row r="226" spans="2:65" s="250" customFormat="1">
      <c r="B226" s="249"/>
      <c r="D226" s="243" t="s">
        <v>279</v>
      </c>
      <c r="E226" s="251" t="s">
        <v>3</v>
      </c>
      <c r="F226" s="252" t="s">
        <v>298</v>
      </c>
      <c r="H226" s="253">
        <v>54.764000000000003</v>
      </c>
      <c r="L226" s="249"/>
      <c r="M226" s="254"/>
      <c r="T226" s="255"/>
      <c r="AT226" s="251" t="s">
        <v>279</v>
      </c>
      <c r="AU226" s="251" t="s">
        <v>275</v>
      </c>
      <c r="AV226" s="250" t="s">
        <v>275</v>
      </c>
      <c r="AW226" s="250" t="s">
        <v>30</v>
      </c>
      <c r="AX226" s="250" t="s">
        <v>75</v>
      </c>
      <c r="AY226" s="251" t="s">
        <v>268</v>
      </c>
    </row>
    <row r="227" spans="2:65" s="1" customFormat="1" ht="44.25" customHeight="1">
      <c r="B227" s="14"/>
      <c r="C227" s="225" t="s">
        <v>470</v>
      </c>
      <c r="D227" s="225" t="s">
        <v>271</v>
      </c>
      <c r="E227" s="226" t="s">
        <v>419</v>
      </c>
      <c r="F227" s="227" t="s">
        <v>420</v>
      </c>
      <c r="G227" s="228" t="s">
        <v>184</v>
      </c>
      <c r="H227" s="229">
        <v>54.764000000000003</v>
      </c>
      <c r="I227" s="22"/>
      <c r="J227" s="231">
        <f>ROUND(I227*H227,2)</f>
        <v>0</v>
      </c>
      <c r="K227" s="227" t="s">
        <v>274</v>
      </c>
      <c r="L227" s="14"/>
      <c r="M227" s="232" t="s">
        <v>3</v>
      </c>
      <c r="N227" s="233" t="s">
        <v>39</v>
      </c>
      <c r="P227" s="234">
        <f>O227*H227</f>
        <v>0</v>
      </c>
      <c r="Q227" s="234">
        <v>7.9000000000000008E-3</v>
      </c>
      <c r="R227" s="234">
        <f>Q227*H227</f>
        <v>0.43263560000000006</v>
      </c>
      <c r="S227" s="234">
        <v>0</v>
      </c>
      <c r="T227" s="235">
        <f>S227*H227</f>
        <v>0</v>
      </c>
      <c r="AR227" s="236" t="s">
        <v>275</v>
      </c>
      <c r="AT227" s="236" t="s">
        <v>271</v>
      </c>
      <c r="AU227" s="236" t="s">
        <v>275</v>
      </c>
      <c r="AY227" s="4" t="s">
        <v>268</v>
      </c>
      <c r="BE227" s="237">
        <f>IF(N227="základní",J227,0)</f>
        <v>0</v>
      </c>
      <c r="BF227" s="237">
        <f>IF(N227="snížená",J227,0)</f>
        <v>0</v>
      </c>
      <c r="BG227" s="237">
        <f>IF(N227="zákl. přenesená",J227,0)</f>
        <v>0</v>
      </c>
      <c r="BH227" s="237">
        <f>IF(N227="sníž. přenesená",J227,0)</f>
        <v>0</v>
      </c>
      <c r="BI227" s="237">
        <f>IF(N227="nulová",J227,0)</f>
        <v>0</v>
      </c>
      <c r="BJ227" s="4" t="s">
        <v>75</v>
      </c>
      <c r="BK227" s="237">
        <f>ROUND(I227*H227,2)</f>
        <v>0</v>
      </c>
      <c r="BL227" s="4" t="s">
        <v>275</v>
      </c>
      <c r="BM227" s="236" t="s">
        <v>421</v>
      </c>
    </row>
    <row r="228" spans="2:65" s="1" customFormat="1">
      <c r="B228" s="14"/>
      <c r="D228" s="238" t="s">
        <v>277</v>
      </c>
      <c r="F228" s="239" t="s">
        <v>422</v>
      </c>
      <c r="L228" s="14"/>
      <c r="M228" s="240"/>
      <c r="T228" s="142"/>
      <c r="AT228" s="4" t="s">
        <v>277</v>
      </c>
      <c r="AU228" s="4" t="s">
        <v>275</v>
      </c>
    </row>
    <row r="229" spans="2:65" s="1" customFormat="1" ht="24.2" customHeight="1">
      <c r="B229" s="14"/>
      <c r="C229" s="225" t="s">
        <v>475</v>
      </c>
      <c r="D229" s="225" t="s">
        <v>271</v>
      </c>
      <c r="E229" s="226" t="s">
        <v>424</v>
      </c>
      <c r="F229" s="227" t="s">
        <v>425</v>
      </c>
      <c r="G229" s="228" t="s">
        <v>184</v>
      </c>
      <c r="H229" s="229">
        <v>75.986999999999995</v>
      </c>
      <c r="I229" s="22"/>
      <c r="J229" s="231">
        <f>ROUND(I229*H229,2)</f>
        <v>0</v>
      </c>
      <c r="K229" s="227" t="s">
        <v>274</v>
      </c>
      <c r="L229" s="14"/>
      <c r="M229" s="232" t="s">
        <v>3</v>
      </c>
      <c r="N229" s="233" t="s">
        <v>39</v>
      </c>
      <c r="P229" s="234">
        <f>O229*H229</f>
        <v>0</v>
      </c>
      <c r="Q229" s="234">
        <v>2.63E-4</v>
      </c>
      <c r="R229" s="234">
        <f>Q229*H229</f>
        <v>1.9984580999999998E-2</v>
      </c>
      <c r="S229" s="234">
        <v>0</v>
      </c>
      <c r="T229" s="235">
        <f>S229*H229</f>
        <v>0</v>
      </c>
      <c r="AR229" s="236" t="s">
        <v>275</v>
      </c>
      <c r="AT229" s="236" t="s">
        <v>271</v>
      </c>
      <c r="AU229" s="236" t="s">
        <v>275</v>
      </c>
      <c r="AY229" s="4" t="s">
        <v>268</v>
      </c>
      <c r="BE229" s="237">
        <f>IF(N229="základní",J229,0)</f>
        <v>0</v>
      </c>
      <c r="BF229" s="237">
        <f>IF(N229="snížená",J229,0)</f>
        <v>0</v>
      </c>
      <c r="BG229" s="237">
        <f>IF(N229="zákl. přenesená",J229,0)</f>
        <v>0</v>
      </c>
      <c r="BH229" s="237">
        <f>IF(N229="sníž. přenesená",J229,0)</f>
        <v>0</v>
      </c>
      <c r="BI229" s="237">
        <f>IF(N229="nulová",J229,0)</f>
        <v>0</v>
      </c>
      <c r="BJ229" s="4" t="s">
        <v>75</v>
      </c>
      <c r="BK229" s="237">
        <f>ROUND(I229*H229,2)</f>
        <v>0</v>
      </c>
      <c r="BL229" s="4" t="s">
        <v>275</v>
      </c>
      <c r="BM229" s="236" t="s">
        <v>426</v>
      </c>
    </row>
    <row r="230" spans="2:65" s="1" customFormat="1">
      <c r="B230" s="14"/>
      <c r="D230" s="238" t="s">
        <v>277</v>
      </c>
      <c r="F230" s="239" t="s">
        <v>427</v>
      </c>
      <c r="L230" s="14"/>
      <c r="M230" s="240"/>
      <c r="T230" s="142"/>
      <c r="AT230" s="4" t="s">
        <v>277</v>
      </c>
      <c r="AU230" s="4" t="s">
        <v>275</v>
      </c>
    </row>
    <row r="231" spans="2:65" s="242" customFormat="1">
      <c r="B231" s="241"/>
      <c r="D231" s="243" t="s">
        <v>279</v>
      </c>
      <c r="E231" s="244" t="s">
        <v>3</v>
      </c>
      <c r="F231" s="245" t="s">
        <v>428</v>
      </c>
      <c r="H231" s="246">
        <v>75.986999999999995</v>
      </c>
      <c r="L231" s="241"/>
      <c r="M231" s="247"/>
      <c r="T231" s="248"/>
      <c r="AT231" s="244" t="s">
        <v>279</v>
      </c>
      <c r="AU231" s="244" t="s">
        <v>275</v>
      </c>
      <c r="AV231" s="242" t="s">
        <v>77</v>
      </c>
      <c r="AW231" s="242" t="s">
        <v>30</v>
      </c>
      <c r="AX231" s="242" t="s">
        <v>75</v>
      </c>
      <c r="AY231" s="244" t="s">
        <v>268</v>
      </c>
    </row>
    <row r="232" spans="2:65" s="1" customFormat="1" ht="37.9" customHeight="1">
      <c r="B232" s="14"/>
      <c r="C232" s="225" t="s">
        <v>480</v>
      </c>
      <c r="D232" s="225" t="s">
        <v>271</v>
      </c>
      <c r="E232" s="226" t="s">
        <v>430</v>
      </c>
      <c r="F232" s="227" t="s">
        <v>431</v>
      </c>
      <c r="G232" s="228" t="s">
        <v>184</v>
      </c>
      <c r="H232" s="229">
        <v>23.314</v>
      </c>
      <c r="I232" s="22"/>
      <c r="J232" s="231">
        <f>ROUND(I232*H232,2)</f>
        <v>0</v>
      </c>
      <c r="K232" s="227" t="s">
        <v>274</v>
      </c>
      <c r="L232" s="14"/>
      <c r="M232" s="232" t="s">
        <v>3</v>
      </c>
      <c r="N232" s="233" t="s">
        <v>39</v>
      </c>
      <c r="P232" s="234">
        <f>O232*H232</f>
        <v>0</v>
      </c>
      <c r="Q232" s="234">
        <v>1.103E-2</v>
      </c>
      <c r="R232" s="234">
        <f>Q232*H232</f>
        <v>0.25715342000000002</v>
      </c>
      <c r="S232" s="234">
        <v>0</v>
      </c>
      <c r="T232" s="235">
        <f>S232*H232</f>
        <v>0</v>
      </c>
      <c r="AR232" s="236" t="s">
        <v>275</v>
      </c>
      <c r="AT232" s="236" t="s">
        <v>271</v>
      </c>
      <c r="AU232" s="236" t="s">
        <v>275</v>
      </c>
      <c r="AY232" s="4" t="s">
        <v>268</v>
      </c>
      <c r="BE232" s="237">
        <f>IF(N232="základní",J232,0)</f>
        <v>0</v>
      </c>
      <c r="BF232" s="237">
        <f>IF(N232="snížená",J232,0)</f>
        <v>0</v>
      </c>
      <c r="BG232" s="237">
        <f>IF(N232="zákl. přenesená",J232,0)</f>
        <v>0</v>
      </c>
      <c r="BH232" s="237">
        <f>IF(N232="sníž. přenesená",J232,0)</f>
        <v>0</v>
      </c>
      <c r="BI232" s="237">
        <f>IF(N232="nulová",J232,0)</f>
        <v>0</v>
      </c>
      <c r="BJ232" s="4" t="s">
        <v>75</v>
      </c>
      <c r="BK232" s="237">
        <f>ROUND(I232*H232,2)</f>
        <v>0</v>
      </c>
      <c r="BL232" s="4" t="s">
        <v>275</v>
      </c>
      <c r="BM232" s="236" t="s">
        <v>432</v>
      </c>
    </row>
    <row r="233" spans="2:65" s="1" customFormat="1">
      <c r="B233" s="14"/>
      <c r="D233" s="238" t="s">
        <v>277</v>
      </c>
      <c r="F233" s="239" t="s">
        <v>433</v>
      </c>
      <c r="L233" s="14"/>
      <c r="M233" s="240"/>
      <c r="T233" s="142"/>
      <c r="AT233" s="4" t="s">
        <v>277</v>
      </c>
      <c r="AU233" s="4" t="s">
        <v>275</v>
      </c>
    </row>
    <row r="234" spans="2:65" s="242" customFormat="1">
      <c r="B234" s="241"/>
      <c r="D234" s="243" t="s">
        <v>279</v>
      </c>
      <c r="E234" s="244" t="s">
        <v>3</v>
      </c>
      <c r="F234" s="245" t="s">
        <v>204</v>
      </c>
      <c r="H234" s="246">
        <v>23.314</v>
      </c>
      <c r="L234" s="241"/>
      <c r="M234" s="247"/>
      <c r="T234" s="248"/>
      <c r="AT234" s="244" t="s">
        <v>279</v>
      </c>
      <c r="AU234" s="244" t="s">
        <v>275</v>
      </c>
      <c r="AV234" s="242" t="s">
        <v>77</v>
      </c>
      <c r="AW234" s="242" t="s">
        <v>30</v>
      </c>
      <c r="AX234" s="242" t="s">
        <v>75</v>
      </c>
      <c r="AY234" s="244" t="s">
        <v>268</v>
      </c>
    </row>
    <row r="235" spans="2:65" s="1" customFormat="1" ht="44.25" customHeight="1">
      <c r="B235" s="14"/>
      <c r="C235" s="225" t="s">
        <v>486</v>
      </c>
      <c r="D235" s="225" t="s">
        <v>271</v>
      </c>
      <c r="E235" s="226" t="s">
        <v>435</v>
      </c>
      <c r="F235" s="227" t="s">
        <v>436</v>
      </c>
      <c r="G235" s="228" t="s">
        <v>184</v>
      </c>
      <c r="H235" s="229">
        <v>23.314</v>
      </c>
      <c r="I235" s="22"/>
      <c r="J235" s="231">
        <f>ROUND(I235*H235,2)</f>
        <v>0</v>
      </c>
      <c r="K235" s="227" t="s">
        <v>274</v>
      </c>
      <c r="L235" s="14"/>
      <c r="M235" s="232" t="s">
        <v>3</v>
      </c>
      <c r="N235" s="233" t="s">
        <v>39</v>
      </c>
      <c r="P235" s="234">
        <f>O235*H235</f>
        <v>0</v>
      </c>
      <c r="Q235" s="234">
        <v>5.5199999999999997E-3</v>
      </c>
      <c r="R235" s="234">
        <f>Q235*H235</f>
        <v>0.12869327999999999</v>
      </c>
      <c r="S235" s="234">
        <v>0</v>
      </c>
      <c r="T235" s="235">
        <f>S235*H235</f>
        <v>0</v>
      </c>
      <c r="AR235" s="236" t="s">
        <v>275</v>
      </c>
      <c r="AT235" s="236" t="s">
        <v>271</v>
      </c>
      <c r="AU235" s="236" t="s">
        <v>275</v>
      </c>
      <c r="AY235" s="4" t="s">
        <v>268</v>
      </c>
      <c r="BE235" s="237">
        <f>IF(N235="základní",J235,0)</f>
        <v>0</v>
      </c>
      <c r="BF235" s="237">
        <f>IF(N235="snížená",J235,0)</f>
        <v>0</v>
      </c>
      <c r="BG235" s="237">
        <f>IF(N235="zákl. přenesená",J235,0)</f>
        <v>0</v>
      </c>
      <c r="BH235" s="237">
        <f>IF(N235="sníž. přenesená",J235,0)</f>
        <v>0</v>
      </c>
      <c r="BI235" s="237">
        <f>IF(N235="nulová",J235,0)</f>
        <v>0</v>
      </c>
      <c r="BJ235" s="4" t="s">
        <v>75</v>
      </c>
      <c r="BK235" s="237">
        <f>ROUND(I235*H235,2)</f>
        <v>0</v>
      </c>
      <c r="BL235" s="4" t="s">
        <v>275</v>
      </c>
      <c r="BM235" s="236" t="s">
        <v>437</v>
      </c>
    </row>
    <row r="236" spans="2:65" s="1" customFormat="1">
      <c r="B236" s="14"/>
      <c r="D236" s="238" t="s">
        <v>277</v>
      </c>
      <c r="F236" s="239" t="s">
        <v>438</v>
      </c>
      <c r="L236" s="14"/>
      <c r="M236" s="240"/>
      <c r="T236" s="142"/>
      <c r="AT236" s="4" t="s">
        <v>277</v>
      </c>
      <c r="AU236" s="4" t="s">
        <v>275</v>
      </c>
    </row>
    <row r="237" spans="2:65" s="214" customFormat="1" ht="20.85" customHeight="1">
      <c r="B237" s="213"/>
      <c r="D237" s="215" t="s">
        <v>67</v>
      </c>
      <c r="E237" s="223" t="s">
        <v>439</v>
      </c>
      <c r="F237" s="223" t="s">
        <v>440</v>
      </c>
      <c r="J237" s="224">
        <f>BK237</f>
        <v>0</v>
      </c>
      <c r="L237" s="213"/>
      <c r="M237" s="218"/>
      <c r="P237" s="219">
        <f>SUM(P238:P243)</f>
        <v>0</v>
      </c>
      <c r="R237" s="219">
        <f>SUM(R238:R243)</f>
        <v>0.21731700000000001</v>
      </c>
      <c r="T237" s="220">
        <f>SUM(T238:T243)</f>
        <v>0</v>
      </c>
      <c r="AR237" s="215" t="s">
        <v>75</v>
      </c>
      <c r="AT237" s="221" t="s">
        <v>67</v>
      </c>
      <c r="AU237" s="221" t="s">
        <v>77</v>
      </c>
      <c r="AY237" s="215" t="s">
        <v>268</v>
      </c>
      <c r="BK237" s="222">
        <f>SUM(BK238:BK243)</f>
        <v>0</v>
      </c>
    </row>
    <row r="238" spans="2:65" s="1" customFormat="1" ht="24.2" customHeight="1">
      <c r="B238" s="14"/>
      <c r="C238" s="225" t="s">
        <v>495</v>
      </c>
      <c r="D238" s="225" t="s">
        <v>271</v>
      </c>
      <c r="E238" s="226" t="s">
        <v>442</v>
      </c>
      <c r="F238" s="227" t="s">
        <v>443</v>
      </c>
      <c r="G238" s="228" t="s">
        <v>184</v>
      </c>
      <c r="H238" s="229">
        <v>20.309999999999999</v>
      </c>
      <c r="I238" s="22"/>
      <c r="J238" s="231">
        <f>ROUND(I238*H238,2)</f>
        <v>0</v>
      </c>
      <c r="K238" s="227" t="s">
        <v>274</v>
      </c>
      <c r="L238" s="14"/>
      <c r="M238" s="232" t="s">
        <v>3</v>
      </c>
      <c r="N238" s="233" t="s">
        <v>39</v>
      </c>
      <c r="P238" s="234">
        <f>O238*H238</f>
        <v>0</v>
      </c>
      <c r="Q238" s="234">
        <v>1.0200000000000001E-2</v>
      </c>
      <c r="R238" s="234">
        <f>Q238*H238</f>
        <v>0.20716200000000001</v>
      </c>
      <c r="S238" s="234">
        <v>0</v>
      </c>
      <c r="T238" s="235">
        <f>S238*H238</f>
        <v>0</v>
      </c>
      <c r="AR238" s="236" t="s">
        <v>275</v>
      </c>
      <c r="AT238" s="236" t="s">
        <v>271</v>
      </c>
      <c r="AU238" s="236" t="s">
        <v>186</v>
      </c>
      <c r="AY238" s="4" t="s">
        <v>268</v>
      </c>
      <c r="BE238" s="237">
        <f>IF(N238="základní",J238,0)</f>
        <v>0</v>
      </c>
      <c r="BF238" s="237">
        <f>IF(N238="snížená",J238,0)</f>
        <v>0</v>
      </c>
      <c r="BG238" s="237">
        <f>IF(N238="zákl. přenesená",J238,0)</f>
        <v>0</v>
      </c>
      <c r="BH238" s="237">
        <f>IF(N238="sníž. přenesená",J238,0)</f>
        <v>0</v>
      </c>
      <c r="BI238" s="237">
        <f>IF(N238="nulová",J238,0)</f>
        <v>0</v>
      </c>
      <c r="BJ238" s="4" t="s">
        <v>75</v>
      </c>
      <c r="BK238" s="237">
        <f>ROUND(I238*H238,2)</f>
        <v>0</v>
      </c>
      <c r="BL238" s="4" t="s">
        <v>275</v>
      </c>
      <c r="BM238" s="236" t="s">
        <v>444</v>
      </c>
    </row>
    <row r="239" spans="2:65" s="1" customFormat="1">
      <c r="B239" s="14"/>
      <c r="D239" s="238" t="s">
        <v>277</v>
      </c>
      <c r="F239" s="239" t="s">
        <v>445</v>
      </c>
      <c r="L239" s="14"/>
      <c r="M239" s="240"/>
      <c r="T239" s="142"/>
      <c r="AT239" s="4" t="s">
        <v>277</v>
      </c>
      <c r="AU239" s="4" t="s">
        <v>186</v>
      </c>
    </row>
    <row r="240" spans="2:65" s="257" customFormat="1">
      <c r="B240" s="256"/>
      <c r="D240" s="243" t="s">
        <v>279</v>
      </c>
      <c r="E240" s="258" t="s">
        <v>3</v>
      </c>
      <c r="F240" s="259" t="s">
        <v>446</v>
      </c>
      <c r="H240" s="258" t="s">
        <v>3</v>
      </c>
      <c r="L240" s="256"/>
      <c r="M240" s="260"/>
      <c r="T240" s="261"/>
      <c r="AT240" s="258" t="s">
        <v>279</v>
      </c>
      <c r="AU240" s="258" t="s">
        <v>186</v>
      </c>
      <c r="AV240" s="257" t="s">
        <v>75</v>
      </c>
      <c r="AW240" s="257" t="s">
        <v>30</v>
      </c>
      <c r="AX240" s="257" t="s">
        <v>68</v>
      </c>
      <c r="AY240" s="258" t="s">
        <v>268</v>
      </c>
    </row>
    <row r="241" spans="2:65" s="242" customFormat="1">
      <c r="B241" s="241"/>
      <c r="D241" s="243" t="s">
        <v>279</v>
      </c>
      <c r="E241" s="244" t="s">
        <v>3</v>
      </c>
      <c r="F241" s="245" t="s">
        <v>182</v>
      </c>
      <c r="H241" s="246">
        <v>20.309999999999999</v>
      </c>
      <c r="L241" s="241"/>
      <c r="M241" s="247"/>
      <c r="T241" s="248"/>
      <c r="AT241" s="244" t="s">
        <v>279</v>
      </c>
      <c r="AU241" s="244" t="s">
        <v>186</v>
      </c>
      <c r="AV241" s="242" t="s">
        <v>77</v>
      </c>
      <c r="AW241" s="242" t="s">
        <v>30</v>
      </c>
      <c r="AX241" s="242" t="s">
        <v>75</v>
      </c>
      <c r="AY241" s="244" t="s">
        <v>268</v>
      </c>
    </row>
    <row r="242" spans="2:65" s="1" customFormat="1" ht="24.2" customHeight="1">
      <c r="B242" s="14"/>
      <c r="C242" s="225" t="s">
        <v>502</v>
      </c>
      <c r="D242" s="225" t="s">
        <v>271</v>
      </c>
      <c r="E242" s="226" t="s">
        <v>1489</v>
      </c>
      <c r="F242" s="227" t="s">
        <v>1490</v>
      </c>
      <c r="G242" s="228" t="s">
        <v>184</v>
      </c>
      <c r="H242" s="229">
        <v>20.309999999999999</v>
      </c>
      <c r="I242" s="22"/>
      <c r="J242" s="231">
        <f>ROUND(I242*H242,2)</f>
        <v>0</v>
      </c>
      <c r="K242" s="227" t="s">
        <v>274</v>
      </c>
      <c r="L242" s="14"/>
      <c r="M242" s="232" t="s">
        <v>3</v>
      </c>
      <c r="N242" s="233" t="s">
        <v>39</v>
      </c>
      <c r="P242" s="234">
        <f>O242*H242</f>
        <v>0</v>
      </c>
      <c r="Q242" s="234">
        <v>5.0000000000000001E-4</v>
      </c>
      <c r="R242" s="234">
        <f>Q242*H242</f>
        <v>1.0154999999999999E-2</v>
      </c>
      <c r="S242" s="234">
        <v>0</v>
      </c>
      <c r="T242" s="235">
        <f>S242*H242</f>
        <v>0</v>
      </c>
      <c r="AR242" s="236" t="s">
        <v>275</v>
      </c>
      <c r="AT242" s="236" t="s">
        <v>271</v>
      </c>
      <c r="AU242" s="236" t="s">
        <v>186</v>
      </c>
      <c r="AY242" s="4" t="s">
        <v>268</v>
      </c>
      <c r="BE242" s="237">
        <f>IF(N242="základní",J242,0)</f>
        <v>0</v>
      </c>
      <c r="BF242" s="237">
        <f>IF(N242="snížená",J242,0)</f>
        <v>0</v>
      </c>
      <c r="BG242" s="237">
        <f>IF(N242="zákl. přenesená",J242,0)</f>
        <v>0</v>
      </c>
      <c r="BH242" s="237">
        <f>IF(N242="sníž. přenesená",J242,0)</f>
        <v>0</v>
      </c>
      <c r="BI242" s="237">
        <f>IF(N242="nulová",J242,0)</f>
        <v>0</v>
      </c>
      <c r="BJ242" s="4" t="s">
        <v>75</v>
      </c>
      <c r="BK242" s="237">
        <f>ROUND(I242*H242,2)</f>
        <v>0</v>
      </c>
      <c r="BL242" s="4" t="s">
        <v>275</v>
      </c>
      <c r="BM242" s="236" t="s">
        <v>450</v>
      </c>
    </row>
    <row r="243" spans="2:65" s="1" customFormat="1">
      <c r="B243" s="14"/>
      <c r="D243" s="238" t="s">
        <v>277</v>
      </c>
      <c r="F243" s="239" t="s">
        <v>1491</v>
      </c>
      <c r="L243" s="14"/>
      <c r="M243" s="240"/>
      <c r="T243" s="142"/>
      <c r="AT243" s="4" t="s">
        <v>277</v>
      </c>
      <c r="AU243" s="4" t="s">
        <v>186</v>
      </c>
    </row>
    <row r="244" spans="2:65" s="214" customFormat="1" ht="20.85" customHeight="1">
      <c r="B244" s="213"/>
      <c r="D244" s="215" t="s">
        <v>67</v>
      </c>
      <c r="E244" s="223" t="s">
        <v>452</v>
      </c>
      <c r="F244" s="223" t="s">
        <v>453</v>
      </c>
      <c r="J244" s="224">
        <f>BK244</f>
        <v>0</v>
      </c>
      <c r="L244" s="213"/>
      <c r="M244" s="218"/>
      <c r="P244" s="219">
        <f>SUM(P245:P261)</f>
        <v>0</v>
      </c>
      <c r="R244" s="219">
        <f>SUM(R245:R261)</f>
        <v>0.22138755539999996</v>
      </c>
      <c r="T244" s="220">
        <f>SUM(T245:T261)</f>
        <v>0</v>
      </c>
      <c r="AR244" s="215" t="s">
        <v>75</v>
      </c>
      <c r="AT244" s="221" t="s">
        <v>67</v>
      </c>
      <c r="AU244" s="221" t="s">
        <v>77</v>
      </c>
      <c r="AY244" s="215" t="s">
        <v>268</v>
      </c>
      <c r="BK244" s="222">
        <f>SUM(BK245:BK261)</f>
        <v>0</v>
      </c>
    </row>
    <row r="245" spans="2:65" s="1" customFormat="1" ht="37.9" customHeight="1">
      <c r="B245" s="14"/>
      <c r="C245" s="225" t="s">
        <v>511</v>
      </c>
      <c r="D245" s="225" t="s">
        <v>271</v>
      </c>
      <c r="E245" s="226" t="s">
        <v>455</v>
      </c>
      <c r="F245" s="227" t="s">
        <v>456</v>
      </c>
      <c r="G245" s="228" t="s">
        <v>317</v>
      </c>
      <c r="H245" s="229">
        <v>3</v>
      </c>
      <c r="I245" s="22"/>
      <c r="J245" s="231">
        <f>ROUND(I245*H245,2)</f>
        <v>0</v>
      </c>
      <c r="K245" s="227" t="s">
        <v>274</v>
      </c>
      <c r="L245" s="14"/>
      <c r="M245" s="232" t="s">
        <v>3</v>
      </c>
      <c r="N245" s="233" t="s">
        <v>39</v>
      </c>
      <c r="P245" s="234">
        <f>O245*H245</f>
        <v>0</v>
      </c>
      <c r="Q245" s="234">
        <v>5.6439999999999997E-2</v>
      </c>
      <c r="R245" s="234">
        <f>Q245*H245</f>
        <v>0.16932</v>
      </c>
      <c r="S245" s="234">
        <v>0</v>
      </c>
      <c r="T245" s="235">
        <f>S245*H245</f>
        <v>0</v>
      </c>
      <c r="AR245" s="236" t="s">
        <v>275</v>
      </c>
      <c r="AT245" s="236" t="s">
        <v>271</v>
      </c>
      <c r="AU245" s="236" t="s">
        <v>186</v>
      </c>
      <c r="AY245" s="4" t="s">
        <v>268</v>
      </c>
      <c r="BE245" s="237">
        <f>IF(N245="základní",J245,0)</f>
        <v>0</v>
      </c>
      <c r="BF245" s="237">
        <f>IF(N245="snížená",J245,0)</f>
        <v>0</v>
      </c>
      <c r="BG245" s="237">
        <f>IF(N245="zákl. přenesená",J245,0)</f>
        <v>0</v>
      </c>
      <c r="BH245" s="237">
        <f>IF(N245="sníž. přenesená",J245,0)</f>
        <v>0</v>
      </c>
      <c r="BI245" s="237">
        <f>IF(N245="nulová",J245,0)</f>
        <v>0</v>
      </c>
      <c r="BJ245" s="4" t="s">
        <v>75</v>
      </c>
      <c r="BK245" s="237">
        <f>ROUND(I245*H245,2)</f>
        <v>0</v>
      </c>
      <c r="BL245" s="4" t="s">
        <v>275</v>
      </c>
      <c r="BM245" s="236" t="s">
        <v>457</v>
      </c>
    </row>
    <row r="246" spans="2:65" s="1" customFormat="1">
      <c r="B246" s="14"/>
      <c r="D246" s="238" t="s">
        <v>277</v>
      </c>
      <c r="F246" s="239" t="s">
        <v>458</v>
      </c>
      <c r="L246" s="14"/>
      <c r="M246" s="240"/>
      <c r="T246" s="142"/>
      <c r="AT246" s="4" t="s">
        <v>277</v>
      </c>
      <c r="AU246" s="4" t="s">
        <v>186</v>
      </c>
    </row>
    <row r="247" spans="2:65" s="1" customFormat="1" ht="33" customHeight="1">
      <c r="B247" s="14"/>
      <c r="C247" s="262" t="s">
        <v>516</v>
      </c>
      <c r="D247" s="262" t="s">
        <v>383</v>
      </c>
      <c r="E247" s="263" t="s">
        <v>861</v>
      </c>
      <c r="F247" s="264" t="s">
        <v>862</v>
      </c>
      <c r="G247" s="265" t="s">
        <v>317</v>
      </c>
      <c r="H247" s="266">
        <v>2</v>
      </c>
      <c r="I247" s="24"/>
      <c r="J247" s="268">
        <f>ROUND(I247*H247,2)</f>
        <v>0</v>
      </c>
      <c r="K247" s="264" t="s">
        <v>274</v>
      </c>
      <c r="L247" s="269"/>
      <c r="M247" s="270" t="s">
        <v>3</v>
      </c>
      <c r="N247" s="271" t="s">
        <v>39</v>
      </c>
      <c r="P247" s="234">
        <f>O247*H247</f>
        <v>0</v>
      </c>
      <c r="Q247" s="234">
        <v>1.7930000000000001E-2</v>
      </c>
      <c r="R247" s="234">
        <f>Q247*H247</f>
        <v>3.5860000000000003E-2</v>
      </c>
      <c r="S247" s="234">
        <v>0</v>
      </c>
      <c r="T247" s="235">
        <f>S247*H247</f>
        <v>0</v>
      </c>
      <c r="AR247" s="236" t="s">
        <v>314</v>
      </c>
      <c r="AT247" s="236" t="s">
        <v>383</v>
      </c>
      <c r="AU247" s="236" t="s">
        <v>186</v>
      </c>
      <c r="AY247" s="4" t="s">
        <v>268</v>
      </c>
      <c r="BE247" s="237">
        <f>IF(N247="základní",J247,0)</f>
        <v>0</v>
      </c>
      <c r="BF247" s="237">
        <f>IF(N247="snížená",J247,0)</f>
        <v>0</v>
      </c>
      <c r="BG247" s="237">
        <f>IF(N247="zákl. přenesená",J247,0)</f>
        <v>0</v>
      </c>
      <c r="BH247" s="237">
        <f>IF(N247="sníž. přenesená",J247,0)</f>
        <v>0</v>
      </c>
      <c r="BI247" s="237">
        <f>IF(N247="nulová",J247,0)</f>
        <v>0</v>
      </c>
      <c r="BJ247" s="4" t="s">
        <v>75</v>
      </c>
      <c r="BK247" s="237">
        <f>ROUND(I247*H247,2)</f>
        <v>0</v>
      </c>
      <c r="BL247" s="4" t="s">
        <v>275</v>
      </c>
      <c r="BM247" s="236" t="s">
        <v>462</v>
      </c>
    </row>
    <row r="248" spans="2:65" s="242" customFormat="1">
      <c r="B248" s="241"/>
      <c r="D248" s="243" t="s">
        <v>279</v>
      </c>
      <c r="E248" s="244" t="s">
        <v>3</v>
      </c>
      <c r="F248" s="245" t="s">
        <v>1605</v>
      </c>
      <c r="H248" s="246">
        <v>2</v>
      </c>
      <c r="L248" s="241"/>
      <c r="M248" s="247"/>
      <c r="T248" s="248"/>
      <c r="AT248" s="244" t="s">
        <v>279</v>
      </c>
      <c r="AU248" s="244" t="s">
        <v>186</v>
      </c>
      <c r="AV248" s="242" t="s">
        <v>77</v>
      </c>
      <c r="AW248" s="242" t="s">
        <v>30</v>
      </c>
      <c r="AX248" s="242" t="s">
        <v>75</v>
      </c>
      <c r="AY248" s="244" t="s">
        <v>268</v>
      </c>
    </row>
    <row r="249" spans="2:65" s="1" customFormat="1" ht="33" customHeight="1">
      <c r="B249" s="14"/>
      <c r="C249" s="262" t="s">
        <v>521</v>
      </c>
      <c r="D249" s="262" t="s">
        <v>383</v>
      </c>
      <c r="E249" s="263" t="s">
        <v>1442</v>
      </c>
      <c r="F249" s="264" t="s">
        <v>1443</v>
      </c>
      <c r="G249" s="265" t="s">
        <v>317</v>
      </c>
      <c r="H249" s="266">
        <v>1</v>
      </c>
      <c r="I249" s="24"/>
      <c r="J249" s="268">
        <f>ROUND(I249*H249,2)</f>
        <v>0</v>
      </c>
      <c r="K249" s="264" t="s">
        <v>274</v>
      </c>
      <c r="L249" s="269"/>
      <c r="M249" s="270" t="s">
        <v>3</v>
      </c>
      <c r="N249" s="271" t="s">
        <v>39</v>
      </c>
      <c r="P249" s="234">
        <f>O249*H249</f>
        <v>0</v>
      </c>
      <c r="Q249" s="234">
        <v>1.489E-2</v>
      </c>
      <c r="R249" s="234">
        <f>Q249*H249</f>
        <v>1.489E-2</v>
      </c>
      <c r="S249" s="234">
        <v>0</v>
      </c>
      <c r="T249" s="235">
        <f>S249*H249</f>
        <v>0</v>
      </c>
      <c r="AR249" s="236" t="s">
        <v>314</v>
      </c>
      <c r="AT249" s="236" t="s">
        <v>383</v>
      </c>
      <c r="AU249" s="236" t="s">
        <v>186</v>
      </c>
      <c r="AY249" s="4" t="s">
        <v>268</v>
      </c>
      <c r="BE249" s="237">
        <f>IF(N249="základní",J249,0)</f>
        <v>0</v>
      </c>
      <c r="BF249" s="237">
        <f>IF(N249="snížená",J249,0)</f>
        <v>0</v>
      </c>
      <c r="BG249" s="237">
        <f>IF(N249="zákl. přenesená",J249,0)</f>
        <v>0</v>
      </c>
      <c r="BH249" s="237">
        <f>IF(N249="sníž. přenesená",J249,0)</f>
        <v>0</v>
      </c>
      <c r="BI249" s="237">
        <f>IF(N249="nulová",J249,0)</f>
        <v>0</v>
      </c>
      <c r="BJ249" s="4" t="s">
        <v>75</v>
      </c>
      <c r="BK249" s="237">
        <f>ROUND(I249*H249,2)</f>
        <v>0</v>
      </c>
      <c r="BL249" s="4" t="s">
        <v>275</v>
      </c>
      <c r="BM249" s="236" t="s">
        <v>1444</v>
      </c>
    </row>
    <row r="250" spans="2:65" s="242" customFormat="1">
      <c r="B250" s="241"/>
      <c r="D250" s="243" t="s">
        <v>279</v>
      </c>
      <c r="E250" s="244" t="s">
        <v>3</v>
      </c>
      <c r="F250" s="245" t="s">
        <v>1445</v>
      </c>
      <c r="H250" s="246">
        <v>1</v>
      </c>
      <c r="L250" s="241"/>
      <c r="M250" s="247"/>
      <c r="T250" s="248"/>
      <c r="AT250" s="244" t="s">
        <v>279</v>
      </c>
      <c r="AU250" s="244" t="s">
        <v>186</v>
      </c>
      <c r="AV250" s="242" t="s">
        <v>77</v>
      </c>
      <c r="AW250" s="242" t="s">
        <v>30</v>
      </c>
      <c r="AX250" s="242" t="s">
        <v>75</v>
      </c>
      <c r="AY250" s="244" t="s">
        <v>268</v>
      </c>
    </row>
    <row r="251" spans="2:65" s="1" customFormat="1" ht="37.9" customHeight="1">
      <c r="B251" s="14"/>
      <c r="C251" s="225" t="s">
        <v>525</v>
      </c>
      <c r="D251" s="225" t="s">
        <v>271</v>
      </c>
      <c r="E251" s="226" t="s">
        <v>465</v>
      </c>
      <c r="F251" s="227" t="s">
        <v>466</v>
      </c>
      <c r="G251" s="228" t="s">
        <v>184</v>
      </c>
      <c r="H251" s="229">
        <v>2.8839999999999999</v>
      </c>
      <c r="I251" s="22"/>
      <c r="J251" s="231">
        <f>ROUND(I251*H251,2)</f>
        <v>0</v>
      </c>
      <c r="K251" s="227" t="s">
        <v>274</v>
      </c>
      <c r="L251" s="14"/>
      <c r="M251" s="232" t="s">
        <v>3</v>
      </c>
      <c r="N251" s="233" t="s">
        <v>39</v>
      </c>
      <c r="P251" s="234">
        <f>O251*H251</f>
        <v>0</v>
      </c>
      <c r="Q251" s="234">
        <v>6.7000000000000002E-5</v>
      </c>
      <c r="R251" s="234">
        <f>Q251*H251</f>
        <v>1.9322799999999999E-4</v>
      </c>
      <c r="S251" s="234">
        <v>0</v>
      </c>
      <c r="T251" s="235">
        <f>S251*H251</f>
        <v>0</v>
      </c>
      <c r="AR251" s="236" t="s">
        <v>292</v>
      </c>
      <c r="AT251" s="236" t="s">
        <v>271</v>
      </c>
      <c r="AU251" s="236" t="s">
        <v>186</v>
      </c>
      <c r="AY251" s="4" t="s">
        <v>268</v>
      </c>
      <c r="BE251" s="237">
        <f>IF(N251="základní",J251,0)</f>
        <v>0</v>
      </c>
      <c r="BF251" s="237">
        <f>IF(N251="snížená",J251,0)</f>
        <v>0</v>
      </c>
      <c r="BG251" s="237">
        <f>IF(N251="zákl. přenesená",J251,0)</f>
        <v>0</v>
      </c>
      <c r="BH251" s="237">
        <f>IF(N251="sníž. přenesená",J251,0)</f>
        <v>0</v>
      </c>
      <c r="BI251" s="237">
        <f>IF(N251="nulová",J251,0)</f>
        <v>0</v>
      </c>
      <c r="BJ251" s="4" t="s">
        <v>75</v>
      </c>
      <c r="BK251" s="237">
        <f>ROUND(I251*H251,2)</f>
        <v>0</v>
      </c>
      <c r="BL251" s="4" t="s">
        <v>292</v>
      </c>
      <c r="BM251" s="236" t="s">
        <v>467</v>
      </c>
    </row>
    <row r="252" spans="2:65" s="1" customFormat="1">
      <c r="B252" s="14"/>
      <c r="D252" s="238" t="s">
        <v>277</v>
      </c>
      <c r="F252" s="239" t="s">
        <v>468</v>
      </c>
      <c r="L252" s="14"/>
      <c r="M252" s="240"/>
      <c r="T252" s="142"/>
      <c r="AT252" s="4" t="s">
        <v>277</v>
      </c>
      <c r="AU252" s="4" t="s">
        <v>186</v>
      </c>
    </row>
    <row r="253" spans="2:65" s="242" customFormat="1">
      <c r="B253" s="241"/>
      <c r="D253" s="243" t="s">
        <v>279</v>
      </c>
      <c r="E253" s="244" t="s">
        <v>3</v>
      </c>
      <c r="F253" s="245" t="s">
        <v>1446</v>
      </c>
      <c r="H253" s="246">
        <v>1.9359999999999999</v>
      </c>
      <c r="L253" s="241"/>
      <c r="M253" s="247"/>
      <c r="T253" s="248"/>
      <c r="AT253" s="244" t="s">
        <v>279</v>
      </c>
      <c r="AU253" s="244" t="s">
        <v>186</v>
      </c>
      <c r="AV253" s="242" t="s">
        <v>77</v>
      </c>
      <c r="AW253" s="242" t="s">
        <v>30</v>
      </c>
      <c r="AX253" s="242" t="s">
        <v>68</v>
      </c>
      <c r="AY253" s="244" t="s">
        <v>268</v>
      </c>
    </row>
    <row r="254" spans="2:65" s="242" customFormat="1">
      <c r="B254" s="241"/>
      <c r="D254" s="243" t="s">
        <v>279</v>
      </c>
      <c r="E254" s="244" t="s">
        <v>3</v>
      </c>
      <c r="F254" s="245" t="s">
        <v>1447</v>
      </c>
      <c r="H254" s="246">
        <v>0.94799999999999995</v>
      </c>
      <c r="L254" s="241"/>
      <c r="M254" s="247"/>
      <c r="T254" s="248"/>
      <c r="AT254" s="244" t="s">
        <v>279</v>
      </c>
      <c r="AU254" s="244" t="s">
        <v>186</v>
      </c>
      <c r="AV254" s="242" t="s">
        <v>77</v>
      </c>
      <c r="AW254" s="242" t="s">
        <v>30</v>
      </c>
      <c r="AX254" s="242" t="s">
        <v>68</v>
      </c>
      <c r="AY254" s="244" t="s">
        <v>268</v>
      </c>
    </row>
    <row r="255" spans="2:65" s="250" customFormat="1">
      <c r="B255" s="249"/>
      <c r="D255" s="243" t="s">
        <v>279</v>
      </c>
      <c r="E255" s="251" t="s">
        <v>3</v>
      </c>
      <c r="F255" s="252" t="s">
        <v>298</v>
      </c>
      <c r="H255" s="253">
        <v>2.8839999999999999</v>
      </c>
      <c r="L255" s="249"/>
      <c r="M255" s="254"/>
      <c r="T255" s="255"/>
      <c r="AT255" s="251" t="s">
        <v>279</v>
      </c>
      <c r="AU255" s="251" t="s">
        <v>186</v>
      </c>
      <c r="AV255" s="250" t="s">
        <v>275</v>
      </c>
      <c r="AW255" s="250" t="s">
        <v>30</v>
      </c>
      <c r="AX255" s="250" t="s">
        <v>75</v>
      </c>
      <c r="AY255" s="251" t="s">
        <v>268</v>
      </c>
    </row>
    <row r="256" spans="2:65" s="1" customFormat="1" ht="24.2" customHeight="1">
      <c r="B256" s="14"/>
      <c r="C256" s="225" t="s">
        <v>530</v>
      </c>
      <c r="D256" s="225" t="s">
        <v>271</v>
      </c>
      <c r="E256" s="226" t="s">
        <v>471</v>
      </c>
      <c r="F256" s="227" t="s">
        <v>472</v>
      </c>
      <c r="G256" s="228" t="s">
        <v>184</v>
      </c>
      <c r="H256" s="229">
        <v>2.8839999999999999</v>
      </c>
      <c r="I256" s="22"/>
      <c r="J256" s="231">
        <f>ROUND(I256*H256,2)</f>
        <v>0</v>
      </c>
      <c r="K256" s="227" t="s">
        <v>274</v>
      </c>
      <c r="L256" s="14"/>
      <c r="M256" s="232" t="s">
        <v>3</v>
      </c>
      <c r="N256" s="233" t="s">
        <v>39</v>
      </c>
      <c r="P256" s="234">
        <f>O256*H256</f>
        <v>0</v>
      </c>
      <c r="Q256" s="234">
        <v>1.4375E-4</v>
      </c>
      <c r="R256" s="234">
        <f>Q256*H256</f>
        <v>4.1457499999999998E-4</v>
      </c>
      <c r="S256" s="234">
        <v>0</v>
      </c>
      <c r="T256" s="235">
        <f>S256*H256</f>
        <v>0</v>
      </c>
      <c r="AR256" s="236" t="s">
        <v>292</v>
      </c>
      <c r="AT256" s="236" t="s">
        <v>271</v>
      </c>
      <c r="AU256" s="236" t="s">
        <v>186</v>
      </c>
      <c r="AY256" s="4" t="s">
        <v>268</v>
      </c>
      <c r="BE256" s="237">
        <f>IF(N256="základní",J256,0)</f>
        <v>0</v>
      </c>
      <c r="BF256" s="237">
        <f>IF(N256="snížená",J256,0)</f>
        <v>0</v>
      </c>
      <c r="BG256" s="237">
        <f>IF(N256="zákl. přenesená",J256,0)</f>
        <v>0</v>
      </c>
      <c r="BH256" s="237">
        <f>IF(N256="sníž. přenesená",J256,0)</f>
        <v>0</v>
      </c>
      <c r="BI256" s="237">
        <f>IF(N256="nulová",J256,0)</f>
        <v>0</v>
      </c>
      <c r="BJ256" s="4" t="s">
        <v>75</v>
      </c>
      <c r="BK256" s="237">
        <f>ROUND(I256*H256,2)</f>
        <v>0</v>
      </c>
      <c r="BL256" s="4" t="s">
        <v>292</v>
      </c>
      <c r="BM256" s="236" t="s">
        <v>473</v>
      </c>
    </row>
    <row r="257" spans="2:65" s="1" customFormat="1">
      <c r="B257" s="14"/>
      <c r="D257" s="238" t="s">
        <v>277</v>
      </c>
      <c r="F257" s="239" t="s">
        <v>474</v>
      </c>
      <c r="L257" s="14"/>
      <c r="M257" s="240"/>
      <c r="T257" s="142"/>
      <c r="AT257" s="4" t="s">
        <v>277</v>
      </c>
      <c r="AU257" s="4" t="s">
        <v>186</v>
      </c>
    </row>
    <row r="258" spans="2:65" s="1" customFormat="1" ht="24.2" customHeight="1">
      <c r="B258" s="14"/>
      <c r="C258" s="225" t="s">
        <v>534</v>
      </c>
      <c r="D258" s="225" t="s">
        <v>271</v>
      </c>
      <c r="E258" s="226" t="s">
        <v>476</v>
      </c>
      <c r="F258" s="227" t="s">
        <v>477</v>
      </c>
      <c r="G258" s="228" t="s">
        <v>184</v>
      </c>
      <c r="H258" s="229">
        <v>2.8839999999999999</v>
      </c>
      <c r="I258" s="22"/>
      <c r="J258" s="231">
        <f>ROUND(I258*H258,2)</f>
        <v>0</v>
      </c>
      <c r="K258" s="227" t="s">
        <v>274</v>
      </c>
      <c r="L258" s="14"/>
      <c r="M258" s="232" t="s">
        <v>3</v>
      </c>
      <c r="N258" s="233" t="s">
        <v>39</v>
      </c>
      <c r="P258" s="234">
        <f>O258*H258</f>
        <v>0</v>
      </c>
      <c r="Q258" s="234">
        <v>1.2305000000000001E-4</v>
      </c>
      <c r="R258" s="234">
        <f>Q258*H258</f>
        <v>3.5487620000000002E-4</v>
      </c>
      <c r="S258" s="234">
        <v>0</v>
      </c>
      <c r="T258" s="235">
        <f>S258*H258</f>
        <v>0</v>
      </c>
      <c r="AR258" s="236" t="s">
        <v>292</v>
      </c>
      <c r="AT258" s="236" t="s">
        <v>271</v>
      </c>
      <c r="AU258" s="236" t="s">
        <v>186</v>
      </c>
      <c r="AY258" s="4" t="s">
        <v>268</v>
      </c>
      <c r="BE258" s="237">
        <f>IF(N258="základní",J258,0)</f>
        <v>0</v>
      </c>
      <c r="BF258" s="237">
        <f>IF(N258="snížená",J258,0)</f>
        <v>0</v>
      </c>
      <c r="BG258" s="237">
        <f>IF(N258="zákl. přenesená",J258,0)</f>
        <v>0</v>
      </c>
      <c r="BH258" s="237">
        <f>IF(N258="sníž. přenesená",J258,0)</f>
        <v>0</v>
      </c>
      <c r="BI258" s="237">
        <f>IF(N258="nulová",J258,0)</f>
        <v>0</v>
      </c>
      <c r="BJ258" s="4" t="s">
        <v>75</v>
      </c>
      <c r="BK258" s="237">
        <f>ROUND(I258*H258,2)</f>
        <v>0</v>
      </c>
      <c r="BL258" s="4" t="s">
        <v>292</v>
      </c>
      <c r="BM258" s="236" t="s">
        <v>478</v>
      </c>
    </row>
    <row r="259" spans="2:65" s="1" customFormat="1">
      <c r="B259" s="14"/>
      <c r="D259" s="238" t="s">
        <v>277</v>
      </c>
      <c r="F259" s="239" t="s">
        <v>479</v>
      </c>
      <c r="L259" s="14"/>
      <c r="M259" s="240"/>
      <c r="T259" s="142"/>
      <c r="AT259" s="4" t="s">
        <v>277</v>
      </c>
      <c r="AU259" s="4" t="s">
        <v>186</v>
      </c>
    </row>
    <row r="260" spans="2:65" s="1" customFormat="1" ht="24.2" customHeight="1">
      <c r="B260" s="14"/>
      <c r="C260" s="225" t="s">
        <v>539</v>
      </c>
      <c r="D260" s="225" t="s">
        <v>271</v>
      </c>
      <c r="E260" s="226" t="s">
        <v>481</v>
      </c>
      <c r="F260" s="227" t="s">
        <v>482</v>
      </c>
      <c r="G260" s="228" t="s">
        <v>184</v>
      </c>
      <c r="H260" s="229">
        <v>2.8839999999999999</v>
      </c>
      <c r="I260" s="22"/>
      <c r="J260" s="231">
        <f>ROUND(I260*H260,2)</f>
        <v>0</v>
      </c>
      <c r="K260" s="227" t="s">
        <v>274</v>
      </c>
      <c r="L260" s="14"/>
      <c r="M260" s="232" t="s">
        <v>3</v>
      </c>
      <c r="N260" s="233" t="s">
        <v>39</v>
      </c>
      <c r="P260" s="234">
        <f>O260*H260</f>
        <v>0</v>
      </c>
      <c r="Q260" s="234">
        <v>1.2305000000000001E-4</v>
      </c>
      <c r="R260" s="234">
        <f>Q260*H260</f>
        <v>3.5487620000000002E-4</v>
      </c>
      <c r="S260" s="234">
        <v>0</v>
      </c>
      <c r="T260" s="235">
        <f>S260*H260</f>
        <v>0</v>
      </c>
      <c r="AR260" s="236" t="s">
        <v>292</v>
      </c>
      <c r="AT260" s="236" t="s">
        <v>271</v>
      </c>
      <c r="AU260" s="236" t="s">
        <v>186</v>
      </c>
      <c r="AY260" s="4" t="s">
        <v>268</v>
      </c>
      <c r="BE260" s="237">
        <f>IF(N260="základní",J260,0)</f>
        <v>0</v>
      </c>
      <c r="BF260" s="237">
        <f>IF(N260="snížená",J260,0)</f>
        <v>0</v>
      </c>
      <c r="BG260" s="237">
        <f>IF(N260="zákl. přenesená",J260,0)</f>
        <v>0</v>
      </c>
      <c r="BH260" s="237">
        <f>IF(N260="sníž. přenesená",J260,0)</f>
        <v>0</v>
      </c>
      <c r="BI260" s="237">
        <f>IF(N260="nulová",J260,0)</f>
        <v>0</v>
      </c>
      <c r="BJ260" s="4" t="s">
        <v>75</v>
      </c>
      <c r="BK260" s="237">
        <f>ROUND(I260*H260,2)</f>
        <v>0</v>
      </c>
      <c r="BL260" s="4" t="s">
        <v>292</v>
      </c>
      <c r="BM260" s="236" t="s">
        <v>483</v>
      </c>
    </row>
    <row r="261" spans="2:65" s="1" customFormat="1">
      <c r="B261" s="14"/>
      <c r="D261" s="238" t="s">
        <v>277</v>
      </c>
      <c r="F261" s="239" t="s">
        <v>484</v>
      </c>
      <c r="L261" s="14"/>
      <c r="M261" s="240"/>
      <c r="T261" s="142"/>
      <c r="AT261" s="4" t="s">
        <v>277</v>
      </c>
      <c r="AU261" s="4" t="s">
        <v>186</v>
      </c>
    </row>
    <row r="262" spans="2:65" s="214" customFormat="1" ht="22.9" customHeight="1">
      <c r="B262" s="213"/>
      <c r="D262" s="215" t="s">
        <v>67</v>
      </c>
      <c r="E262" s="223" t="s">
        <v>323</v>
      </c>
      <c r="F262" s="223" t="s">
        <v>485</v>
      </c>
      <c r="J262" s="224">
        <f>BK262</f>
        <v>0</v>
      </c>
      <c r="L262" s="213"/>
      <c r="M262" s="218"/>
      <c r="P262" s="219">
        <f>SUM(P263:P267)</f>
        <v>0</v>
      </c>
      <c r="R262" s="219">
        <f>SUM(R263:R267)</f>
        <v>1.7458E-3</v>
      </c>
      <c r="T262" s="220">
        <f>SUM(T263:T267)</f>
        <v>0</v>
      </c>
      <c r="AR262" s="215" t="s">
        <v>75</v>
      </c>
      <c r="AT262" s="221" t="s">
        <v>67</v>
      </c>
      <c r="AU262" s="221" t="s">
        <v>75</v>
      </c>
      <c r="AY262" s="215" t="s">
        <v>268</v>
      </c>
      <c r="BK262" s="222">
        <f>SUM(BK263:BK267)</f>
        <v>0</v>
      </c>
    </row>
    <row r="263" spans="2:65" s="1" customFormat="1" ht="37.9" customHeight="1">
      <c r="B263" s="14"/>
      <c r="C263" s="225" t="s">
        <v>543</v>
      </c>
      <c r="D263" s="225" t="s">
        <v>271</v>
      </c>
      <c r="E263" s="226" t="s">
        <v>487</v>
      </c>
      <c r="F263" s="227" t="s">
        <v>488</v>
      </c>
      <c r="G263" s="228" t="s">
        <v>184</v>
      </c>
      <c r="H263" s="229">
        <v>49.88</v>
      </c>
      <c r="I263" s="22"/>
      <c r="J263" s="231">
        <f>ROUND(I263*H263,2)</f>
        <v>0</v>
      </c>
      <c r="K263" s="227" t="s">
        <v>274</v>
      </c>
      <c r="L263" s="14"/>
      <c r="M263" s="232" t="s">
        <v>3</v>
      </c>
      <c r="N263" s="233" t="s">
        <v>39</v>
      </c>
      <c r="P263" s="234">
        <f>O263*H263</f>
        <v>0</v>
      </c>
      <c r="Q263" s="234">
        <v>3.4999999999999997E-5</v>
      </c>
      <c r="R263" s="234">
        <f>Q263*H263</f>
        <v>1.7458E-3</v>
      </c>
      <c r="S263" s="234">
        <v>0</v>
      </c>
      <c r="T263" s="235">
        <f>S263*H263</f>
        <v>0</v>
      </c>
      <c r="AR263" s="236" t="s">
        <v>292</v>
      </c>
      <c r="AT263" s="236" t="s">
        <v>271</v>
      </c>
      <c r="AU263" s="236" t="s">
        <v>77</v>
      </c>
      <c r="AY263" s="4" t="s">
        <v>268</v>
      </c>
      <c r="BE263" s="237">
        <f>IF(N263="základní",J263,0)</f>
        <v>0</v>
      </c>
      <c r="BF263" s="237">
        <f>IF(N263="snížená",J263,0)</f>
        <v>0</v>
      </c>
      <c r="BG263" s="237">
        <f>IF(N263="zákl. přenesená",J263,0)</f>
        <v>0</v>
      </c>
      <c r="BH263" s="237">
        <f>IF(N263="sníž. přenesená",J263,0)</f>
        <v>0</v>
      </c>
      <c r="BI263" s="237">
        <f>IF(N263="nulová",J263,0)</f>
        <v>0</v>
      </c>
      <c r="BJ263" s="4" t="s">
        <v>75</v>
      </c>
      <c r="BK263" s="237">
        <f>ROUND(I263*H263,2)</f>
        <v>0</v>
      </c>
      <c r="BL263" s="4" t="s">
        <v>292</v>
      </c>
      <c r="BM263" s="236" t="s">
        <v>489</v>
      </c>
    </row>
    <row r="264" spans="2:65" s="1" customFormat="1">
      <c r="B264" s="14"/>
      <c r="D264" s="238" t="s">
        <v>277</v>
      </c>
      <c r="F264" s="239" t="s">
        <v>490</v>
      </c>
      <c r="L264" s="14"/>
      <c r="M264" s="240"/>
      <c r="T264" s="142"/>
      <c r="AT264" s="4" t="s">
        <v>277</v>
      </c>
      <c r="AU264" s="4" t="s">
        <v>77</v>
      </c>
    </row>
    <row r="265" spans="2:65" s="257" customFormat="1">
      <c r="B265" s="256"/>
      <c r="D265" s="243" t="s">
        <v>279</v>
      </c>
      <c r="E265" s="258" t="s">
        <v>3</v>
      </c>
      <c r="F265" s="259" t="s">
        <v>491</v>
      </c>
      <c r="H265" s="258" t="s">
        <v>3</v>
      </c>
      <c r="L265" s="256"/>
      <c r="M265" s="260"/>
      <c r="T265" s="261"/>
      <c r="AT265" s="258" t="s">
        <v>279</v>
      </c>
      <c r="AU265" s="258" t="s">
        <v>77</v>
      </c>
      <c r="AV265" s="257" t="s">
        <v>75</v>
      </c>
      <c r="AW265" s="257" t="s">
        <v>30</v>
      </c>
      <c r="AX265" s="257" t="s">
        <v>68</v>
      </c>
      <c r="AY265" s="258" t="s">
        <v>268</v>
      </c>
    </row>
    <row r="266" spans="2:65" s="242" customFormat="1">
      <c r="B266" s="241"/>
      <c r="D266" s="243" t="s">
        <v>279</v>
      </c>
      <c r="E266" s="244" t="s">
        <v>3</v>
      </c>
      <c r="F266" s="245" t="s">
        <v>492</v>
      </c>
      <c r="H266" s="246">
        <v>49.88</v>
      </c>
      <c r="L266" s="241"/>
      <c r="M266" s="247"/>
      <c r="T266" s="248"/>
      <c r="AT266" s="244" t="s">
        <v>279</v>
      </c>
      <c r="AU266" s="244" t="s">
        <v>77</v>
      </c>
      <c r="AV266" s="242" t="s">
        <v>77</v>
      </c>
      <c r="AW266" s="242" t="s">
        <v>30</v>
      </c>
      <c r="AX266" s="242" t="s">
        <v>68</v>
      </c>
      <c r="AY266" s="244" t="s">
        <v>268</v>
      </c>
    </row>
    <row r="267" spans="2:65" s="250" customFormat="1">
      <c r="B267" s="249"/>
      <c r="D267" s="243" t="s">
        <v>279</v>
      </c>
      <c r="E267" s="251" t="s">
        <v>3</v>
      </c>
      <c r="F267" s="252" t="s">
        <v>298</v>
      </c>
      <c r="H267" s="253">
        <v>49.88</v>
      </c>
      <c r="L267" s="249"/>
      <c r="M267" s="254"/>
      <c r="T267" s="255"/>
      <c r="AT267" s="251" t="s">
        <v>279</v>
      </c>
      <c r="AU267" s="251" t="s">
        <v>77</v>
      </c>
      <c r="AV267" s="250" t="s">
        <v>275</v>
      </c>
      <c r="AW267" s="250" t="s">
        <v>30</v>
      </c>
      <c r="AX267" s="250" t="s">
        <v>75</v>
      </c>
      <c r="AY267" s="251" t="s">
        <v>268</v>
      </c>
    </row>
    <row r="268" spans="2:65" s="214" customFormat="1" ht="22.9" customHeight="1">
      <c r="B268" s="213"/>
      <c r="D268" s="215" t="s">
        <v>67</v>
      </c>
      <c r="E268" s="223" t="s">
        <v>493</v>
      </c>
      <c r="F268" s="223" t="s">
        <v>494</v>
      </c>
      <c r="J268" s="224">
        <f>BK268</f>
        <v>0</v>
      </c>
      <c r="L268" s="213"/>
      <c r="M268" s="218"/>
      <c r="P268" s="219">
        <f>SUM(P269:P271)</f>
        <v>0</v>
      </c>
      <c r="R268" s="219">
        <f>SUM(R269:R271)</f>
        <v>0</v>
      </c>
      <c r="T268" s="220">
        <f>SUM(T269:T271)</f>
        <v>0</v>
      </c>
      <c r="AR268" s="215" t="s">
        <v>75</v>
      </c>
      <c r="AT268" s="221" t="s">
        <v>67</v>
      </c>
      <c r="AU268" s="221" t="s">
        <v>75</v>
      </c>
      <c r="AY268" s="215" t="s">
        <v>268</v>
      </c>
      <c r="BK268" s="222">
        <f>SUM(BK269:BK271)</f>
        <v>0</v>
      </c>
    </row>
    <row r="269" spans="2:65" s="1" customFormat="1" ht="37.9" customHeight="1">
      <c r="B269" s="14"/>
      <c r="C269" s="225" t="s">
        <v>547</v>
      </c>
      <c r="D269" s="225" t="s">
        <v>271</v>
      </c>
      <c r="E269" s="226" t="s">
        <v>496</v>
      </c>
      <c r="F269" s="227" t="s">
        <v>497</v>
      </c>
      <c r="G269" s="228" t="s">
        <v>184</v>
      </c>
      <c r="H269" s="229">
        <v>19.88</v>
      </c>
      <c r="I269" s="22"/>
      <c r="J269" s="231">
        <f>ROUND(I269*H269,2)</f>
        <v>0</v>
      </c>
      <c r="K269" s="227" t="s">
        <v>274</v>
      </c>
      <c r="L269" s="14"/>
      <c r="M269" s="232" t="s">
        <v>3</v>
      </c>
      <c r="N269" s="233" t="s">
        <v>39</v>
      </c>
      <c r="P269" s="234">
        <f>O269*H269</f>
        <v>0</v>
      </c>
      <c r="Q269" s="234">
        <v>0</v>
      </c>
      <c r="R269" s="234">
        <f>Q269*H269</f>
        <v>0</v>
      </c>
      <c r="S269" s="234">
        <v>0</v>
      </c>
      <c r="T269" s="235">
        <f>S269*H269</f>
        <v>0</v>
      </c>
      <c r="AR269" s="236" t="s">
        <v>275</v>
      </c>
      <c r="AT269" s="236" t="s">
        <v>271</v>
      </c>
      <c r="AU269" s="236" t="s">
        <v>77</v>
      </c>
      <c r="AY269" s="4" t="s">
        <v>268</v>
      </c>
      <c r="BE269" s="237">
        <f>IF(N269="základní",J269,0)</f>
        <v>0</v>
      </c>
      <c r="BF269" s="237">
        <f>IF(N269="snížená",J269,0)</f>
        <v>0</v>
      </c>
      <c r="BG269" s="237">
        <f>IF(N269="zákl. přenesená",J269,0)</f>
        <v>0</v>
      </c>
      <c r="BH269" s="237">
        <f>IF(N269="sníž. přenesená",J269,0)</f>
        <v>0</v>
      </c>
      <c r="BI269" s="237">
        <f>IF(N269="nulová",J269,0)</f>
        <v>0</v>
      </c>
      <c r="BJ269" s="4" t="s">
        <v>75</v>
      </c>
      <c r="BK269" s="237">
        <f>ROUND(I269*H269,2)</f>
        <v>0</v>
      </c>
      <c r="BL269" s="4" t="s">
        <v>275</v>
      </c>
      <c r="BM269" s="236" t="s">
        <v>498</v>
      </c>
    </row>
    <row r="270" spans="2:65" s="1" customFormat="1">
      <c r="B270" s="14"/>
      <c r="D270" s="238" t="s">
        <v>277</v>
      </c>
      <c r="F270" s="239" t="s">
        <v>499</v>
      </c>
      <c r="L270" s="14"/>
      <c r="M270" s="240"/>
      <c r="T270" s="142"/>
      <c r="AT270" s="4" t="s">
        <v>277</v>
      </c>
      <c r="AU270" s="4" t="s">
        <v>77</v>
      </c>
    </row>
    <row r="271" spans="2:65" s="242" customFormat="1">
      <c r="B271" s="241"/>
      <c r="D271" s="243" t="s">
        <v>279</v>
      </c>
      <c r="E271" s="244" t="s">
        <v>3</v>
      </c>
      <c r="F271" s="245" t="s">
        <v>187</v>
      </c>
      <c r="H271" s="246">
        <v>19.88</v>
      </c>
      <c r="L271" s="241"/>
      <c r="M271" s="247"/>
      <c r="T271" s="248"/>
      <c r="AT271" s="244" t="s">
        <v>279</v>
      </c>
      <c r="AU271" s="244" t="s">
        <v>77</v>
      </c>
      <c r="AV271" s="242" t="s">
        <v>77</v>
      </c>
      <c r="AW271" s="242" t="s">
        <v>30</v>
      </c>
      <c r="AX271" s="242" t="s">
        <v>75</v>
      </c>
      <c r="AY271" s="244" t="s">
        <v>268</v>
      </c>
    </row>
    <row r="272" spans="2:65" s="214" customFormat="1" ht="22.9" customHeight="1">
      <c r="B272" s="213"/>
      <c r="D272" s="215" t="s">
        <v>67</v>
      </c>
      <c r="E272" s="223" t="s">
        <v>500</v>
      </c>
      <c r="F272" s="223" t="s">
        <v>501</v>
      </c>
      <c r="J272" s="224">
        <f>BK272</f>
        <v>0</v>
      </c>
      <c r="L272" s="213"/>
      <c r="M272" s="218"/>
      <c r="P272" s="219">
        <f>SUM(P273:P274)</f>
        <v>0</v>
      </c>
      <c r="R272" s="219">
        <f>SUM(R273:R274)</f>
        <v>0</v>
      </c>
      <c r="T272" s="220">
        <f>SUM(T273:T274)</f>
        <v>0</v>
      </c>
      <c r="AR272" s="215" t="s">
        <v>75</v>
      </c>
      <c r="AT272" s="221" t="s">
        <v>67</v>
      </c>
      <c r="AU272" s="221" t="s">
        <v>75</v>
      </c>
      <c r="AY272" s="215" t="s">
        <v>268</v>
      </c>
      <c r="BK272" s="222">
        <f>SUM(BK273:BK274)</f>
        <v>0</v>
      </c>
    </row>
    <row r="273" spans="2:65" s="1" customFormat="1" ht="55.5" customHeight="1">
      <c r="B273" s="14"/>
      <c r="C273" s="225" t="s">
        <v>551</v>
      </c>
      <c r="D273" s="225" t="s">
        <v>271</v>
      </c>
      <c r="E273" s="226" t="s">
        <v>503</v>
      </c>
      <c r="F273" s="227" t="s">
        <v>504</v>
      </c>
      <c r="G273" s="228" t="s">
        <v>353</v>
      </c>
      <c r="H273" s="229">
        <v>2.4460000000000002</v>
      </c>
      <c r="I273" s="22"/>
      <c r="J273" s="231">
        <f>ROUND(I273*H273,2)</f>
        <v>0</v>
      </c>
      <c r="K273" s="227" t="s">
        <v>274</v>
      </c>
      <c r="L273" s="14"/>
      <c r="M273" s="232" t="s">
        <v>3</v>
      </c>
      <c r="N273" s="233" t="s">
        <v>39</v>
      </c>
      <c r="P273" s="234">
        <f>O273*H273</f>
        <v>0</v>
      </c>
      <c r="Q273" s="234">
        <v>0</v>
      </c>
      <c r="R273" s="234">
        <f>Q273*H273</f>
        <v>0</v>
      </c>
      <c r="S273" s="234">
        <v>0</v>
      </c>
      <c r="T273" s="235">
        <f>S273*H273</f>
        <v>0</v>
      </c>
      <c r="AR273" s="236" t="s">
        <v>275</v>
      </c>
      <c r="AT273" s="236" t="s">
        <v>271</v>
      </c>
      <c r="AU273" s="236" t="s">
        <v>77</v>
      </c>
      <c r="AY273" s="4" t="s">
        <v>268</v>
      </c>
      <c r="BE273" s="237">
        <f>IF(N273="základní",J273,0)</f>
        <v>0</v>
      </c>
      <c r="BF273" s="237">
        <f>IF(N273="snížená",J273,0)</f>
        <v>0</v>
      </c>
      <c r="BG273" s="237">
        <f>IF(N273="zákl. přenesená",J273,0)</f>
        <v>0</v>
      </c>
      <c r="BH273" s="237">
        <f>IF(N273="sníž. přenesená",J273,0)</f>
        <v>0</v>
      </c>
      <c r="BI273" s="237">
        <f>IF(N273="nulová",J273,0)</f>
        <v>0</v>
      </c>
      <c r="BJ273" s="4" t="s">
        <v>75</v>
      </c>
      <c r="BK273" s="237">
        <f>ROUND(I273*H273,2)</f>
        <v>0</v>
      </c>
      <c r="BL273" s="4" t="s">
        <v>275</v>
      </c>
      <c r="BM273" s="236" t="s">
        <v>505</v>
      </c>
    </row>
    <row r="274" spans="2:65" s="1" customFormat="1">
      <c r="B274" s="14"/>
      <c r="D274" s="238" t="s">
        <v>277</v>
      </c>
      <c r="F274" s="239" t="s">
        <v>506</v>
      </c>
      <c r="L274" s="14"/>
      <c r="M274" s="240"/>
      <c r="T274" s="142"/>
      <c r="AT274" s="4" t="s">
        <v>277</v>
      </c>
      <c r="AU274" s="4" t="s">
        <v>77</v>
      </c>
    </row>
    <row r="275" spans="2:65" s="214" customFormat="1" ht="25.9" customHeight="1">
      <c r="B275" s="213"/>
      <c r="D275" s="215" t="s">
        <v>67</v>
      </c>
      <c r="E275" s="216" t="s">
        <v>507</v>
      </c>
      <c r="F275" s="216" t="s">
        <v>508</v>
      </c>
      <c r="J275" s="217">
        <f>BK275</f>
        <v>0</v>
      </c>
      <c r="L275" s="213"/>
      <c r="M275" s="218"/>
      <c r="P275" s="219">
        <f>P276+P301+P344+P361+P405+P448</f>
        <v>0</v>
      </c>
      <c r="R275" s="219">
        <f>R276+R301+R344+R361+R405+R448</f>
        <v>3.0301198925999997</v>
      </c>
      <c r="T275" s="220">
        <f>T276+T301+T344+T361+T405+T448</f>
        <v>1.5039000000000001E-3</v>
      </c>
      <c r="AR275" s="215" t="s">
        <v>77</v>
      </c>
      <c r="AT275" s="221" t="s">
        <v>67</v>
      </c>
      <c r="AU275" s="221" t="s">
        <v>68</v>
      </c>
      <c r="AY275" s="215" t="s">
        <v>268</v>
      </c>
      <c r="BK275" s="222">
        <f>BK276+BK301+BK344+BK361+BK405+BK448</f>
        <v>0</v>
      </c>
    </row>
    <row r="276" spans="2:65" s="214" customFormat="1" ht="22.9" customHeight="1">
      <c r="B276" s="213"/>
      <c r="D276" s="215" t="s">
        <v>67</v>
      </c>
      <c r="E276" s="223" t="s">
        <v>509</v>
      </c>
      <c r="F276" s="223" t="s">
        <v>510</v>
      </c>
      <c r="J276" s="224">
        <f>BK276</f>
        <v>0</v>
      </c>
      <c r="L276" s="213"/>
      <c r="M276" s="218"/>
      <c r="P276" s="219">
        <f>SUM(P277:P300)</f>
        <v>0</v>
      </c>
      <c r="R276" s="219">
        <f>SUM(R277:R300)</f>
        <v>1.6932600000000003E-2</v>
      </c>
      <c r="T276" s="220">
        <f>SUM(T277:T300)</f>
        <v>0</v>
      </c>
      <c r="AR276" s="215" t="s">
        <v>77</v>
      </c>
      <c r="AT276" s="221" t="s">
        <v>67</v>
      </c>
      <c r="AU276" s="221" t="s">
        <v>75</v>
      </c>
      <c r="AY276" s="215" t="s">
        <v>268</v>
      </c>
      <c r="BK276" s="222">
        <f>SUM(BK277:BK300)</f>
        <v>0</v>
      </c>
    </row>
    <row r="277" spans="2:65" s="1" customFormat="1" ht="55.5" customHeight="1">
      <c r="B277" s="14"/>
      <c r="C277" s="225" t="s">
        <v>555</v>
      </c>
      <c r="D277" s="225" t="s">
        <v>271</v>
      </c>
      <c r="E277" s="226" t="s">
        <v>512</v>
      </c>
      <c r="F277" s="227" t="s">
        <v>513</v>
      </c>
      <c r="G277" s="228" t="s">
        <v>353</v>
      </c>
      <c r="H277" s="229">
        <v>1.7000000000000001E-2</v>
      </c>
      <c r="I277" s="22"/>
      <c r="J277" s="231">
        <f>ROUND(I277*H277,2)</f>
        <v>0</v>
      </c>
      <c r="K277" s="227" t="s">
        <v>274</v>
      </c>
      <c r="L277" s="14"/>
      <c r="M277" s="232" t="s">
        <v>3</v>
      </c>
      <c r="N277" s="233" t="s">
        <v>39</v>
      </c>
      <c r="P277" s="234">
        <f>O277*H277</f>
        <v>0</v>
      </c>
      <c r="Q277" s="234">
        <v>0</v>
      </c>
      <c r="R277" s="234">
        <f>Q277*H277</f>
        <v>0</v>
      </c>
      <c r="S277" s="234">
        <v>0</v>
      </c>
      <c r="T277" s="235">
        <f>S277*H277</f>
        <v>0</v>
      </c>
      <c r="AR277" s="236" t="s">
        <v>292</v>
      </c>
      <c r="AT277" s="236" t="s">
        <v>271</v>
      </c>
      <c r="AU277" s="236" t="s">
        <v>77</v>
      </c>
      <c r="AY277" s="4" t="s">
        <v>268</v>
      </c>
      <c r="BE277" s="237">
        <f>IF(N277="základní",J277,0)</f>
        <v>0</v>
      </c>
      <c r="BF277" s="237">
        <f>IF(N277="snížená",J277,0)</f>
        <v>0</v>
      </c>
      <c r="BG277" s="237">
        <f>IF(N277="zákl. přenesená",J277,0)</f>
        <v>0</v>
      </c>
      <c r="BH277" s="237">
        <f>IF(N277="sníž. přenesená",J277,0)</f>
        <v>0</v>
      </c>
      <c r="BI277" s="237">
        <f>IF(N277="nulová",J277,0)</f>
        <v>0</v>
      </c>
      <c r="BJ277" s="4" t="s">
        <v>75</v>
      </c>
      <c r="BK277" s="237">
        <f>ROUND(I277*H277,2)</f>
        <v>0</v>
      </c>
      <c r="BL277" s="4" t="s">
        <v>292</v>
      </c>
      <c r="BM277" s="236" t="s">
        <v>514</v>
      </c>
    </row>
    <row r="278" spans="2:65" s="1" customFormat="1">
      <c r="B278" s="14"/>
      <c r="D278" s="238" t="s">
        <v>277</v>
      </c>
      <c r="F278" s="239" t="s">
        <v>515</v>
      </c>
      <c r="L278" s="14"/>
      <c r="M278" s="240"/>
      <c r="T278" s="142"/>
      <c r="AT278" s="4" t="s">
        <v>277</v>
      </c>
      <c r="AU278" s="4" t="s">
        <v>77</v>
      </c>
    </row>
    <row r="279" spans="2:65" s="1" customFormat="1" ht="24.2" customHeight="1">
      <c r="B279" s="14"/>
      <c r="C279" s="225" t="s">
        <v>559</v>
      </c>
      <c r="D279" s="225" t="s">
        <v>271</v>
      </c>
      <c r="E279" s="226" t="s">
        <v>517</v>
      </c>
      <c r="F279" s="227" t="s">
        <v>518</v>
      </c>
      <c r="G279" s="228" t="s">
        <v>317</v>
      </c>
      <c r="H279" s="229">
        <v>2</v>
      </c>
      <c r="I279" s="22"/>
      <c r="J279" s="231">
        <f>ROUND(I279*H279,2)</f>
        <v>0</v>
      </c>
      <c r="K279" s="227" t="s">
        <v>274</v>
      </c>
      <c r="L279" s="14"/>
      <c r="M279" s="232" t="s">
        <v>3</v>
      </c>
      <c r="N279" s="233" t="s">
        <v>39</v>
      </c>
      <c r="P279" s="234">
        <f>O279*H279</f>
        <v>0</v>
      </c>
      <c r="Q279" s="234">
        <v>0</v>
      </c>
      <c r="R279" s="234">
        <f>Q279*H279</f>
        <v>0</v>
      </c>
      <c r="S279" s="234">
        <v>0</v>
      </c>
      <c r="T279" s="235">
        <f>S279*H279</f>
        <v>0</v>
      </c>
      <c r="AR279" s="236" t="s">
        <v>275</v>
      </c>
      <c r="AT279" s="236" t="s">
        <v>271</v>
      </c>
      <c r="AU279" s="236" t="s">
        <v>77</v>
      </c>
      <c r="AY279" s="4" t="s">
        <v>268</v>
      </c>
      <c r="BE279" s="237">
        <f>IF(N279="základní",J279,0)</f>
        <v>0</v>
      </c>
      <c r="BF279" s="237">
        <f>IF(N279="snížená",J279,0)</f>
        <v>0</v>
      </c>
      <c r="BG279" s="237">
        <f>IF(N279="zákl. přenesená",J279,0)</f>
        <v>0</v>
      </c>
      <c r="BH279" s="237">
        <f>IF(N279="sníž. přenesená",J279,0)</f>
        <v>0</v>
      </c>
      <c r="BI279" s="237">
        <f>IF(N279="nulová",J279,0)</f>
        <v>0</v>
      </c>
      <c r="BJ279" s="4" t="s">
        <v>75</v>
      </c>
      <c r="BK279" s="237">
        <f>ROUND(I279*H279,2)</f>
        <v>0</v>
      </c>
      <c r="BL279" s="4" t="s">
        <v>275</v>
      </c>
      <c r="BM279" s="236" t="s">
        <v>519</v>
      </c>
    </row>
    <row r="280" spans="2:65" s="1" customFormat="1">
      <c r="B280" s="14"/>
      <c r="D280" s="238" t="s">
        <v>277</v>
      </c>
      <c r="F280" s="239" t="s">
        <v>520</v>
      </c>
      <c r="L280" s="14"/>
      <c r="M280" s="240"/>
      <c r="T280" s="142"/>
      <c r="AT280" s="4" t="s">
        <v>277</v>
      </c>
      <c r="AU280" s="4" t="s">
        <v>77</v>
      </c>
    </row>
    <row r="281" spans="2:65" s="1" customFormat="1" ht="16.5" customHeight="1">
      <c r="B281" s="14"/>
      <c r="C281" s="262" t="s">
        <v>563</v>
      </c>
      <c r="D281" s="262" t="s">
        <v>383</v>
      </c>
      <c r="E281" s="263" t="s">
        <v>522</v>
      </c>
      <c r="F281" s="264" t="s">
        <v>523</v>
      </c>
      <c r="G281" s="265" t="s">
        <v>317</v>
      </c>
      <c r="H281" s="266">
        <v>2</v>
      </c>
      <c r="I281" s="24"/>
      <c r="J281" s="268">
        <f>ROUND(I281*H281,2)</f>
        <v>0</v>
      </c>
      <c r="K281" s="264" t="s">
        <v>274</v>
      </c>
      <c r="L281" s="269"/>
      <c r="M281" s="270" t="s">
        <v>3</v>
      </c>
      <c r="N281" s="271" t="s">
        <v>39</v>
      </c>
      <c r="P281" s="234">
        <f>O281*H281</f>
        <v>0</v>
      </c>
      <c r="Q281" s="234">
        <v>2.0000000000000001E-4</v>
      </c>
      <c r="R281" s="234">
        <f>Q281*H281</f>
        <v>4.0000000000000002E-4</v>
      </c>
      <c r="S281" s="234">
        <v>0</v>
      </c>
      <c r="T281" s="235">
        <f>S281*H281</f>
        <v>0</v>
      </c>
      <c r="AR281" s="236" t="s">
        <v>314</v>
      </c>
      <c r="AT281" s="236" t="s">
        <v>383</v>
      </c>
      <c r="AU281" s="236" t="s">
        <v>77</v>
      </c>
      <c r="AY281" s="4" t="s">
        <v>268</v>
      </c>
      <c r="BE281" s="237">
        <f>IF(N281="základní",J281,0)</f>
        <v>0</v>
      </c>
      <c r="BF281" s="237">
        <f>IF(N281="snížená",J281,0)</f>
        <v>0</v>
      </c>
      <c r="BG281" s="237">
        <f>IF(N281="zákl. přenesená",J281,0)</f>
        <v>0</v>
      </c>
      <c r="BH281" s="237">
        <f>IF(N281="sníž. přenesená",J281,0)</f>
        <v>0</v>
      </c>
      <c r="BI281" s="237">
        <f>IF(N281="nulová",J281,0)</f>
        <v>0</v>
      </c>
      <c r="BJ281" s="4" t="s">
        <v>75</v>
      </c>
      <c r="BK281" s="237">
        <f>ROUND(I281*H281,2)</f>
        <v>0</v>
      </c>
      <c r="BL281" s="4" t="s">
        <v>275</v>
      </c>
      <c r="BM281" s="236" t="s">
        <v>524</v>
      </c>
    </row>
    <row r="282" spans="2:65" s="1" customFormat="1" ht="24.2" customHeight="1">
      <c r="B282" s="14"/>
      <c r="C282" s="225" t="s">
        <v>568</v>
      </c>
      <c r="D282" s="225" t="s">
        <v>271</v>
      </c>
      <c r="E282" s="226" t="s">
        <v>526</v>
      </c>
      <c r="F282" s="227" t="s">
        <v>527</v>
      </c>
      <c r="G282" s="228" t="s">
        <v>317</v>
      </c>
      <c r="H282" s="229">
        <v>2</v>
      </c>
      <c r="I282" s="22"/>
      <c r="J282" s="231">
        <f>ROUND(I282*H282,2)</f>
        <v>0</v>
      </c>
      <c r="K282" s="227" t="s">
        <v>274</v>
      </c>
      <c r="L282" s="14"/>
      <c r="M282" s="232" t="s">
        <v>3</v>
      </c>
      <c r="N282" s="233" t="s">
        <v>39</v>
      </c>
      <c r="P282" s="234">
        <f>O282*H282</f>
        <v>0</v>
      </c>
      <c r="Q282" s="234">
        <v>0</v>
      </c>
      <c r="R282" s="234">
        <f>Q282*H282</f>
        <v>0</v>
      </c>
      <c r="S282" s="234">
        <v>0</v>
      </c>
      <c r="T282" s="235">
        <f>S282*H282</f>
        <v>0</v>
      </c>
      <c r="AR282" s="236" t="s">
        <v>292</v>
      </c>
      <c r="AT282" s="236" t="s">
        <v>271</v>
      </c>
      <c r="AU282" s="236" t="s">
        <v>77</v>
      </c>
      <c r="AY282" s="4" t="s">
        <v>268</v>
      </c>
      <c r="BE282" s="237">
        <f>IF(N282="základní",J282,0)</f>
        <v>0</v>
      </c>
      <c r="BF282" s="237">
        <f>IF(N282="snížená",J282,0)</f>
        <v>0</v>
      </c>
      <c r="BG282" s="237">
        <f>IF(N282="zákl. přenesená",J282,0)</f>
        <v>0</v>
      </c>
      <c r="BH282" s="237">
        <f>IF(N282="sníž. přenesená",J282,0)</f>
        <v>0</v>
      </c>
      <c r="BI282" s="237">
        <f>IF(N282="nulová",J282,0)</f>
        <v>0</v>
      </c>
      <c r="BJ282" s="4" t="s">
        <v>75</v>
      </c>
      <c r="BK282" s="237">
        <f>ROUND(I282*H282,2)</f>
        <v>0</v>
      </c>
      <c r="BL282" s="4" t="s">
        <v>292</v>
      </c>
      <c r="BM282" s="236" t="s">
        <v>528</v>
      </c>
    </row>
    <row r="283" spans="2:65" s="1" customFormat="1">
      <c r="B283" s="14"/>
      <c r="D283" s="238" t="s">
        <v>277</v>
      </c>
      <c r="F283" s="239" t="s">
        <v>529</v>
      </c>
      <c r="L283" s="14"/>
      <c r="M283" s="240"/>
      <c r="T283" s="142"/>
      <c r="AT283" s="4" t="s">
        <v>277</v>
      </c>
      <c r="AU283" s="4" t="s">
        <v>77</v>
      </c>
    </row>
    <row r="284" spans="2:65" s="1" customFormat="1" ht="21.75" customHeight="1">
      <c r="B284" s="14"/>
      <c r="C284" s="262" t="s">
        <v>574</v>
      </c>
      <c r="D284" s="262" t="s">
        <v>383</v>
      </c>
      <c r="E284" s="263" t="s">
        <v>531</v>
      </c>
      <c r="F284" s="264" t="s">
        <v>532</v>
      </c>
      <c r="G284" s="265" t="s">
        <v>317</v>
      </c>
      <c r="H284" s="266">
        <v>2</v>
      </c>
      <c r="I284" s="24"/>
      <c r="J284" s="268">
        <f>ROUND(I284*H284,2)</f>
        <v>0</v>
      </c>
      <c r="K284" s="264" t="s">
        <v>274</v>
      </c>
      <c r="L284" s="269"/>
      <c r="M284" s="270" t="s">
        <v>3</v>
      </c>
      <c r="N284" s="271" t="s">
        <v>39</v>
      </c>
      <c r="P284" s="234">
        <f>O284*H284</f>
        <v>0</v>
      </c>
      <c r="Q284" s="234">
        <v>5.0000000000000001E-4</v>
      </c>
      <c r="R284" s="234">
        <f>Q284*H284</f>
        <v>1E-3</v>
      </c>
      <c r="S284" s="234">
        <v>0</v>
      </c>
      <c r="T284" s="235">
        <f>S284*H284</f>
        <v>0</v>
      </c>
      <c r="AR284" s="236" t="s">
        <v>470</v>
      </c>
      <c r="AT284" s="236" t="s">
        <v>383</v>
      </c>
      <c r="AU284" s="236" t="s">
        <v>77</v>
      </c>
      <c r="AY284" s="4" t="s">
        <v>268</v>
      </c>
      <c r="BE284" s="237">
        <f>IF(N284="základní",J284,0)</f>
        <v>0</v>
      </c>
      <c r="BF284" s="237">
        <f>IF(N284="snížená",J284,0)</f>
        <v>0</v>
      </c>
      <c r="BG284" s="237">
        <f>IF(N284="zákl. přenesená",J284,0)</f>
        <v>0</v>
      </c>
      <c r="BH284" s="237">
        <f>IF(N284="sníž. přenesená",J284,0)</f>
        <v>0</v>
      </c>
      <c r="BI284" s="237">
        <f>IF(N284="nulová",J284,0)</f>
        <v>0</v>
      </c>
      <c r="BJ284" s="4" t="s">
        <v>75</v>
      </c>
      <c r="BK284" s="237">
        <f>ROUND(I284*H284,2)</f>
        <v>0</v>
      </c>
      <c r="BL284" s="4" t="s">
        <v>292</v>
      </c>
      <c r="BM284" s="236" t="s">
        <v>533</v>
      </c>
    </row>
    <row r="285" spans="2:65" s="1" customFormat="1" ht="24.2" customHeight="1">
      <c r="B285" s="14"/>
      <c r="C285" s="225" t="s">
        <v>581</v>
      </c>
      <c r="D285" s="225" t="s">
        <v>271</v>
      </c>
      <c r="E285" s="226" t="s">
        <v>535</v>
      </c>
      <c r="F285" s="227" t="s">
        <v>536</v>
      </c>
      <c r="G285" s="228" t="s">
        <v>317</v>
      </c>
      <c r="H285" s="229">
        <v>4</v>
      </c>
      <c r="I285" s="22"/>
      <c r="J285" s="231">
        <f>ROUND(I285*H285,2)</f>
        <v>0</v>
      </c>
      <c r="K285" s="227" t="s">
        <v>274</v>
      </c>
      <c r="L285" s="14"/>
      <c r="M285" s="232" t="s">
        <v>3</v>
      </c>
      <c r="N285" s="233" t="s">
        <v>39</v>
      </c>
      <c r="P285" s="234">
        <f>O285*H285</f>
        <v>0</v>
      </c>
      <c r="Q285" s="234">
        <v>0</v>
      </c>
      <c r="R285" s="234">
        <f>Q285*H285</f>
        <v>0</v>
      </c>
      <c r="S285" s="234">
        <v>0</v>
      </c>
      <c r="T285" s="235">
        <f>S285*H285</f>
        <v>0</v>
      </c>
      <c r="AR285" s="236" t="s">
        <v>292</v>
      </c>
      <c r="AT285" s="236" t="s">
        <v>271</v>
      </c>
      <c r="AU285" s="236" t="s">
        <v>77</v>
      </c>
      <c r="AY285" s="4" t="s">
        <v>268</v>
      </c>
      <c r="BE285" s="237">
        <f>IF(N285="základní",J285,0)</f>
        <v>0</v>
      </c>
      <c r="BF285" s="237">
        <f>IF(N285="snížená",J285,0)</f>
        <v>0</v>
      </c>
      <c r="BG285" s="237">
        <f>IF(N285="zákl. přenesená",J285,0)</f>
        <v>0</v>
      </c>
      <c r="BH285" s="237">
        <f>IF(N285="sníž. přenesená",J285,0)</f>
        <v>0</v>
      </c>
      <c r="BI285" s="237">
        <f>IF(N285="nulová",J285,0)</f>
        <v>0</v>
      </c>
      <c r="BJ285" s="4" t="s">
        <v>75</v>
      </c>
      <c r="BK285" s="237">
        <f>ROUND(I285*H285,2)</f>
        <v>0</v>
      </c>
      <c r="BL285" s="4" t="s">
        <v>292</v>
      </c>
      <c r="BM285" s="236" t="s">
        <v>537</v>
      </c>
    </row>
    <row r="286" spans="2:65" s="1" customFormat="1">
      <c r="B286" s="14"/>
      <c r="D286" s="238" t="s">
        <v>277</v>
      </c>
      <c r="F286" s="239" t="s">
        <v>538</v>
      </c>
      <c r="L286" s="14"/>
      <c r="M286" s="240"/>
      <c r="T286" s="142"/>
      <c r="AT286" s="4" t="s">
        <v>277</v>
      </c>
      <c r="AU286" s="4" t="s">
        <v>77</v>
      </c>
    </row>
    <row r="287" spans="2:65" s="1" customFormat="1" ht="24.2" customHeight="1">
      <c r="B287" s="14"/>
      <c r="C287" s="262" t="s">
        <v>586</v>
      </c>
      <c r="D287" s="262" t="s">
        <v>383</v>
      </c>
      <c r="E287" s="263" t="s">
        <v>540</v>
      </c>
      <c r="F287" s="264" t="s">
        <v>541</v>
      </c>
      <c r="G287" s="265" t="s">
        <v>317</v>
      </c>
      <c r="H287" s="266">
        <v>4</v>
      </c>
      <c r="I287" s="24"/>
      <c r="J287" s="268">
        <f t="shared" ref="J287:J293" si="0">ROUND(I287*H287,2)</f>
        <v>0</v>
      </c>
      <c r="K287" s="264" t="s">
        <v>274</v>
      </c>
      <c r="L287" s="269"/>
      <c r="M287" s="270" t="s">
        <v>3</v>
      </c>
      <c r="N287" s="271" t="s">
        <v>39</v>
      </c>
      <c r="P287" s="234">
        <f t="shared" ref="P287:P293" si="1">O287*H287</f>
        <v>0</v>
      </c>
      <c r="Q287" s="234">
        <v>5.0000000000000001E-4</v>
      </c>
      <c r="R287" s="234">
        <f t="shared" ref="R287:R293" si="2">Q287*H287</f>
        <v>2E-3</v>
      </c>
      <c r="S287" s="234">
        <v>0</v>
      </c>
      <c r="T287" s="235">
        <f t="shared" ref="T287:T293" si="3">S287*H287</f>
        <v>0</v>
      </c>
      <c r="AR287" s="236" t="s">
        <v>470</v>
      </c>
      <c r="AT287" s="236" t="s">
        <v>383</v>
      </c>
      <c r="AU287" s="236" t="s">
        <v>77</v>
      </c>
      <c r="AY287" s="4" t="s">
        <v>268</v>
      </c>
      <c r="BE287" s="237">
        <f t="shared" ref="BE287:BE293" si="4">IF(N287="základní",J287,0)</f>
        <v>0</v>
      </c>
      <c r="BF287" s="237">
        <f t="shared" ref="BF287:BF293" si="5">IF(N287="snížená",J287,0)</f>
        <v>0</v>
      </c>
      <c r="BG287" s="237">
        <f t="shared" ref="BG287:BG293" si="6">IF(N287="zákl. přenesená",J287,0)</f>
        <v>0</v>
      </c>
      <c r="BH287" s="237">
        <f t="shared" ref="BH287:BH293" si="7">IF(N287="sníž. přenesená",J287,0)</f>
        <v>0</v>
      </c>
      <c r="BI287" s="237">
        <f t="shared" ref="BI287:BI293" si="8">IF(N287="nulová",J287,0)</f>
        <v>0</v>
      </c>
      <c r="BJ287" s="4" t="s">
        <v>75</v>
      </c>
      <c r="BK287" s="237">
        <f t="shared" ref="BK287:BK293" si="9">ROUND(I287*H287,2)</f>
        <v>0</v>
      </c>
      <c r="BL287" s="4" t="s">
        <v>292</v>
      </c>
      <c r="BM287" s="236" t="s">
        <v>542</v>
      </c>
    </row>
    <row r="288" spans="2:65" s="1" customFormat="1" ht="16.5" customHeight="1">
      <c r="B288" s="14"/>
      <c r="C288" s="225" t="s">
        <v>591</v>
      </c>
      <c r="D288" s="225" t="s">
        <v>271</v>
      </c>
      <c r="E288" s="226" t="s">
        <v>544</v>
      </c>
      <c r="F288" s="227" t="s">
        <v>545</v>
      </c>
      <c r="G288" s="228" t="s">
        <v>308</v>
      </c>
      <c r="H288" s="229">
        <v>1</v>
      </c>
      <c r="I288" s="22"/>
      <c r="J288" s="231">
        <f t="shared" si="0"/>
        <v>0</v>
      </c>
      <c r="K288" s="227" t="s">
        <v>303</v>
      </c>
      <c r="L288" s="14"/>
      <c r="M288" s="232" t="s">
        <v>3</v>
      </c>
      <c r="N288" s="233" t="s">
        <v>39</v>
      </c>
      <c r="P288" s="234">
        <f t="shared" si="1"/>
        <v>0</v>
      </c>
      <c r="Q288" s="234">
        <v>0</v>
      </c>
      <c r="R288" s="234">
        <f t="shared" si="2"/>
        <v>0</v>
      </c>
      <c r="S288" s="234">
        <v>0</v>
      </c>
      <c r="T288" s="235">
        <f t="shared" si="3"/>
        <v>0</v>
      </c>
      <c r="AR288" s="236" t="s">
        <v>292</v>
      </c>
      <c r="AT288" s="236" t="s">
        <v>271</v>
      </c>
      <c r="AU288" s="236" t="s">
        <v>77</v>
      </c>
      <c r="AY288" s="4" t="s">
        <v>268</v>
      </c>
      <c r="BE288" s="237">
        <f t="shared" si="4"/>
        <v>0</v>
      </c>
      <c r="BF288" s="237">
        <f t="shared" si="5"/>
        <v>0</v>
      </c>
      <c r="BG288" s="237">
        <f t="shared" si="6"/>
        <v>0</v>
      </c>
      <c r="BH288" s="237">
        <f t="shared" si="7"/>
        <v>0</v>
      </c>
      <c r="BI288" s="237">
        <f t="shared" si="8"/>
        <v>0</v>
      </c>
      <c r="BJ288" s="4" t="s">
        <v>75</v>
      </c>
      <c r="BK288" s="237">
        <f t="shared" si="9"/>
        <v>0</v>
      </c>
      <c r="BL288" s="4" t="s">
        <v>292</v>
      </c>
      <c r="BM288" s="236" t="s">
        <v>546</v>
      </c>
    </row>
    <row r="289" spans="2:65" s="1" customFormat="1" ht="24.2" customHeight="1">
      <c r="B289" s="14"/>
      <c r="C289" s="262" t="s">
        <v>597</v>
      </c>
      <c r="D289" s="262" t="s">
        <v>383</v>
      </c>
      <c r="E289" s="263" t="s">
        <v>548</v>
      </c>
      <c r="F289" s="264" t="s">
        <v>549</v>
      </c>
      <c r="G289" s="265" t="s">
        <v>308</v>
      </c>
      <c r="H289" s="266">
        <v>1</v>
      </c>
      <c r="I289" s="24"/>
      <c r="J289" s="268">
        <f t="shared" si="0"/>
        <v>0</v>
      </c>
      <c r="K289" s="264" t="s">
        <v>303</v>
      </c>
      <c r="L289" s="269"/>
      <c r="M289" s="270" t="s">
        <v>3</v>
      </c>
      <c r="N289" s="271" t="s">
        <v>39</v>
      </c>
      <c r="P289" s="234">
        <f t="shared" si="1"/>
        <v>0</v>
      </c>
      <c r="Q289" s="234">
        <v>0</v>
      </c>
      <c r="R289" s="234">
        <f t="shared" si="2"/>
        <v>0</v>
      </c>
      <c r="S289" s="234">
        <v>0</v>
      </c>
      <c r="T289" s="235">
        <f t="shared" si="3"/>
        <v>0</v>
      </c>
      <c r="AR289" s="236" t="s">
        <v>470</v>
      </c>
      <c r="AT289" s="236" t="s">
        <v>383</v>
      </c>
      <c r="AU289" s="236" t="s">
        <v>77</v>
      </c>
      <c r="AY289" s="4" t="s">
        <v>268</v>
      </c>
      <c r="BE289" s="237">
        <f t="shared" si="4"/>
        <v>0</v>
      </c>
      <c r="BF289" s="237">
        <f t="shared" si="5"/>
        <v>0</v>
      </c>
      <c r="BG289" s="237">
        <f t="shared" si="6"/>
        <v>0</v>
      </c>
      <c r="BH289" s="237">
        <f t="shared" si="7"/>
        <v>0</v>
      </c>
      <c r="BI289" s="237">
        <f t="shared" si="8"/>
        <v>0</v>
      </c>
      <c r="BJ289" s="4" t="s">
        <v>75</v>
      </c>
      <c r="BK289" s="237">
        <f t="shared" si="9"/>
        <v>0</v>
      </c>
      <c r="BL289" s="4" t="s">
        <v>292</v>
      </c>
      <c r="BM289" s="236" t="s">
        <v>550</v>
      </c>
    </row>
    <row r="290" spans="2:65" s="1" customFormat="1" ht="24.2" customHeight="1">
      <c r="B290" s="14"/>
      <c r="C290" s="225" t="s">
        <v>601</v>
      </c>
      <c r="D290" s="225" t="s">
        <v>271</v>
      </c>
      <c r="E290" s="226" t="s">
        <v>552</v>
      </c>
      <c r="F290" s="227" t="s">
        <v>553</v>
      </c>
      <c r="G290" s="228" t="s">
        <v>302</v>
      </c>
      <c r="H290" s="229">
        <v>4</v>
      </c>
      <c r="I290" s="22"/>
      <c r="J290" s="231">
        <f t="shared" si="0"/>
        <v>0</v>
      </c>
      <c r="K290" s="227" t="s">
        <v>303</v>
      </c>
      <c r="L290" s="14"/>
      <c r="M290" s="232" t="s">
        <v>3</v>
      </c>
      <c r="N290" s="233" t="s">
        <v>39</v>
      </c>
      <c r="P290" s="234">
        <f t="shared" si="1"/>
        <v>0</v>
      </c>
      <c r="Q290" s="234">
        <v>0</v>
      </c>
      <c r="R290" s="234">
        <f t="shared" si="2"/>
        <v>0</v>
      </c>
      <c r="S290" s="234">
        <v>0</v>
      </c>
      <c r="T290" s="235">
        <f t="shared" si="3"/>
        <v>0</v>
      </c>
      <c r="AR290" s="236" t="s">
        <v>292</v>
      </c>
      <c r="AT290" s="236" t="s">
        <v>271</v>
      </c>
      <c r="AU290" s="236" t="s">
        <v>77</v>
      </c>
      <c r="AY290" s="4" t="s">
        <v>268</v>
      </c>
      <c r="BE290" s="237">
        <f t="shared" si="4"/>
        <v>0</v>
      </c>
      <c r="BF290" s="237">
        <f t="shared" si="5"/>
        <v>0</v>
      </c>
      <c r="BG290" s="237">
        <f t="shared" si="6"/>
        <v>0</v>
      </c>
      <c r="BH290" s="237">
        <f t="shared" si="7"/>
        <v>0</v>
      </c>
      <c r="BI290" s="237">
        <f t="shared" si="8"/>
        <v>0</v>
      </c>
      <c r="BJ290" s="4" t="s">
        <v>75</v>
      </c>
      <c r="BK290" s="237">
        <f t="shared" si="9"/>
        <v>0</v>
      </c>
      <c r="BL290" s="4" t="s">
        <v>292</v>
      </c>
      <c r="BM290" s="236" t="s">
        <v>554</v>
      </c>
    </row>
    <row r="291" spans="2:65" s="1" customFormat="1" ht="24.2" customHeight="1">
      <c r="B291" s="14"/>
      <c r="C291" s="225" t="s">
        <v>607</v>
      </c>
      <c r="D291" s="225" t="s">
        <v>271</v>
      </c>
      <c r="E291" s="226" t="s">
        <v>556</v>
      </c>
      <c r="F291" s="227" t="s">
        <v>557</v>
      </c>
      <c r="G291" s="228" t="s">
        <v>302</v>
      </c>
      <c r="H291" s="229">
        <v>4</v>
      </c>
      <c r="I291" s="22"/>
      <c r="J291" s="231">
        <f t="shared" si="0"/>
        <v>0</v>
      </c>
      <c r="K291" s="227" t="s">
        <v>303</v>
      </c>
      <c r="L291" s="14"/>
      <c r="M291" s="232" t="s">
        <v>3</v>
      </c>
      <c r="N291" s="233" t="s">
        <v>39</v>
      </c>
      <c r="P291" s="234">
        <f t="shared" si="1"/>
        <v>0</v>
      </c>
      <c r="Q291" s="234">
        <v>0</v>
      </c>
      <c r="R291" s="234">
        <f t="shared" si="2"/>
        <v>0</v>
      </c>
      <c r="S291" s="234">
        <v>0</v>
      </c>
      <c r="T291" s="235">
        <f t="shared" si="3"/>
        <v>0</v>
      </c>
      <c r="AR291" s="236" t="s">
        <v>292</v>
      </c>
      <c r="AT291" s="236" t="s">
        <v>271</v>
      </c>
      <c r="AU291" s="236" t="s">
        <v>77</v>
      </c>
      <c r="AY291" s="4" t="s">
        <v>268</v>
      </c>
      <c r="BE291" s="237">
        <f t="shared" si="4"/>
        <v>0</v>
      </c>
      <c r="BF291" s="237">
        <f t="shared" si="5"/>
        <v>0</v>
      </c>
      <c r="BG291" s="237">
        <f t="shared" si="6"/>
        <v>0</v>
      </c>
      <c r="BH291" s="237">
        <f t="shared" si="7"/>
        <v>0</v>
      </c>
      <c r="BI291" s="237">
        <f t="shared" si="8"/>
        <v>0</v>
      </c>
      <c r="BJ291" s="4" t="s">
        <v>75</v>
      </c>
      <c r="BK291" s="237">
        <f t="shared" si="9"/>
        <v>0</v>
      </c>
      <c r="BL291" s="4" t="s">
        <v>292</v>
      </c>
      <c r="BM291" s="236" t="s">
        <v>558</v>
      </c>
    </row>
    <row r="292" spans="2:65" s="1" customFormat="1" ht="24.2" customHeight="1">
      <c r="B292" s="14"/>
      <c r="C292" s="225" t="s">
        <v>613</v>
      </c>
      <c r="D292" s="225" t="s">
        <v>271</v>
      </c>
      <c r="E292" s="226" t="s">
        <v>560</v>
      </c>
      <c r="F292" s="227" t="s">
        <v>561</v>
      </c>
      <c r="G292" s="228" t="s">
        <v>302</v>
      </c>
      <c r="H292" s="229">
        <v>2</v>
      </c>
      <c r="I292" s="22"/>
      <c r="J292" s="231">
        <f t="shared" si="0"/>
        <v>0</v>
      </c>
      <c r="K292" s="227" t="s">
        <v>303</v>
      </c>
      <c r="L292" s="14"/>
      <c r="M292" s="232" t="s">
        <v>3</v>
      </c>
      <c r="N292" s="233" t="s">
        <v>39</v>
      </c>
      <c r="P292" s="234">
        <f t="shared" si="1"/>
        <v>0</v>
      </c>
      <c r="Q292" s="234">
        <v>0</v>
      </c>
      <c r="R292" s="234">
        <f t="shared" si="2"/>
        <v>0</v>
      </c>
      <c r="S292" s="234">
        <v>0</v>
      </c>
      <c r="T292" s="235">
        <f t="shared" si="3"/>
        <v>0</v>
      </c>
      <c r="AR292" s="236" t="s">
        <v>292</v>
      </c>
      <c r="AT292" s="236" t="s">
        <v>271</v>
      </c>
      <c r="AU292" s="236" t="s">
        <v>77</v>
      </c>
      <c r="AY292" s="4" t="s">
        <v>268</v>
      </c>
      <c r="BE292" s="237">
        <f t="shared" si="4"/>
        <v>0</v>
      </c>
      <c r="BF292" s="237">
        <f t="shared" si="5"/>
        <v>0</v>
      </c>
      <c r="BG292" s="237">
        <f t="shared" si="6"/>
        <v>0</v>
      </c>
      <c r="BH292" s="237">
        <f t="shared" si="7"/>
        <v>0</v>
      </c>
      <c r="BI292" s="237">
        <f t="shared" si="8"/>
        <v>0</v>
      </c>
      <c r="BJ292" s="4" t="s">
        <v>75</v>
      </c>
      <c r="BK292" s="237">
        <f t="shared" si="9"/>
        <v>0</v>
      </c>
      <c r="BL292" s="4" t="s">
        <v>292</v>
      </c>
      <c r="BM292" s="236" t="s">
        <v>562</v>
      </c>
    </row>
    <row r="293" spans="2:65" s="1" customFormat="1" ht="24.2" customHeight="1">
      <c r="B293" s="14"/>
      <c r="C293" s="225" t="s">
        <v>620</v>
      </c>
      <c r="D293" s="225" t="s">
        <v>271</v>
      </c>
      <c r="E293" s="226" t="s">
        <v>564</v>
      </c>
      <c r="F293" s="227" t="s">
        <v>565</v>
      </c>
      <c r="G293" s="228" t="s">
        <v>317</v>
      </c>
      <c r="H293" s="229">
        <v>2</v>
      </c>
      <c r="I293" s="22"/>
      <c r="J293" s="231">
        <f t="shared" si="0"/>
        <v>0</v>
      </c>
      <c r="K293" s="227" t="s">
        <v>274</v>
      </c>
      <c r="L293" s="14"/>
      <c r="M293" s="232" t="s">
        <v>3</v>
      </c>
      <c r="N293" s="233" t="s">
        <v>39</v>
      </c>
      <c r="P293" s="234">
        <f t="shared" si="1"/>
        <v>0</v>
      </c>
      <c r="Q293" s="234">
        <v>0</v>
      </c>
      <c r="R293" s="234">
        <f t="shared" si="2"/>
        <v>0</v>
      </c>
      <c r="S293" s="234">
        <v>0</v>
      </c>
      <c r="T293" s="235">
        <f t="shared" si="3"/>
        <v>0</v>
      </c>
      <c r="AR293" s="236" t="s">
        <v>292</v>
      </c>
      <c r="AT293" s="236" t="s">
        <v>271</v>
      </c>
      <c r="AU293" s="236" t="s">
        <v>77</v>
      </c>
      <c r="AY293" s="4" t="s">
        <v>268</v>
      </c>
      <c r="BE293" s="237">
        <f t="shared" si="4"/>
        <v>0</v>
      </c>
      <c r="BF293" s="237">
        <f t="shared" si="5"/>
        <v>0</v>
      </c>
      <c r="BG293" s="237">
        <f t="shared" si="6"/>
        <v>0</v>
      </c>
      <c r="BH293" s="237">
        <f t="shared" si="7"/>
        <v>0</v>
      </c>
      <c r="BI293" s="237">
        <f t="shared" si="8"/>
        <v>0</v>
      </c>
      <c r="BJ293" s="4" t="s">
        <v>75</v>
      </c>
      <c r="BK293" s="237">
        <f t="shared" si="9"/>
        <v>0</v>
      </c>
      <c r="BL293" s="4" t="s">
        <v>292</v>
      </c>
      <c r="BM293" s="236" t="s">
        <v>566</v>
      </c>
    </row>
    <row r="294" spans="2:65" s="1" customFormat="1">
      <c r="B294" s="14"/>
      <c r="D294" s="238" t="s">
        <v>277</v>
      </c>
      <c r="F294" s="239" t="s">
        <v>567</v>
      </c>
      <c r="L294" s="14"/>
      <c r="M294" s="240"/>
      <c r="T294" s="142"/>
      <c r="AT294" s="4" t="s">
        <v>277</v>
      </c>
      <c r="AU294" s="4" t="s">
        <v>77</v>
      </c>
    </row>
    <row r="295" spans="2:65" s="1" customFormat="1" ht="16.5" customHeight="1">
      <c r="B295" s="14"/>
      <c r="C295" s="262" t="s">
        <v>375</v>
      </c>
      <c r="D295" s="262" t="s">
        <v>383</v>
      </c>
      <c r="E295" s="263" t="s">
        <v>569</v>
      </c>
      <c r="F295" s="264" t="s">
        <v>570</v>
      </c>
      <c r="G295" s="265" t="s">
        <v>317</v>
      </c>
      <c r="H295" s="266">
        <v>2</v>
      </c>
      <c r="I295" s="24"/>
      <c r="J295" s="268">
        <f>ROUND(I295*H295,2)</f>
        <v>0</v>
      </c>
      <c r="K295" s="264" t="s">
        <v>274</v>
      </c>
      <c r="L295" s="269"/>
      <c r="M295" s="270" t="s">
        <v>3</v>
      </c>
      <c r="N295" s="271" t="s">
        <v>39</v>
      </c>
      <c r="P295" s="234">
        <f>O295*H295</f>
        <v>0</v>
      </c>
      <c r="Q295" s="234">
        <v>2.8E-3</v>
      </c>
      <c r="R295" s="234">
        <f>Q295*H295</f>
        <v>5.5999999999999999E-3</v>
      </c>
      <c r="S295" s="234">
        <v>0</v>
      </c>
      <c r="T295" s="235">
        <f>S295*H295</f>
        <v>0</v>
      </c>
      <c r="AR295" s="236" t="s">
        <v>470</v>
      </c>
      <c r="AT295" s="236" t="s">
        <v>383</v>
      </c>
      <c r="AU295" s="236" t="s">
        <v>77</v>
      </c>
      <c r="AY295" s="4" t="s">
        <v>268</v>
      </c>
      <c r="BE295" s="237">
        <f>IF(N295="základní",J295,0)</f>
        <v>0</v>
      </c>
      <c r="BF295" s="237">
        <f>IF(N295="snížená",J295,0)</f>
        <v>0</v>
      </c>
      <c r="BG295" s="237">
        <f>IF(N295="zákl. přenesená",J295,0)</f>
        <v>0</v>
      </c>
      <c r="BH295" s="237">
        <f>IF(N295="sníž. přenesená",J295,0)</f>
        <v>0</v>
      </c>
      <c r="BI295" s="237">
        <f>IF(N295="nulová",J295,0)</f>
        <v>0</v>
      </c>
      <c r="BJ295" s="4" t="s">
        <v>75</v>
      </c>
      <c r="BK295" s="237">
        <f>ROUND(I295*H295,2)</f>
        <v>0</v>
      </c>
      <c r="BL295" s="4" t="s">
        <v>292</v>
      </c>
      <c r="BM295" s="236" t="s">
        <v>571</v>
      </c>
    </row>
    <row r="296" spans="2:65" s="1" customFormat="1" ht="24.2" customHeight="1">
      <c r="B296" s="14"/>
      <c r="C296" s="225" t="s">
        <v>631</v>
      </c>
      <c r="D296" s="225" t="s">
        <v>271</v>
      </c>
      <c r="E296" s="226" t="s">
        <v>887</v>
      </c>
      <c r="F296" s="227" t="s">
        <v>888</v>
      </c>
      <c r="G296" s="228" t="s">
        <v>184</v>
      </c>
      <c r="H296" s="229">
        <v>0.54</v>
      </c>
      <c r="I296" s="22"/>
      <c r="J296" s="231">
        <f>ROUND(I296*H296,2)</f>
        <v>0</v>
      </c>
      <c r="K296" s="227" t="s">
        <v>274</v>
      </c>
      <c r="L296" s="14"/>
      <c r="M296" s="232" t="s">
        <v>3</v>
      </c>
      <c r="N296" s="233" t="s">
        <v>39</v>
      </c>
      <c r="P296" s="234">
        <f>O296*H296</f>
        <v>0</v>
      </c>
      <c r="Q296" s="234">
        <v>1.49E-3</v>
      </c>
      <c r="R296" s="234">
        <f>Q296*H296</f>
        <v>8.0460000000000004E-4</v>
      </c>
      <c r="S296" s="234">
        <v>0</v>
      </c>
      <c r="T296" s="235">
        <f>S296*H296</f>
        <v>0</v>
      </c>
      <c r="AR296" s="236" t="s">
        <v>292</v>
      </c>
      <c r="AT296" s="236" t="s">
        <v>271</v>
      </c>
      <c r="AU296" s="236" t="s">
        <v>77</v>
      </c>
      <c r="AY296" s="4" t="s">
        <v>268</v>
      </c>
      <c r="BE296" s="237">
        <f>IF(N296="základní",J296,0)</f>
        <v>0</v>
      </c>
      <c r="BF296" s="237">
        <f>IF(N296="snížená",J296,0)</f>
        <v>0</v>
      </c>
      <c r="BG296" s="237">
        <f>IF(N296="zákl. přenesená",J296,0)</f>
        <v>0</v>
      </c>
      <c r="BH296" s="237">
        <f>IF(N296="sníž. přenesená",J296,0)</f>
        <v>0</v>
      </c>
      <c r="BI296" s="237">
        <f>IF(N296="nulová",J296,0)</f>
        <v>0</v>
      </c>
      <c r="BJ296" s="4" t="s">
        <v>75</v>
      </c>
      <c r="BK296" s="237">
        <f>ROUND(I296*H296,2)</f>
        <v>0</v>
      </c>
      <c r="BL296" s="4" t="s">
        <v>292</v>
      </c>
      <c r="BM296" s="236" t="s">
        <v>1448</v>
      </c>
    </row>
    <row r="297" spans="2:65" s="1" customFormat="1">
      <c r="B297" s="14"/>
      <c r="D297" s="238" t="s">
        <v>277</v>
      </c>
      <c r="F297" s="239" t="s">
        <v>890</v>
      </c>
      <c r="L297" s="14"/>
      <c r="M297" s="240"/>
      <c r="T297" s="142"/>
      <c r="AT297" s="4" t="s">
        <v>277</v>
      </c>
      <c r="AU297" s="4" t="s">
        <v>77</v>
      </c>
    </row>
    <row r="298" spans="2:65" s="242" customFormat="1">
      <c r="B298" s="241"/>
      <c r="D298" s="243" t="s">
        <v>279</v>
      </c>
      <c r="E298" s="244" t="s">
        <v>3</v>
      </c>
      <c r="F298" s="245" t="s">
        <v>891</v>
      </c>
      <c r="H298" s="246">
        <v>0.54</v>
      </c>
      <c r="L298" s="241"/>
      <c r="M298" s="247"/>
      <c r="T298" s="248"/>
      <c r="AT298" s="244" t="s">
        <v>279</v>
      </c>
      <c r="AU298" s="244" t="s">
        <v>77</v>
      </c>
      <c r="AV298" s="242" t="s">
        <v>77</v>
      </c>
      <c r="AW298" s="242" t="s">
        <v>30</v>
      </c>
      <c r="AX298" s="242" t="s">
        <v>75</v>
      </c>
      <c r="AY298" s="244" t="s">
        <v>268</v>
      </c>
    </row>
    <row r="299" spans="2:65" s="1" customFormat="1" ht="24.2" customHeight="1">
      <c r="B299" s="14"/>
      <c r="C299" s="262" t="s">
        <v>439</v>
      </c>
      <c r="D299" s="262" t="s">
        <v>383</v>
      </c>
      <c r="E299" s="263" t="s">
        <v>892</v>
      </c>
      <c r="F299" s="264" t="s">
        <v>893</v>
      </c>
      <c r="G299" s="265" t="s">
        <v>184</v>
      </c>
      <c r="H299" s="266">
        <v>0.59399999999999997</v>
      </c>
      <c r="I299" s="24"/>
      <c r="J299" s="268">
        <f>ROUND(I299*H299,2)</f>
        <v>0</v>
      </c>
      <c r="K299" s="264" t="s">
        <v>274</v>
      </c>
      <c r="L299" s="269"/>
      <c r="M299" s="270" t="s">
        <v>3</v>
      </c>
      <c r="N299" s="271" t="s">
        <v>39</v>
      </c>
      <c r="P299" s="234">
        <f>O299*H299</f>
        <v>0</v>
      </c>
      <c r="Q299" s="234">
        <v>1.2E-2</v>
      </c>
      <c r="R299" s="234">
        <f>Q299*H299</f>
        <v>7.1279999999999998E-3</v>
      </c>
      <c r="S299" s="234">
        <v>0</v>
      </c>
      <c r="T299" s="235">
        <f>S299*H299</f>
        <v>0</v>
      </c>
      <c r="AR299" s="236" t="s">
        <v>470</v>
      </c>
      <c r="AT299" s="236" t="s">
        <v>383</v>
      </c>
      <c r="AU299" s="236" t="s">
        <v>77</v>
      </c>
      <c r="AY299" s="4" t="s">
        <v>268</v>
      </c>
      <c r="BE299" s="237">
        <f>IF(N299="základní",J299,0)</f>
        <v>0</v>
      </c>
      <c r="BF299" s="237">
        <f>IF(N299="snížená",J299,0)</f>
        <v>0</v>
      </c>
      <c r="BG299" s="237">
        <f>IF(N299="zákl. přenesená",J299,0)</f>
        <v>0</v>
      </c>
      <c r="BH299" s="237">
        <f>IF(N299="sníž. přenesená",J299,0)</f>
        <v>0</v>
      </c>
      <c r="BI299" s="237">
        <f>IF(N299="nulová",J299,0)</f>
        <v>0</v>
      </c>
      <c r="BJ299" s="4" t="s">
        <v>75</v>
      </c>
      <c r="BK299" s="237">
        <f>ROUND(I299*H299,2)</f>
        <v>0</v>
      </c>
      <c r="BL299" s="4" t="s">
        <v>292</v>
      </c>
      <c r="BM299" s="236" t="s">
        <v>1449</v>
      </c>
    </row>
    <row r="300" spans="2:65" s="242" customFormat="1">
      <c r="B300" s="241"/>
      <c r="D300" s="243" t="s">
        <v>279</v>
      </c>
      <c r="F300" s="245" t="s">
        <v>895</v>
      </c>
      <c r="H300" s="246">
        <v>0.59399999999999997</v>
      </c>
      <c r="L300" s="241"/>
      <c r="M300" s="247"/>
      <c r="T300" s="248"/>
      <c r="AT300" s="244" t="s">
        <v>279</v>
      </c>
      <c r="AU300" s="244" t="s">
        <v>77</v>
      </c>
      <c r="AV300" s="242" t="s">
        <v>77</v>
      </c>
      <c r="AW300" s="242" t="s">
        <v>4</v>
      </c>
      <c r="AX300" s="242" t="s">
        <v>75</v>
      </c>
      <c r="AY300" s="244" t="s">
        <v>268</v>
      </c>
    </row>
    <row r="301" spans="2:65" s="214" customFormat="1" ht="22.9" customHeight="1">
      <c r="B301" s="213"/>
      <c r="D301" s="215" t="s">
        <v>67</v>
      </c>
      <c r="E301" s="223" t="s">
        <v>572</v>
      </c>
      <c r="F301" s="223" t="s">
        <v>573</v>
      </c>
      <c r="J301" s="224">
        <f>BK301</f>
        <v>0</v>
      </c>
      <c r="L301" s="213"/>
      <c r="M301" s="218"/>
      <c r="P301" s="219">
        <f>P302+P303+P304+P325+P336</f>
        <v>0</v>
      </c>
      <c r="R301" s="219">
        <f>R302+R303+R304+R325+R336</f>
        <v>0.92455411060000003</v>
      </c>
      <c r="T301" s="220">
        <f>T302+T303+T304+T325+T336</f>
        <v>0</v>
      </c>
      <c r="AR301" s="215" t="s">
        <v>77</v>
      </c>
      <c r="AT301" s="221" t="s">
        <v>67</v>
      </c>
      <c r="AU301" s="221" t="s">
        <v>75</v>
      </c>
      <c r="AY301" s="215" t="s">
        <v>268</v>
      </c>
      <c r="BK301" s="222">
        <f>BK302+BK303+BK304+BK325+BK336</f>
        <v>0</v>
      </c>
    </row>
    <row r="302" spans="2:65" s="1" customFormat="1" ht="78" customHeight="1">
      <c r="B302" s="14"/>
      <c r="C302" s="225" t="s">
        <v>452</v>
      </c>
      <c r="D302" s="225" t="s">
        <v>271</v>
      </c>
      <c r="E302" s="226" t="s">
        <v>575</v>
      </c>
      <c r="F302" s="227" t="s">
        <v>576</v>
      </c>
      <c r="G302" s="228" t="s">
        <v>353</v>
      </c>
      <c r="H302" s="229">
        <v>0.92500000000000004</v>
      </c>
      <c r="I302" s="22"/>
      <c r="J302" s="231">
        <f>ROUND(I302*H302,2)</f>
        <v>0</v>
      </c>
      <c r="K302" s="227" t="s">
        <v>274</v>
      </c>
      <c r="L302" s="14"/>
      <c r="M302" s="232" t="s">
        <v>3</v>
      </c>
      <c r="N302" s="233" t="s">
        <v>39</v>
      </c>
      <c r="P302" s="234">
        <f>O302*H302</f>
        <v>0</v>
      </c>
      <c r="Q302" s="234">
        <v>0</v>
      </c>
      <c r="R302" s="234">
        <f>Q302*H302</f>
        <v>0</v>
      </c>
      <c r="S302" s="234">
        <v>0</v>
      </c>
      <c r="T302" s="235">
        <f>S302*H302</f>
        <v>0</v>
      </c>
      <c r="AR302" s="236" t="s">
        <v>292</v>
      </c>
      <c r="AT302" s="236" t="s">
        <v>271</v>
      </c>
      <c r="AU302" s="236" t="s">
        <v>77</v>
      </c>
      <c r="AY302" s="4" t="s">
        <v>268</v>
      </c>
      <c r="BE302" s="237">
        <f>IF(N302="základní",J302,0)</f>
        <v>0</v>
      </c>
      <c r="BF302" s="237">
        <f>IF(N302="snížená",J302,0)</f>
        <v>0</v>
      </c>
      <c r="BG302" s="237">
        <f>IF(N302="zákl. přenesená",J302,0)</f>
        <v>0</v>
      </c>
      <c r="BH302" s="237">
        <f>IF(N302="sníž. přenesená",J302,0)</f>
        <v>0</v>
      </c>
      <c r="BI302" s="237">
        <f>IF(N302="nulová",J302,0)</f>
        <v>0</v>
      </c>
      <c r="BJ302" s="4" t="s">
        <v>75</v>
      </c>
      <c r="BK302" s="237">
        <f>ROUND(I302*H302,2)</f>
        <v>0</v>
      </c>
      <c r="BL302" s="4" t="s">
        <v>292</v>
      </c>
      <c r="BM302" s="236" t="s">
        <v>577</v>
      </c>
    </row>
    <row r="303" spans="2:65" s="1" customFormat="1">
      <c r="B303" s="14"/>
      <c r="D303" s="238" t="s">
        <v>277</v>
      </c>
      <c r="F303" s="239" t="s">
        <v>578</v>
      </c>
      <c r="L303" s="14"/>
      <c r="M303" s="240"/>
      <c r="T303" s="142"/>
      <c r="AT303" s="4" t="s">
        <v>277</v>
      </c>
      <c r="AU303" s="4" t="s">
        <v>77</v>
      </c>
    </row>
    <row r="304" spans="2:65" s="214" customFormat="1" ht="20.85" customHeight="1">
      <c r="B304" s="213"/>
      <c r="D304" s="215" t="s">
        <v>67</v>
      </c>
      <c r="E304" s="223" t="s">
        <v>579</v>
      </c>
      <c r="F304" s="223" t="s">
        <v>580</v>
      </c>
      <c r="J304" s="224">
        <f>BK304</f>
        <v>0</v>
      </c>
      <c r="L304" s="213"/>
      <c r="M304" s="218"/>
      <c r="P304" s="219">
        <f>SUM(P305:P324)</f>
        <v>0</v>
      </c>
      <c r="R304" s="219">
        <f>SUM(R305:R324)</f>
        <v>0.27016099760000001</v>
      </c>
      <c r="T304" s="220">
        <f>SUM(T305:T324)</f>
        <v>0</v>
      </c>
      <c r="AR304" s="215" t="s">
        <v>77</v>
      </c>
      <c r="AT304" s="221" t="s">
        <v>67</v>
      </c>
      <c r="AU304" s="221" t="s">
        <v>77</v>
      </c>
      <c r="AY304" s="215" t="s">
        <v>268</v>
      </c>
      <c r="BK304" s="222">
        <f>SUM(BK305:BK324)</f>
        <v>0</v>
      </c>
    </row>
    <row r="305" spans="2:65" s="1" customFormat="1" ht="49.15" customHeight="1">
      <c r="B305" s="14"/>
      <c r="C305" s="225" t="s">
        <v>643</v>
      </c>
      <c r="D305" s="225" t="s">
        <v>271</v>
      </c>
      <c r="E305" s="226" t="s">
        <v>582</v>
      </c>
      <c r="F305" s="227" t="s">
        <v>583</v>
      </c>
      <c r="G305" s="228" t="s">
        <v>184</v>
      </c>
      <c r="H305" s="229">
        <v>19.88</v>
      </c>
      <c r="I305" s="22"/>
      <c r="J305" s="231">
        <f>ROUND(I305*H305,2)</f>
        <v>0</v>
      </c>
      <c r="K305" s="227" t="s">
        <v>274</v>
      </c>
      <c r="L305" s="14"/>
      <c r="M305" s="232" t="s">
        <v>3</v>
      </c>
      <c r="N305" s="233" t="s">
        <v>39</v>
      </c>
      <c r="P305" s="234">
        <f>O305*H305</f>
        <v>0</v>
      </c>
      <c r="Q305" s="234">
        <v>1.259502E-2</v>
      </c>
      <c r="R305" s="234">
        <f>Q305*H305</f>
        <v>0.2503889976</v>
      </c>
      <c r="S305" s="234">
        <v>0</v>
      </c>
      <c r="T305" s="235">
        <f>S305*H305</f>
        <v>0</v>
      </c>
      <c r="AR305" s="236" t="s">
        <v>292</v>
      </c>
      <c r="AT305" s="236" t="s">
        <v>271</v>
      </c>
      <c r="AU305" s="236" t="s">
        <v>186</v>
      </c>
      <c r="AY305" s="4" t="s">
        <v>268</v>
      </c>
      <c r="BE305" s="237">
        <f>IF(N305="základní",J305,0)</f>
        <v>0</v>
      </c>
      <c r="BF305" s="237">
        <f>IF(N305="snížená",J305,0)</f>
        <v>0</v>
      </c>
      <c r="BG305" s="237">
        <f>IF(N305="zákl. přenesená",J305,0)</f>
        <v>0</v>
      </c>
      <c r="BH305" s="237">
        <f>IF(N305="sníž. přenesená",J305,0)</f>
        <v>0</v>
      </c>
      <c r="BI305" s="237">
        <f>IF(N305="nulová",J305,0)</f>
        <v>0</v>
      </c>
      <c r="BJ305" s="4" t="s">
        <v>75</v>
      </c>
      <c r="BK305" s="237">
        <f>ROUND(I305*H305,2)</f>
        <v>0</v>
      </c>
      <c r="BL305" s="4" t="s">
        <v>292</v>
      </c>
      <c r="BM305" s="236" t="s">
        <v>584</v>
      </c>
    </row>
    <row r="306" spans="2:65" s="1" customFormat="1">
      <c r="B306" s="14"/>
      <c r="D306" s="238" t="s">
        <v>277</v>
      </c>
      <c r="F306" s="239" t="s">
        <v>585</v>
      </c>
      <c r="L306" s="14"/>
      <c r="M306" s="240"/>
      <c r="T306" s="142"/>
      <c r="AT306" s="4" t="s">
        <v>277</v>
      </c>
      <c r="AU306" s="4" t="s">
        <v>186</v>
      </c>
    </row>
    <row r="307" spans="2:65" s="242" customFormat="1">
      <c r="B307" s="241"/>
      <c r="D307" s="243" t="s">
        <v>279</v>
      </c>
      <c r="E307" s="244" t="s">
        <v>3</v>
      </c>
      <c r="F307" s="245" t="s">
        <v>191</v>
      </c>
      <c r="H307" s="246">
        <v>19.88</v>
      </c>
      <c r="L307" s="241"/>
      <c r="M307" s="247"/>
      <c r="T307" s="248"/>
      <c r="AT307" s="244" t="s">
        <v>279</v>
      </c>
      <c r="AU307" s="244" t="s">
        <v>186</v>
      </c>
      <c r="AV307" s="242" t="s">
        <v>77</v>
      </c>
      <c r="AW307" s="242" t="s">
        <v>30</v>
      </c>
      <c r="AX307" s="242" t="s">
        <v>75</v>
      </c>
      <c r="AY307" s="244" t="s">
        <v>268</v>
      </c>
    </row>
    <row r="308" spans="2:65" s="1" customFormat="1" ht="37.9" customHeight="1">
      <c r="B308" s="14"/>
      <c r="C308" s="225" t="s">
        <v>647</v>
      </c>
      <c r="D308" s="225" t="s">
        <v>271</v>
      </c>
      <c r="E308" s="226" t="s">
        <v>587</v>
      </c>
      <c r="F308" s="227" t="s">
        <v>588</v>
      </c>
      <c r="G308" s="228" t="s">
        <v>184</v>
      </c>
      <c r="H308" s="229">
        <v>19.88</v>
      </c>
      <c r="I308" s="22"/>
      <c r="J308" s="231">
        <f>ROUND(I308*H308,2)</f>
        <v>0</v>
      </c>
      <c r="K308" s="227" t="s">
        <v>274</v>
      </c>
      <c r="L308" s="14"/>
      <c r="M308" s="232" t="s">
        <v>3</v>
      </c>
      <c r="N308" s="233" t="s">
        <v>39</v>
      </c>
      <c r="P308" s="234">
        <f>O308*H308</f>
        <v>0</v>
      </c>
      <c r="Q308" s="234">
        <v>1E-4</v>
      </c>
      <c r="R308" s="234">
        <f>Q308*H308</f>
        <v>1.9880000000000002E-3</v>
      </c>
      <c r="S308" s="234">
        <v>0</v>
      </c>
      <c r="T308" s="235">
        <f>S308*H308</f>
        <v>0</v>
      </c>
      <c r="AR308" s="236" t="s">
        <v>292</v>
      </c>
      <c r="AT308" s="236" t="s">
        <v>271</v>
      </c>
      <c r="AU308" s="236" t="s">
        <v>186</v>
      </c>
      <c r="AY308" s="4" t="s">
        <v>268</v>
      </c>
      <c r="BE308" s="237">
        <f>IF(N308="základní",J308,0)</f>
        <v>0</v>
      </c>
      <c r="BF308" s="237">
        <f>IF(N308="snížená",J308,0)</f>
        <v>0</v>
      </c>
      <c r="BG308" s="237">
        <f>IF(N308="zákl. přenesená",J308,0)</f>
        <v>0</v>
      </c>
      <c r="BH308" s="237">
        <f>IF(N308="sníž. přenesená",J308,0)</f>
        <v>0</v>
      </c>
      <c r="BI308" s="237">
        <f>IF(N308="nulová",J308,0)</f>
        <v>0</v>
      </c>
      <c r="BJ308" s="4" t="s">
        <v>75</v>
      </c>
      <c r="BK308" s="237">
        <f>ROUND(I308*H308,2)</f>
        <v>0</v>
      </c>
      <c r="BL308" s="4" t="s">
        <v>292</v>
      </c>
      <c r="BM308" s="236" t="s">
        <v>589</v>
      </c>
    </row>
    <row r="309" spans="2:65" s="1" customFormat="1">
      <c r="B309" s="14"/>
      <c r="D309" s="238" t="s">
        <v>277</v>
      </c>
      <c r="F309" s="239" t="s">
        <v>590</v>
      </c>
      <c r="L309" s="14"/>
      <c r="M309" s="240"/>
      <c r="T309" s="142"/>
      <c r="AT309" s="4" t="s">
        <v>277</v>
      </c>
      <c r="AU309" s="4" t="s">
        <v>186</v>
      </c>
    </row>
    <row r="310" spans="2:65" s="242" customFormat="1">
      <c r="B310" s="241"/>
      <c r="D310" s="243" t="s">
        <v>279</v>
      </c>
      <c r="E310" s="244" t="s">
        <v>3</v>
      </c>
      <c r="F310" s="245" t="s">
        <v>191</v>
      </c>
      <c r="H310" s="246">
        <v>19.88</v>
      </c>
      <c r="L310" s="241"/>
      <c r="M310" s="247"/>
      <c r="T310" s="248"/>
      <c r="AT310" s="244" t="s">
        <v>279</v>
      </c>
      <c r="AU310" s="244" t="s">
        <v>186</v>
      </c>
      <c r="AV310" s="242" t="s">
        <v>77</v>
      </c>
      <c r="AW310" s="242" t="s">
        <v>30</v>
      </c>
      <c r="AX310" s="242" t="s">
        <v>68</v>
      </c>
      <c r="AY310" s="244" t="s">
        <v>268</v>
      </c>
    </row>
    <row r="311" spans="2:65" s="250" customFormat="1">
      <c r="B311" s="249"/>
      <c r="D311" s="243" t="s">
        <v>279</v>
      </c>
      <c r="E311" s="251" t="s">
        <v>3</v>
      </c>
      <c r="F311" s="252" t="s">
        <v>298</v>
      </c>
      <c r="H311" s="253">
        <v>19.88</v>
      </c>
      <c r="L311" s="249"/>
      <c r="M311" s="254"/>
      <c r="T311" s="255"/>
      <c r="AT311" s="251" t="s">
        <v>279</v>
      </c>
      <c r="AU311" s="251" t="s">
        <v>186</v>
      </c>
      <c r="AV311" s="250" t="s">
        <v>275</v>
      </c>
      <c r="AW311" s="250" t="s">
        <v>30</v>
      </c>
      <c r="AX311" s="250" t="s">
        <v>75</v>
      </c>
      <c r="AY311" s="251" t="s">
        <v>268</v>
      </c>
    </row>
    <row r="312" spans="2:65" s="1" customFormat="1" ht="24.2" customHeight="1">
      <c r="B312" s="14"/>
      <c r="C312" s="225" t="s">
        <v>652</v>
      </c>
      <c r="D312" s="225" t="s">
        <v>271</v>
      </c>
      <c r="E312" s="226" t="s">
        <v>1450</v>
      </c>
      <c r="F312" s="227" t="s">
        <v>1451</v>
      </c>
      <c r="G312" s="228" t="s">
        <v>184</v>
      </c>
      <c r="H312" s="229">
        <v>4.5199999999999996</v>
      </c>
      <c r="I312" s="22"/>
      <c r="J312" s="231">
        <f>ROUND(I312*H312,2)</f>
        <v>0</v>
      </c>
      <c r="K312" s="227" t="s">
        <v>274</v>
      </c>
      <c r="L312" s="14"/>
      <c r="M312" s="232" t="s">
        <v>3</v>
      </c>
      <c r="N312" s="233" t="s">
        <v>39</v>
      </c>
      <c r="P312" s="234">
        <f>O312*H312</f>
        <v>0</v>
      </c>
      <c r="Q312" s="234">
        <v>0</v>
      </c>
      <c r="R312" s="234">
        <f>Q312*H312</f>
        <v>0</v>
      </c>
      <c r="S312" s="234">
        <v>0</v>
      </c>
      <c r="T312" s="235">
        <f>S312*H312</f>
        <v>0</v>
      </c>
      <c r="AR312" s="236" t="s">
        <v>292</v>
      </c>
      <c r="AT312" s="236" t="s">
        <v>271</v>
      </c>
      <c r="AU312" s="236" t="s">
        <v>186</v>
      </c>
      <c r="AY312" s="4" t="s">
        <v>268</v>
      </c>
      <c r="BE312" s="237">
        <f>IF(N312="základní",J312,0)</f>
        <v>0</v>
      </c>
      <c r="BF312" s="237">
        <f>IF(N312="snížená",J312,0)</f>
        <v>0</v>
      </c>
      <c r="BG312" s="237">
        <f>IF(N312="zákl. přenesená",J312,0)</f>
        <v>0</v>
      </c>
      <c r="BH312" s="237">
        <f>IF(N312="sníž. přenesená",J312,0)</f>
        <v>0</v>
      </c>
      <c r="BI312" s="237">
        <f>IF(N312="nulová",J312,0)</f>
        <v>0</v>
      </c>
      <c r="BJ312" s="4" t="s">
        <v>75</v>
      </c>
      <c r="BK312" s="237">
        <f>ROUND(I312*H312,2)</f>
        <v>0</v>
      </c>
      <c r="BL312" s="4" t="s">
        <v>292</v>
      </c>
      <c r="BM312" s="236" t="s">
        <v>1606</v>
      </c>
    </row>
    <row r="313" spans="2:65" s="1" customFormat="1">
      <c r="B313" s="14"/>
      <c r="D313" s="238" t="s">
        <v>277</v>
      </c>
      <c r="F313" s="239" t="s">
        <v>1453</v>
      </c>
      <c r="L313" s="14"/>
      <c r="M313" s="240"/>
      <c r="T313" s="142"/>
      <c r="AT313" s="4" t="s">
        <v>277</v>
      </c>
      <c r="AU313" s="4" t="s">
        <v>186</v>
      </c>
    </row>
    <row r="314" spans="2:65" s="242" customFormat="1">
      <c r="B314" s="241"/>
      <c r="D314" s="243" t="s">
        <v>279</v>
      </c>
      <c r="E314" s="244" t="s">
        <v>3</v>
      </c>
      <c r="F314" s="245" t="s">
        <v>1607</v>
      </c>
      <c r="H314" s="246">
        <v>3.34</v>
      </c>
      <c r="L314" s="241"/>
      <c r="M314" s="247"/>
      <c r="T314" s="248"/>
      <c r="AT314" s="244" t="s">
        <v>279</v>
      </c>
      <c r="AU314" s="244" t="s">
        <v>186</v>
      </c>
      <c r="AV314" s="242" t="s">
        <v>77</v>
      </c>
      <c r="AW314" s="242" t="s">
        <v>30</v>
      </c>
      <c r="AX314" s="242" t="s">
        <v>68</v>
      </c>
      <c r="AY314" s="244" t="s">
        <v>268</v>
      </c>
    </row>
    <row r="315" spans="2:65" s="242" customFormat="1">
      <c r="B315" s="241"/>
      <c r="D315" s="243" t="s">
        <v>279</v>
      </c>
      <c r="E315" s="244" t="s">
        <v>3</v>
      </c>
      <c r="F315" s="245" t="s">
        <v>1608</v>
      </c>
      <c r="H315" s="246">
        <v>1.18</v>
      </c>
      <c r="L315" s="241"/>
      <c r="M315" s="247"/>
      <c r="T315" s="248"/>
      <c r="AT315" s="244" t="s">
        <v>279</v>
      </c>
      <c r="AU315" s="244" t="s">
        <v>186</v>
      </c>
      <c r="AV315" s="242" t="s">
        <v>77</v>
      </c>
      <c r="AW315" s="242" t="s">
        <v>30</v>
      </c>
      <c r="AX315" s="242" t="s">
        <v>68</v>
      </c>
      <c r="AY315" s="244" t="s">
        <v>268</v>
      </c>
    </row>
    <row r="316" spans="2:65" s="250" customFormat="1">
      <c r="B316" s="249"/>
      <c r="D316" s="243" t="s">
        <v>279</v>
      </c>
      <c r="E316" s="251" t="s">
        <v>3</v>
      </c>
      <c r="F316" s="252" t="s">
        <v>298</v>
      </c>
      <c r="H316" s="253">
        <v>4.5199999999999996</v>
      </c>
      <c r="L316" s="249"/>
      <c r="M316" s="254"/>
      <c r="T316" s="255"/>
      <c r="AT316" s="251" t="s">
        <v>279</v>
      </c>
      <c r="AU316" s="251" t="s">
        <v>186</v>
      </c>
      <c r="AV316" s="250" t="s">
        <v>275</v>
      </c>
      <c r="AW316" s="250" t="s">
        <v>30</v>
      </c>
      <c r="AX316" s="250" t="s">
        <v>75</v>
      </c>
      <c r="AY316" s="251" t="s">
        <v>268</v>
      </c>
    </row>
    <row r="317" spans="2:65" s="1" customFormat="1" ht="37.9" customHeight="1">
      <c r="B317" s="14"/>
      <c r="C317" s="225" t="s">
        <v>658</v>
      </c>
      <c r="D317" s="225" t="s">
        <v>271</v>
      </c>
      <c r="E317" s="226" t="s">
        <v>602</v>
      </c>
      <c r="F317" s="227" t="s">
        <v>603</v>
      </c>
      <c r="G317" s="228" t="s">
        <v>317</v>
      </c>
      <c r="H317" s="229">
        <v>2</v>
      </c>
      <c r="I317" s="22"/>
      <c r="J317" s="231">
        <f>ROUND(I317*H317,2)</f>
        <v>0</v>
      </c>
      <c r="K317" s="227" t="s">
        <v>274</v>
      </c>
      <c r="L317" s="14"/>
      <c r="M317" s="232" t="s">
        <v>3</v>
      </c>
      <c r="N317" s="233" t="s">
        <v>39</v>
      </c>
      <c r="P317" s="234">
        <f>O317*H317</f>
        <v>0</v>
      </c>
      <c r="Q317" s="234">
        <v>3.1999999999999999E-5</v>
      </c>
      <c r="R317" s="234">
        <f>Q317*H317</f>
        <v>6.3999999999999997E-5</v>
      </c>
      <c r="S317" s="234">
        <v>0</v>
      </c>
      <c r="T317" s="235">
        <f>S317*H317</f>
        <v>0</v>
      </c>
      <c r="AR317" s="236" t="s">
        <v>292</v>
      </c>
      <c r="AT317" s="236" t="s">
        <v>271</v>
      </c>
      <c r="AU317" s="236" t="s">
        <v>186</v>
      </c>
      <c r="AY317" s="4" t="s">
        <v>268</v>
      </c>
      <c r="BE317" s="237">
        <f>IF(N317="základní",J317,0)</f>
        <v>0</v>
      </c>
      <c r="BF317" s="237">
        <f>IF(N317="snížená",J317,0)</f>
        <v>0</v>
      </c>
      <c r="BG317" s="237">
        <f>IF(N317="zákl. přenesená",J317,0)</f>
        <v>0</v>
      </c>
      <c r="BH317" s="237">
        <f>IF(N317="sníž. přenesená",J317,0)</f>
        <v>0</v>
      </c>
      <c r="BI317" s="237">
        <f>IF(N317="nulová",J317,0)</f>
        <v>0</v>
      </c>
      <c r="BJ317" s="4" t="s">
        <v>75</v>
      </c>
      <c r="BK317" s="237">
        <f>ROUND(I317*H317,2)</f>
        <v>0</v>
      </c>
      <c r="BL317" s="4" t="s">
        <v>292</v>
      </c>
      <c r="BM317" s="236" t="s">
        <v>1609</v>
      </c>
    </row>
    <row r="318" spans="2:65" s="1" customFormat="1">
      <c r="B318" s="14"/>
      <c r="D318" s="238" t="s">
        <v>277</v>
      </c>
      <c r="F318" s="239" t="s">
        <v>605</v>
      </c>
      <c r="L318" s="14"/>
      <c r="M318" s="240"/>
      <c r="T318" s="142"/>
      <c r="AT318" s="4" t="s">
        <v>277</v>
      </c>
      <c r="AU318" s="4" t="s">
        <v>186</v>
      </c>
    </row>
    <row r="319" spans="2:65" s="242" customFormat="1">
      <c r="B319" s="241"/>
      <c r="D319" s="243" t="s">
        <v>279</v>
      </c>
      <c r="E319" s="244" t="s">
        <v>3</v>
      </c>
      <c r="F319" s="245" t="s">
        <v>1610</v>
      </c>
      <c r="H319" s="246">
        <v>2</v>
      </c>
      <c r="L319" s="241"/>
      <c r="M319" s="247"/>
      <c r="T319" s="248"/>
      <c r="AT319" s="244" t="s">
        <v>279</v>
      </c>
      <c r="AU319" s="244" t="s">
        <v>186</v>
      </c>
      <c r="AV319" s="242" t="s">
        <v>77</v>
      </c>
      <c r="AW319" s="242" t="s">
        <v>30</v>
      </c>
      <c r="AX319" s="242" t="s">
        <v>75</v>
      </c>
      <c r="AY319" s="244" t="s">
        <v>268</v>
      </c>
    </row>
    <row r="320" spans="2:65" s="1" customFormat="1" ht="24.2" customHeight="1">
      <c r="B320" s="14"/>
      <c r="C320" s="262" t="s">
        <v>663</v>
      </c>
      <c r="D320" s="262" t="s">
        <v>383</v>
      </c>
      <c r="E320" s="263" t="s">
        <v>608</v>
      </c>
      <c r="F320" s="264" t="s">
        <v>609</v>
      </c>
      <c r="G320" s="265" t="s">
        <v>317</v>
      </c>
      <c r="H320" s="266">
        <v>2</v>
      </c>
      <c r="I320" s="24"/>
      <c r="J320" s="268">
        <f>ROUND(I320*H320,2)</f>
        <v>0</v>
      </c>
      <c r="K320" s="264" t="s">
        <v>274</v>
      </c>
      <c r="L320" s="269"/>
      <c r="M320" s="270" t="s">
        <v>3</v>
      </c>
      <c r="N320" s="271" t="s">
        <v>39</v>
      </c>
      <c r="P320" s="234">
        <f>O320*H320</f>
        <v>0</v>
      </c>
      <c r="Q320" s="234">
        <v>2.2000000000000001E-3</v>
      </c>
      <c r="R320" s="234">
        <f>Q320*H320</f>
        <v>4.4000000000000003E-3</v>
      </c>
      <c r="S320" s="234">
        <v>0</v>
      </c>
      <c r="T320" s="235">
        <f>S320*H320</f>
        <v>0</v>
      </c>
      <c r="AR320" s="236" t="s">
        <v>470</v>
      </c>
      <c r="AT320" s="236" t="s">
        <v>383</v>
      </c>
      <c r="AU320" s="236" t="s">
        <v>186</v>
      </c>
      <c r="AY320" s="4" t="s">
        <v>268</v>
      </c>
      <c r="BE320" s="237">
        <f>IF(N320="základní",J320,0)</f>
        <v>0</v>
      </c>
      <c r="BF320" s="237">
        <f>IF(N320="snížená",J320,0)</f>
        <v>0</v>
      </c>
      <c r="BG320" s="237">
        <f>IF(N320="zákl. přenesená",J320,0)</f>
        <v>0</v>
      </c>
      <c r="BH320" s="237">
        <f>IF(N320="sníž. přenesená",J320,0)</f>
        <v>0</v>
      </c>
      <c r="BI320" s="237">
        <f>IF(N320="nulová",J320,0)</f>
        <v>0</v>
      </c>
      <c r="BJ320" s="4" t="s">
        <v>75</v>
      </c>
      <c r="BK320" s="237">
        <f>ROUND(I320*H320,2)</f>
        <v>0</v>
      </c>
      <c r="BL320" s="4" t="s">
        <v>292</v>
      </c>
      <c r="BM320" s="236" t="s">
        <v>1611</v>
      </c>
    </row>
    <row r="321" spans="2:65" s="1" customFormat="1" ht="37.9" customHeight="1">
      <c r="B321" s="14"/>
      <c r="C321" s="225" t="s">
        <v>665</v>
      </c>
      <c r="D321" s="225" t="s">
        <v>271</v>
      </c>
      <c r="E321" s="226" t="s">
        <v>592</v>
      </c>
      <c r="F321" s="227" t="s">
        <v>593</v>
      </c>
      <c r="G321" s="228" t="s">
        <v>317</v>
      </c>
      <c r="H321" s="229">
        <v>4</v>
      </c>
      <c r="I321" s="22"/>
      <c r="J321" s="231">
        <f>ROUND(I321*H321,2)</f>
        <v>0</v>
      </c>
      <c r="K321" s="227" t="s">
        <v>274</v>
      </c>
      <c r="L321" s="14"/>
      <c r="M321" s="232" t="s">
        <v>3</v>
      </c>
      <c r="N321" s="233" t="s">
        <v>39</v>
      </c>
      <c r="P321" s="234">
        <f>O321*H321</f>
        <v>0</v>
      </c>
      <c r="Q321" s="234">
        <v>3.0000000000000001E-5</v>
      </c>
      <c r="R321" s="234">
        <f>Q321*H321</f>
        <v>1.2E-4</v>
      </c>
      <c r="S321" s="234">
        <v>0</v>
      </c>
      <c r="T321" s="235">
        <f>S321*H321</f>
        <v>0</v>
      </c>
      <c r="AR321" s="236" t="s">
        <v>292</v>
      </c>
      <c r="AT321" s="236" t="s">
        <v>271</v>
      </c>
      <c r="AU321" s="236" t="s">
        <v>186</v>
      </c>
      <c r="AY321" s="4" t="s">
        <v>268</v>
      </c>
      <c r="BE321" s="237">
        <f>IF(N321="základní",J321,0)</f>
        <v>0</v>
      </c>
      <c r="BF321" s="237">
        <f>IF(N321="snížená",J321,0)</f>
        <v>0</v>
      </c>
      <c r="BG321" s="237">
        <f>IF(N321="zákl. přenesená",J321,0)</f>
        <v>0</v>
      </c>
      <c r="BH321" s="237">
        <f>IF(N321="sníž. přenesená",J321,0)</f>
        <v>0</v>
      </c>
      <c r="BI321" s="237">
        <f>IF(N321="nulová",J321,0)</f>
        <v>0</v>
      </c>
      <c r="BJ321" s="4" t="s">
        <v>75</v>
      </c>
      <c r="BK321" s="237">
        <f>ROUND(I321*H321,2)</f>
        <v>0</v>
      </c>
      <c r="BL321" s="4" t="s">
        <v>292</v>
      </c>
      <c r="BM321" s="236" t="s">
        <v>1612</v>
      </c>
    </row>
    <row r="322" spans="2:65" s="1" customFormat="1">
      <c r="B322" s="14"/>
      <c r="D322" s="238" t="s">
        <v>277</v>
      </c>
      <c r="F322" s="239" t="s">
        <v>595</v>
      </c>
      <c r="L322" s="14"/>
      <c r="M322" s="240"/>
      <c r="T322" s="142"/>
      <c r="AT322" s="4" t="s">
        <v>277</v>
      </c>
      <c r="AU322" s="4" t="s">
        <v>186</v>
      </c>
    </row>
    <row r="323" spans="2:65" s="242" customFormat="1">
      <c r="B323" s="241"/>
      <c r="D323" s="243" t="s">
        <v>279</v>
      </c>
      <c r="E323" s="244" t="s">
        <v>3</v>
      </c>
      <c r="F323" s="245" t="s">
        <v>1613</v>
      </c>
      <c r="H323" s="246">
        <v>4</v>
      </c>
      <c r="L323" s="241"/>
      <c r="M323" s="247"/>
      <c r="T323" s="248"/>
      <c r="AT323" s="244" t="s">
        <v>279</v>
      </c>
      <c r="AU323" s="244" t="s">
        <v>186</v>
      </c>
      <c r="AV323" s="242" t="s">
        <v>77</v>
      </c>
      <c r="AW323" s="242" t="s">
        <v>30</v>
      </c>
      <c r="AX323" s="242" t="s">
        <v>75</v>
      </c>
      <c r="AY323" s="244" t="s">
        <v>268</v>
      </c>
    </row>
    <row r="324" spans="2:65" s="1" customFormat="1" ht="24.2" customHeight="1">
      <c r="B324" s="14"/>
      <c r="C324" s="262" t="s">
        <v>670</v>
      </c>
      <c r="D324" s="262" t="s">
        <v>383</v>
      </c>
      <c r="E324" s="263" t="s">
        <v>598</v>
      </c>
      <c r="F324" s="264" t="s">
        <v>599</v>
      </c>
      <c r="G324" s="265" t="s">
        <v>317</v>
      </c>
      <c r="H324" s="266">
        <v>4</v>
      </c>
      <c r="I324" s="24"/>
      <c r="J324" s="268">
        <f>ROUND(I324*H324,2)</f>
        <v>0</v>
      </c>
      <c r="K324" s="264" t="s">
        <v>274</v>
      </c>
      <c r="L324" s="269"/>
      <c r="M324" s="270" t="s">
        <v>3</v>
      </c>
      <c r="N324" s="271" t="s">
        <v>39</v>
      </c>
      <c r="P324" s="234">
        <f>O324*H324</f>
        <v>0</v>
      </c>
      <c r="Q324" s="234">
        <v>3.3E-3</v>
      </c>
      <c r="R324" s="234">
        <f>Q324*H324</f>
        <v>1.32E-2</v>
      </c>
      <c r="S324" s="234">
        <v>0</v>
      </c>
      <c r="T324" s="235">
        <f>S324*H324</f>
        <v>0</v>
      </c>
      <c r="AR324" s="236" t="s">
        <v>470</v>
      </c>
      <c r="AT324" s="236" t="s">
        <v>383</v>
      </c>
      <c r="AU324" s="236" t="s">
        <v>186</v>
      </c>
      <c r="AY324" s="4" t="s">
        <v>268</v>
      </c>
      <c r="BE324" s="237">
        <f>IF(N324="základní",J324,0)</f>
        <v>0</v>
      </c>
      <c r="BF324" s="237">
        <f>IF(N324="snížená",J324,0)</f>
        <v>0</v>
      </c>
      <c r="BG324" s="237">
        <f>IF(N324="zákl. přenesená",J324,0)</f>
        <v>0</v>
      </c>
      <c r="BH324" s="237">
        <f>IF(N324="sníž. přenesená",J324,0)</f>
        <v>0</v>
      </c>
      <c r="BI324" s="237">
        <f>IF(N324="nulová",J324,0)</f>
        <v>0</v>
      </c>
      <c r="BJ324" s="4" t="s">
        <v>75</v>
      </c>
      <c r="BK324" s="237">
        <f>ROUND(I324*H324,2)</f>
        <v>0</v>
      </c>
      <c r="BL324" s="4" t="s">
        <v>292</v>
      </c>
      <c r="BM324" s="236" t="s">
        <v>1614</v>
      </c>
    </row>
    <row r="325" spans="2:65" s="214" customFormat="1" ht="20.85" customHeight="1">
      <c r="B325" s="213"/>
      <c r="D325" s="215" t="s">
        <v>67</v>
      </c>
      <c r="E325" s="223" t="s">
        <v>1460</v>
      </c>
      <c r="F325" s="223" t="s">
        <v>1461</v>
      </c>
      <c r="J325" s="224">
        <f>BK325</f>
        <v>0</v>
      </c>
      <c r="L325" s="213"/>
      <c r="M325" s="218"/>
      <c r="P325" s="219">
        <f>SUM(P326:P335)</f>
        <v>0</v>
      </c>
      <c r="R325" s="219">
        <f>SUM(R326:R335)</f>
        <v>0.17919548000000002</v>
      </c>
      <c r="T325" s="220">
        <f>SUM(T326:T335)</f>
        <v>0</v>
      </c>
      <c r="AR325" s="215" t="s">
        <v>77</v>
      </c>
      <c r="AT325" s="221" t="s">
        <v>67</v>
      </c>
      <c r="AU325" s="221" t="s">
        <v>77</v>
      </c>
      <c r="AY325" s="215" t="s">
        <v>268</v>
      </c>
      <c r="BK325" s="222">
        <f>SUM(BK326:BK335)</f>
        <v>0</v>
      </c>
    </row>
    <row r="326" spans="2:65" s="1" customFormat="1" ht="62.65" customHeight="1">
      <c r="B326" s="14"/>
      <c r="C326" s="225" t="s">
        <v>675</v>
      </c>
      <c r="D326" s="225" t="s">
        <v>271</v>
      </c>
      <c r="E326" s="226" t="s">
        <v>1462</v>
      </c>
      <c r="F326" s="227" t="s">
        <v>1463</v>
      </c>
      <c r="G326" s="228" t="s">
        <v>184</v>
      </c>
      <c r="H326" s="229">
        <v>5.7069999999999999</v>
      </c>
      <c r="I326" s="22"/>
      <c r="J326" s="231">
        <f>ROUND(I326*H326,2)</f>
        <v>0</v>
      </c>
      <c r="K326" s="227" t="s">
        <v>274</v>
      </c>
      <c r="L326" s="14"/>
      <c r="M326" s="232" t="s">
        <v>3</v>
      </c>
      <c r="N326" s="233" t="s">
        <v>39</v>
      </c>
      <c r="P326" s="234">
        <f>O326*H326</f>
        <v>0</v>
      </c>
      <c r="Q326" s="234">
        <v>2.964E-2</v>
      </c>
      <c r="R326" s="234">
        <f>Q326*H326</f>
        <v>0.16915548</v>
      </c>
      <c r="S326" s="234">
        <v>0</v>
      </c>
      <c r="T326" s="235">
        <f>S326*H326</f>
        <v>0</v>
      </c>
      <c r="AR326" s="236" t="s">
        <v>292</v>
      </c>
      <c r="AT326" s="236" t="s">
        <v>271</v>
      </c>
      <c r="AU326" s="236" t="s">
        <v>186</v>
      </c>
      <c r="AY326" s="4" t="s">
        <v>268</v>
      </c>
      <c r="BE326" s="237">
        <f>IF(N326="základní",J326,0)</f>
        <v>0</v>
      </c>
      <c r="BF326" s="237">
        <f>IF(N326="snížená",J326,0)</f>
        <v>0</v>
      </c>
      <c r="BG326" s="237">
        <f>IF(N326="zákl. přenesená",J326,0)</f>
        <v>0</v>
      </c>
      <c r="BH326" s="237">
        <f>IF(N326="sníž. přenesená",J326,0)</f>
        <v>0</v>
      </c>
      <c r="BI326" s="237">
        <f>IF(N326="nulová",J326,0)</f>
        <v>0</v>
      </c>
      <c r="BJ326" s="4" t="s">
        <v>75</v>
      </c>
      <c r="BK326" s="237">
        <f>ROUND(I326*H326,2)</f>
        <v>0</v>
      </c>
      <c r="BL326" s="4" t="s">
        <v>292</v>
      </c>
      <c r="BM326" s="236" t="s">
        <v>1464</v>
      </c>
    </row>
    <row r="327" spans="2:65" s="1" customFormat="1">
      <c r="B327" s="14"/>
      <c r="D327" s="238" t="s">
        <v>277</v>
      </c>
      <c r="F327" s="239" t="s">
        <v>1465</v>
      </c>
      <c r="L327" s="14"/>
      <c r="M327" s="240"/>
      <c r="T327" s="142"/>
      <c r="AT327" s="4" t="s">
        <v>277</v>
      </c>
      <c r="AU327" s="4" t="s">
        <v>186</v>
      </c>
    </row>
    <row r="328" spans="2:65" s="257" customFormat="1">
      <c r="B328" s="256"/>
      <c r="D328" s="243" t="s">
        <v>279</v>
      </c>
      <c r="E328" s="258" t="s">
        <v>3</v>
      </c>
      <c r="F328" s="259" t="s">
        <v>1466</v>
      </c>
      <c r="H328" s="258" t="s">
        <v>3</v>
      </c>
      <c r="L328" s="256"/>
      <c r="M328" s="260"/>
      <c r="T328" s="261"/>
      <c r="AT328" s="258" t="s">
        <v>279</v>
      </c>
      <c r="AU328" s="258" t="s">
        <v>186</v>
      </c>
      <c r="AV328" s="257" t="s">
        <v>75</v>
      </c>
      <c r="AW328" s="257" t="s">
        <v>30</v>
      </c>
      <c r="AX328" s="257" t="s">
        <v>68</v>
      </c>
      <c r="AY328" s="258" t="s">
        <v>268</v>
      </c>
    </row>
    <row r="329" spans="2:65" s="242" customFormat="1">
      <c r="B329" s="241"/>
      <c r="D329" s="243" t="s">
        <v>279</v>
      </c>
      <c r="E329" s="244" t="s">
        <v>3</v>
      </c>
      <c r="F329" s="245" t="s">
        <v>1615</v>
      </c>
      <c r="H329" s="246">
        <v>5.7069999999999999</v>
      </c>
      <c r="L329" s="241"/>
      <c r="M329" s="247"/>
      <c r="T329" s="248"/>
      <c r="AT329" s="244" t="s">
        <v>279</v>
      </c>
      <c r="AU329" s="244" t="s">
        <v>186</v>
      </c>
      <c r="AV329" s="242" t="s">
        <v>77</v>
      </c>
      <c r="AW329" s="242" t="s">
        <v>30</v>
      </c>
      <c r="AX329" s="242" t="s">
        <v>75</v>
      </c>
      <c r="AY329" s="244" t="s">
        <v>268</v>
      </c>
    </row>
    <row r="330" spans="2:65" s="1" customFormat="1" ht="33" customHeight="1">
      <c r="B330" s="14"/>
      <c r="C330" s="225" t="s">
        <v>682</v>
      </c>
      <c r="D330" s="225" t="s">
        <v>271</v>
      </c>
      <c r="E330" s="226" t="s">
        <v>1468</v>
      </c>
      <c r="F330" s="227" t="s">
        <v>1469</v>
      </c>
      <c r="G330" s="228" t="s">
        <v>317</v>
      </c>
      <c r="H330" s="229">
        <v>3</v>
      </c>
      <c r="I330" s="22"/>
      <c r="J330" s="231">
        <f>ROUND(I330*H330,2)</f>
        <v>0</v>
      </c>
      <c r="K330" s="227" t="s">
        <v>274</v>
      </c>
      <c r="L330" s="14"/>
      <c r="M330" s="232" t="s">
        <v>3</v>
      </c>
      <c r="N330" s="233" t="s">
        <v>39</v>
      </c>
      <c r="P330" s="234">
        <f>O330*H330</f>
        <v>0</v>
      </c>
      <c r="Q330" s="234">
        <v>1.0000000000000001E-5</v>
      </c>
      <c r="R330" s="234">
        <f>Q330*H330</f>
        <v>3.0000000000000004E-5</v>
      </c>
      <c r="S330" s="234">
        <v>0</v>
      </c>
      <c r="T330" s="235">
        <f>S330*H330</f>
        <v>0</v>
      </c>
      <c r="AR330" s="236" t="s">
        <v>292</v>
      </c>
      <c r="AT330" s="236" t="s">
        <v>271</v>
      </c>
      <c r="AU330" s="236" t="s">
        <v>186</v>
      </c>
      <c r="AY330" s="4" t="s">
        <v>268</v>
      </c>
      <c r="BE330" s="237">
        <f>IF(N330="základní",J330,0)</f>
        <v>0</v>
      </c>
      <c r="BF330" s="237">
        <f>IF(N330="snížená",J330,0)</f>
        <v>0</v>
      </c>
      <c r="BG330" s="237">
        <f>IF(N330="zákl. přenesená",J330,0)</f>
        <v>0</v>
      </c>
      <c r="BH330" s="237">
        <f>IF(N330="sníž. přenesená",J330,0)</f>
        <v>0</v>
      </c>
      <c r="BI330" s="237">
        <f>IF(N330="nulová",J330,0)</f>
        <v>0</v>
      </c>
      <c r="BJ330" s="4" t="s">
        <v>75</v>
      </c>
      <c r="BK330" s="237">
        <f>ROUND(I330*H330,2)</f>
        <v>0</v>
      </c>
      <c r="BL330" s="4" t="s">
        <v>292</v>
      </c>
      <c r="BM330" s="236" t="s">
        <v>1470</v>
      </c>
    </row>
    <row r="331" spans="2:65" s="1" customFormat="1">
      <c r="B331" s="14"/>
      <c r="D331" s="238" t="s">
        <v>277</v>
      </c>
      <c r="F331" s="239" t="s">
        <v>1471</v>
      </c>
      <c r="L331" s="14"/>
      <c r="M331" s="240"/>
      <c r="T331" s="142"/>
      <c r="AT331" s="4" t="s">
        <v>277</v>
      </c>
      <c r="AU331" s="4" t="s">
        <v>186</v>
      </c>
    </row>
    <row r="332" spans="2:65" s="1" customFormat="1" ht="24.2" customHeight="1">
      <c r="B332" s="14"/>
      <c r="C332" s="262" t="s">
        <v>687</v>
      </c>
      <c r="D332" s="262" t="s">
        <v>383</v>
      </c>
      <c r="E332" s="263" t="s">
        <v>1472</v>
      </c>
      <c r="F332" s="264" t="s">
        <v>1473</v>
      </c>
      <c r="G332" s="265" t="s">
        <v>317</v>
      </c>
      <c r="H332" s="266">
        <v>3</v>
      </c>
      <c r="I332" s="24"/>
      <c r="J332" s="268">
        <f>ROUND(I332*H332,2)</f>
        <v>0</v>
      </c>
      <c r="K332" s="264" t="s">
        <v>274</v>
      </c>
      <c r="L332" s="269"/>
      <c r="M332" s="270" t="s">
        <v>3</v>
      </c>
      <c r="N332" s="271" t="s">
        <v>39</v>
      </c>
      <c r="P332" s="234">
        <f>O332*H332</f>
        <v>0</v>
      </c>
      <c r="Q332" s="234">
        <v>2.5000000000000001E-3</v>
      </c>
      <c r="R332" s="234">
        <f>Q332*H332</f>
        <v>7.4999999999999997E-3</v>
      </c>
      <c r="S332" s="234">
        <v>0</v>
      </c>
      <c r="T332" s="235">
        <f>S332*H332</f>
        <v>0</v>
      </c>
      <c r="AR332" s="236" t="s">
        <v>470</v>
      </c>
      <c r="AT332" s="236" t="s">
        <v>383</v>
      </c>
      <c r="AU332" s="236" t="s">
        <v>186</v>
      </c>
      <c r="AY332" s="4" t="s">
        <v>268</v>
      </c>
      <c r="BE332" s="237">
        <f>IF(N332="základní",J332,0)</f>
        <v>0</v>
      </c>
      <c r="BF332" s="237">
        <f>IF(N332="snížená",J332,0)</f>
        <v>0</v>
      </c>
      <c r="BG332" s="237">
        <f>IF(N332="zákl. přenesená",J332,0)</f>
        <v>0</v>
      </c>
      <c r="BH332" s="237">
        <f>IF(N332="sníž. přenesená",J332,0)</f>
        <v>0</v>
      </c>
      <c r="BI332" s="237">
        <f>IF(N332="nulová",J332,0)</f>
        <v>0</v>
      </c>
      <c r="BJ332" s="4" t="s">
        <v>75</v>
      </c>
      <c r="BK332" s="237">
        <f>ROUND(I332*H332,2)</f>
        <v>0</v>
      </c>
      <c r="BL332" s="4" t="s">
        <v>292</v>
      </c>
      <c r="BM332" s="236" t="s">
        <v>1474</v>
      </c>
    </row>
    <row r="333" spans="2:65" s="1" customFormat="1" ht="33" customHeight="1">
      <c r="B333" s="14"/>
      <c r="C333" s="225" t="s">
        <v>693</v>
      </c>
      <c r="D333" s="225" t="s">
        <v>271</v>
      </c>
      <c r="E333" s="226" t="s">
        <v>1475</v>
      </c>
      <c r="F333" s="227" t="s">
        <v>1476</v>
      </c>
      <c r="G333" s="228" t="s">
        <v>317</v>
      </c>
      <c r="H333" s="229">
        <v>1</v>
      </c>
      <c r="I333" s="22"/>
      <c r="J333" s="231">
        <f>ROUND(I333*H333,2)</f>
        <v>0</v>
      </c>
      <c r="K333" s="227" t="s">
        <v>274</v>
      </c>
      <c r="L333" s="14"/>
      <c r="M333" s="232" t="s">
        <v>3</v>
      </c>
      <c r="N333" s="233" t="s">
        <v>39</v>
      </c>
      <c r="P333" s="234">
        <f>O333*H333</f>
        <v>0</v>
      </c>
      <c r="Q333" s="234">
        <v>1.0000000000000001E-5</v>
      </c>
      <c r="R333" s="234">
        <f>Q333*H333</f>
        <v>1.0000000000000001E-5</v>
      </c>
      <c r="S333" s="234">
        <v>0</v>
      </c>
      <c r="T333" s="235">
        <f>S333*H333</f>
        <v>0</v>
      </c>
      <c r="AR333" s="236" t="s">
        <v>292</v>
      </c>
      <c r="AT333" s="236" t="s">
        <v>271</v>
      </c>
      <c r="AU333" s="236" t="s">
        <v>186</v>
      </c>
      <c r="AY333" s="4" t="s">
        <v>268</v>
      </c>
      <c r="BE333" s="237">
        <f>IF(N333="základní",J333,0)</f>
        <v>0</v>
      </c>
      <c r="BF333" s="237">
        <f>IF(N333="snížená",J333,0)</f>
        <v>0</v>
      </c>
      <c r="BG333" s="237">
        <f>IF(N333="zákl. přenesená",J333,0)</f>
        <v>0</v>
      </c>
      <c r="BH333" s="237">
        <f>IF(N333="sníž. přenesená",J333,0)</f>
        <v>0</v>
      </c>
      <c r="BI333" s="237">
        <f>IF(N333="nulová",J333,0)</f>
        <v>0</v>
      </c>
      <c r="BJ333" s="4" t="s">
        <v>75</v>
      </c>
      <c r="BK333" s="237">
        <f>ROUND(I333*H333,2)</f>
        <v>0</v>
      </c>
      <c r="BL333" s="4" t="s">
        <v>292</v>
      </c>
      <c r="BM333" s="236" t="s">
        <v>1477</v>
      </c>
    </row>
    <row r="334" spans="2:65" s="1" customFormat="1">
      <c r="B334" s="14"/>
      <c r="D334" s="238" t="s">
        <v>277</v>
      </c>
      <c r="F334" s="239" t="s">
        <v>1478</v>
      </c>
      <c r="L334" s="14"/>
      <c r="M334" s="240"/>
      <c r="T334" s="142"/>
      <c r="AT334" s="4" t="s">
        <v>277</v>
      </c>
      <c r="AU334" s="4" t="s">
        <v>186</v>
      </c>
    </row>
    <row r="335" spans="2:65" s="1" customFormat="1" ht="24.2" customHeight="1">
      <c r="B335" s="14"/>
      <c r="C335" s="262" t="s">
        <v>701</v>
      </c>
      <c r="D335" s="262" t="s">
        <v>383</v>
      </c>
      <c r="E335" s="263" t="s">
        <v>1479</v>
      </c>
      <c r="F335" s="264" t="s">
        <v>1480</v>
      </c>
      <c r="G335" s="265" t="s">
        <v>317</v>
      </c>
      <c r="H335" s="266">
        <v>1</v>
      </c>
      <c r="I335" s="24"/>
      <c r="J335" s="268">
        <f>ROUND(I335*H335,2)</f>
        <v>0</v>
      </c>
      <c r="K335" s="264" t="s">
        <v>274</v>
      </c>
      <c r="L335" s="269"/>
      <c r="M335" s="270" t="s">
        <v>3</v>
      </c>
      <c r="N335" s="271" t="s">
        <v>39</v>
      </c>
      <c r="P335" s="234">
        <f>O335*H335</f>
        <v>0</v>
      </c>
      <c r="Q335" s="234">
        <v>2.5000000000000001E-3</v>
      </c>
      <c r="R335" s="234">
        <f>Q335*H335</f>
        <v>2.5000000000000001E-3</v>
      </c>
      <c r="S335" s="234">
        <v>0</v>
      </c>
      <c r="T335" s="235">
        <f>S335*H335</f>
        <v>0</v>
      </c>
      <c r="AR335" s="236" t="s">
        <v>470</v>
      </c>
      <c r="AT335" s="236" t="s">
        <v>383</v>
      </c>
      <c r="AU335" s="236" t="s">
        <v>186</v>
      </c>
      <c r="AY335" s="4" t="s">
        <v>268</v>
      </c>
      <c r="BE335" s="237">
        <f>IF(N335="základní",J335,0)</f>
        <v>0</v>
      </c>
      <c r="BF335" s="237">
        <f>IF(N335="snížená",J335,0)</f>
        <v>0</v>
      </c>
      <c r="BG335" s="237">
        <f>IF(N335="zákl. přenesená",J335,0)</f>
        <v>0</v>
      </c>
      <c r="BH335" s="237">
        <f>IF(N335="sníž. přenesená",J335,0)</f>
        <v>0</v>
      </c>
      <c r="BI335" s="237">
        <f>IF(N335="nulová",J335,0)</f>
        <v>0</v>
      </c>
      <c r="BJ335" s="4" t="s">
        <v>75</v>
      </c>
      <c r="BK335" s="237">
        <f>ROUND(I335*H335,2)</f>
        <v>0</v>
      </c>
      <c r="BL335" s="4" t="s">
        <v>292</v>
      </c>
      <c r="BM335" s="236" t="s">
        <v>1481</v>
      </c>
    </row>
    <row r="336" spans="2:65" s="214" customFormat="1" ht="20.85" customHeight="1">
      <c r="B336" s="213"/>
      <c r="D336" s="215" t="s">
        <v>67</v>
      </c>
      <c r="E336" s="223" t="s">
        <v>611</v>
      </c>
      <c r="F336" s="223" t="s">
        <v>612</v>
      </c>
      <c r="J336" s="224">
        <f>BK336</f>
        <v>0</v>
      </c>
      <c r="L336" s="213"/>
      <c r="M336" s="218"/>
      <c r="P336" s="219">
        <f>SUM(P337:P343)</f>
        <v>0</v>
      </c>
      <c r="R336" s="219">
        <f>SUM(R337:R343)</f>
        <v>0.47519763300000001</v>
      </c>
      <c r="T336" s="220">
        <f>SUM(T337:T343)</f>
        <v>0</v>
      </c>
      <c r="AR336" s="215" t="s">
        <v>77</v>
      </c>
      <c r="AT336" s="221" t="s">
        <v>67</v>
      </c>
      <c r="AU336" s="221" t="s">
        <v>77</v>
      </c>
      <c r="AY336" s="215" t="s">
        <v>268</v>
      </c>
      <c r="BK336" s="222">
        <f>SUM(BK337:BK343)</f>
        <v>0</v>
      </c>
    </row>
    <row r="337" spans="2:65" s="1" customFormat="1" ht="37.9" customHeight="1">
      <c r="B337" s="14"/>
      <c r="C337" s="225" t="s">
        <v>707</v>
      </c>
      <c r="D337" s="225" t="s">
        <v>271</v>
      </c>
      <c r="E337" s="226" t="s">
        <v>614</v>
      </c>
      <c r="F337" s="227" t="s">
        <v>615</v>
      </c>
      <c r="G337" s="228" t="s">
        <v>184</v>
      </c>
      <c r="H337" s="229">
        <v>5.79</v>
      </c>
      <c r="I337" s="22"/>
      <c r="J337" s="231">
        <f>ROUND(I337*H337,2)</f>
        <v>0</v>
      </c>
      <c r="K337" s="227" t="s">
        <v>274</v>
      </c>
      <c r="L337" s="14"/>
      <c r="M337" s="232" t="s">
        <v>3</v>
      </c>
      <c r="N337" s="233" t="s">
        <v>39</v>
      </c>
      <c r="P337" s="234">
        <f>O337*H337</f>
        <v>0</v>
      </c>
      <c r="Q337" s="234">
        <v>5.4012699999999997E-2</v>
      </c>
      <c r="R337" s="234">
        <f>Q337*H337</f>
        <v>0.31273353300000001</v>
      </c>
      <c r="S337" s="234">
        <v>0</v>
      </c>
      <c r="T337" s="235">
        <f>S337*H337</f>
        <v>0</v>
      </c>
      <c r="AR337" s="236" t="s">
        <v>292</v>
      </c>
      <c r="AT337" s="236" t="s">
        <v>271</v>
      </c>
      <c r="AU337" s="236" t="s">
        <v>186</v>
      </c>
      <c r="AY337" s="4" t="s">
        <v>268</v>
      </c>
      <c r="BE337" s="237">
        <f>IF(N337="základní",J337,0)</f>
        <v>0</v>
      </c>
      <c r="BF337" s="237">
        <f>IF(N337="snížená",J337,0)</f>
        <v>0</v>
      </c>
      <c r="BG337" s="237">
        <f>IF(N337="zákl. přenesená",J337,0)</f>
        <v>0</v>
      </c>
      <c r="BH337" s="237">
        <f>IF(N337="sníž. přenesená",J337,0)</f>
        <v>0</v>
      </c>
      <c r="BI337" s="237">
        <f>IF(N337="nulová",J337,0)</f>
        <v>0</v>
      </c>
      <c r="BJ337" s="4" t="s">
        <v>75</v>
      </c>
      <c r="BK337" s="237">
        <f>ROUND(I337*H337,2)</f>
        <v>0</v>
      </c>
      <c r="BL337" s="4" t="s">
        <v>292</v>
      </c>
      <c r="BM337" s="236" t="s">
        <v>616</v>
      </c>
    </row>
    <row r="338" spans="2:65" s="1" customFormat="1">
      <c r="B338" s="14"/>
      <c r="D338" s="238" t="s">
        <v>277</v>
      </c>
      <c r="F338" s="239" t="s">
        <v>617</v>
      </c>
      <c r="L338" s="14"/>
      <c r="M338" s="240"/>
      <c r="T338" s="142"/>
      <c r="AT338" s="4" t="s">
        <v>277</v>
      </c>
      <c r="AU338" s="4" t="s">
        <v>186</v>
      </c>
    </row>
    <row r="339" spans="2:65" s="242" customFormat="1">
      <c r="B339" s="241"/>
      <c r="D339" s="243" t="s">
        <v>279</v>
      </c>
      <c r="E339" s="244" t="s">
        <v>3</v>
      </c>
      <c r="F339" s="245" t="s">
        <v>1482</v>
      </c>
      <c r="H339" s="246">
        <v>9.99</v>
      </c>
      <c r="L339" s="241"/>
      <c r="M339" s="247"/>
      <c r="T339" s="248"/>
      <c r="AT339" s="244" t="s">
        <v>279</v>
      </c>
      <c r="AU339" s="244" t="s">
        <v>186</v>
      </c>
      <c r="AV339" s="242" t="s">
        <v>77</v>
      </c>
      <c r="AW339" s="242" t="s">
        <v>30</v>
      </c>
      <c r="AX339" s="242" t="s">
        <v>68</v>
      </c>
      <c r="AY339" s="244" t="s">
        <v>268</v>
      </c>
    </row>
    <row r="340" spans="2:65" s="242" customFormat="1">
      <c r="B340" s="241"/>
      <c r="D340" s="243" t="s">
        <v>279</v>
      </c>
      <c r="E340" s="244" t="s">
        <v>3</v>
      </c>
      <c r="F340" s="245" t="s">
        <v>619</v>
      </c>
      <c r="H340" s="246">
        <v>-4.2</v>
      </c>
      <c r="L340" s="241"/>
      <c r="M340" s="247"/>
      <c r="T340" s="248"/>
      <c r="AT340" s="244" t="s">
        <v>279</v>
      </c>
      <c r="AU340" s="244" t="s">
        <v>186</v>
      </c>
      <c r="AV340" s="242" t="s">
        <v>77</v>
      </c>
      <c r="AW340" s="242" t="s">
        <v>30</v>
      </c>
      <c r="AX340" s="242" t="s">
        <v>68</v>
      </c>
      <c r="AY340" s="244" t="s">
        <v>268</v>
      </c>
    </row>
    <row r="341" spans="2:65" s="250" customFormat="1">
      <c r="B341" s="249"/>
      <c r="D341" s="243" t="s">
        <v>279</v>
      </c>
      <c r="E341" s="251" t="s">
        <v>3</v>
      </c>
      <c r="F341" s="252" t="s">
        <v>298</v>
      </c>
      <c r="H341" s="253">
        <v>5.79</v>
      </c>
      <c r="L341" s="249"/>
      <c r="M341" s="254"/>
      <c r="T341" s="255"/>
      <c r="AT341" s="251" t="s">
        <v>279</v>
      </c>
      <c r="AU341" s="251" t="s">
        <v>186</v>
      </c>
      <c r="AV341" s="250" t="s">
        <v>275</v>
      </c>
      <c r="AW341" s="250" t="s">
        <v>30</v>
      </c>
      <c r="AX341" s="250" t="s">
        <v>75</v>
      </c>
      <c r="AY341" s="251" t="s">
        <v>268</v>
      </c>
    </row>
    <row r="342" spans="2:65" s="1" customFormat="1" ht="62.65" customHeight="1">
      <c r="B342" s="14"/>
      <c r="C342" s="225" t="s">
        <v>715</v>
      </c>
      <c r="D342" s="225" t="s">
        <v>271</v>
      </c>
      <c r="E342" s="226" t="s">
        <v>621</v>
      </c>
      <c r="F342" s="227" t="s">
        <v>622</v>
      </c>
      <c r="G342" s="228" t="s">
        <v>317</v>
      </c>
      <c r="H342" s="229">
        <v>3</v>
      </c>
      <c r="I342" s="22"/>
      <c r="J342" s="231">
        <f>ROUND(I342*H342,2)</f>
        <v>0</v>
      </c>
      <c r="K342" s="227" t="s">
        <v>274</v>
      </c>
      <c r="L342" s="14"/>
      <c r="M342" s="232" t="s">
        <v>3</v>
      </c>
      <c r="N342" s="233" t="s">
        <v>39</v>
      </c>
      <c r="P342" s="234">
        <f>O342*H342</f>
        <v>0</v>
      </c>
      <c r="Q342" s="234">
        <v>5.41547E-2</v>
      </c>
      <c r="R342" s="234">
        <f>Q342*H342</f>
        <v>0.1624641</v>
      </c>
      <c r="S342" s="234">
        <v>0</v>
      </c>
      <c r="T342" s="235">
        <f>S342*H342</f>
        <v>0</v>
      </c>
      <c r="AR342" s="236" t="s">
        <v>292</v>
      </c>
      <c r="AT342" s="236" t="s">
        <v>271</v>
      </c>
      <c r="AU342" s="236" t="s">
        <v>186</v>
      </c>
      <c r="AY342" s="4" t="s">
        <v>268</v>
      </c>
      <c r="BE342" s="237">
        <f>IF(N342="základní",J342,0)</f>
        <v>0</v>
      </c>
      <c r="BF342" s="237">
        <f>IF(N342="snížená",J342,0)</f>
        <v>0</v>
      </c>
      <c r="BG342" s="237">
        <f>IF(N342="zákl. přenesená",J342,0)</f>
        <v>0</v>
      </c>
      <c r="BH342" s="237">
        <f>IF(N342="sníž. přenesená",J342,0)</f>
        <v>0</v>
      </c>
      <c r="BI342" s="237">
        <f>IF(N342="nulová",J342,0)</f>
        <v>0</v>
      </c>
      <c r="BJ342" s="4" t="s">
        <v>75</v>
      </c>
      <c r="BK342" s="237">
        <f>ROUND(I342*H342,2)</f>
        <v>0</v>
      </c>
      <c r="BL342" s="4" t="s">
        <v>292</v>
      </c>
      <c r="BM342" s="236" t="s">
        <v>623</v>
      </c>
    </row>
    <row r="343" spans="2:65" s="1" customFormat="1">
      <c r="B343" s="14"/>
      <c r="D343" s="238" t="s">
        <v>277</v>
      </c>
      <c r="F343" s="239" t="s">
        <v>624</v>
      </c>
      <c r="L343" s="14"/>
      <c r="M343" s="240"/>
      <c r="T343" s="142"/>
      <c r="AT343" s="4" t="s">
        <v>277</v>
      </c>
      <c r="AU343" s="4" t="s">
        <v>186</v>
      </c>
    </row>
    <row r="344" spans="2:65" s="214" customFormat="1" ht="22.9" customHeight="1">
      <c r="B344" s="213"/>
      <c r="D344" s="215" t="s">
        <v>67</v>
      </c>
      <c r="E344" s="223" t="s">
        <v>625</v>
      </c>
      <c r="F344" s="223" t="s">
        <v>626</v>
      </c>
      <c r="J344" s="224">
        <f>BK344</f>
        <v>0</v>
      </c>
      <c r="L344" s="213"/>
      <c r="M344" s="218"/>
      <c r="P344" s="219">
        <f>SUM(P345:P360)</f>
        <v>0</v>
      </c>
      <c r="R344" s="219">
        <f>SUM(R345:R360)</f>
        <v>6.3549999999999995E-2</v>
      </c>
      <c r="T344" s="220">
        <f>SUM(T345:T360)</f>
        <v>0</v>
      </c>
      <c r="AR344" s="215" t="s">
        <v>77</v>
      </c>
      <c r="AT344" s="221" t="s">
        <v>67</v>
      </c>
      <c r="AU344" s="221" t="s">
        <v>75</v>
      </c>
      <c r="AY344" s="215" t="s">
        <v>268</v>
      </c>
      <c r="BK344" s="222">
        <f>SUM(BK345:BK360)</f>
        <v>0</v>
      </c>
    </row>
    <row r="345" spans="2:65" s="1" customFormat="1" ht="55.5" customHeight="1">
      <c r="B345" s="14"/>
      <c r="C345" s="225" t="s">
        <v>720</v>
      </c>
      <c r="D345" s="225" t="s">
        <v>271</v>
      </c>
      <c r="E345" s="226" t="s">
        <v>627</v>
      </c>
      <c r="F345" s="227" t="s">
        <v>628</v>
      </c>
      <c r="G345" s="228" t="s">
        <v>353</v>
      </c>
      <c r="H345" s="229">
        <v>6.4000000000000001E-2</v>
      </c>
      <c r="I345" s="22"/>
      <c r="J345" s="231">
        <f>ROUND(I345*H345,2)</f>
        <v>0</v>
      </c>
      <c r="K345" s="227" t="s">
        <v>274</v>
      </c>
      <c r="L345" s="14"/>
      <c r="M345" s="232" t="s">
        <v>3</v>
      </c>
      <c r="N345" s="233" t="s">
        <v>39</v>
      </c>
      <c r="P345" s="234">
        <f>O345*H345</f>
        <v>0</v>
      </c>
      <c r="Q345" s="234">
        <v>0</v>
      </c>
      <c r="R345" s="234">
        <f>Q345*H345</f>
        <v>0</v>
      </c>
      <c r="S345" s="234">
        <v>0</v>
      </c>
      <c r="T345" s="235">
        <f>S345*H345</f>
        <v>0</v>
      </c>
      <c r="AR345" s="236" t="s">
        <v>292</v>
      </c>
      <c r="AT345" s="236" t="s">
        <v>271</v>
      </c>
      <c r="AU345" s="236" t="s">
        <v>77</v>
      </c>
      <c r="AY345" s="4" t="s">
        <v>268</v>
      </c>
      <c r="BE345" s="237">
        <f>IF(N345="základní",J345,0)</f>
        <v>0</v>
      </c>
      <c r="BF345" s="237">
        <f>IF(N345="snížená",J345,0)</f>
        <v>0</v>
      </c>
      <c r="BG345" s="237">
        <f>IF(N345="zákl. přenesená",J345,0)</f>
        <v>0</v>
      </c>
      <c r="BH345" s="237">
        <f>IF(N345="sníž. přenesená",J345,0)</f>
        <v>0</v>
      </c>
      <c r="BI345" s="237">
        <f>IF(N345="nulová",J345,0)</f>
        <v>0</v>
      </c>
      <c r="BJ345" s="4" t="s">
        <v>75</v>
      </c>
      <c r="BK345" s="237">
        <f>ROUND(I345*H345,2)</f>
        <v>0</v>
      </c>
      <c r="BL345" s="4" t="s">
        <v>292</v>
      </c>
      <c r="BM345" s="236" t="s">
        <v>629</v>
      </c>
    </row>
    <row r="346" spans="2:65" s="1" customFormat="1">
      <c r="B346" s="14"/>
      <c r="D346" s="238" t="s">
        <v>277</v>
      </c>
      <c r="F346" s="239" t="s">
        <v>630</v>
      </c>
      <c r="L346" s="14"/>
      <c r="M346" s="240"/>
      <c r="T346" s="142"/>
      <c r="AT346" s="4" t="s">
        <v>277</v>
      </c>
      <c r="AU346" s="4" t="s">
        <v>77</v>
      </c>
    </row>
    <row r="347" spans="2:65" s="1" customFormat="1" ht="37.9" customHeight="1">
      <c r="B347" s="14"/>
      <c r="C347" s="225" t="s">
        <v>725</v>
      </c>
      <c r="D347" s="225" t="s">
        <v>271</v>
      </c>
      <c r="E347" s="226" t="s">
        <v>632</v>
      </c>
      <c r="F347" s="227" t="s">
        <v>633</v>
      </c>
      <c r="G347" s="228" t="s">
        <v>317</v>
      </c>
      <c r="H347" s="229">
        <v>3</v>
      </c>
      <c r="I347" s="22"/>
      <c r="J347" s="231">
        <f>ROUND(I347*H347,2)</f>
        <v>0</v>
      </c>
      <c r="K347" s="227" t="s">
        <v>274</v>
      </c>
      <c r="L347" s="14"/>
      <c r="M347" s="232" t="s">
        <v>3</v>
      </c>
      <c r="N347" s="233" t="s">
        <v>39</v>
      </c>
      <c r="P347" s="234">
        <f>O347*H347</f>
        <v>0</v>
      </c>
      <c r="Q347" s="234">
        <v>0</v>
      </c>
      <c r="R347" s="234">
        <f>Q347*H347</f>
        <v>0</v>
      </c>
      <c r="S347" s="234">
        <v>0</v>
      </c>
      <c r="T347" s="235">
        <f>S347*H347</f>
        <v>0</v>
      </c>
      <c r="AR347" s="236" t="s">
        <v>292</v>
      </c>
      <c r="AT347" s="236" t="s">
        <v>271</v>
      </c>
      <c r="AU347" s="236" t="s">
        <v>77</v>
      </c>
      <c r="AY347" s="4" t="s">
        <v>268</v>
      </c>
      <c r="BE347" s="237">
        <f>IF(N347="základní",J347,0)</f>
        <v>0</v>
      </c>
      <c r="BF347" s="237">
        <f>IF(N347="snížená",J347,0)</f>
        <v>0</v>
      </c>
      <c r="BG347" s="237">
        <f>IF(N347="zákl. přenesená",J347,0)</f>
        <v>0</v>
      </c>
      <c r="BH347" s="237">
        <f>IF(N347="sníž. přenesená",J347,0)</f>
        <v>0</v>
      </c>
      <c r="BI347" s="237">
        <f>IF(N347="nulová",J347,0)</f>
        <v>0</v>
      </c>
      <c r="BJ347" s="4" t="s">
        <v>75</v>
      </c>
      <c r="BK347" s="237">
        <f>ROUND(I347*H347,2)</f>
        <v>0</v>
      </c>
      <c r="BL347" s="4" t="s">
        <v>292</v>
      </c>
      <c r="BM347" s="236" t="s">
        <v>634</v>
      </c>
    </row>
    <row r="348" spans="2:65" s="1" customFormat="1">
      <c r="B348" s="14"/>
      <c r="D348" s="238" t="s">
        <v>277</v>
      </c>
      <c r="F348" s="239" t="s">
        <v>635</v>
      </c>
      <c r="L348" s="14"/>
      <c r="M348" s="240"/>
      <c r="T348" s="142"/>
      <c r="AT348" s="4" t="s">
        <v>277</v>
      </c>
      <c r="AU348" s="4" t="s">
        <v>77</v>
      </c>
    </row>
    <row r="349" spans="2:65" s="1" customFormat="1" ht="24.2" customHeight="1">
      <c r="B349" s="14"/>
      <c r="C349" s="262" t="s">
        <v>730</v>
      </c>
      <c r="D349" s="262" t="s">
        <v>383</v>
      </c>
      <c r="E349" s="263" t="s">
        <v>636</v>
      </c>
      <c r="F349" s="264" t="s">
        <v>637</v>
      </c>
      <c r="G349" s="265" t="s">
        <v>317</v>
      </c>
      <c r="H349" s="266">
        <v>2</v>
      </c>
      <c r="I349" s="24"/>
      <c r="J349" s="268">
        <f>ROUND(I349*H349,2)</f>
        <v>0</v>
      </c>
      <c r="K349" s="264" t="s">
        <v>274</v>
      </c>
      <c r="L349" s="269"/>
      <c r="M349" s="270" t="s">
        <v>3</v>
      </c>
      <c r="N349" s="271" t="s">
        <v>39</v>
      </c>
      <c r="P349" s="234">
        <f>O349*H349</f>
        <v>0</v>
      </c>
      <c r="Q349" s="234">
        <v>1.95E-2</v>
      </c>
      <c r="R349" s="234">
        <f>Q349*H349</f>
        <v>3.9E-2</v>
      </c>
      <c r="S349" s="234">
        <v>0</v>
      </c>
      <c r="T349" s="235">
        <f>S349*H349</f>
        <v>0</v>
      </c>
      <c r="AR349" s="236" t="s">
        <v>470</v>
      </c>
      <c r="AT349" s="236" t="s">
        <v>383</v>
      </c>
      <c r="AU349" s="236" t="s">
        <v>77</v>
      </c>
      <c r="AY349" s="4" t="s">
        <v>268</v>
      </c>
      <c r="BE349" s="237">
        <f>IF(N349="základní",J349,0)</f>
        <v>0</v>
      </c>
      <c r="BF349" s="237">
        <f>IF(N349="snížená",J349,0)</f>
        <v>0</v>
      </c>
      <c r="BG349" s="237">
        <f>IF(N349="zákl. přenesená",J349,0)</f>
        <v>0</v>
      </c>
      <c r="BH349" s="237">
        <f>IF(N349="sníž. přenesená",J349,0)</f>
        <v>0</v>
      </c>
      <c r="BI349" s="237">
        <f>IF(N349="nulová",J349,0)</f>
        <v>0</v>
      </c>
      <c r="BJ349" s="4" t="s">
        <v>75</v>
      </c>
      <c r="BK349" s="237">
        <f>ROUND(I349*H349,2)</f>
        <v>0</v>
      </c>
      <c r="BL349" s="4" t="s">
        <v>292</v>
      </c>
      <c r="BM349" s="236" t="s">
        <v>638</v>
      </c>
    </row>
    <row r="350" spans="2:65" s="242" customFormat="1">
      <c r="B350" s="241"/>
      <c r="D350" s="243" t="s">
        <v>279</v>
      </c>
      <c r="E350" s="244" t="s">
        <v>3</v>
      </c>
      <c r="F350" s="245" t="s">
        <v>1483</v>
      </c>
      <c r="H350" s="246">
        <v>2</v>
      </c>
      <c r="L350" s="241"/>
      <c r="M350" s="247"/>
      <c r="T350" s="248"/>
      <c r="AT350" s="244" t="s">
        <v>279</v>
      </c>
      <c r="AU350" s="244" t="s">
        <v>77</v>
      </c>
      <c r="AV350" s="242" t="s">
        <v>77</v>
      </c>
      <c r="AW350" s="242" t="s">
        <v>30</v>
      </c>
      <c r="AX350" s="242" t="s">
        <v>75</v>
      </c>
      <c r="AY350" s="244" t="s">
        <v>268</v>
      </c>
    </row>
    <row r="351" spans="2:65" s="1" customFormat="1" ht="24.2" customHeight="1">
      <c r="B351" s="14"/>
      <c r="C351" s="262" t="s">
        <v>739</v>
      </c>
      <c r="D351" s="262" t="s">
        <v>383</v>
      </c>
      <c r="E351" s="263" t="s">
        <v>1484</v>
      </c>
      <c r="F351" s="264" t="s">
        <v>1485</v>
      </c>
      <c r="G351" s="265" t="s">
        <v>317</v>
      </c>
      <c r="H351" s="266">
        <v>1</v>
      </c>
      <c r="I351" s="24"/>
      <c r="J351" s="268">
        <f>ROUND(I351*H351,2)</f>
        <v>0</v>
      </c>
      <c r="K351" s="264" t="s">
        <v>274</v>
      </c>
      <c r="L351" s="269"/>
      <c r="M351" s="270" t="s">
        <v>3</v>
      </c>
      <c r="N351" s="271" t="s">
        <v>39</v>
      </c>
      <c r="P351" s="234">
        <f>O351*H351</f>
        <v>0</v>
      </c>
      <c r="Q351" s="234">
        <v>1.7500000000000002E-2</v>
      </c>
      <c r="R351" s="234">
        <f>Q351*H351</f>
        <v>1.7500000000000002E-2</v>
      </c>
      <c r="S351" s="234">
        <v>0</v>
      </c>
      <c r="T351" s="235">
        <f>S351*H351</f>
        <v>0</v>
      </c>
      <c r="AR351" s="236" t="s">
        <v>470</v>
      </c>
      <c r="AT351" s="236" t="s">
        <v>383</v>
      </c>
      <c r="AU351" s="236" t="s">
        <v>77</v>
      </c>
      <c r="AY351" s="4" t="s">
        <v>268</v>
      </c>
      <c r="BE351" s="237">
        <f>IF(N351="základní",J351,0)</f>
        <v>0</v>
      </c>
      <c r="BF351" s="237">
        <f>IF(N351="snížená",J351,0)</f>
        <v>0</v>
      </c>
      <c r="BG351" s="237">
        <f>IF(N351="zákl. přenesená",J351,0)</f>
        <v>0</v>
      </c>
      <c r="BH351" s="237">
        <f>IF(N351="sníž. přenesená",J351,0)</f>
        <v>0</v>
      </c>
      <c r="BI351" s="237">
        <f>IF(N351="nulová",J351,0)</f>
        <v>0</v>
      </c>
      <c r="BJ351" s="4" t="s">
        <v>75</v>
      </c>
      <c r="BK351" s="237">
        <f>ROUND(I351*H351,2)</f>
        <v>0</v>
      </c>
      <c r="BL351" s="4" t="s">
        <v>292</v>
      </c>
      <c r="BM351" s="236" t="s">
        <v>1486</v>
      </c>
    </row>
    <row r="352" spans="2:65" s="242" customFormat="1">
      <c r="B352" s="241"/>
      <c r="D352" s="243" t="s">
        <v>279</v>
      </c>
      <c r="E352" s="244" t="s">
        <v>3</v>
      </c>
      <c r="F352" s="245" t="s">
        <v>1445</v>
      </c>
      <c r="H352" s="246">
        <v>1</v>
      </c>
      <c r="L352" s="241"/>
      <c r="M352" s="247"/>
      <c r="T352" s="248"/>
      <c r="AT352" s="244" t="s">
        <v>279</v>
      </c>
      <c r="AU352" s="244" t="s">
        <v>77</v>
      </c>
      <c r="AV352" s="242" t="s">
        <v>77</v>
      </c>
      <c r="AW352" s="242" t="s">
        <v>30</v>
      </c>
      <c r="AX352" s="242" t="s">
        <v>75</v>
      </c>
      <c r="AY352" s="244" t="s">
        <v>268</v>
      </c>
    </row>
    <row r="353" spans="2:65" s="1" customFormat="1" ht="24.2" customHeight="1">
      <c r="B353" s="14"/>
      <c r="C353" s="225" t="s">
        <v>744</v>
      </c>
      <c r="D353" s="225" t="s">
        <v>271</v>
      </c>
      <c r="E353" s="226" t="s">
        <v>639</v>
      </c>
      <c r="F353" s="227" t="s">
        <v>640</v>
      </c>
      <c r="G353" s="228" t="s">
        <v>317</v>
      </c>
      <c r="H353" s="229">
        <v>3</v>
      </c>
      <c r="I353" s="22"/>
      <c r="J353" s="231">
        <f>ROUND(I353*H353,2)</f>
        <v>0</v>
      </c>
      <c r="K353" s="227" t="s">
        <v>274</v>
      </c>
      <c r="L353" s="14"/>
      <c r="M353" s="232" t="s">
        <v>3</v>
      </c>
      <c r="N353" s="233" t="s">
        <v>39</v>
      </c>
      <c r="P353" s="234">
        <f>O353*H353</f>
        <v>0</v>
      </c>
      <c r="Q353" s="234">
        <v>0</v>
      </c>
      <c r="R353" s="234">
        <f>Q353*H353</f>
        <v>0</v>
      </c>
      <c r="S353" s="234">
        <v>0</v>
      </c>
      <c r="T353" s="235">
        <f>S353*H353</f>
        <v>0</v>
      </c>
      <c r="AR353" s="236" t="s">
        <v>292</v>
      </c>
      <c r="AT353" s="236" t="s">
        <v>271</v>
      </c>
      <c r="AU353" s="236" t="s">
        <v>77</v>
      </c>
      <c r="AY353" s="4" t="s">
        <v>268</v>
      </c>
      <c r="BE353" s="237">
        <f>IF(N353="základní",J353,0)</f>
        <v>0</v>
      </c>
      <c r="BF353" s="237">
        <f>IF(N353="snížená",J353,0)</f>
        <v>0</v>
      </c>
      <c r="BG353" s="237">
        <f>IF(N353="zákl. přenesená",J353,0)</f>
        <v>0</v>
      </c>
      <c r="BH353" s="237">
        <f>IF(N353="sníž. přenesená",J353,0)</f>
        <v>0</v>
      </c>
      <c r="BI353" s="237">
        <f>IF(N353="nulová",J353,0)</f>
        <v>0</v>
      </c>
      <c r="BJ353" s="4" t="s">
        <v>75</v>
      </c>
      <c r="BK353" s="237">
        <f>ROUND(I353*H353,2)</f>
        <v>0</v>
      </c>
      <c r="BL353" s="4" t="s">
        <v>292</v>
      </c>
      <c r="BM353" s="236" t="s">
        <v>641</v>
      </c>
    </row>
    <row r="354" spans="2:65" s="1" customFormat="1">
      <c r="B354" s="14"/>
      <c r="D354" s="238" t="s">
        <v>277</v>
      </c>
      <c r="F354" s="239" t="s">
        <v>642</v>
      </c>
      <c r="L354" s="14"/>
      <c r="M354" s="240"/>
      <c r="T354" s="142"/>
      <c r="AT354" s="4" t="s">
        <v>277</v>
      </c>
      <c r="AU354" s="4" t="s">
        <v>77</v>
      </c>
    </row>
    <row r="355" spans="2:65" s="1" customFormat="1" ht="24.2" customHeight="1">
      <c r="B355" s="14"/>
      <c r="C355" s="262" t="s">
        <v>750</v>
      </c>
      <c r="D355" s="262" t="s">
        <v>383</v>
      </c>
      <c r="E355" s="263" t="s">
        <v>644</v>
      </c>
      <c r="F355" s="264" t="s">
        <v>645</v>
      </c>
      <c r="G355" s="265" t="s">
        <v>317</v>
      </c>
      <c r="H355" s="266">
        <v>2</v>
      </c>
      <c r="I355" s="24"/>
      <c r="J355" s="268">
        <f>ROUND(I355*H355,2)</f>
        <v>0</v>
      </c>
      <c r="K355" s="264" t="s">
        <v>274</v>
      </c>
      <c r="L355" s="269"/>
      <c r="M355" s="270" t="s">
        <v>3</v>
      </c>
      <c r="N355" s="271" t="s">
        <v>39</v>
      </c>
      <c r="P355" s="234">
        <f>O355*H355</f>
        <v>0</v>
      </c>
      <c r="Q355" s="234">
        <v>1.4999999999999999E-4</v>
      </c>
      <c r="R355" s="234">
        <f>Q355*H355</f>
        <v>2.9999999999999997E-4</v>
      </c>
      <c r="S355" s="234">
        <v>0</v>
      </c>
      <c r="T355" s="235">
        <f>S355*H355</f>
        <v>0</v>
      </c>
      <c r="AR355" s="236" t="s">
        <v>470</v>
      </c>
      <c r="AT355" s="236" t="s">
        <v>383</v>
      </c>
      <c r="AU355" s="236" t="s">
        <v>77</v>
      </c>
      <c r="AY355" s="4" t="s">
        <v>268</v>
      </c>
      <c r="BE355" s="237">
        <f>IF(N355="základní",J355,0)</f>
        <v>0</v>
      </c>
      <c r="BF355" s="237">
        <f>IF(N355="snížená",J355,0)</f>
        <v>0</v>
      </c>
      <c r="BG355" s="237">
        <f>IF(N355="zákl. přenesená",J355,0)</f>
        <v>0</v>
      </c>
      <c r="BH355" s="237">
        <f>IF(N355="sníž. přenesená",J355,0)</f>
        <v>0</v>
      </c>
      <c r="BI355" s="237">
        <f>IF(N355="nulová",J355,0)</f>
        <v>0</v>
      </c>
      <c r="BJ355" s="4" t="s">
        <v>75</v>
      </c>
      <c r="BK355" s="237">
        <f>ROUND(I355*H355,2)</f>
        <v>0</v>
      </c>
      <c r="BL355" s="4" t="s">
        <v>292</v>
      </c>
      <c r="BM355" s="236" t="s">
        <v>646</v>
      </c>
    </row>
    <row r="356" spans="2:65" s="1" customFormat="1" ht="24.2" customHeight="1">
      <c r="B356" s="14"/>
      <c r="C356" s="262" t="s">
        <v>757</v>
      </c>
      <c r="D356" s="262" t="s">
        <v>383</v>
      </c>
      <c r="E356" s="263" t="s">
        <v>906</v>
      </c>
      <c r="F356" s="264" t="s">
        <v>907</v>
      </c>
      <c r="G356" s="265" t="s">
        <v>317</v>
      </c>
      <c r="H356" s="266">
        <v>1</v>
      </c>
      <c r="I356" s="24"/>
      <c r="J356" s="268">
        <f>ROUND(I356*H356,2)</f>
        <v>0</v>
      </c>
      <c r="K356" s="264" t="s">
        <v>274</v>
      </c>
      <c r="L356" s="269"/>
      <c r="M356" s="270" t="s">
        <v>3</v>
      </c>
      <c r="N356" s="271" t="s">
        <v>39</v>
      </c>
      <c r="P356" s="234">
        <f>O356*H356</f>
        <v>0</v>
      </c>
      <c r="Q356" s="234">
        <v>1.4999999999999999E-4</v>
      </c>
      <c r="R356" s="234">
        <f>Q356*H356</f>
        <v>1.4999999999999999E-4</v>
      </c>
      <c r="S356" s="234">
        <v>0</v>
      </c>
      <c r="T356" s="235">
        <f>S356*H356</f>
        <v>0</v>
      </c>
      <c r="AR356" s="236" t="s">
        <v>470</v>
      </c>
      <c r="AT356" s="236" t="s">
        <v>383</v>
      </c>
      <c r="AU356" s="236" t="s">
        <v>77</v>
      </c>
      <c r="AY356" s="4" t="s">
        <v>268</v>
      </c>
      <c r="BE356" s="237">
        <f>IF(N356="základní",J356,0)</f>
        <v>0</v>
      </c>
      <c r="BF356" s="237">
        <f>IF(N356="snížená",J356,0)</f>
        <v>0</v>
      </c>
      <c r="BG356" s="237">
        <f>IF(N356="zákl. přenesená",J356,0)</f>
        <v>0</v>
      </c>
      <c r="BH356" s="237">
        <f>IF(N356="sníž. přenesená",J356,0)</f>
        <v>0</v>
      </c>
      <c r="BI356" s="237">
        <f>IF(N356="nulová",J356,0)</f>
        <v>0</v>
      </c>
      <c r="BJ356" s="4" t="s">
        <v>75</v>
      </c>
      <c r="BK356" s="237">
        <f>ROUND(I356*H356,2)</f>
        <v>0</v>
      </c>
      <c r="BL356" s="4" t="s">
        <v>292</v>
      </c>
      <c r="BM356" s="236" t="s">
        <v>1487</v>
      </c>
    </row>
    <row r="357" spans="2:65" s="1" customFormat="1" ht="24.2" customHeight="1">
      <c r="B357" s="14"/>
      <c r="C357" s="225" t="s">
        <v>763</v>
      </c>
      <c r="D357" s="225" t="s">
        <v>271</v>
      </c>
      <c r="E357" s="226" t="s">
        <v>648</v>
      </c>
      <c r="F357" s="227" t="s">
        <v>649</v>
      </c>
      <c r="G357" s="228" t="s">
        <v>317</v>
      </c>
      <c r="H357" s="229">
        <v>3</v>
      </c>
      <c r="I357" s="22"/>
      <c r="J357" s="231">
        <f>ROUND(I357*H357,2)</f>
        <v>0</v>
      </c>
      <c r="K357" s="227" t="s">
        <v>274</v>
      </c>
      <c r="L357" s="14"/>
      <c r="M357" s="232" t="s">
        <v>3</v>
      </c>
      <c r="N357" s="233" t="s">
        <v>39</v>
      </c>
      <c r="P357" s="234">
        <f>O357*H357</f>
        <v>0</v>
      </c>
      <c r="Q357" s="234">
        <v>0</v>
      </c>
      <c r="R357" s="234">
        <f>Q357*H357</f>
        <v>0</v>
      </c>
      <c r="S357" s="234">
        <v>0</v>
      </c>
      <c r="T357" s="235">
        <f>S357*H357</f>
        <v>0</v>
      </c>
      <c r="AR357" s="236" t="s">
        <v>292</v>
      </c>
      <c r="AT357" s="236" t="s">
        <v>271</v>
      </c>
      <c r="AU357" s="236" t="s">
        <v>77</v>
      </c>
      <c r="AY357" s="4" t="s">
        <v>268</v>
      </c>
      <c r="BE357" s="237">
        <f>IF(N357="základní",J357,0)</f>
        <v>0</v>
      </c>
      <c r="BF357" s="237">
        <f>IF(N357="snížená",J357,0)</f>
        <v>0</v>
      </c>
      <c r="BG357" s="237">
        <f>IF(N357="zákl. přenesená",J357,0)</f>
        <v>0</v>
      </c>
      <c r="BH357" s="237">
        <f>IF(N357="sníž. přenesená",J357,0)</f>
        <v>0</v>
      </c>
      <c r="BI357" s="237">
        <f>IF(N357="nulová",J357,0)</f>
        <v>0</v>
      </c>
      <c r="BJ357" s="4" t="s">
        <v>75</v>
      </c>
      <c r="BK357" s="237">
        <f>ROUND(I357*H357,2)</f>
        <v>0</v>
      </c>
      <c r="BL357" s="4" t="s">
        <v>292</v>
      </c>
      <c r="BM357" s="236" t="s">
        <v>650</v>
      </c>
    </row>
    <row r="358" spans="2:65" s="1" customFormat="1">
      <c r="B358" s="14"/>
      <c r="D358" s="238" t="s">
        <v>277</v>
      </c>
      <c r="F358" s="239" t="s">
        <v>651</v>
      </c>
      <c r="L358" s="14"/>
      <c r="M358" s="240"/>
      <c r="T358" s="142"/>
      <c r="AT358" s="4" t="s">
        <v>277</v>
      </c>
      <c r="AU358" s="4" t="s">
        <v>77</v>
      </c>
    </row>
    <row r="359" spans="2:65" s="1" customFormat="1" ht="16.5" customHeight="1">
      <c r="B359" s="14"/>
      <c r="C359" s="262" t="s">
        <v>768</v>
      </c>
      <c r="D359" s="262" t="s">
        <v>383</v>
      </c>
      <c r="E359" s="263" t="s">
        <v>653</v>
      </c>
      <c r="F359" s="264" t="s">
        <v>654</v>
      </c>
      <c r="G359" s="265" t="s">
        <v>317</v>
      </c>
      <c r="H359" s="266">
        <v>2</v>
      </c>
      <c r="I359" s="24"/>
      <c r="J359" s="268">
        <f>ROUND(I359*H359,2)</f>
        <v>0</v>
      </c>
      <c r="K359" s="264" t="s">
        <v>274</v>
      </c>
      <c r="L359" s="269"/>
      <c r="M359" s="270" t="s">
        <v>3</v>
      </c>
      <c r="N359" s="271" t="s">
        <v>39</v>
      </c>
      <c r="P359" s="234">
        <f>O359*H359</f>
        <v>0</v>
      </c>
      <c r="Q359" s="234">
        <v>2.2000000000000001E-3</v>
      </c>
      <c r="R359" s="234">
        <f>Q359*H359</f>
        <v>4.4000000000000003E-3</v>
      </c>
      <c r="S359" s="234">
        <v>0</v>
      </c>
      <c r="T359" s="235">
        <f>S359*H359</f>
        <v>0</v>
      </c>
      <c r="AR359" s="236" t="s">
        <v>470</v>
      </c>
      <c r="AT359" s="236" t="s">
        <v>383</v>
      </c>
      <c r="AU359" s="236" t="s">
        <v>77</v>
      </c>
      <c r="AY359" s="4" t="s">
        <v>268</v>
      </c>
      <c r="BE359" s="237">
        <f>IF(N359="základní",J359,0)</f>
        <v>0</v>
      </c>
      <c r="BF359" s="237">
        <f>IF(N359="snížená",J359,0)</f>
        <v>0</v>
      </c>
      <c r="BG359" s="237">
        <f>IF(N359="zákl. přenesená",J359,0)</f>
        <v>0</v>
      </c>
      <c r="BH359" s="237">
        <f>IF(N359="sníž. přenesená",J359,0)</f>
        <v>0</v>
      </c>
      <c r="BI359" s="237">
        <f>IF(N359="nulová",J359,0)</f>
        <v>0</v>
      </c>
      <c r="BJ359" s="4" t="s">
        <v>75</v>
      </c>
      <c r="BK359" s="237">
        <f>ROUND(I359*H359,2)</f>
        <v>0</v>
      </c>
      <c r="BL359" s="4" t="s">
        <v>292</v>
      </c>
      <c r="BM359" s="236" t="s">
        <v>655</v>
      </c>
    </row>
    <row r="360" spans="2:65" s="1" customFormat="1" ht="16.5" customHeight="1">
      <c r="B360" s="14"/>
      <c r="C360" s="262" t="s">
        <v>773</v>
      </c>
      <c r="D360" s="262" t="s">
        <v>383</v>
      </c>
      <c r="E360" s="263" t="s">
        <v>909</v>
      </c>
      <c r="F360" s="264" t="s">
        <v>910</v>
      </c>
      <c r="G360" s="265" t="s">
        <v>317</v>
      </c>
      <c r="H360" s="266">
        <v>1</v>
      </c>
      <c r="I360" s="24"/>
      <c r="J360" s="268">
        <f>ROUND(I360*H360,2)</f>
        <v>0</v>
      </c>
      <c r="K360" s="264" t="s">
        <v>274</v>
      </c>
      <c r="L360" s="269"/>
      <c r="M360" s="270" t="s">
        <v>3</v>
      </c>
      <c r="N360" s="271" t="s">
        <v>39</v>
      </c>
      <c r="P360" s="234">
        <f>O360*H360</f>
        <v>0</v>
      </c>
      <c r="Q360" s="234">
        <v>2.2000000000000001E-3</v>
      </c>
      <c r="R360" s="234">
        <f>Q360*H360</f>
        <v>2.2000000000000001E-3</v>
      </c>
      <c r="S360" s="234">
        <v>0</v>
      </c>
      <c r="T360" s="235">
        <f>S360*H360</f>
        <v>0</v>
      </c>
      <c r="AR360" s="236" t="s">
        <v>470</v>
      </c>
      <c r="AT360" s="236" t="s">
        <v>383</v>
      </c>
      <c r="AU360" s="236" t="s">
        <v>77</v>
      </c>
      <c r="AY360" s="4" t="s">
        <v>268</v>
      </c>
      <c r="BE360" s="237">
        <f>IF(N360="základní",J360,0)</f>
        <v>0</v>
      </c>
      <c r="BF360" s="237">
        <f>IF(N360="snížená",J360,0)</f>
        <v>0</v>
      </c>
      <c r="BG360" s="237">
        <f>IF(N360="zákl. přenesená",J360,0)</f>
        <v>0</v>
      </c>
      <c r="BH360" s="237">
        <f>IF(N360="sníž. přenesená",J360,0)</f>
        <v>0</v>
      </c>
      <c r="BI360" s="237">
        <f>IF(N360="nulová",J360,0)</f>
        <v>0</v>
      </c>
      <c r="BJ360" s="4" t="s">
        <v>75</v>
      </c>
      <c r="BK360" s="237">
        <f>ROUND(I360*H360,2)</f>
        <v>0</v>
      </c>
      <c r="BL360" s="4" t="s">
        <v>292</v>
      </c>
      <c r="BM360" s="236" t="s">
        <v>1488</v>
      </c>
    </row>
    <row r="361" spans="2:65" s="214" customFormat="1" ht="22.9" customHeight="1">
      <c r="B361" s="213"/>
      <c r="D361" s="215" t="s">
        <v>67</v>
      </c>
      <c r="E361" s="223" t="s">
        <v>656</v>
      </c>
      <c r="F361" s="223" t="s">
        <v>657</v>
      </c>
      <c r="J361" s="224">
        <f>BK361</f>
        <v>0</v>
      </c>
      <c r="L361" s="213"/>
      <c r="M361" s="218"/>
      <c r="P361" s="219">
        <f>P362+SUM(P363:P386)</f>
        <v>0</v>
      </c>
      <c r="R361" s="219">
        <f>R362+SUM(R363:R386)</f>
        <v>0.75154383000000002</v>
      </c>
      <c r="T361" s="220">
        <f>T362+SUM(T363:T386)</f>
        <v>0</v>
      </c>
      <c r="AR361" s="215" t="s">
        <v>77</v>
      </c>
      <c r="AT361" s="221" t="s">
        <v>67</v>
      </c>
      <c r="AU361" s="221" t="s">
        <v>75</v>
      </c>
      <c r="AY361" s="215" t="s">
        <v>268</v>
      </c>
      <c r="BK361" s="222">
        <f>BK362+SUM(BK363:BK386)</f>
        <v>0</v>
      </c>
    </row>
    <row r="362" spans="2:65" s="1" customFormat="1" ht="24.2" customHeight="1">
      <c r="B362" s="14"/>
      <c r="C362" s="225" t="s">
        <v>777</v>
      </c>
      <c r="D362" s="225" t="s">
        <v>271</v>
      </c>
      <c r="E362" s="226" t="s">
        <v>1489</v>
      </c>
      <c r="F362" s="227" t="s">
        <v>1490</v>
      </c>
      <c r="G362" s="228" t="s">
        <v>184</v>
      </c>
      <c r="H362" s="229">
        <v>20.309999999999999</v>
      </c>
      <c r="I362" s="22"/>
      <c r="J362" s="231">
        <f>ROUND(I362*H362,2)</f>
        <v>0</v>
      </c>
      <c r="K362" s="227" t="s">
        <v>274</v>
      </c>
      <c r="L362" s="14"/>
      <c r="M362" s="232" t="s">
        <v>3</v>
      </c>
      <c r="N362" s="233" t="s">
        <v>39</v>
      </c>
      <c r="P362" s="234">
        <f>O362*H362</f>
        <v>0</v>
      </c>
      <c r="Q362" s="234">
        <v>5.0000000000000001E-4</v>
      </c>
      <c r="R362" s="234">
        <f>Q362*H362</f>
        <v>1.0154999999999999E-2</v>
      </c>
      <c r="S362" s="234">
        <v>0</v>
      </c>
      <c r="T362" s="235">
        <f>S362*H362</f>
        <v>0</v>
      </c>
      <c r="AR362" s="236" t="s">
        <v>292</v>
      </c>
      <c r="AT362" s="236" t="s">
        <v>271</v>
      </c>
      <c r="AU362" s="236" t="s">
        <v>77</v>
      </c>
      <c r="AY362" s="4" t="s">
        <v>268</v>
      </c>
      <c r="BE362" s="237">
        <f>IF(N362="základní",J362,0)</f>
        <v>0</v>
      </c>
      <c r="BF362" s="237">
        <f>IF(N362="snížená",J362,0)</f>
        <v>0</v>
      </c>
      <c r="BG362" s="237">
        <f>IF(N362="zákl. přenesená",J362,0)</f>
        <v>0</v>
      </c>
      <c r="BH362" s="237">
        <f>IF(N362="sníž. přenesená",J362,0)</f>
        <v>0</v>
      </c>
      <c r="BI362" s="237">
        <f>IF(N362="nulová",J362,0)</f>
        <v>0</v>
      </c>
      <c r="BJ362" s="4" t="s">
        <v>75</v>
      </c>
      <c r="BK362" s="237">
        <f>ROUND(I362*H362,2)</f>
        <v>0</v>
      </c>
      <c r="BL362" s="4" t="s">
        <v>292</v>
      </c>
      <c r="BM362" s="236" t="s">
        <v>664</v>
      </c>
    </row>
    <row r="363" spans="2:65" s="1" customFormat="1">
      <c r="B363" s="14"/>
      <c r="D363" s="238" t="s">
        <v>277</v>
      </c>
      <c r="F363" s="239" t="s">
        <v>1491</v>
      </c>
      <c r="L363" s="14"/>
      <c r="M363" s="240"/>
      <c r="T363" s="142"/>
      <c r="AT363" s="4" t="s">
        <v>277</v>
      </c>
      <c r="AU363" s="4" t="s">
        <v>77</v>
      </c>
    </row>
    <row r="364" spans="2:65" s="242" customFormat="1">
      <c r="B364" s="241"/>
      <c r="D364" s="243" t="s">
        <v>279</v>
      </c>
      <c r="E364" s="244" t="s">
        <v>3</v>
      </c>
      <c r="F364" s="245" t="s">
        <v>182</v>
      </c>
      <c r="H364" s="246">
        <v>20.309999999999999</v>
      </c>
      <c r="L364" s="241"/>
      <c r="M364" s="247"/>
      <c r="T364" s="248"/>
      <c r="AT364" s="244" t="s">
        <v>279</v>
      </c>
      <c r="AU364" s="244" t="s">
        <v>77</v>
      </c>
      <c r="AV364" s="242" t="s">
        <v>77</v>
      </c>
      <c r="AW364" s="242" t="s">
        <v>30</v>
      </c>
      <c r="AX364" s="242" t="s">
        <v>68</v>
      </c>
      <c r="AY364" s="244" t="s">
        <v>268</v>
      </c>
    </row>
    <row r="365" spans="2:65" s="250" customFormat="1">
      <c r="B365" s="249"/>
      <c r="D365" s="243" t="s">
        <v>279</v>
      </c>
      <c r="E365" s="251" t="s">
        <v>3</v>
      </c>
      <c r="F365" s="252" t="s">
        <v>298</v>
      </c>
      <c r="H365" s="253">
        <v>20.309999999999999</v>
      </c>
      <c r="L365" s="249"/>
      <c r="M365" s="254"/>
      <c r="T365" s="255"/>
      <c r="AT365" s="251" t="s">
        <v>279</v>
      </c>
      <c r="AU365" s="251" t="s">
        <v>77</v>
      </c>
      <c r="AV365" s="250" t="s">
        <v>275</v>
      </c>
      <c r="AW365" s="250" t="s">
        <v>30</v>
      </c>
      <c r="AX365" s="250" t="s">
        <v>75</v>
      </c>
      <c r="AY365" s="251" t="s">
        <v>268</v>
      </c>
    </row>
    <row r="366" spans="2:65" s="1" customFormat="1" ht="37.9" customHeight="1">
      <c r="B366" s="14"/>
      <c r="C366" s="225" t="s">
        <v>781</v>
      </c>
      <c r="D366" s="225" t="s">
        <v>271</v>
      </c>
      <c r="E366" s="226" t="s">
        <v>666</v>
      </c>
      <c r="F366" s="227" t="s">
        <v>667</v>
      </c>
      <c r="G366" s="228" t="s">
        <v>184</v>
      </c>
      <c r="H366" s="229">
        <v>18.754999999999999</v>
      </c>
      <c r="I366" s="22"/>
      <c r="J366" s="231">
        <f>ROUND(I366*H366,2)</f>
        <v>0</v>
      </c>
      <c r="K366" s="227" t="s">
        <v>274</v>
      </c>
      <c r="L366" s="14"/>
      <c r="M366" s="232" t="s">
        <v>3</v>
      </c>
      <c r="N366" s="233" t="s">
        <v>39</v>
      </c>
      <c r="P366" s="234">
        <f>O366*H366</f>
        <v>0</v>
      </c>
      <c r="Q366" s="234">
        <v>5.9959999999999996E-3</v>
      </c>
      <c r="R366" s="234">
        <f>Q366*H366</f>
        <v>0.11245497999999998</v>
      </c>
      <c r="S366" s="234">
        <v>0</v>
      </c>
      <c r="T366" s="235">
        <f>S366*H366</f>
        <v>0</v>
      </c>
      <c r="AR366" s="236" t="s">
        <v>292</v>
      </c>
      <c r="AT366" s="236" t="s">
        <v>271</v>
      </c>
      <c r="AU366" s="236" t="s">
        <v>77</v>
      </c>
      <c r="AY366" s="4" t="s">
        <v>268</v>
      </c>
      <c r="BE366" s="237">
        <f>IF(N366="základní",J366,0)</f>
        <v>0</v>
      </c>
      <c r="BF366" s="237">
        <f>IF(N366="snížená",J366,0)</f>
        <v>0</v>
      </c>
      <c r="BG366" s="237">
        <f>IF(N366="zákl. přenesená",J366,0)</f>
        <v>0</v>
      </c>
      <c r="BH366" s="237">
        <f>IF(N366="sníž. přenesená",J366,0)</f>
        <v>0</v>
      </c>
      <c r="BI366" s="237">
        <f>IF(N366="nulová",J366,0)</f>
        <v>0</v>
      </c>
      <c r="BJ366" s="4" t="s">
        <v>75</v>
      </c>
      <c r="BK366" s="237">
        <f>ROUND(I366*H366,2)</f>
        <v>0</v>
      </c>
      <c r="BL366" s="4" t="s">
        <v>292</v>
      </c>
      <c r="BM366" s="236" t="s">
        <v>1616</v>
      </c>
    </row>
    <row r="367" spans="2:65" s="1" customFormat="1">
      <c r="B367" s="14"/>
      <c r="D367" s="238" t="s">
        <v>277</v>
      </c>
      <c r="F367" s="239" t="s">
        <v>669</v>
      </c>
      <c r="L367" s="14"/>
      <c r="M367" s="240"/>
      <c r="T367" s="142"/>
      <c r="AT367" s="4" t="s">
        <v>277</v>
      </c>
      <c r="AU367" s="4" t="s">
        <v>77</v>
      </c>
    </row>
    <row r="368" spans="2:65" s="1" customFormat="1" ht="37.9" customHeight="1">
      <c r="B368" s="14"/>
      <c r="C368" s="225" t="s">
        <v>784</v>
      </c>
      <c r="D368" s="225" t="s">
        <v>271</v>
      </c>
      <c r="E368" s="226" t="s">
        <v>1548</v>
      </c>
      <c r="F368" s="227" t="s">
        <v>1549</v>
      </c>
      <c r="G368" s="228" t="s">
        <v>379</v>
      </c>
      <c r="H368" s="229">
        <v>3.77</v>
      </c>
      <c r="I368" s="22"/>
      <c r="J368" s="231">
        <f>ROUND(I368*H368,2)</f>
        <v>0</v>
      </c>
      <c r="K368" s="227" t="s">
        <v>274</v>
      </c>
      <c r="L368" s="14"/>
      <c r="M368" s="232" t="s">
        <v>3</v>
      </c>
      <c r="N368" s="233" t="s">
        <v>39</v>
      </c>
      <c r="P368" s="234">
        <f>O368*H368</f>
        <v>0</v>
      </c>
      <c r="Q368" s="234">
        <v>1.5299999999999999E-3</v>
      </c>
      <c r="R368" s="234">
        <f>Q368*H368</f>
        <v>5.7681E-3</v>
      </c>
      <c r="S368" s="234">
        <v>0</v>
      </c>
      <c r="T368" s="235">
        <f>S368*H368</f>
        <v>0</v>
      </c>
      <c r="AR368" s="236" t="s">
        <v>292</v>
      </c>
      <c r="AT368" s="236" t="s">
        <v>271</v>
      </c>
      <c r="AU368" s="236" t="s">
        <v>77</v>
      </c>
      <c r="AY368" s="4" t="s">
        <v>268</v>
      </c>
      <c r="BE368" s="237">
        <f>IF(N368="základní",J368,0)</f>
        <v>0</v>
      </c>
      <c r="BF368" s="237">
        <f>IF(N368="snížená",J368,0)</f>
        <v>0</v>
      </c>
      <c r="BG368" s="237">
        <f>IF(N368="zákl. přenesená",J368,0)</f>
        <v>0</v>
      </c>
      <c r="BH368" s="237">
        <f>IF(N368="sníž. přenesená",J368,0)</f>
        <v>0</v>
      </c>
      <c r="BI368" s="237">
        <f>IF(N368="nulová",J368,0)</f>
        <v>0</v>
      </c>
      <c r="BJ368" s="4" t="s">
        <v>75</v>
      </c>
      <c r="BK368" s="237">
        <f>ROUND(I368*H368,2)</f>
        <v>0</v>
      </c>
      <c r="BL368" s="4" t="s">
        <v>292</v>
      </c>
      <c r="BM368" s="236" t="s">
        <v>1617</v>
      </c>
    </row>
    <row r="369" spans="2:65" s="1" customFormat="1">
      <c r="B369" s="14"/>
      <c r="D369" s="238" t="s">
        <v>277</v>
      </c>
      <c r="F369" s="239" t="s">
        <v>1551</v>
      </c>
      <c r="L369" s="14"/>
      <c r="M369" s="240"/>
      <c r="T369" s="142"/>
      <c r="AT369" s="4" t="s">
        <v>277</v>
      </c>
      <c r="AU369" s="4" t="s">
        <v>77</v>
      </c>
    </row>
    <row r="370" spans="2:65" s="242" customFormat="1">
      <c r="B370" s="241"/>
      <c r="D370" s="243" t="s">
        <v>279</v>
      </c>
      <c r="E370" s="244" t="s">
        <v>3</v>
      </c>
      <c r="F370" s="245" t="s">
        <v>1522</v>
      </c>
      <c r="H370" s="246">
        <v>3.77</v>
      </c>
      <c r="L370" s="241"/>
      <c r="M370" s="247"/>
      <c r="T370" s="248"/>
      <c r="AT370" s="244" t="s">
        <v>279</v>
      </c>
      <c r="AU370" s="244" t="s">
        <v>77</v>
      </c>
      <c r="AV370" s="242" t="s">
        <v>77</v>
      </c>
      <c r="AW370" s="242" t="s">
        <v>30</v>
      </c>
      <c r="AX370" s="242" t="s">
        <v>75</v>
      </c>
      <c r="AY370" s="244" t="s">
        <v>268</v>
      </c>
    </row>
    <row r="371" spans="2:65" s="1" customFormat="1" ht="37.9" customHeight="1">
      <c r="B371" s="14"/>
      <c r="C371" s="225" t="s">
        <v>791</v>
      </c>
      <c r="D371" s="225" t="s">
        <v>271</v>
      </c>
      <c r="E371" s="226" t="s">
        <v>1552</v>
      </c>
      <c r="F371" s="227" t="s">
        <v>1553</v>
      </c>
      <c r="G371" s="228" t="s">
        <v>379</v>
      </c>
      <c r="H371" s="229">
        <v>3.77</v>
      </c>
      <c r="I371" s="22"/>
      <c r="J371" s="231">
        <f>ROUND(I371*H371,2)</f>
        <v>0</v>
      </c>
      <c r="K371" s="227" t="s">
        <v>274</v>
      </c>
      <c r="L371" s="14"/>
      <c r="M371" s="232" t="s">
        <v>3</v>
      </c>
      <c r="N371" s="233" t="s">
        <v>39</v>
      </c>
      <c r="P371" s="234">
        <f>O371*H371</f>
        <v>0</v>
      </c>
      <c r="Q371" s="234">
        <v>7.5000000000000002E-4</v>
      </c>
      <c r="R371" s="234">
        <f>Q371*H371</f>
        <v>2.8275000000000002E-3</v>
      </c>
      <c r="S371" s="234">
        <v>0</v>
      </c>
      <c r="T371" s="235">
        <f>S371*H371</f>
        <v>0</v>
      </c>
      <c r="AR371" s="236" t="s">
        <v>292</v>
      </c>
      <c r="AT371" s="236" t="s">
        <v>271</v>
      </c>
      <c r="AU371" s="236" t="s">
        <v>77</v>
      </c>
      <c r="AY371" s="4" t="s">
        <v>268</v>
      </c>
      <c r="BE371" s="237">
        <f>IF(N371="základní",J371,0)</f>
        <v>0</v>
      </c>
      <c r="BF371" s="237">
        <f>IF(N371="snížená",J371,0)</f>
        <v>0</v>
      </c>
      <c r="BG371" s="237">
        <f>IF(N371="zákl. přenesená",J371,0)</f>
        <v>0</v>
      </c>
      <c r="BH371" s="237">
        <f>IF(N371="sníž. přenesená",J371,0)</f>
        <v>0</v>
      </c>
      <c r="BI371" s="237">
        <f>IF(N371="nulová",J371,0)</f>
        <v>0</v>
      </c>
      <c r="BJ371" s="4" t="s">
        <v>75</v>
      </c>
      <c r="BK371" s="237">
        <f>ROUND(I371*H371,2)</f>
        <v>0</v>
      </c>
      <c r="BL371" s="4" t="s">
        <v>292</v>
      </c>
      <c r="BM371" s="236" t="s">
        <v>1618</v>
      </c>
    </row>
    <row r="372" spans="2:65" s="1" customFormat="1">
      <c r="B372" s="14"/>
      <c r="D372" s="238" t="s">
        <v>277</v>
      </c>
      <c r="F372" s="239" t="s">
        <v>1555</v>
      </c>
      <c r="L372" s="14"/>
      <c r="M372" s="240"/>
      <c r="T372" s="142"/>
      <c r="AT372" s="4" t="s">
        <v>277</v>
      </c>
      <c r="AU372" s="4" t="s">
        <v>77</v>
      </c>
    </row>
    <row r="373" spans="2:65" s="242" customFormat="1">
      <c r="B373" s="241"/>
      <c r="D373" s="243" t="s">
        <v>279</v>
      </c>
      <c r="E373" s="244" t="s">
        <v>3</v>
      </c>
      <c r="F373" s="245" t="s">
        <v>1522</v>
      </c>
      <c r="H373" s="246">
        <v>3.77</v>
      </c>
      <c r="L373" s="241"/>
      <c r="M373" s="247"/>
      <c r="T373" s="248"/>
      <c r="AT373" s="244" t="s">
        <v>279</v>
      </c>
      <c r="AU373" s="244" t="s">
        <v>77</v>
      </c>
      <c r="AV373" s="242" t="s">
        <v>77</v>
      </c>
      <c r="AW373" s="242" t="s">
        <v>30</v>
      </c>
      <c r="AX373" s="242" t="s">
        <v>75</v>
      </c>
      <c r="AY373" s="244" t="s">
        <v>268</v>
      </c>
    </row>
    <row r="374" spans="2:65" s="1" customFormat="1" ht="37.9" customHeight="1">
      <c r="B374" s="14"/>
      <c r="C374" s="225" t="s">
        <v>798</v>
      </c>
      <c r="D374" s="225" t="s">
        <v>271</v>
      </c>
      <c r="E374" s="226" t="s">
        <v>1556</v>
      </c>
      <c r="F374" s="227" t="s">
        <v>1557</v>
      </c>
      <c r="G374" s="228" t="s">
        <v>379</v>
      </c>
      <c r="H374" s="229">
        <v>3.77</v>
      </c>
      <c r="I374" s="22"/>
      <c r="J374" s="231">
        <f>ROUND(I374*H374,2)</f>
        <v>0</v>
      </c>
      <c r="K374" s="227" t="s">
        <v>274</v>
      </c>
      <c r="L374" s="14"/>
      <c r="M374" s="232" t="s">
        <v>3</v>
      </c>
      <c r="N374" s="233" t="s">
        <v>39</v>
      </c>
      <c r="P374" s="234">
        <f>O374*H374</f>
        <v>0</v>
      </c>
      <c r="Q374" s="234">
        <v>3.4000000000000002E-4</v>
      </c>
      <c r="R374" s="234">
        <f>Q374*H374</f>
        <v>1.2818E-3</v>
      </c>
      <c r="S374" s="234">
        <v>0</v>
      </c>
      <c r="T374" s="235">
        <f>S374*H374</f>
        <v>0</v>
      </c>
      <c r="AR374" s="236" t="s">
        <v>292</v>
      </c>
      <c r="AT374" s="236" t="s">
        <v>271</v>
      </c>
      <c r="AU374" s="236" t="s">
        <v>77</v>
      </c>
      <c r="AY374" s="4" t="s">
        <v>268</v>
      </c>
      <c r="BE374" s="237">
        <f>IF(N374="základní",J374,0)</f>
        <v>0</v>
      </c>
      <c r="BF374" s="237">
        <f>IF(N374="snížená",J374,0)</f>
        <v>0</v>
      </c>
      <c r="BG374" s="237">
        <f>IF(N374="zákl. přenesená",J374,0)</f>
        <v>0</v>
      </c>
      <c r="BH374" s="237">
        <f>IF(N374="sníž. přenesená",J374,0)</f>
        <v>0</v>
      </c>
      <c r="BI374" s="237">
        <f>IF(N374="nulová",J374,0)</f>
        <v>0</v>
      </c>
      <c r="BJ374" s="4" t="s">
        <v>75</v>
      </c>
      <c r="BK374" s="237">
        <f>ROUND(I374*H374,2)</f>
        <v>0</v>
      </c>
      <c r="BL374" s="4" t="s">
        <v>292</v>
      </c>
      <c r="BM374" s="236" t="s">
        <v>1619</v>
      </c>
    </row>
    <row r="375" spans="2:65" s="1" customFormat="1">
      <c r="B375" s="14"/>
      <c r="D375" s="238" t="s">
        <v>277</v>
      </c>
      <c r="F375" s="239" t="s">
        <v>1559</v>
      </c>
      <c r="L375" s="14"/>
      <c r="M375" s="240"/>
      <c r="T375" s="142"/>
      <c r="AT375" s="4" t="s">
        <v>277</v>
      </c>
      <c r="AU375" s="4" t="s">
        <v>77</v>
      </c>
    </row>
    <row r="376" spans="2:65" s="242" customFormat="1">
      <c r="B376" s="241"/>
      <c r="D376" s="243" t="s">
        <v>279</v>
      </c>
      <c r="E376" s="244" t="s">
        <v>3</v>
      </c>
      <c r="F376" s="245" t="s">
        <v>1522</v>
      </c>
      <c r="H376" s="246">
        <v>3.77</v>
      </c>
      <c r="L376" s="241"/>
      <c r="M376" s="247"/>
      <c r="T376" s="248"/>
      <c r="AT376" s="244" t="s">
        <v>279</v>
      </c>
      <c r="AU376" s="244" t="s">
        <v>77</v>
      </c>
      <c r="AV376" s="242" t="s">
        <v>77</v>
      </c>
      <c r="AW376" s="242" t="s">
        <v>30</v>
      </c>
      <c r="AX376" s="242" t="s">
        <v>75</v>
      </c>
      <c r="AY376" s="244" t="s">
        <v>268</v>
      </c>
    </row>
    <row r="377" spans="2:65" s="1" customFormat="1" ht="24.2" customHeight="1">
      <c r="B377" s="14"/>
      <c r="C377" s="262" t="s">
        <v>493</v>
      </c>
      <c r="D377" s="262" t="s">
        <v>383</v>
      </c>
      <c r="E377" s="263" t="s">
        <v>1560</v>
      </c>
      <c r="F377" s="264" t="s">
        <v>1561</v>
      </c>
      <c r="G377" s="265" t="s">
        <v>379</v>
      </c>
      <c r="H377" s="266">
        <v>4.1470000000000002</v>
      </c>
      <c r="I377" s="24"/>
      <c r="J377" s="268">
        <f>ROUND(I377*H377,2)</f>
        <v>0</v>
      </c>
      <c r="K377" s="264" t="s">
        <v>274</v>
      </c>
      <c r="L377" s="269"/>
      <c r="M377" s="270" t="s">
        <v>3</v>
      </c>
      <c r="N377" s="271" t="s">
        <v>39</v>
      </c>
      <c r="P377" s="234">
        <f>O377*H377</f>
        <v>0</v>
      </c>
      <c r="Q377" s="234">
        <v>4.0000000000000002E-4</v>
      </c>
      <c r="R377" s="234">
        <f>Q377*H377</f>
        <v>1.6588000000000002E-3</v>
      </c>
      <c r="S377" s="234">
        <v>0</v>
      </c>
      <c r="T377" s="235">
        <f>S377*H377</f>
        <v>0</v>
      </c>
      <c r="AR377" s="236" t="s">
        <v>470</v>
      </c>
      <c r="AT377" s="236" t="s">
        <v>383</v>
      </c>
      <c r="AU377" s="236" t="s">
        <v>77</v>
      </c>
      <c r="AY377" s="4" t="s">
        <v>268</v>
      </c>
      <c r="BE377" s="237">
        <f>IF(N377="základní",J377,0)</f>
        <v>0</v>
      </c>
      <c r="BF377" s="237">
        <f>IF(N377="snížená",J377,0)</f>
        <v>0</v>
      </c>
      <c r="BG377" s="237">
        <f>IF(N377="zákl. přenesená",J377,0)</f>
        <v>0</v>
      </c>
      <c r="BH377" s="237">
        <f>IF(N377="sníž. přenesená",J377,0)</f>
        <v>0</v>
      </c>
      <c r="BI377" s="237">
        <f>IF(N377="nulová",J377,0)</f>
        <v>0</v>
      </c>
      <c r="BJ377" s="4" t="s">
        <v>75</v>
      </c>
      <c r="BK377" s="237">
        <f>ROUND(I377*H377,2)</f>
        <v>0</v>
      </c>
      <c r="BL377" s="4" t="s">
        <v>292</v>
      </c>
      <c r="BM377" s="236" t="s">
        <v>1620</v>
      </c>
    </row>
    <row r="378" spans="2:65" s="242" customFormat="1">
      <c r="B378" s="241"/>
      <c r="D378" s="243" t="s">
        <v>279</v>
      </c>
      <c r="F378" s="245" t="s">
        <v>1563</v>
      </c>
      <c r="H378" s="246">
        <v>4.1470000000000002</v>
      </c>
      <c r="L378" s="241"/>
      <c r="M378" s="247"/>
      <c r="T378" s="248"/>
      <c r="AT378" s="244" t="s">
        <v>279</v>
      </c>
      <c r="AU378" s="244" t="s">
        <v>77</v>
      </c>
      <c r="AV378" s="242" t="s">
        <v>77</v>
      </c>
      <c r="AW378" s="242" t="s">
        <v>4</v>
      </c>
      <c r="AX378" s="242" t="s">
        <v>75</v>
      </c>
      <c r="AY378" s="244" t="s">
        <v>268</v>
      </c>
    </row>
    <row r="379" spans="2:65" s="1" customFormat="1" ht="33" customHeight="1">
      <c r="B379" s="14"/>
      <c r="C379" s="262" t="s">
        <v>806</v>
      </c>
      <c r="D379" s="262" t="s">
        <v>383</v>
      </c>
      <c r="E379" s="263" t="s">
        <v>671</v>
      </c>
      <c r="F379" s="264" t="s">
        <v>672</v>
      </c>
      <c r="G379" s="265" t="s">
        <v>184</v>
      </c>
      <c r="H379" s="266">
        <v>24.829000000000001</v>
      </c>
      <c r="I379" s="24"/>
      <c r="J379" s="268">
        <f>ROUND(I379*H379,2)</f>
        <v>0</v>
      </c>
      <c r="K379" s="264" t="s">
        <v>274</v>
      </c>
      <c r="L379" s="269"/>
      <c r="M379" s="270" t="s">
        <v>3</v>
      </c>
      <c r="N379" s="271" t="s">
        <v>39</v>
      </c>
      <c r="P379" s="234">
        <f>O379*H379</f>
        <v>0</v>
      </c>
      <c r="Q379" s="234">
        <v>2.1999999999999999E-2</v>
      </c>
      <c r="R379" s="234">
        <f>Q379*H379</f>
        <v>0.546238</v>
      </c>
      <c r="S379" s="234">
        <v>0</v>
      </c>
      <c r="T379" s="235">
        <f>S379*H379</f>
        <v>0</v>
      </c>
      <c r="AR379" s="236" t="s">
        <v>470</v>
      </c>
      <c r="AT379" s="236" t="s">
        <v>383</v>
      </c>
      <c r="AU379" s="236" t="s">
        <v>77</v>
      </c>
      <c r="AY379" s="4" t="s">
        <v>268</v>
      </c>
      <c r="BE379" s="237">
        <f>IF(N379="základní",J379,0)</f>
        <v>0</v>
      </c>
      <c r="BF379" s="237">
        <f>IF(N379="snížená",J379,0)</f>
        <v>0</v>
      </c>
      <c r="BG379" s="237">
        <f>IF(N379="zákl. přenesená",J379,0)</f>
        <v>0</v>
      </c>
      <c r="BH379" s="237">
        <f>IF(N379="sníž. přenesená",J379,0)</f>
        <v>0</v>
      </c>
      <c r="BI379" s="237">
        <f>IF(N379="nulová",J379,0)</f>
        <v>0</v>
      </c>
      <c r="BJ379" s="4" t="s">
        <v>75</v>
      </c>
      <c r="BK379" s="237">
        <f>ROUND(I379*H379,2)</f>
        <v>0</v>
      </c>
      <c r="BL379" s="4" t="s">
        <v>292</v>
      </c>
      <c r="BM379" s="236" t="s">
        <v>1621</v>
      </c>
    </row>
    <row r="380" spans="2:65" s="242" customFormat="1">
      <c r="B380" s="241"/>
      <c r="D380" s="243" t="s">
        <v>279</v>
      </c>
      <c r="E380" s="244" t="s">
        <v>3</v>
      </c>
      <c r="F380" s="245" t="s">
        <v>182</v>
      </c>
      <c r="H380" s="246">
        <v>20.309999999999999</v>
      </c>
      <c r="L380" s="241"/>
      <c r="M380" s="247"/>
      <c r="T380" s="248"/>
      <c r="AT380" s="244" t="s">
        <v>279</v>
      </c>
      <c r="AU380" s="244" t="s">
        <v>77</v>
      </c>
      <c r="AV380" s="242" t="s">
        <v>77</v>
      </c>
      <c r="AW380" s="242" t="s">
        <v>30</v>
      </c>
      <c r="AX380" s="242" t="s">
        <v>68</v>
      </c>
      <c r="AY380" s="244" t="s">
        <v>268</v>
      </c>
    </row>
    <row r="381" spans="2:65" s="242" customFormat="1">
      <c r="B381" s="241"/>
      <c r="D381" s="243" t="s">
        <v>279</v>
      </c>
      <c r="E381" s="244" t="s">
        <v>3</v>
      </c>
      <c r="F381" s="245" t="s">
        <v>1564</v>
      </c>
      <c r="H381" s="246">
        <v>2.262</v>
      </c>
      <c r="L381" s="241"/>
      <c r="M381" s="247"/>
      <c r="T381" s="248"/>
      <c r="AT381" s="244" t="s">
        <v>279</v>
      </c>
      <c r="AU381" s="244" t="s">
        <v>77</v>
      </c>
      <c r="AV381" s="242" t="s">
        <v>77</v>
      </c>
      <c r="AW381" s="242" t="s">
        <v>30</v>
      </c>
      <c r="AX381" s="242" t="s">
        <v>68</v>
      </c>
      <c r="AY381" s="244" t="s">
        <v>268</v>
      </c>
    </row>
    <row r="382" spans="2:65" s="250" customFormat="1">
      <c r="B382" s="249"/>
      <c r="D382" s="243" t="s">
        <v>279</v>
      </c>
      <c r="E382" s="251" t="s">
        <v>3</v>
      </c>
      <c r="F382" s="252" t="s">
        <v>298</v>
      </c>
      <c r="H382" s="253">
        <v>22.571999999999999</v>
      </c>
      <c r="L382" s="249"/>
      <c r="M382" s="254"/>
      <c r="T382" s="255"/>
      <c r="AT382" s="251" t="s">
        <v>279</v>
      </c>
      <c r="AU382" s="251" t="s">
        <v>77</v>
      </c>
      <c r="AV382" s="250" t="s">
        <v>275</v>
      </c>
      <c r="AW382" s="250" t="s">
        <v>30</v>
      </c>
      <c r="AX382" s="250" t="s">
        <v>75</v>
      </c>
      <c r="AY382" s="251" t="s">
        <v>268</v>
      </c>
    </row>
    <row r="383" spans="2:65" s="242" customFormat="1">
      <c r="B383" s="241"/>
      <c r="D383" s="243" t="s">
        <v>279</v>
      </c>
      <c r="F383" s="245" t="s">
        <v>1622</v>
      </c>
      <c r="H383" s="246">
        <v>24.829000000000001</v>
      </c>
      <c r="L383" s="241"/>
      <c r="M383" s="247"/>
      <c r="T383" s="248"/>
      <c r="AT383" s="244" t="s">
        <v>279</v>
      </c>
      <c r="AU383" s="244" t="s">
        <v>77</v>
      </c>
      <c r="AV383" s="242" t="s">
        <v>77</v>
      </c>
      <c r="AW383" s="242" t="s">
        <v>4</v>
      </c>
      <c r="AX383" s="242" t="s">
        <v>75</v>
      </c>
      <c r="AY383" s="244" t="s">
        <v>268</v>
      </c>
    </row>
    <row r="384" spans="2:65" s="1" customFormat="1" ht="55.5" customHeight="1">
      <c r="B384" s="14"/>
      <c r="C384" s="225" t="s">
        <v>813</v>
      </c>
      <c r="D384" s="225" t="s">
        <v>271</v>
      </c>
      <c r="E384" s="226" t="s">
        <v>676</v>
      </c>
      <c r="F384" s="227" t="s">
        <v>677</v>
      </c>
      <c r="G384" s="228" t="s">
        <v>353</v>
      </c>
      <c r="H384" s="229">
        <v>0.752</v>
      </c>
      <c r="I384" s="22"/>
      <c r="J384" s="231">
        <f>ROUND(I384*H384,2)</f>
        <v>0</v>
      </c>
      <c r="K384" s="227" t="s">
        <v>274</v>
      </c>
      <c r="L384" s="14"/>
      <c r="M384" s="232" t="s">
        <v>3</v>
      </c>
      <c r="N384" s="233" t="s">
        <v>39</v>
      </c>
      <c r="P384" s="234">
        <f>O384*H384</f>
        <v>0</v>
      </c>
      <c r="Q384" s="234">
        <v>0</v>
      </c>
      <c r="R384" s="234">
        <f>Q384*H384</f>
        <v>0</v>
      </c>
      <c r="S384" s="234">
        <v>0</v>
      </c>
      <c r="T384" s="235">
        <f>S384*H384</f>
        <v>0</v>
      </c>
      <c r="AR384" s="236" t="s">
        <v>292</v>
      </c>
      <c r="AT384" s="236" t="s">
        <v>271</v>
      </c>
      <c r="AU384" s="236" t="s">
        <v>77</v>
      </c>
      <c r="AY384" s="4" t="s">
        <v>268</v>
      </c>
      <c r="BE384" s="237">
        <f>IF(N384="základní",J384,0)</f>
        <v>0</v>
      </c>
      <c r="BF384" s="237">
        <f>IF(N384="snížená",J384,0)</f>
        <v>0</v>
      </c>
      <c r="BG384" s="237">
        <f>IF(N384="zákl. přenesená",J384,0)</f>
        <v>0</v>
      </c>
      <c r="BH384" s="237">
        <f>IF(N384="sníž. přenesená",J384,0)</f>
        <v>0</v>
      </c>
      <c r="BI384" s="237">
        <f>IF(N384="nulová",J384,0)</f>
        <v>0</v>
      </c>
      <c r="BJ384" s="4" t="s">
        <v>75</v>
      </c>
      <c r="BK384" s="237">
        <f>ROUND(I384*H384,2)</f>
        <v>0</v>
      </c>
      <c r="BL384" s="4" t="s">
        <v>292</v>
      </c>
      <c r="BM384" s="236" t="s">
        <v>678</v>
      </c>
    </row>
    <row r="385" spans="2:65" s="1" customFormat="1">
      <c r="B385" s="14"/>
      <c r="D385" s="238" t="s">
        <v>277</v>
      </c>
      <c r="F385" s="239" t="s">
        <v>679</v>
      </c>
      <c r="L385" s="14"/>
      <c r="M385" s="240"/>
      <c r="T385" s="142"/>
      <c r="AT385" s="4" t="s">
        <v>277</v>
      </c>
      <c r="AU385" s="4" t="s">
        <v>77</v>
      </c>
    </row>
    <row r="386" spans="2:65" s="214" customFormat="1" ht="20.85" customHeight="1">
      <c r="B386" s="213"/>
      <c r="D386" s="215" t="s">
        <v>67</v>
      </c>
      <c r="E386" s="223" t="s">
        <v>680</v>
      </c>
      <c r="F386" s="223" t="s">
        <v>681</v>
      </c>
      <c r="J386" s="224">
        <f>BK386</f>
        <v>0</v>
      </c>
      <c r="L386" s="213"/>
      <c r="M386" s="218"/>
      <c r="P386" s="219">
        <f>SUM(P387:P404)</f>
        <v>0</v>
      </c>
      <c r="R386" s="219">
        <f>SUM(R387:R404)</f>
        <v>7.1159650000000005E-2</v>
      </c>
      <c r="T386" s="220">
        <f>SUM(T387:T404)</f>
        <v>0</v>
      </c>
      <c r="AR386" s="215" t="s">
        <v>77</v>
      </c>
      <c r="AT386" s="221" t="s">
        <v>67</v>
      </c>
      <c r="AU386" s="221" t="s">
        <v>77</v>
      </c>
      <c r="AY386" s="215" t="s">
        <v>268</v>
      </c>
      <c r="BK386" s="222">
        <f>SUM(BK387:BK404)</f>
        <v>0</v>
      </c>
    </row>
    <row r="387" spans="2:65" s="1" customFormat="1" ht="24.2" customHeight="1">
      <c r="B387" s="14"/>
      <c r="C387" s="225" t="s">
        <v>816</v>
      </c>
      <c r="D387" s="225" t="s">
        <v>271</v>
      </c>
      <c r="E387" s="226" t="s">
        <v>683</v>
      </c>
      <c r="F387" s="227" t="s">
        <v>684</v>
      </c>
      <c r="G387" s="228" t="s">
        <v>184</v>
      </c>
      <c r="H387" s="229">
        <v>20.309999999999999</v>
      </c>
      <c r="I387" s="22"/>
      <c r="J387" s="231">
        <f>ROUND(I387*H387,2)</f>
        <v>0</v>
      </c>
      <c r="K387" s="227" t="s">
        <v>274</v>
      </c>
      <c r="L387" s="14"/>
      <c r="M387" s="232" t="s">
        <v>3</v>
      </c>
      <c r="N387" s="233" t="s">
        <v>39</v>
      </c>
      <c r="P387" s="234">
        <f>O387*H387</f>
        <v>0</v>
      </c>
      <c r="Q387" s="234">
        <v>0</v>
      </c>
      <c r="R387" s="234">
        <f>Q387*H387</f>
        <v>0</v>
      </c>
      <c r="S387" s="234">
        <v>0</v>
      </c>
      <c r="T387" s="235">
        <f>S387*H387</f>
        <v>0</v>
      </c>
      <c r="AR387" s="236" t="s">
        <v>292</v>
      </c>
      <c r="AT387" s="236" t="s">
        <v>271</v>
      </c>
      <c r="AU387" s="236" t="s">
        <v>186</v>
      </c>
      <c r="AY387" s="4" t="s">
        <v>268</v>
      </c>
      <c r="BE387" s="237">
        <f>IF(N387="základní",J387,0)</f>
        <v>0</v>
      </c>
      <c r="BF387" s="237">
        <f>IF(N387="snížená",J387,0)</f>
        <v>0</v>
      </c>
      <c r="BG387" s="237">
        <f>IF(N387="zákl. přenesená",J387,0)</f>
        <v>0</v>
      </c>
      <c r="BH387" s="237">
        <f>IF(N387="sníž. přenesená",J387,0)</f>
        <v>0</v>
      </c>
      <c r="BI387" s="237">
        <f>IF(N387="nulová",J387,0)</f>
        <v>0</v>
      </c>
      <c r="BJ387" s="4" t="s">
        <v>75</v>
      </c>
      <c r="BK387" s="237">
        <f>ROUND(I387*H387,2)</f>
        <v>0</v>
      </c>
      <c r="BL387" s="4" t="s">
        <v>292</v>
      </c>
      <c r="BM387" s="236" t="s">
        <v>685</v>
      </c>
    </row>
    <row r="388" spans="2:65" s="1" customFormat="1">
      <c r="B388" s="14"/>
      <c r="D388" s="238" t="s">
        <v>277</v>
      </c>
      <c r="F388" s="239" t="s">
        <v>686</v>
      </c>
      <c r="L388" s="14"/>
      <c r="M388" s="240"/>
      <c r="T388" s="142"/>
      <c r="AT388" s="4" t="s">
        <v>277</v>
      </c>
      <c r="AU388" s="4" t="s">
        <v>186</v>
      </c>
    </row>
    <row r="389" spans="2:65" s="242" customFormat="1">
      <c r="B389" s="241"/>
      <c r="D389" s="243" t="s">
        <v>279</v>
      </c>
      <c r="E389" s="244" t="s">
        <v>3</v>
      </c>
      <c r="F389" s="245" t="s">
        <v>182</v>
      </c>
      <c r="H389" s="246">
        <v>20.309999999999999</v>
      </c>
      <c r="L389" s="241"/>
      <c r="M389" s="247"/>
      <c r="T389" s="248"/>
      <c r="AT389" s="244" t="s">
        <v>279</v>
      </c>
      <c r="AU389" s="244" t="s">
        <v>186</v>
      </c>
      <c r="AV389" s="242" t="s">
        <v>77</v>
      </c>
      <c r="AW389" s="242" t="s">
        <v>30</v>
      </c>
      <c r="AX389" s="242" t="s">
        <v>75</v>
      </c>
      <c r="AY389" s="244" t="s">
        <v>268</v>
      </c>
    </row>
    <row r="390" spans="2:65" s="1" customFormat="1" ht="24.2" customHeight="1">
      <c r="B390" s="14"/>
      <c r="C390" s="225" t="s">
        <v>821</v>
      </c>
      <c r="D390" s="225" t="s">
        <v>271</v>
      </c>
      <c r="E390" s="226" t="s">
        <v>688</v>
      </c>
      <c r="F390" s="227" t="s">
        <v>689</v>
      </c>
      <c r="G390" s="228" t="s">
        <v>184</v>
      </c>
      <c r="H390" s="229">
        <v>4.3730000000000002</v>
      </c>
      <c r="I390" s="22"/>
      <c r="J390" s="231">
        <f>ROUND(I390*H390,2)</f>
        <v>0</v>
      </c>
      <c r="K390" s="227" t="s">
        <v>274</v>
      </c>
      <c r="L390" s="14"/>
      <c r="M390" s="232" t="s">
        <v>3</v>
      </c>
      <c r="N390" s="233" t="s">
        <v>39</v>
      </c>
      <c r="P390" s="234">
        <f>O390*H390</f>
        <v>0</v>
      </c>
      <c r="Q390" s="234">
        <v>0</v>
      </c>
      <c r="R390" s="234">
        <f>Q390*H390</f>
        <v>0</v>
      </c>
      <c r="S390" s="234">
        <v>0</v>
      </c>
      <c r="T390" s="235">
        <f>S390*H390</f>
        <v>0</v>
      </c>
      <c r="AR390" s="236" t="s">
        <v>292</v>
      </c>
      <c r="AT390" s="236" t="s">
        <v>271</v>
      </c>
      <c r="AU390" s="236" t="s">
        <v>186</v>
      </c>
      <c r="AY390" s="4" t="s">
        <v>268</v>
      </c>
      <c r="BE390" s="237">
        <f>IF(N390="základní",J390,0)</f>
        <v>0</v>
      </c>
      <c r="BF390" s="237">
        <f>IF(N390="snížená",J390,0)</f>
        <v>0</v>
      </c>
      <c r="BG390" s="237">
        <f>IF(N390="zákl. přenesená",J390,0)</f>
        <v>0</v>
      </c>
      <c r="BH390" s="237">
        <f>IF(N390="sníž. přenesená",J390,0)</f>
        <v>0</v>
      </c>
      <c r="BI390" s="237">
        <f>IF(N390="nulová",J390,0)</f>
        <v>0</v>
      </c>
      <c r="BJ390" s="4" t="s">
        <v>75</v>
      </c>
      <c r="BK390" s="237">
        <f>ROUND(I390*H390,2)</f>
        <v>0</v>
      </c>
      <c r="BL390" s="4" t="s">
        <v>292</v>
      </c>
      <c r="BM390" s="236" t="s">
        <v>690</v>
      </c>
    </row>
    <row r="391" spans="2:65" s="1" customFormat="1">
      <c r="B391" s="14"/>
      <c r="D391" s="238" t="s">
        <v>277</v>
      </c>
      <c r="F391" s="239" t="s">
        <v>691</v>
      </c>
      <c r="L391" s="14"/>
      <c r="M391" s="240"/>
      <c r="T391" s="142"/>
      <c r="AT391" s="4" t="s">
        <v>277</v>
      </c>
      <c r="AU391" s="4" t="s">
        <v>186</v>
      </c>
    </row>
    <row r="392" spans="2:65" s="242" customFormat="1">
      <c r="B392" s="241"/>
      <c r="D392" s="243" t="s">
        <v>279</v>
      </c>
      <c r="E392" s="244" t="s">
        <v>3</v>
      </c>
      <c r="F392" s="245" t="s">
        <v>692</v>
      </c>
      <c r="H392" s="246">
        <v>4.3730000000000002</v>
      </c>
      <c r="L392" s="241"/>
      <c r="M392" s="247"/>
      <c r="T392" s="248"/>
      <c r="AT392" s="244" t="s">
        <v>279</v>
      </c>
      <c r="AU392" s="244" t="s">
        <v>186</v>
      </c>
      <c r="AV392" s="242" t="s">
        <v>77</v>
      </c>
      <c r="AW392" s="242" t="s">
        <v>30</v>
      </c>
      <c r="AX392" s="242" t="s">
        <v>68</v>
      </c>
      <c r="AY392" s="244" t="s">
        <v>268</v>
      </c>
    </row>
    <row r="393" spans="2:65" s="250" customFormat="1">
      <c r="B393" s="249"/>
      <c r="D393" s="243" t="s">
        <v>279</v>
      </c>
      <c r="E393" s="251" t="s">
        <v>3</v>
      </c>
      <c r="F393" s="252" t="s">
        <v>298</v>
      </c>
      <c r="H393" s="253">
        <v>4.3730000000000002</v>
      </c>
      <c r="L393" s="249"/>
      <c r="M393" s="254"/>
      <c r="T393" s="255"/>
      <c r="AT393" s="251" t="s">
        <v>279</v>
      </c>
      <c r="AU393" s="251" t="s">
        <v>186</v>
      </c>
      <c r="AV393" s="250" t="s">
        <v>275</v>
      </c>
      <c r="AW393" s="250" t="s">
        <v>30</v>
      </c>
      <c r="AX393" s="250" t="s">
        <v>75</v>
      </c>
      <c r="AY393" s="251" t="s">
        <v>268</v>
      </c>
    </row>
    <row r="394" spans="2:65" s="1" customFormat="1" ht="24.2" customHeight="1">
      <c r="B394" s="14"/>
      <c r="C394" s="262" t="s">
        <v>921</v>
      </c>
      <c r="D394" s="262" t="s">
        <v>383</v>
      </c>
      <c r="E394" s="263" t="s">
        <v>694</v>
      </c>
      <c r="F394" s="264" t="s">
        <v>695</v>
      </c>
      <c r="G394" s="265" t="s">
        <v>696</v>
      </c>
      <c r="H394" s="266">
        <v>37.024999999999999</v>
      </c>
      <c r="I394" s="24"/>
      <c r="J394" s="268">
        <f>ROUND(I394*H394,2)</f>
        <v>0</v>
      </c>
      <c r="K394" s="264" t="s">
        <v>274</v>
      </c>
      <c r="L394" s="269"/>
      <c r="M394" s="270" t="s">
        <v>3</v>
      </c>
      <c r="N394" s="271" t="s">
        <v>39</v>
      </c>
      <c r="P394" s="234">
        <f>O394*H394</f>
        <v>0</v>
      </c>
      <c r="Q394" s="234">
        <v>1E-3</v>
      </c>
      <c r="R394" s="234">
        <f>Q394*H394</f>
        <v>3.7025000000000002E-2</v>
      </c>
      <c r="S394" s="234">
        <v>0</v>
      </c>
      <c r="T394" s="235">
        <f>S394*H394</f>
        <v>0</v>
      </c>
      <c r="AR394" s="236" t="s">
        <v>470</v>
      </c>
      <c r="AT394" s="236" t="s">
        <v>383</v>
      </c>
      <c r="AU394" s="236" t="s">
        <v>186</v>
      </c>
      <c r="AY394" s="4" t="s">
        <v>268</v>
      </c>
      <c r="BE394" s="237">
        <f>IF(N394="základní",J394,0)</f>
        <v>0</v>
      </c>
      <c r="BF394" s="237">
        <f>IF(N394="snížená",J394,0)</f>
        <v>0</v>
      </c>
      <c r="BG394" s="237">
        <f>IF(N394="zákl. přenesená",J394,0)</f>
        <v>0</v>
      </c>
      <c r="BH394" s="237">
        <f>IF(N394="sníž. přenesená",J394,0)</f>
        <v>0</v>
      </c>
      <c r="BI394" s="237">
        <f>IF(N394="nulová",J394,0)</f>
        <v>0</v>
      </c>
      <c r="BJ394" s="4" t="s">
        <v>75</v>
      </c>
      <c r="BK394" s="237">
        <f>ROUND(I394*H394,2)</f>
        <v>0</v>
      </c>
      <c r="BL394" s="4" t="s">
        <v>292</v>
      </c>
      <c r="BM394" s="236" t="s">
        <v>697</v>
      </c>
    </row>
    <row r="395" spans="2:65" s="1" customFormat="1" ht="19.5">
      <c r="B395" s="14"/>
      <c r="D395" s="243" t="s">
        <v>698</v>
      </c>
      <c r="F395" s="281" t="s">
        <v>699</v>
      </c>
      <c r="L395" s="14"/>
      <c r="M395" s="240"/>
      <c r="T395" s="142"/>
      <c r="AT395" s="4" t="s">
        <v>698</v>
      </c>
      <c r="AU395" s="4" t="s">
        <v>186</v>
      </c>
    </row>
    <row r="396" spans="2:65" s="242" customFormat="1">
      <c r="B396" s="241"/>
      <c r="D396" s="243" t="s">
        <v>279</v>
      </c>
      <c r="F396" s="245" t="s">
        <v>1623</v>
      </c>
      <c r="H396" s="246">
        <v>37.024999999999999</v>
      </c>
      <c r="L396" s="241"/>
      <c r="M396" s="247"/>
      <c r="T396" s="248"/>
      <c r="AT396" s="244" t="s">
        <v>279</v>
      </c>
      <c r="AU396" s="244" t="s">
        <v>186</v>
      </c>
      <c r="AV396" s="242" t="s">
        <v>77</v>
      </c>
      <c r="AW396" s="242" t="s">
        <v>4</v>
      </c>
      <c r="AX396" s="242" t="s">
        <v>75</v>
      </c>
      <c r="AY396" s="244" t="s">
        <v>268</v>
      </c>
    </row>
    <row r="397" spans="2:65" s="1" customFormat="1" ht="24.2" customHeight="1">
      <c r="B397" s="14"/>
      <c r="C397" s="225" t="s">
        <v>922</v>
      </c>
      <c r="D397" s="225" t="s">
        <v>271</v>
      </c>
      <c r="E397" s="226" t="s">
        <v>702</v>
      </c>
      <c r="F397" s="227" t="s">
        <v>703</v>
      </c>
      <c r="G397" s="228" t="s">
        <v>379</v>
      </c>
      <c r="H397" s="229">
        <v>29.15</v>
      </c>
      <c r="I397" s="22"/>
      <c r="J397" s="231">
        <f>ROUND(I397*H397,2)</f>
        <v>0</v>
      </c>
      <c r="K397" s="227" t="s">
        <v>274</v>
      </c>
      <c r="L397" s="14"/>
      <c r="M397" s="232" t="s">
        <v>3</v>
      </c>
      <c r="N397" s="233" t="s">
        <v>39</v>
      </c>
      <c r="P397" s="234">
        <f>O397*H397</f>
        <v>0</v>
      </c>
      <c r="Q397" s="234">
        <v>1.7000000000000001E-4</v>
      </c>
      <c r="R397" s="234">
        <f>Q397*H397</f>
        <v>4.9554999999999998E-3</v>
      </c>
      <c r="S397" s="234">
        <v>0</v>
      </c>
      <c r="T397" s="235">
        <f>S397*H397</f>
        <v>0</v>
      </c>
      <c r="AR397" s="236" t="s">
        <v>292</v>
      </c>
      <c r="AT397" s="236" t="s">
        <v>271</v>
      </c>
      <c r="AU397" s="236" t="s">
        <v>186</v>
      </c>
      <c r="AY397" s="4" t="s">
        <v>268</v>
      </c>
      <c r="BE397" s="237">
        <f>IF(N397="základní",J397,0)</f>
        <v>0</v>
      </c>
      <c r="BF397" s="237">
        <f>IF(N397="snížená",J397,0)</f>
        <v>0</v>
      </c>
      <c r="BG397" s="237">
        <f>IF(N397="zákl. přenesená",J397,0)</f>
        <v>0</v>
      </c>
      <c r="BH397" s="237">
        <f>IF(N397="sníž. přenesená",J397,0)</f>
        <v>0</v>
      </c>
      <c r="BI397" s="237">
        <f>IF(N397="nulová",J397,0)</f>
        <v>0</v>
      </c>
      <c r="BJ397" s="4" t="s">
        <v>75</v>
      </c>
      <c r="BK397" s="237">
        <f>ROUND(I397*H397,2)</f>
        <v>0</v>
      </c>
      <c r="BL397" s="4" t="s">
        <v>292</v>
      </c>
      <c r="BM397" s="236" t="s">
        <v>704</v>
      </c>
    </row>
    <row r="398" spans="2:65" s="1" customFormat="1">
      <c r="B398" s="14"/>
      <c r="D398" s="238" t="s">
        <v>277</v>
      </c>
      <c r="F398" s="239" t="s">
        <v>705</v>
      </c>
      <c r="L398" s="14"/>
      <c r="M398" s="240"/>
      <c r="T398" s="142"/>
      <c r="AT398" s="4" t="s">
        <v>277</v>
      </c>
      <c r="AU398" s="4" t="s">
        <v>186</v>
      </c>
    </row>
    <row r="399" spans="2:65" s="257" customFormat="1">
      <c r="B399" s="256"/>
      <c r="D399" s="243" t="s">
        <v>279</v>
      </c>
      <c r="E399" s="258" t="s">
        <v>3</v>
      </c>
      <c r="F399" s="259" t="s">
        <v>706</v>
      </c>
      <c r="H399" s="258" t="s">
        <v>3</v>
      </c>
      <c r="L399" s="256"/>
      <c r="M399" s="260"/>
      <c r="T399" s="261"/>
      <c r="AT399" s="258" t="s">
        <v>279</v>
      </c>
      <c r="AU399" s="258" t="s">
        <v>186</v>
      </c>
      <c r="AV399" s="257" t="s">
        <v>75</v>
      </c>
      <c r="AW399" s="257" t="s">
        <v>30</v>
      </c>
      <c r="AX399" s="257" t="s">
        <v>68</v>
      </c>
      <c r="AY399" s="258" t="s">
        <v>268</v>
      </c>
    </row>
    <row r="400" spans="2:65" s="242" customFormat="1">
      <c r="B400" s="241"/>
      <c r="D400" s="243" t="s">
        <v>279</v>
      </c>
      <c r="E400" s="244" t="s">
        <v>3</v>
      </c>
      <c r="F400" s="245" t="s">
        <v>197</v>
      </c>
      <c r="H400" s="246">
        <v>29.15</v>
      </c>
      <c r="L400" s="241"/>
      <c r="M400" s="247"/>
      <c r="T400" s="248"/>
      <c r="AT400" s="244" t="s">
        <v>279</v>
      </c>
      <c r="AU400" s="244" t="s">
        <v>186</v>
      </c>
      <c r="AV400" s="242" t="s">
        <v>77</v>
      </c>
      <c r="AW400" s="242" t="s">
        <v>30</v>
      </c>
      <c r="AX400" s="242" t="s">
        <v>68</v>
      </c>
      <c r="AY400" s="244" t="s">
        <v>268</v>
      </c>
    </row>
    <row r="401" spans="2:65" s="250" customFormat="1">
      <c r="B401" s="249"/>
      <c r="D401" s="243" t="s">
        <v>279</v>
      </c>
      <c r="E401" s="251" t="s">
        <v>3</v>
      </c>
      <c r="F401" s="252" t="s">
        <v>298</v>
      </c>
      <c r="H401" s="253">
        <v>29.15</v>
      </c>
      <c r="L401" s="249"/>
      <c r="M401" s="254"/>
      <c r="T401" s="255"/>
      <c r="AT401" s="251" t="s">
        <v>279</v>
      </c>
      <c r="AU401" s="251" t="s">
        <v>186</v>
      </c>
      <c r="AV401" s="250" t="s">
        <v>275</v>
      </c>
      <c r="AW401" s="250" t="s">
        <v>30</v>
      </c>
      <c r="AX401" s="250" t="s">
        <v>75</v>
      </c>
      <c r="AY401" s="251" t="s">
        <v>268</v>
      </c>
    </row>
    <row r="402" spans="2:65" s="1" customFormat="1" ht="16.5" customHeight="1">
      <c r="B402" s="14"/>
      <c r="C402" s="262" t="s">
        <v>924</v>
      </c>
      <c r="D402" s="262" t="s">
        <v>383</v>
      </c>
      <c r="E402" s="263" t="s">
        <v>708</v>
      </c>
      <c r="F402" s="264" t="s">
        <v>709</v>
      </c>
      <c r="G402" s="265" t="s">
        <v>379</v>
      </c>
      <c r="H402" s="266">
        <v>32.064999999999998</v>
      </c>
      <c r="I402" s="24"/>
      <c r="J402" s="268">
        <f>ROUND(I402*H402,2)</f>
        <v>0</v>
      </c>
      <c r="K402" s="264" t="s">
        <v>274</v>
      </c>
      <c r="L402" s="269"/>
      <c r="M402" s="270" t="s">
        <v>3</v>
      </c>
      <c r="N402" s="271" t="s">
        <v>39</v>
      </c>
      <c r="P402" s="234">
        <f>O402*H402</f>
        <v>0</v>
      </c>
      <c r="Q402" s="234">
        <v>9.1E-4</v>
      </c>
      <c r="R402" s="234">
        <f>Q402*H402</f>
        <v>2.9179149999999997E-2</v>
      </c>
      <c r="S402" s="234">
        <v>0</v>
      </c>
      <c r="T402" s="235">
        <f>S402*H402</f>
        <v>0</v>
      </c>
      <c r="AR402" s="236" t="s">
        <v>470</v>
      </c>
      <c r="AT402" s="236" t="s">
        <v>383</v>
      </c>
      <c r="AU402" s="236" t="s">
        <v>186</v>
      </c>
      <c r="AY402" s="4" t="s">
        <v>268</v>
      </c>
      <c r="BE402" s="237">
        <f>IF(N402="základní",J402,0)</f>
        <v>0</v>
      </c>
      <c r="BF402" s="237">
        <f>IF(N402="snížená",J402,0)</f>
        <v>0</v>
      </c>
      <c r="BG402" s="237">
        <f>IF(N402="zákl. přenesená",J402,0)</f>
        <v>0</v>
      </c>
      <c r="BH402" s="237">
        <f>IF(N402="sníž. přenesená",J402,0)</f>
        <v>0</v>
      </c>
      <c r="BI402" s="237">
        <f>IF(N402="nulová",J402,0)</f>
        <v>0</v>
      </c>
      <c r="BJ402" s="4" t="s">
        <v>75</v>
      </c>
      <c r="BK402" s="237">
        <f>ROUND(I402*H402,2)</f>
        <v>0</v>
      </c>
      <c r="BL402" s="4" t="s">
        <v>292</v>
      </c>
      <c r="BM402" s="236" t="s">
        <v>710</v>
      </c>
    </row>
    <row r="403" spans="2:65" s="1" customFormat="1" ht="19.5">
      <c r="B403" s="14"/>
      <c r="D403" s="243" t="s">
        <v>698</v>
      </c>
      <c r="F403" s="281" t="s">
        <v>711</v>
      </c>
      <c r="L403" s="14"/>
      <c r="M403" s="240"/>
      <c r="T403" s="142"/>
      <c r="AT403" s="4" t="s">
        <v>698</v>
      </c>
      <c r="AU403" s="4" t="s">
        <v>186</v>
      </c>
    </row>
    <row r="404" spans="2:65" s="242" customFormat="1">
      <c r="B404" s="241"/>
      <c r="D404" s="243" t="s">
        <v>279</v>
      </c>
      <c r="F404" s="245" t="s">
        <v>1624</v>
      </c>
      <c r="H404" s="246">
        <v>32.064999999999998</v>
      </c>
      <c r="L404" s="241"/>
      <c r="M404" s="247"/>
      <c r="T404" s="248"/>
      <c r="AT404" s="244" t="s">
        <v>279</v>
      </c>
      <c r="AU404" s="244" t="s">
        <v>186</v>
      </c>
      <c r="AV404" s="242" t="s">
        <v>77</v>
      </c>
      <c r="AW404" s="242" t="s">
        <v>4</v>
      </c>
      <c r="AX404" s="242" t="s">
        <v>75</v>
      </c>
      <c r="AY404" s="244" t="s">
        <v>268</v>
      </c>
    </row>
    <row r="405" spans="2:65" s="214" customFormat="1" ht="22.9" customHeight="1">
      <c r="B405" s="213"/>
      <c r="D405" s="215" t="s">
        <v>67</v>
      </c>
      <c r="E405" s="223" t="s">
        <v>713</v>
      </c>
      <c r="F405" s="223" t="s">
        <v>714</v>
      </c>
      <c r="J405" s="224">
        <f>BK405</f>
        <v>0</v>
      </c>
      <c r="L405" s="213"/>
      <c r="M405" s="218"/>
      <c r="P405" s="219">
        <f>SUM(P406:P447)</f>
        <v>0</v>
      </c>
      <c r="R405" s="219">
        <f>SUM(R406:R447)</f>
        <v>1.24183328</v>
      </c>
      <c r="T405" s="220">
        <f>SUM(T406:T447)</f>
        <v>0</v>
      </c>
      <c r="AR405" s="215" t="s">
        <v>77</v>
      </c>
      <c r="AT405" s="221" t="s">
        <v>67</v>
      </c>
      <c r="AU405" s="221" t="s">
        <v>75</v>
      </c>
      <c r="AY405" s="215" t="s">
        <v>268</v>
      </c>
      <c r="BK405" s="222">
        <f>SUM(BK406:BK447)</f>
        <v>0</v>
      </c>
    </row>
    <row r="406" spans="2:65" s="1" customFormat="1" ht="24.2" customHeight="1">
      <c r="B406" s="14"/>
      <c r="C406" s="225" t="s">
        <v>925</v>
      </c>
      <c r="D406" s="225" t="s">
        <v>271</v>
      </c>
      <c r="E406" s="226" t="s">
        <v>716</v>
      </c>
      <c r="F406" s="227" t="s">
        <v>717</v>
      </c>
      <c r="G406" s="228" t="s">
        <v>184</v>
      </c>
      <c r="H406" s="229">
        <v>52.673000000000002</v>
      </c>
      <c r="I406" s="22"/>
      <c r="J406" s="231">
        <f>ROUND(I406*H406,2)</f>
        <v>0</v>
      </c>
      <c r="K406" s="227" t="s">
        <v>274</v>
      </c>
      <c r="L406" s="14"/>
      <c r="M406" s="232" t="s">
        <v>3</v>
      </c>
      <c r="N406" s="233" t="s">
        <v>39</v>
      </c>
      <c r="P406" s="234">
        <f>O406*H406</f>
        <v>0</v>
      </c>
      <c r="Q406" s="234">
        <v>2.9999999999999997E-4</v>
      </c>
      <c r="R406" s="234">
        <f>Q406*H406</f>
        <v>1.5801900000000001E-2</v>
      </c>
      <c r="S406" s="234">
        <v>0</v>
      </c>
      <c r="T406" s="235">
        <f>S406*H406</f>
        <v>0</v>
      </c>
      <c r="AR406" s="236" t="s">
        <v>292</v>
      </c>
      <c r="AT406" s="236" t="s">
        <v>271</v>
      </c>
      <c r="AU406" s="236" t="s">
        <v>77</v>
      </c>
      <c r="AY406" s="4" t="s">
        <v>268</v>
      </c>
      <c r="BE406" s="237">
        <f>IF(N406="základní",J406,0)</f>
        <v>0</v>
      </c>
      <c r="BF406" s="237">
        <f>IF(N406="snížená",J406,0)</f>
        <v>0</v>
      </c>
      <c r="BG406" s="237">
        <f>IF(N406="zákl. přenesená",J406,0)</f>
        <v>0</v>
      </c>
      <c r="BH406" s="237">
        <f>IF(N406="sníž. přenesená",J406,0)</f>
        <v>0</v>
      </c>
      <c r="BI406" s="237">
        <f>IF(N406="nulová",J406,0)</f>
        <v>0</v>
      </c>
      <c r="BJ406" s="4" t="s">
        <v>75</v>
      </c>
      <c r="BK406" s="237">
        <f>ROUND(I406*H406,2)</f>
        <v>0</v>
      </c>
      <c r="BL406" s="4" t="s">
        <v>292</v>
      </c>
      <c r="BM406" s="236" t="s">
        <v>718</v>
      </c>
    </row>
    <row r="407" spans="2:65" s="1" customFormat="1">
      <c r="B407" s="14"/>
      <c r="D407" s="238" t="s">
        <v>277</v>
      </c>
      <c r="F407" s="239" t="s">
        <v>719</v>
      </c>
      <c r="L407" s="14"/>
      <c r="M407" s="240"/>
      <c r="T407" s="142"/>
      <c r="AT407" s="4" t="s">
        <v>277</v>
      </c>
      <c r="AU407" s="4" t="s">
        <v>77</v>
      </c>
    </row>
    <row r="408" spans="2:65" s="242" customFormat="1">
      <c r="B408" s="241"/>
      <c r="D408" s="243" t="s">
        <v>279</v>
      </c>
      <c r="E408" s="244" t="s">
        <v>3</v>
      </c>
      <c r="F408" s="245" t="s">
        <v>200</v>
      </c>
      <c r="H408" s="246">
        <v>52.673000000000002</v>
      </c>
      <c r="L408" s="241"/>
      <c r="M408" s="247"/>
      <c r="T408" s="248"/>
      <c r="AT408" s="244" t="s">
        <v>279</v>
      </c>
      <c r="AU408" s="244" t="s">
        <v>77</v>
      </c>
      <c r="AV408" s="242" t="s">
        <v>77</v>
      </c>
      <c r="AW408" s="242" t="s">
        <v>30</v>
      </c>
      <c r="AX408" s="242" t="s">
        <v>75</v>
      </c>
      <c r="AY408" s="244" t="s">
        <v>268</v>
      </c>
    </row>
    <row r="409" spans="2:65" s="1" customFormat="1" ht="37.9" customHeight="1">
      <c r="B409" s="14"/>
      <c r="C409" s="225" t="s">
        <v>926</v>
      </c>
      <c r="D409" s="225" t="s">
        <v>271</v>
      </c>
      <c r="E409" s="226" t="s">
        <v>721</v>
      </c>
      <c r="F409" s="227" t="s">
        <v>722</v>
      </c>
      <c r="G409" s="228" t="s">
        <v>184</v>
      </c>
      <c r="H409" s="229">
        <v>52.673000000000002</v>
      </c>
      <c r="I409" s="22"/>
      <c r="J409" s="231">
        <f>ROUND(I409*H409,2)</f>
        <v>0</v>
      </c>
      <c r="K409" s="227" t="s">
        <v>274</v>
      </c>
      <c r="L409" s="14"/>
      <c r="M409" s="232" t="s">
        <v>3</v>
      </c>
      <c r="N409" s="233" t="s">
        <v>39</v>
      </c>
      <c r="P409" s="234">
        <f>O409*H409</f>
        <v>0</v>
      </c>
      <c r="Q409" s="234">
        <v>5.5799999999999999E-3</v>
      </c>
      <c r="R409" s="234">
        <f>Q409*H409</f>
        <v>0.29391534000000002</v>
      </c>
      <c r="S409" s="234">
        <v>0</v>
      </c>
      <c r="T409" s="235">
        <f>S409*H409</f>
        <v>0</v>
      </c>
      <c r="AR409" s="236" t="s">
        <v>292</v>
      </c>
      <c r="AT409" s="236" t="s">
        <v>271</v>
      </c>
      <c r="AU409" s="236" t="s">
        <v>77</v>
      </c>
      <c r="AY409" s="4" t="s">
        <v>268</v>
      </c>
      <c r="BE409" s="237">
        <f>IF(N409="základní",J409,0)</f>
        <v>0</v>
      </c>
      <c r="BF409" s="237">
        <f>IF(N409="snížená",J409,0)</f>
        <v>0</v>
      </c>
      <c r="BG409" s="237">
        <f>IF(N409="zákl. přenesená",J409,0)</f>
        <v>0</v>
      </c>
      <c r="BH409" s="237">
        <f>IF(N409="sníž. přenesená",J409,0)</f>
        <v>0</v>
      </c>
      <c r="BI409" s="237">
        <f>IF(N409="nulová",J409,0)</f>
        <v>0</v>
      </c>
      <c r="BJ409" s="4" t="s">
        <v>75</v>
      </c>
      <c r="BK409" s="237">
        <f>ROUND(I409*H409,2)</f>
        <v>0</v>
      </c>
      <c r="BL409" s="4" t="s">
        <v>292</v>
      </c>
      <c r="BM409" s="236" t="s">
        <v>723</v>
      </c>
    </row>
    <row r="410" spans="2:65" s="1" customFormat="1">
      <c r="B410" s="14"/>
      <c r="D410" s="238" t="s">
        <v>277</v>
      </c>
      <c r="F410" s="239" t="s">
        <v>724</v>
      </c>
      <c r="L410" s="14"/>
      <c r="M410" s="240"/>
      <c r="T410" s="142"/>
      <c r="AT410" s="4" t="s">
        <v>277</v>
      </c>
      <c r="AU410" s="4" t="s">
        <v>77</v>
      </c>
    </row>
    <row r="411" spans="2:65" s="1" customFormat="1" ht="33" customHeight="1">
      <c r="B411" s="14"/>
      <c r="C411" s="262" t="s">
        <v>927</v>
      </c>
      <c r="D411" s="262" t="s">
        <v>383</v>
      </c>
      <c r="E411" s="263" t="s">
        <v>726</v>
      </c>
      <c r="F411" s="264" t="s">
        <v>727</v>
      </c>
      <c r="G411" s="265" t="s">
        <v>184</v>
      </c>
      <c r="H411" s="266">
        <v>57.94</v>
      </c>
      <c r="I411" s="24"/>
      <c r="J411" s="268">
        <f>ROUND(I411*H411,2)</f>
        <v>0</v>
      </c>
      <c r="K411" s="264" t="s">
        <v>274</v>
      </c>
      <c r="L411" s="269"/>
      <c r="M411" s="270" t="s">
        <v>3</v>
      </c>
      <c r="N411" s="271" t="s">
        <v>39</v>
      </c>
      <c r="P411" s="234">
        <f>O411*H411</f>
        <v>0</v>
      </c>
      <c r="Q411" s="234">
        <v>1.4290000000000001E-2</v>
      </c>
      <c r="R411" s="234">
        <f>Q411*H411</f>
        <v>0.82796259999999999</v>
      </c>
      <c r="S411" s="234">
        <v>0</v>
      </c>
      <c r="T411" s="235">
        <f>S411*H411</f>
        <v>0</v>
      </c>
      <c r="AR411" s="236" t="s">
        <v>470</v>
      </c>
      <c r="AT411" s="236" t="s">
        <v>383</v>
      </c>
      <c r="AU411" s="236" t="s">
        <v>77</v>
      </c>
      <c r="AY411" s="4" t="s">
        <v>268</v>
      </c>
      <c r="BE411" s="237">
        <f>IF(N411="základní",J411,0)</f>
        <v>0</v>
      </c>
      <c r="BF411" s="237">
        <f>IF(N411="snížená",J411,0)</f>
        <v>0</v>
      </c>
      <c r="BG411" s="237">
        <f>IF(N411="zákl. přenesená",J411,0)</f>
        <v>0</v>
      </c>
      <c r="BH411" s="237">
        <f>IF(N411="sníž. přenesená",J411,0)</f>
        <v>0</v>
      </c>
      <c r="BI411" s="237">
        <f>IF(N411="nulová",J411,0)</f>
        <v>0</v>
      </c>
      <c r="BJ411" s="4" t="s">
        <v>75</v>
      </c>
      <c r="BK411" s="237">
        <f>ROUND(I411*H411,2)</f>
        <v>0</v>
      </c>
      <c r="BL411" s="4" t="s">
        <v>292</v>
      </c>
      <c r="BM411" s="236" t="s">
        <v>728</v>
      </c>
    </row>
    <row r="412" spans="2:65" s="242" customFormat="1">
      <c r="B412" s="241"/>
      <c r="D412" s="243" t="s">
        <v>279</v>
      </c>
      <c r="F412" s="245" t="s">
        <v>1625</v>
      </c>
      <c r="H412" s="246">
        <v>57.94</v>
      </c>
      <c r="L412" s="241"/>
      <c r="M412" s="247"/>
      <c r="T412" s="248"/>
      <c r="AT412" s="244" t="s">
        <v>279</v>
      </c>
      <c r="AU412" s="244" t="s">
        <v>77</v>
      </c>
      <c r="AV412" s="242" t="s">
        <v>77</v>
      </c>
      <c r="AW412" s="242" t="s">
        <v>4</v>
      </c>
      <c r="AX412" s="242" t="s">
        <v>75</v>
      </c>
      <c r="AY412" s="244" t="s">
        <v>268</v>
      </c>
    </row>
    <row r="413" spans="2:65" s="1" customFormat="1" ht="33" customHeight="1">
      <c r="B413" s="14"/>
      <c r="C413" s="225" t="s">
        <v>928</v>
      </c>
      <c r="D413" s="225" t="s">
        <v>271</v>
      </c>
      <c r="E413" s="226" t="s">
        <v>731</v>
      </c>
      <c r="F413" s="227" t="s">
        <v>732</v>
      </c>
      <c r="G413" s="228" t="s">
        <v>379</v>
      </c>
      <c r="H413" s="229">
        <v>10.332000000000001</v>
      </c>
      <c r="I413" s="22"/>
      <c r="J413" s="231">
        <f>ROUND(I413*H413,2)</f>
        <v>0</v>
      </c>
      <c r="K413" s="227" t="s">
        <v>274</v>
      </c>
      <c r="L413" s="14"/>
      <c r="M413" s="232" t="s">
        <v>3</v>
      </c>
      <c r="N413" s="233" t="s">
        <v>39</v>
      </c>
      <c r="P413" s="234">
        <f>O413*H413</f>
        <v>0</v>
      </c>
      <c r="Q413" s="234">
        <v>2.0000000000000001E-4</v>
      </c>
      <c r="R413" s="234">
        <f>Q413*H413</f>
        <v>2.0664000000000004E-3</v>
      </c>
      <c r="S413" s="234">
        <v>0</v>
      </c>
      <c r="T413" s="235">
        <f>S413*H413</f>
        <v>0</v>
      </c>
      <c r="AR413" s="236" t="s">
        <v>292</v>
      </c>
      <c r="AT413" s="236" t="s">
        <v>271</v>
      </c>
      <c r="AU413" s="236" t="s">
        <v>77</v>
      </c>
      <c r="AY413" s="4" t="s">
        <v>268</v>
      </c>
      <c r="BE413" s="237">
        <f>IF(N413="základní",J413,0)</f>
        <v>0</v>
      </c>
      <c r="BF413" s="237">
        <f>IF(N413="snížená",J413,0)</f>
        <v>0</v>
      </c>
      <c r="BG413" s="237">
        <f>IF(N413="zákl. přenesená",J413,0)</f>
        <v>0</v>
      </c>
      <c r="BH413" s="237">
        <f>IF(N413="sníž. přenesená",J413,0)</f>
        <v>0</v>
      </c>
      <c r="BI413" s="237">
        <f>IF(N413="nulová",J413,0)</f>
        <v>0</v>
      </c>
      <c r="BJ413" s="4" t="s">
        <v>75</v>
      </c>
      <c r="BK413" s="237">
        <f>ROUND(I413*H413,2)</f>
        <v>0</v>
      </c>
      <c r="BL413" s="4" t="s">
        <v>292</v>
      </c>
      <c r="BM413" s="236" t="s">
        <v>733</v>
      </c>
    </row>
    <row r="414" spans="2:65" s="1" customFormat="1">
      <c r="B414" s="14"/>
      <c r="D414" s="238" t="s">
        <v>277</v>
      </c>
      <c r="F414" s="239" t="s">
        <v>734</v>
      </c>
      <c r="L414" s="14"/>
      <c r="M414" s="240"/>
      <c r="T414" s="142"/>
      <c r="AT414" s="4" t="s">
        <v>277</v>
      </c>
      <c r="AU414" s="4" t="s">
        <v>77</v>
      </c>
    </row>
    <row r="415" spans="2:65" s="257" customFormat="1">
      <c r="B415" s="256"/>
      <c r="D415" s="243" t="s">
        <v>279</v>
      </c>
      <c r="E415" s="258" t="s">
        <v>3</v>
      </c>
      <c r="F415" s="259" t="s">
        <v>1496</v>
      </c>
      <c r="H415" s="258" t="s">
        <v>3</v>
      </c>
      <c r="L415" s="256"/>
      <c r="M415" s="260"/>
      <c r="T415" s="261"/>
      <c r="AT415" s="258" t="s">
        <v>279</v>
      </c>
      <c r="AU415" s="258" t="s">
        <v>77</v>
      </c>
      <c r="AV415" s="257" t="s">
        <v>75</v>
      </c>
      <c r="AW415" s="257" t="s">
        <v>30</v>
      </c>
      <c r="AX415" s="257" t="s">
        <v>68</v>
      </c>
      <c r="AY415" s="258" t="s">
        <v>268</v>
      </c>
    </row>
    <row r="416" spans="2:65" s="242" customFormat="1">
      <c r="B416" s="241"/>
      <c r="D416" s="243" t="s">
        <v>279</v>
      </c>
      <c r="E416" s="244" t="s">
        <v>3</v>
      </c>
      <c r="F416" s="245" t="s">
        <v>1626</v>
      </c>
      <c r="H416" s="246">
        <v>5.2320000000000002</v>
      </c>
      <c r="L416" s="241"/>
      <c r="M416" s="247"/>
      <c r="T416" s="248"/>
      <c r="AT416" s="244" t="s">
        <v>279</v>
      </c>
      <c r="AU416" s="244" t="s">
        <v>77</v>
      </c>
      <c r="AV416" s="242" t="s">
        <v>77</v>
      </c>
      <c r="AW416" s="242" t="s">
        <v>30</v>
      </c>
      <c r="AX416" s="242" t="s">
        <v>68</v>
      </c>
      <c r="AY416" s="244" t="s">
        <v>268</v>
      </c>
    </row>
    <row r="417" spans="2:65" s="257" customFormat="1">
      <c r="B417" s="256"/>
      <c r="D417" s="243" t="s">
        <v>279</v>
      </c>
      <c r="E417" s="258" t="s">
        <v>3</v>
      </c>
      <c r="F417" s="259" t="s">
        <v>735</v>
      </c>
      <c r="H417" s="258" t="s">
        <v>3</v>
      </c>
      <c r="L417" s="256"/>
      <c r="M417" s="260"/>
      <c r="T417" s="261"/>
      <c r="AT417" s="258" t="s">
        <v>279</v>
      </c>
      <c r="AU417" s="258" t="s">
        <v>77</v>
      </c>
      <c r="AV417" s="257" t="s">
        <v>75</v>
      </c>
      <c r="AW417" s="257" t="s">
        <v>30</v>
      </c>
      <c r="AX417" s="257" t="s">
        <v>68</v>
      </c>
      <c r="AY417" s="258" t="s">
        <v>268</v>
      </c>
    </row>
    <row r="418" spans="2:65" s="242" customFormat="1">
      <c r="B418" s="241"/>
      <c r="D418" s="243" t="s">
        <v>279</v>
      </c>
      <c r="E418" s="244" t="s">
        <v>3</v>
      </c>
      <c r="F418" s="245" t="s">
        <v>221</v>
      </c>
      <c r="H418" s="246">
        <v>5.0999999999999996</v>
      </c>
      <c r="L418" s="241"/>
      <c r="M418" s="247"/>
      <c r="T418" s="248"/>
      <c r="AT418" s="244" t="s">
        <v>279</v>
      </c>
      <c r="AU418" s="244" t="s">
        <v>77</v>
      </c>
      <c r="AV418" s="242" t="s">
        <v>77</v>
      </c>
      <c r="AW418" s="242" t="s">
        <v>30</v>
      </c>
      <c r="AX418" s="242" t="s">
        <v>68</v>
      </c>
      <c r="AY418" s="244" t="s">
        <v>268</v>
      </c>
    </row>
    <row r="419" spans="2:65" s="250" customFormat="1">
      <c r="B419" s="249"/>
      <c r="D419" s="243" t="s">
        <v>279</v>
      </c>
      <c r="E419" s="251" t="s">
        <v>3</v>
      </c>
      <c r="F419" s="252" t="s">
        <v>298</v>
      </c>
      <c r="H419" s="253">
        <v>10.332000000000001</v>
      </c>
      <c r="L419" s="249"/>
      <c r="M419" s="254"/>
      <c r="T419" s="255"/>
      <c r="AT419" s="251" t="s">
        <v>279</v>
      </c>
      <c r="AU419" s="251" t="s">
        <v>77</v>
      </c>
      <c r="AV419" s="250" t="s">
        <v>275</v>
      </c>
      <c r="AW419" s="250" t="s">
        <v>30</v>
      </c>
      <c r="AX419" s="250" t="s">
        <v>75</v>
      </c>
      <c r="AY419" s="251" t="s">
        <v>268</v>
      </c>
    </row>
    <row r="420" spans="2:65" s="1" customFormat="1" ht="24.2" customHeight="1">
      <c r="B420" s="14"/>
      <c r="C420" s="262" t="s">
        <v>929</v>
      </c>
      <c r="D420" s="262" t="s">
        <v>383</v>
      </c>
      <c r="E420" s="263" t="s">
        <v>740</v>
      </c>
      <c r="F420" s="264" t="s">
        <v>741</v>
      </c>
      <c r="G420" s="265" t="s">
        <v>379</v>
      </c>
      <c r="H420" s="266">
        <v>11.365</v>
      </c>
      <c r="I420" s="24"/>
      <c r="J420" s="268">
        <f>ROUND(I420*H420,2)</f>
        <v>0</v>
      </c>
      <c r="K420" s="264" t="s">
        <v>274</v>
      </c>
      <c r="L420" s="269"/>
      <c r="M420" s="270" t="s">
        <v>3</v>
      </c>
      <c r="N420" s="271" t="s">
        <v>39</v>
      </c>
      <c r="P420" s="234">
        <f>O420*H420</f>
        <v>0</v>
      </c>
      <c r="Q420" s="234">
        <v>2.5999999999999998E-4</v>
      </c>
      <c r="R420" s="234">
        <f>Q420*H420</f>
        <v>2.9548999999999999E-3</v>
      </c>
      <c r="S420" s="234">
        <v>0</v>
      </c>
      <c r="T420" s="235">
        <f>S420*H420</f>
        <v>0</v>
      </c>
      <c r="AR420" s="236" t="s">
        <v>470</v>
      </c>
      <c r="AT420" s="236" t="s">
        <v>383</v>
      </c>
      <c r="AU420" s="236" t="s">
        <v>77</v>
      </c>
      <c r="AY420" s="4" t="s">
        <v>268</v>
      </c>
      <c r="BE420" s="237">
        <f>IF(N420="základní",J420,0)</f>
        <v>0</v>
      </c>
      <c r="BF420" s="237">
        <f>IF(N420="snížená",J420,0)</f>
        <v>0</v>
      </c>
      <c r="BG420" s="237">
        <f>IF(N420="zákl. přenesená",J420,0)</f>
        <v>0</v>
      </c>
      <c r="BH420" s="237">
        <f>IF(N420="sníž. přenesená",J420,0)</f>
        <v>0</v>
      </c>
      <c r="BI420" s="237">
        <f>IF(N420="nulová",J420,0)</f>
        <v>0</v>
      </c>
      <c r="BJ420" s="4" t="s">
        <v>75</v>
      </c>
      <c r="BK420" s="237">
        <f>ROUND(I420*H420,2)</f>
        <v>0</v>
      </c>
      <c r="BL420" s="4" t="s">
        <v>292</v>
      </c>
      <c r="BM420" s="236" t="s">
        <v>742</v>
      </c>
    </row>
    <row r="421" spans="2:65" s="242" customFormat="1">
      <c r="B421" s="241"/>
      <c r="D421" s="243" t="s">
        <v>279</v>
      </c>
      <c r="F421" s="245" t="s">
        <v>1627</v>
      </c>
      <c r="H421" s="246">
        <v>11.365</v>
      </c>
      <c r="L421" s="241"/>
      <c r="M421" s="247"/>
      <c r="T421" s="248"/>
      <c r="AT421" s="244" t="s">
        <v>279</v>
      </c>
      <c r="AU421" s="244" t="s">
        <v>77</v>
      </c>
      <c r="AV421" s="242" t="s">
        <v>77</v>
      </c>
      <c r="AW421" s="242" t="s">
        <v>4</v>
      </c>
      <c r="AX421" s="242" t="s">
        <v>75</v>
      </c>
      <c r="AY421" s="244" t="s">
        <v>268</v>
      </c>
    </row>
    <row r="422" spans="2:65" s="1" customFormat="1" ht="24.2" customHeight="1">
      <c r="B422" s="14"/>
      <c r="C422" s="225" t="s">
        <v>931</v>
      </c>
      <c r="D422" s="225" t="s">
        <v>271</v>
      </c>
      <c r="E422" s="226" t="s">
        <v>769</v>
      </c>
      <c r="F422" s="227" t="s">
        <v>770</v>
      </c>
      <c r="G422" s="228" t="s">
        <v>317</v>
      </c>
      <c r="H422" s="229">
        <v>1</v>
      </c>
      <c r="I422" s="22"/>
      <c r="J422" s="231">
        <f>ROUND(I422*H422,2)</f>
        <v>0</v>
      </c>
      <c r="K422" s="227" t="s">
        <v>303</v>
      </c>
      <c r="L422" s="14"/>
      <c r="M422" s="232" t="s">
        <v>3</v>
      </c>
      <c r="N422" s="233" t="s">
        <v>39</v>
      </c>
      <c r="P422" s="234">
        <f>O422*H422</f>
        <v>0</v>
      </c>
      <c r="Q422" s="234">
        <v>2.0000000000000001E-4</v>
      </c>
      <c r="R422" s="234">
        <f>Q422*H422</f>
        <v>2.0000000000000001E-4</v>
      </c>
      <c r="S422" s="234">
        <v>0</v>
      </c>
      <c r="T422" s="235">
        <f>S422*H422</f>
        <v>0</v>
      </c>
      <c r="AR422" s="236" t="s">
        <v>292</v>
      </c>
      <c r="AT422" s="236" t="s">
        <v>271</v>
      </c>
      <c r="AU422" s="236" t="s">
        <v>77</v>
      </c>
      <c r="AY422" s="4" t="s">
        <v>268</v>
      </c>
      <c r="BE422" s="237">
        <f>IF(N422="základní",J422,0)</f>
        <v>0</v>
      </c>
      <c r="BF422" s="237">
        <f>IF(N422="snížená",J422,0)</f>
        <v>0</v>
      </c>
      <c r="BG422" s="237">
        <f>IF(N422="zákl. přenesená",J422,0)</f>
        <v>0</v>
      </c>
      <c r="BH422" s="237">
        <f>IF(N422="sníž. přenesená",J422,0)</f>
        <v>0</v>
      </c>
      <c r="BI422" s="237">
        <f>IF(N422="nulová",J422,0)</f>
        <v>0</v>
      </c>
      <c r="BJ422" s="4" t="s">
        <v>75</v>
      </c>
      <c r="BK422" s="237">
        <f>ROUND(I422*H422,2)</f>
        <v>0</v>
      </c>
      <c r="BL422" s="4" t="s">
        <v>292</v>
      </c>
      <c r="BM422" s="236" t="s">
        <v>1628</v>
      </c>
    </row>
    <row r="423" spans="2:65" s="242" customFormat="1">
      <c r="B423" s="241"/>
      <c r="D423" s="243" t="s">
        <v>279</v>
      </c>
      <c r="E423" s="244" t="s">
        <v>3</v>
      </c>
      <c r="F423" s="245" t="s">
        <v>75</v>
      </c>
      <c r="H423" s="246">
        <v>1</v>
      </c>
      <c r="L423" s="241"/>
      <c r="M423" s="247"/>
      <c r="T423" s="248"/>
      <c r="AT423" s="244" t="s">
        <v>279</v>
      </c>
      <c r="AU423" s="244" t="s">
        <v>77</v>
      </c>
      <c r="AV423" s="242" t="s">
        <v>77</v>
      </c>
      <c r="AW423" s="242" t="s">
        <v>30</v>
      </c>
      <c r="AX423" s="242" t="s">
        <v>75</v>
      </c>
      <c r="AY423" s="244" t="s">
        <v>268</v>
      </c>
    </row>
    <row r="424" spans="2:65" s="1" customFormat="1" ht="16.5" customHeight="1">
      <c r="B424" s="14"/>
      <c r="C424" s="262" t="s">
        <v>932</v>
      </c>
      <c r="D424" s="262" t="s">
        <v>383</v>
      </c>
      <c r="E424" s="263" t="s">
        <v>774</v>
      </c>
      <c r="F424" s="264" t="s">
        <v>775</v>
      </c>
      <c r="G424" s="265" t="s">
        <v>317</v>
      </c>
      <c r="H424" s="266">
        <v>1</v>
      </c>
      <c r="I424" s="24"/>
      <c r="J424" s="268">
        <f>ROUND(I424*H424,2)</f>
        <v>0</v>
      </c>
      <c r="K424" s="264" t="s">
        <v>303</v>
      </c>
      <c r="L424" s="269"/>
      <c r="M424" s="270" t="s">
        <v>3</v>
      </c>
      <c r="N424" s="271" t="s">
        <v>39</v>
      </c>
      <c r="P424" s="234">
        <f>O424*H424</f>
        <v>0</v>
      </c>
      <c r="Q424" s="234">
        <v>0</v>
      </c>
      <c r="R424" s="234">
        <f>Q424*H424</f>
        <v>0</v>
      </c>
      <c r="S424" s="234">
        <v>0</v>
      </c>
      <c r="T424" s="235">
        <f>S424*H424</f>
        <v>0</v>
      </c>
      <c r="AR424" s="236" t="s">
        <v>470</v>
      </c>
      <c r="AT424" s="236" t="s">
        <v>383</v>
      </c>
      <c r="AU424" s="236" t="s">
        <v>77</v>
      </c>
      <c r="AY424" s="4" t="s">
        <v>268</v>
      </c>
      <c r="BE424" s="237">
        <f>IF(N424="základní",J424,0)</f>
        <v>0</v>
      </c>
      <c r="BF424" s="237">
        <f>IF(N424="snížená",J424,0)</f>
        <v>0</v>
      </c>
      <c r="BG424" s="237">
        <f>IF(N424="zákl. přenesená",J424,0)</f>
        <v>0</v>
      </c>
      <c r="BH424" s="237">
        <f>IF(N424="sníž. přenesená",J424,0)</f>
        <v>0</v>
      </c>
      <c r="BI424" s="237">
        <f>IF(N424="nulová",J424,0)</f>
        <v>0</v>
      </c>
      <c r="BJ424" s="4" t="s">
        <v>75</v>
      </c>
      <c r="BK424" s="237">
        <f>ROUND(I424*H424,2)</f>
        <v>0</v>
      </c>
      <c r="BL424" s="4" t="s">
        <v>292</v>
      </c>
      <c r="BM424" s="236" t="s">
        <v>1629</v>
      </c>
    </row>
    <row r="425" spans="2:65" s="1" customFormat="1" ht="24.2" customHeight="1">
      <c r="B425" s="14"/>
      <c r="C425" s="225" t="s">
        <v>1503</v>
      </c>
      <c r="D425" s="225" t="s">
        <v>271</v>
      </c>
      <c r="E425" s="226" t="s">
        <v>745</v>
      </c>
      <c r="F425" s="227" t="s">
        <v>746</v>
      </c>
      <c r="G425" s="228" t="s">
        <v>379</v>
      </c>
      <c r="H425" s="229">
        <v>49.4</v>
      </c>
      <c r="I425" s="22"/>
      <c r="J425" s="231">
        <f>ROUND(I425*H425,2)</f>
        <v>0</v>
      </c>
      <c r="K425" s="227" t="s">
        <v>274</v>
      </c>
      <c r="L425" s="14"/>
      <c r="M425" s="232" t="s">
        <v>3</v>
      </c>
      <c r="N425" s="233" t="s">
        <v>39</v>
      </c>
      <c r="P425" s="234">
        <f>O425*H425</f>
        <v>0</v>
      </c>
      <c r="Q425" s="234">
        <v>9.0000000000000006E-5</v>
      </c>
      <c r="R425" s="234">
        <f>Q425*H425</f>
        <v>4.4460000000000003E-3</v>
      </c>
      <c r="S425" s="234">
        <v>0</v>
      </c>
      <c r="T425" s="235">
        <f>S425*H425</f>
        <v>0</v>
      </c>
      <c r="AR425" s="236" t="s">
        <v>292</v>
      </c>
      <c r="AT425" s="236" t="s">
        <v>271</v>
      </c>
      <c r="AU425" s="236" t="s">
        <v>77</v>
      </c>
      <c r="AY425" s="4" t="s">
        <v>268</v>
      </c>
      <c r="BE425" s="237">
        <f>IF(N425="základní",J425,0)</f>
        <v>0</v>
      </c>
      <c r="BF425" s="237">
        <f>IF(N425="snížená",J425,0)</f>
        <v>0</v>
      </c>
      <c r="BG425" s="237">
        <f>IF(N425="zákl. přenesená",J425,0)</f>
        <v>0</v>
      </c>
      <c r="BH425" s="237">
        <f>IF(N425="sníž. přenesená",J425,0)</f>
        <v>0</v>
      </c>
      <c r="BI425" s="237">
        <f>IF(N425="nulová",J425,0)</f>
        <v>0</v>
      </c>
      <c r="BJ425" s="4" t="s">
        <v>75</v>
      </c>
      <c r="BK425" s="237">
        <f>ROUND(I425*H425,2)</f>
        <v>0</v>
      </c>
      <c r="BL425" s="4" t="s">
        <v>292</v>
      </c>
      <c r="BM425" s="236" t="s">
        <v>747</v>
      </c>
    </row>
    <row r="426" spans="2:65" s="1" customFormat="1">
      <c r="B426" s="14"/>
      <c r="D426" s="238" t="s">
        <v>277</v>
      </c>
      <c r="F426" s="239" t="s">
        <v>748</v>
      </c>
      <c r="L426" s="14"/>
      <c r="M426" s="240"/>
      <c r="T426" s="142"/>
      <c r="AT426" s="4" t="s">
        <v>277</v>
      </c>
      <c r="AU426" s="4" t="s">
        <v>77</v>
      </c>
    </row>
    <row r="427" spans="2:65" s="242" customFormat="1">
      <c r="B427" s="241"/>
      <c r="D427" s="243" t="s">
        <v>279</v>
      </c>
      <c r="E427" s="244" t="s">
        <v>3</v>
      </c>
      <c r="F427" s="245" t="s">
        <v>197</v>
      </c>
      <c r="H427" s="246">
        <v>29.15</v>
      </c>
      <c r="L427" s="241"/>
      <c r="M427" s="247"/>
      <c r="T427" s="248"/>
      <c r="AT427" s="244" t="s">
        <v>279</v>
      </c>
      <c r="AU427" s="244" t="s">
        <v>77</v>
      </c>
      <c r="AV427" s="242" t="s">
        <v>77</v>
      </c>
      <c r="AW427" s="242" t="s">
        <v>30</v>
      </c>
      <c r="AX427" s="242" t="s">
        <v>68</v>
      </c>
      <c r="AY427" s="244" t="s">
        <v>268</v>
      </c>
    </row>
    <row r="428" spans="2:65" s="242" customFormat="1">
      <c r="B428" s="241"/>
      <c r="D428" s="243" t="s">
        <v>279</v>
      </c>
      <c r="E428" s="244" t="s">
        <v>3</v>
      </c>
      <c r="F428" s="245" t="s">
        <v>749</v>
      </c>
      <c r="H428" s="246">
        <v>20.25</v>
      </c>
      <c r="L428" s="241"/>
      <c r="M428" s="247"/>
      <c r="T428" s="248"/>
      <c r="AT428" s="244" t="s">
        <v>279</v>
      </c>
      <c r="AU428" s="244" t="s">
        <v>77</v>
      </c>
      <c r="AV428" s="242" t="s">
        <v>77</v>
      </c>
      <c r="AW428" s="242" t="s">
        <v>30</v>
      </c>
      <c r="AX428" s="242" t="s">
        <v>68</v>
      </c>
      <c r="AY428" s="244" t="s">
        <v>268</v>
      </c>
    </row>
    <row r="429" spans="2:65" s="250" customFormat="1">
      <c r="B429" s="249"/>
      <c r="D429" s="243" t="s">
        <v>279</v>
      </c>
      <c r="E429" s="251" t="s">
        <v>3</v>
      </c>
      <c r="F429" s="252" t="s">
        <v>298</v>
      </c>
      <c r="H429" s="253">
        <v>49.4</v>
      </c>
      <c r="L429" s="249"/>
      <c r="M429" s="254"/>
      <c r="T429" s="255"/>
      <c r="AT429" s="251" t="s">
        <v>279</v>
      </c>
      <c r="AU429" s="251" t="s">
        <v>77</v>
      </c>
      <c r="AV429" s="250" t="s">
        <v>275</v>
      </c>
      <c r="AW429" s="250" t="s">
        <v>30</v>
      </c>
      <c r="AX429" s="250" t="s">
        <v>75</v>
      </c>
      <c r="AY429" s="251" t="s">
        <v>268</v>
      </c>
    </row>
    <row r="430" spans="2:65" s="1" customFormat="1" ht="24.2" customHeight="1">
      <c r="B430" s="14"/>
      <c r="C430" s="225" t="s">
        <v>1504</v>
      </c>
      <c r="D430" s="225" t="s">
        <v>271</v>
      </c>
      <c r="E430" s="226" t="s">
        <v>751</v>
      </c>
      <c r="F430" s="227" t="s">
        <v>752</v>
      </c>
      <c r="G430" s="228" t="s">
        <v>317</v>
      </c>
      <c r="H430" s="229">
        <v>17</v>
      </c>
      <c r="I430" s="22"/>
      <c r="J430" s="231">
        <f>ROUND(I430*H430,2)</f>
        <v>0</v>
      </c>
      <c r="K430" s="227" t="s">
        <v>274</v>
      </c>
      <c r="L430" s="14"/>
      <c r="M430" s="232" t="s">
        <v>3</v>
      </c>
      <c r="N430" s="233" t="s">
        <v>39</v>
      </c>
      <c r="P430" s="234">
        <f>O430*H430</f>
        <v>0</v>
      </c>
      <c r="Q430" s="234">
        <v>0</v>
      </c>
      <c r="R430" s="234">
        <f>Q430*H430</f>
        <v>0</v>
      </c>
      <c r="S430" s="234">
        <v>0</v>
      </c>
      <c r="T430" s="235">
        <f>S430*H430</f>
        <v>0</v>
      </c>
      <c r="AR430" s="236" t="s">
        <v>292</v>
      </c>
      <c r="AT430" s="236" t="s">
        <v>271</v>
      </c>
      <c r="AU430" s="236" t="s">
        <v>77</v>
      </c>
      <c r="AY430" s="4" t="s">
        <v>268</v>
      </c>
      <c r="BE430" s="237">
        <f>IF(N430="základní",J430,0)</f>
        <v>0</v>
      </c>
      <c r="BF430" s="237">
        <f>IF(N430="snížená",J430,0)</f>
        <v>0</v>
      </c>
      <c r="BG430" s="237">
        <f>IF(N430="zákl. přenesená",J430,0)</f>
        <v>0</v>
      </c>
      <c r="BH430" s="237">
        <f>IF(N430="sníž. přenesená",J430,0)</f>
        <v>0</v>
      </c>
      <c r="BI430" s="237">
        <f>IF(N430="nulová",J430,0)</f>
        <v>0</v>
      </c>
      <c r="BJ430" s="4" t="s">
        <v>75</v>
      </c>
      <c r="BK430" s="237">
        <f>ROUND(I430*H430,2)</f>
        <v>0</v>
      </c>
      <c r="BL430" s="4" t="s">
        <v>292</v>
      </c>
      <c r="BM430" s="236" t="s">
        <v>753</v>
      </c>
    </row>
    <row r="431" spans="2:65" s="1" customFormat="1">
      <c r="B431" s="14"/>
      <c r="D431" s="238" t="s">
        <v>277</v>
      </c>
      <c r="F431" s="239" t="s">
        <v>754</v>
      </c>
      <c r="L431" s="14"/>
      <c r="M431" s="240"/>
      <c r="T431" s="142"/>
      <c r="AT431" s="4" t="s">
        <v>277</v>
      </c>
      <c r="AU431" s="4" t="s">
        <v>77</v>
      </c>
    </row>
    <row r="432" spans="2:65" s="242" customFormat="1">
      <c r="B432" s="241"/>
      <c r="D432" s="243" t="s">
        <v>279</v>
      </c>
      <c r="E432" s="244" t="s">
        <v>3</v>
      </c>
      <c r="F432" s="245" t="s">
        <v>755</v>
      </c>
      <c r="H432" s="246">
        <v>6</v>
      </c>
      <c r="L432" s="241"/>
      <c r="M432" s="247"/>
      <c r="T432" s="248"/>
      <c r="AT432" s="244" t="s">
        <v>279</v>
      </c>
      <c r="AU432" s="244" t="s">
        <v>77</v>
      </c>
      <c r="AV432" s="242" t="s">
        <v>77</v>
      </c>
      <c r="AW432" s="242" t="s">
        <v>30</v>
      </c>
      <c r="AX432" s="242" t="s">
        <v>68</v>
      </c>
      <c r="AY432" s="244" t="s">
        <v>268</v>
      </c>
    </row>
    <row r="433" spans="2:65" s="242" customFormat="1">
      <c r="B433" s="241"/>
      <c r="D433" s="243" t="s">
        <v>279</v>
      </c>
      <c r="E433" s="244" t="s">
        <v>3</v>
      </c>
      <c r="F433" s="245" t="s">
        <v>756</v>
      </c>
      <c r="H433" s="246">
        <v>5</v>
      </c>
      <c r="L433" s="241"/>
      <c r="M433" s="247"/>
      <c r="T433" s="248"/>
      <c r="AT433" s="244" t="s">
        <v>279</v>
      </c>
      <c r="AU433" s="244" t="s">
        <v>77</v>
      </c>
      <c r="AV433" s="242" t="s">
        <v>77</v>
      </c>
      <c r="AW433" s="242" t="s">
        <v>30</v>
      </c>
      <c r="AX433" s="242" t="s">
        <v>68</v>
      </c>
      <c r="AY433" s="244" t="s">
        <v>268</v>
      </c>
    </row>
    <row r="434" spans="2:65" s="242" customFormat="1">
      <c r="B434" s="241"/>
      <c r="D434" s="243" t="s">
        <v>279</v>
      </c>
      <c r="E434" s="244" t="s">
        <v>3</v>
      </c>
      <c r="F434" s="245" t="s">
        <v>1501</v>
      </c>
      <c r="H434" s="246">
        <v>6</v>
      </c>
      <c r="L434" s="241"/>
      <c r="M434" s="247"/>
      <c r="T434" s="248"/>
      <c r="AT434" s="244" t="s">
        <v>279</v>
      </c>
      <c r="AU434" s="244" t="s">
        <v>77</v>
      </c>
      <c r="AV434" s="242" t="s">
        <v>77</v>
      </c>
      <c r="AW434" s="242" t="s">
        <v>30</v>
      </c>
      <c r="AX434" s="242" t="s">
        <v>68</v>
      </c>
      <c r="AY434" s="244" t="s">
        <v>268</v>
      </c>
    </row>
    <row r="435" spans="2:65" s="250" customFormat="1">
      <c r="B435" s="249"/>
      <c r="D435" s="243" t="s">
        <v>279</v>
      </c>
      <c r="E435" s="251" t="s">
        <v>3</v>
      </c>
      <c r="F435" s="252" t="s">
        <v>298</v>
      </c>
      <c r="H435" s="253">
        <v>17</v>
      </c>
      <c r="L435" s="249"/>
      <c r="M435" s="254"/>
      <c r="T435" s="255"/>
      <c r="AT435" s="251" t="s">
        <v>279</v>
      </c>
      <c r="AU435" s="251" t="s">
        <v>77</v>
      </c>
      <c r="AV435" s="250" t="s">
        <v>275</v>
      </c>
      <c r="AW435" s="250" t="s">
        <v>30</v>
      </c>
      <c r="AX435" s="250" t="s">
        <v>75</v>
      </c>
      <c r="AY435" s="251" t="s">
        <v>268</v>
      </c>
    </row>
    <row r="436" spans="2:65" s="1" customFormat="1" ht="24.2" customHeight="1">
      <c r="B436" s="14"/>
      <c r="C436" s="225" t="s">
        <v>1505</v>
      </c>
      <c r="D436" s="225" t="s">
        <v>271</v>
      </c>
      <c r="E436" s="226" t="s">
        <v>758</v>
      </c>
      <c r="F436" s="227" t="s">
        <v>759</v>
      </c>
      <c r="G436" s="228" t="s">
        <v>317</v>
      </c>
      <c r="H436" s="229">
        <v>3</v>
      </c>
      <c r="I436" s="22"/>
      <c r="J436" s="231">
        <f>ROUND(I436*H436,2)</f>
        <v>0</v>
      </c>
      <c r="K436" s="227" t="s">
        <v>274</v>
      </c>
      <c r="L436" s="14"/>
      <c r="M436" s="232" t="s">
        <v>3</v>
      </c>
      <c r="N436" s="233" t="s">
        <v>39</v>
      </c>
      <c r="P436" s="234">
        <f>O436*H436</f>
        <v>0</v>
      </c>
      <c r="Q436" s="234">
        <v>0</v>
      </c>
      <c r="R436" s="234">
        <f>Q436*H436</f>
        <v>0</v>
      </c>
      <c r="S436" s="234">
        <v>0</v>
      </c>
      <c r="T436" s="235">
        <f>S436*H436</f>
        <v>0</v>
      </c>
      <c r="AR436" s="236" t="s">
        <v>292</v>
      </c>
      <c r="AT436" s="236" t="s">
        <v>271</v>
      </c>
      <c r="AU436" s="236" t="s">
        <v>77</v>
      </c>
      <c r="AY436" s="4" t="s">
        <v>268</v>
      </c>
      <c r="BE436" s="237">
        <f>IF(N436="základní",J436,0)</f>
        <v>0</v>
      </c>
      <c r="BF436" s="237">
        <f>IF(N436="snížená",J436,0)</f>
        <v>0</v>
      </c>
      <c r="BG436" s="237">
        <f>IF(N436="zákl. přenesená",J436,0)</f>
        <v>0</v>
      </c>
      <c r="BH436" s="237">
        <f>IF(N436="sníž. přenesená",J436,0)</f>
        <v>0</v>
      </c>
      <c r="BI436" s="237">
        <f>IF(N436="nulová",J436,0)</f>
        <v>0</v>
      </c>
      <c r="BJ436" s="4" t="s">
        <v>75</v>
      </c>
      <c r="BK436" s="237">
        <f>ROUND(I436*H436,2)</f>
        <v>0</v>
      </c>
      <c r="BL436" s="4" t="s">
        <v>292</v>
      </c>
      <c r="BM436" s="236" t="s">
        <v>760</v>
      </c>
    </row>
    <row r="437" spans="2:65" s="1" customFormat="1">
      <c r="B437" s="14"/>
      <c r="D437" s="238" t="s">
        <v>277</v>
      </c>
      <c r="F437" s="239" t="s">
        <v>761</v>
      </c>
      <c r="L437" s="14"/>
      <c r="M437" s="240"/>
      <c r="T437" s="142"/>
      <c r="AT437" s="4" t="s">
        <v>277</v>
      </c>
      <c r="AU437" s="4" t="s">
        <v>77</v>
      </c>
    </row>
    <row r="438" spans="2:65" s="242" customFormat="1">
      <c r="B438" s="241"/>
      <c r="D438" s="243" t="s">
        <v>279</v>
      </c>
      <c r="E438" s="244" t="s">
        <v>3</v>
      </c>
      <c r="F438" s="245" t="s">
        <v>762</v>
      </c>
      <c r="H438" s="246">
        <v>3</v>
      </c>
      <c r="L438" s="241"/>
      <c r="M438" s="247"/>
      <c r="T438" s="248"/>
      <c r="AT438" s="244" t="s">
        <v>279</v>
      </c>
      <c r="AU438" s="244" t="s">
        <v>77</v>
      </c>
      <c r="AV438" s="242" t="s">
        <v>77</v>
      </c>
      <c r="AW438" s="242" t="s">
        <v>30</v>
      </c>
      <c r="AX438" s="242" t="s">
        <v>75</v>
      </c>
      <c r="AY438" s="244" t="s">
        <v>268</v>
      </c>
    </row>
    <row r="439" spans="2:65" s="1" customFormat="1" ht="37.9" customHeight="1">
      <c r="B439" s="14"/>
      <c r="C439" s="225" t="s">
        <v>1506</v>
      </c>
      <c r="D439" s="225" t="s">
        <v>271</v>
      </c>
      <c r="E439" s="226" t="s">
        <v>764</v>
      </c>
      <c r="F439" s="227" t="s">
        <v>765</v>
      </c>
      <c r="G439" s="228" t="s">
        <v>379</v>
      </c>
      <c r="H439" s="229">
        <v>10.332000000000001</v>
      </c>
      <c r="I439" s="22"/>
      <c r="J439" s="231">
        <f>ROUND(I439*H439,2)</f>
        <v>0</v>
      </c>
      <c r="K439" s="227" t="s">
        <v>274</v>
      </c>
      <c r="L439" s="14"/>
      <c r="M439" s="232" t="s">
        <v>3</v>
      </c>
      <c r="N439" s="233" t="s">
        <v>39</v>
      </c>
      <c r="P439" s="234">
        <f>O439*H439</f>
        <v>0</v>
      </c>
      <c r="Q439" s="234">
        <v>2E-3</v>
      </c>
      <c r="R439" s="234">
        <f>Q439*H439</f>
        <v>2.0664000000000002E-2</v>
      </c>
      <c r="S439" s="234">
        <v>0</v>
      </c>
      <c r="T439" s="235">
        <f>S439*H439</f>
        <v>0</v>
      </c>
      <c r="AR439" s="236" t="s">
        <v>292</v>
      </c>
      <c r="AT439" s="236" t="s">
        <v>271</v>
      </c>
      <c r="AU439" s="236" t="s">
        <v>77</v>
      </c>
      <c r="AY439" s="4" t="s">
        <v>268</v>
      </c>
      <c r="BE439" s="237">
        <f>IF(N439="základní",J439,0)</f>
        <v>0</v>
      </c>
      <c r="BF439" s="237">
        <f>IF(N439="snížená",J439,0)</f>
        <v>0</v>
      </c>
      <c r="BG439" s="237">
        <f>IF(N439="zákl. přenesená",J439,0)</f>
        <v>0</v>
      </c>
      <c r="BH439" s="237">
        <f>IF(N439="sníž. přenesená",J439,0)</f>
        <v>0</v>
      </c>
      <c r="BI439" s="237">
        <f>IF(N439="nulová",J439,0)</f>
        <v>0</v>
      </c>
      <c r="BJ439" s="4" t="s">
        <v>75</v>
      </c>
      <c r="BK439" s="237">
        <f>ROUND(I439*H439,2)</f>
        <v>0</v>
      </c>
      <c r="BL439" s="4" t="s">
        <v>292</v>
      </c>
      <c r="BM439" s="236" t="s">
        <v>766</v>
      </c>
    </row>
    <row r="440" spans="2:65" s="1" customFormat="1">
      <c r="B440" s="14"/>
      <c r="D440" s="238" t="s">
        <v>277</v>
      </c>
      <c r="F440" s="239" t="s">
        <v>767</v>
      </c>
      <c r="L440" s="14"/>
      <c r="M440" s="240"/>
      <c r="T440" s="142"/>
      <c r="AT440" s="4" t="s">
        <v>277</v>
      </c>
      <c r="AU440" s="4" t="s">
        <v>77</v>
      </c>
    </row>
    <row r="441" spans="2:65" s="242" customFormat="1">
      <c r="B441" s="241"/>
      <c r="D441" s="243" t="s">
        <v>279</v>
      </c>
      <c r="E441" s="244" t="s">
        <v>3</v>
      </c>
      <c r="F441" s="245" t="s">
        <v>221</v>
      </c>
      <c r="H441" s="246">
        <v>5.0999999999999996</v>
      </c>
      <c r="L441" s="241"/>
      <c r="M441" s="247"/>
      <c r="T441" s="248"/>
      <c r="AT441" s="244" t="s">
        <v>279</v>
      </c>
      <c r="AU441" s="244" t="s">
        <v>77</v>
      </c>
      <c r="AV441" s="242" t="s">
        <v>77</v>
      </c>
      <c r="AW441" s="242" t="s">
        <v>30</v>
      </c>
      <c r="AX441" s="242" t="s">
        <v>68</v>
      </c>
      <c r="AY441" s="244" t="s">
        <v>268</v>
      </c>
    </row>
    <row r="442" spans="2:65" s="242" customFormat="1">
      <c r="B442" s="241"/>
      <c r="D442" s="243" t="s">
        <v>279</v>
      </c>
      <c r="E442" s="244" t="s">
        <v>3</v>
      </c>
      <c r="F442" s="245" t="s">
        <v>1626</v>
      </c>
      <c r="H442" s="246">
        <v>5.2320000000000002</v>
      </c>
      <c r="L442" s="241"/>
      <c r="M442" s="247"/>
      <c r="T442" s="248"/>
      <c r="AT442" s="244" t="s">
        <v>279</v>
      </c>
      <c r="AU442" s="244" t="s">
        <v>77</v>
      </c>
      <c r="AV442" s="242" t="s">
        <v>77</v>
      </c>
      <c r="AW442" s="242" t="s">
        <v>30</v>
      </c>
      <c r="AX442" s="242" t="s">
        <v>68</v>
      </c>
      <c r="AY442" s="244" t="s">
        <v>268</v>
      </c>
    </row>
    <row r="443" spans="2:65" s="250" customFormat="1">
      <c r="B443" s="249"/>
      <c r="D443" s="243" t="s">
        <v>279</v>
      </c>
      <c r="E443" s="251" t="s">
        <v>3</v>
      </c>
      <c r="F443" s="252" t="s">
        <v>298</v>
      </c>
      <c r="H443" s="253">
        <v>10.332000000000001</v>
      </c>
      <c r="L443" s="249"/>
      <c r="M443" s="254"/>
      <c r="T443" s="255"/>
      <c r="AT443" s="251" t="s">
        <v>279</v>
      </c>
      <c r="AU443" s="251" t="s">
        <v>77</v>
      </c>
      <c r="AV443" s="250" t="s">
        <v>275</v>
      </c>
      <c r="AW443" s="250" t="s">
        <v>30</v>
      </c>
      <c r="AX443" s="250" t="s">
        <v>75</v>
      </c>
      <c r="AY443" s="251" t="s">
        <v>268</v>
      </c>
    </row>
    <row r="444" spans="2:65" s="1" customFormat="1" ht="33" customHeight="1">
      <c r="B444" s="14"/>
      <c r="C444" s="262" t="s">
        <v>1507</v>
      </c>
      <c r="D444" s="262" t="s">
        <v>383</v>
      </c>
      <c r="E444" s="263" t="s">
        <v>726</v>
      </c>
      <c r="F444" s="264" t="s">
        <v>727</v>
      </c>
      <c r="G444" s="265" t="s">
        <v>184</v>
      </c>
      <c r="H444" s="266">
        <v>5.1660000000000004</v>
      </c>
      <c r="I444" s="24"/>
      <c r="J444" s="268">
        <f>ROUND(I444*H444,2)</f>
        <v>0</v>
      </c>
      <c r="K444" s="264" t="s">
        <v>274</v>
      </c>
      <c r="L444" s="269"/>
      <c r="M444" s="270" t="s">
        <v>3</v>
      </c>
      <c r="N444" s="271" t="s">
        <v>39</v>
      </c>
      <c r="P444" s="234">
        <f>O444*H444</f>
        <v>0</v>
      </c>
      <c r="Q444" s="234">
        <v>1.4290000000000001E-2</v>
      </c>
      <c r="R444" s="234">
        <f>Q444*H444</f>
        <v>7.3822140000000008E-2</v>
      </c>
      <c r="S444" s="234">
        <v>0</v>
      </c>
      <c r="T444" s="235">
        <f>S444*H444</f>
        <v>0</v>
      </c>
      <c r="AR444" s="236" t="s">
        <v>470</v>
      </c>
      <c r="AT444" s="236" t="s">
        <v>383</v>
      </c>
      <c r="AU444" s="236" t="s">
        <v>77</v>
      </c>
      <c r="AY444" s="4" t="s">
        <v>268</v>
      </c>
      <c r="BE444" s="237">
        <f>IF(N444="základní",J444,0)</f>
        <v>0</v>
      </c>
      <c r="BF444" s="237">
        <f>IF(N444="snížená",J444,0)</f>
        <v>0</v>
      </c>
      <c r="BG444" s="237">
        <f>IF(N444="zákl. přenesená",J444,0)</f>
        <v>0</v>
      </c>
      <c r="BH444" s="237">
        <f>IF(N444="sníž. přenesená",J444,0)</f>
        <v>0</v>
      </c>
      <c r="BI444" s="237">
        <f>IF(N444="nulová",J444,0)</f>
        <v>0</v>
      </c>
      <c r="BJ444" s="4" t="s">
        <v>75</v>
      </c>
      <c r="BK444" s="237">
        <f>ROUND(I444*H444,2)</f>
        <v>0</v>
      </c>
      <c r="BL444" s="4" t="s">
        <v>292</v>
      </c>
      <c r="BM444" s="236" t="s">
        <v>782</v>
      </c>
    </row>
    <row r="445" spans="2:65" s="242" customFormat="1">
      <c r="B445" s="241"/>
      <c r="D445" s="243" t="s">
        <v>279</v>
      </c>
      <c r="F445" s="245" t="s">
        <v>1630</v>
      </c>
      <c r="H445" s="246">
        <v>5.1660000000000004</v>
      </c>
      <c r="L445" s="241"/>
      <c r="M445" s="247"/>
      <c r="T445" s="248"/>
      <c r="AT445" s="244" t="s">
        <v>279</v>
      </c>
      <c r="AU445" s="244" t="s">
        <v>77</v>
      </c>
      <c r="AV445" s="242" t="s">
        <v>77</v>
      </c>
      <c r="AW445" s="242" t="s">
        <v>4</v>
      </c>
      <c r="AX445" s="242" t="s">
        <v>75</v>
      </c>
      <c r="AY445" s="244" t="s">
        <v>268</v>
      </c>
    </row>
    <row r="446" spans="2:65" s="1" customFormat="1" ht="55.5" customHeight="1">
      <c r="B446" s="14"/>
      <c r="C446" s="225" t="s">
        <v>1508</v>
      </c>
      <c r="D446" s="225" t="s">
        <v>271</v>
      </c>
      <c r="E446" s="226" t="s">
        <v>785</v>
      </c>
      <c r="F446" s="227" t="s">
        <v>786</v>
      </c>
      <c r="G446" s="228" t="s">
        <v>353</v>
      </c>
      <c r="H446" s="229">
        <v>1.242</v>
      </c>
      <c r="I446" s="22"/>
      <c r="J446" s="231">
        <f>ROUND(I446*H446,2)</f>
        <v>0</v>
      </c>
      <c r="K446" s="227" t="s">
        <v>274</v>
      </c>
      <c r="L446" s="14"/>
      <c r="M446" s="232" t="s">
        <v>3</v>
      </c>
      <c r="N446" s="233" t="s">
        <v>39</v>
      </c>
      <c r="P446" s="234">
        <f>O446*H446</f>
        <v>0</v>
      </c>
      <c r="Q446" s="234">
        <v>0</v>
      </c>
      <c r="R446" s="234">
        <f>Q446*H446</f>
        <v>0</v>
      </c>
      <c r="S446" s="234">
        <v>0</v>
      </c>
      <c r="T446" s="235">
        <f>S446*H446</f>
        <v>0</v>
      </c>
      <c r="AR446" s="236" t="s">
        <v>292</v>
      </c>
      <c r="AT446" s="236" t="s">
        <v>271</v>
      </c>
      <c r="AU446" s="236" t="s">
        <v>77</v>
      </c>
      <c r="AY446" s="4" t="s">
        <v>268</v>
      </c>
      <c r="BE446" s="237">
        <f>IF(N446="základní",J446,0)</f>
        <v>0</v>
      </c>
      <c r="BF446" s="237">
        <f>IF(N446="snížená",J446,0)</f>
        <v>0</v>
      </c>
      <c r="BG446" s="237">
        <f>IF(N446="zákl. přenesená",J446,0)</f>
        <v>0</v>
      </c>
      <c r="BH446" s="237">
        <f>IF(N446="sníž. přenesená",J446,0)</f>
        <v>0</v>
      </c>
      <c r="BI446" s="237">
        <f>IF(N446="nulová",J446,0)</f>
        <v>0</v>
      </c>
      <c r="BJ446" s="4" t="s">
        <v>75</v>
      </c>
      <c r="BK446" s="237">
        <f>ROUND(I446*H446,2)</f>
        <v>0</v>
      </c>
      <c r="BL446" s="4" t="s">
        <v>292</v>
      </c>
      <c r="BM446" s="236" t="s">
        <v>787</v>
      </c>
    </row>
    <row r="447" spans="2:65" s="1" customFormat="1">
      <c r="B447" s="14"/>
      <c r="D447" s="238" t="s">
        <v>277</v>
      </c>
      <c r="F447" s="239" t="s">
        <v>788</v>
      </c>
      <c r="L447" s="14"/>
      <c r="M447" s="240"/>
      <c r="T447" s="142"/>
      <c r="AT447" s="4" t="s">
        <v>277</v>
      </c>
      <c r="AU447" s="4" t="s">
        <v>77</v>
      </c>
    </row>
    <row r="448" spans="2:65" s="214" customFormat="1" ht="22.9" customHeight="1">
      <c r="B448" s="213"/>
      <c r="D448" s="215" t="s">
        <v>67</v>
      </c>
      <c r="E448" s="223" t="s">
        <v>789</v>
      </c>
      <c r="F448" s="223" t="s">
        <v>790</v>
      </c>
      <c r="J448" s="224">
        <f>BK448</f>
        <v>0</v>
      </c>
      <c r="L448" s="213"/>
      <c r="M448" s="218"/>
      <c r="P448" s="219">
        <f>SUM(P449:P469)</f>
        <v>0</v>
      </c>
      <c r="R448" s="219">
        <f>SUM(R449:R469)</f>
        <v>3.1706072000000002E-2</v>
      </c>
      <c r="T448" s="220">
        <f>SUM(T449:T469)</f>
        <v>1.5039000000000001E-3</v>
      </c>
      <c r="AR448" s="215" t="s">
        <v>77</v>
      </c>
      <c r="AT448" s="221" t="s">
        <v>67</v>
      </c>
      <c r="AU448" s="221" t="s">
        <v>75</v>
      </c>
      <c r="AY448" s="215" t="s">
        <v>268</v>
      </c>
      <c r="BK448" s="222">
        <f>SUM(BK449:BK469)</f>
        <v>0</v>
      </c>
    </row>
    <row r="449" spans="2:65" s="1" customFormat="1" ht="24.2" customHeight="1">
      <c r="B449" s="14"/>
      <c r="C449" s="225" t="s">
        <v>1510</v>
      </c>
      <c r="D449" s="225" t="s">
        <v>271</v>
      </c>
      <c r="E449" s="226" t="s">
        <v>792</v>
      </c>
      <c r="F449" s="227" t="s">
        <v>793</v>
      </c>
      <c r="G449" s="228" t="s">
        <v>184</v>
      </c>
      <c r="H449" s="229">
        <v>63.194000000000003</v>
      </c>
      <c r="I449" s="22"/>
      <c r="J449" s="231">
        <f>ROUND(I449*H449,2)</f>
        <v>0</v>
      </c>
      <c r="K449" s="227" t="s">
        <v>274</v>
      </c>
      <c r="L449" s="14"/>
      <c r="M449" s="232" t="s">
        <v>3</v>
      </c>
      <c r="N449" s="233" t="s">
        <v>39</v>
      </c>
      <c r="P449" s="234">
        <f>O449*H449</f>
        <v>0</v>
      </c>
      <c r="Q449" s="234">
        <v>0</v>
      </c>
      <c r="R449" s="234">
        <f>Q449*H449</f>
        <v>0</v>
      </c>
      <c r="S449" s="234">
        <v>0</v>
      </c>
      <c r="T449" s="235">
        <f>S449*H449</f>
        <v>0</v>
      </c>
      <c r="AR449" s="236" t="s">
        <v>292</v>
      </c>
      <c r="AT449" s="236" t="s">
        <v>271</v>
      </c>
      <c r="AU449" s="236" t="s">
        <v>77</v>
      </c>
      <c r="AY449" s="4" t="s">
        <v>268</v>
      </c>
      <c r="BE449" s="237">
        <f>IF(N449="základní",J449,0)</f>
        <v>0</v>
      </c>
      <c r="BF449" s="237">
        <f>IF(N449="snížená",J449,0)</f>
        <v>0</v>
      </c>
      <c r="BG449" s="237">
        <f>IF(N449="zákl. přenesená",J449,0)</f>
        <v>0</v>
      </c>
      <c r="BH449" s="237">
        <f>IF(N449="sníž. přenesená",J449,0)</f>
        <v>0</v>
      </c>
      <c r="BI449" s="237">
        <f>IF(N449="nulová",J449,0)</f>
        <v>0</v>
      </c>
      <c r="BJ449" s="4" t="s">
        <v>75</v>
      </c>
      <c r="BK449" s="237">
        <f>ROUND(I449*H449,2)</f>
        <v>0</v>
      </c>
      <c r="BL449" s="4" t="s">
        <v>292</v>
      </c>
      <c r="BM449" s="236" t="s">
        <v>794</v>
      </c>
    </row>
    <row r="450" spans="2:65" s="1" customFormat="1">
      <c r="B450" s="14"/>
      <c r="D450" s="238" t="s">
        <v>277</v>
      </c>
      <c r="F450" s="239" t="s">
        <v>795</v>
      </c>
      <c r="L450" s="14"/>
      <c r="M450" s="240"/>
      <c r="T450" s="142"/>
      <c r="AT450" s="4" t="s">
        <v>277</v>
      </c>
      <c r="AU450" s="4" t="s">
        <v>77</v>
      </c>
    </row>
    <row r="451" spans="2:65" s="242" customFormat="1">
      <c r="B451" s="241"/>
      <c r="D451" s="243" t="s">
        <v>279</v>
      </c>
      <c r="E451" s="244" t="s">
        <v>3</v>
      </c>
      <c r="F451" s="245" t="s">
        <v>191</v>
      </c>
      <c r="H451" s="246">
        <v>19.88</v>
      </c>
      <c r="L451" s="241"/>
      <c r="M451" s="247"/>
      <c r="T451" s="248"/>
      <c r="AT451" s="244" t="s">
        <v>279</v>
      </c>
      <c r="AU451" s="244" t="s">
        <v>77</v>
      </c>
      <c r="AV451" s="242" t="s">
        <v>77</v>
      </c>
      <c r="AW451" s="242" t="s">
        <v>30</v>
      </c>
      <c r="AX451" s="242" t="s">
        <v>68</v>
      </c>
      <c r="AY451" s="244" t="s">
        <v>268</v>
      </c>
    </row>
    <row r="452" spans="2:65" s="242" customFormat="1">
      <c r="B452" s="241"/>
      <c r="D452" s="243" t="s">
        <v>279</v>
      </c>
      <c r="E452" s="244" t="s">
        <v>3</v>
      </c>
      <c r="F452" s="245" t="s">
        <v>796</v>
      </c>
      <c r="H452" s="246">
        <v>23.314</v>
      </c>
      <c r="L452" s="241"/>
      <c r="M452" s="247"/>
      <c r="T452" s="248"/>
      <c r="AT452" s="244" t="s">
        <v>279</v>
      </c>
      <c r="AU452" s="244" t="s">
        <v>77</v>
      </c>
      <c r="AV452" s="242" t="s">
        <v>77</v>
      </c>
      <c r="AW452" s="242" t="s">
        <v>30</v>
      </c>
      <c r="AX452" s="242" t="s">
        <v>68</v>
      </c>
      <c r="AY452" s="244" t="s">
        <v>268</v>
      </c>
    </row>
    <row r="453" spans="2:65" s="242" customFormat="1">
      <c r="B453" s="241"/>
      <c r="D453" s="243" t="s">
        <v>279</v>
      </c>
      <c r="E453" s="244" t="s">
        <v>3</v>
      </c>
      <c r="F453" s="245" t="s">
        <v>797</v>
      </c>
      <c r="H453" s="246">
        <v>20</v>
      </c>
      <c r="L453" s="241"/>
      <c r="M453" s="247"/>
      <c r="T453" s="248"/>
      <c r="AT453" s="244" t="s">
        <v>279</v>
      </c>
      <c r="AU453" s="244" t="s">
        <v>77</v>
      </c>
      <c r="AV453" s="242" t="s">
        <v>77</v>
      </c>
      <c r="AW453" s="242" t="s">
        <v>30</v>
      </c>
      <c r="AX453" s="242" t="s">
        <v>68</v>
      </c>
      <c r="AY453" s="244" t="s">
        <v>268</v>
      </c>
    </row>
    <row r="454" spans="2:65" s="250" customFormat="1">
      <c r="B454" s="249"/>
      <c r="D454" s="243" t="s">
        <v>279</v>
      </c>
      <c r="E454" s="251" t="s">
        <v>3</v>
      </c>
      <c r="F454" s="252" t="s">
        <v>298</v>
      </c>
      <c r="H454" s="253">
        <v>63.194000000000003</v>
      </c>
      <c r="L454" s="249"/>
      <c r="M454" s="254"/>
      <c r="T454" s="255"/>
      <c r="AT454" s="251" t="s">
        <v>279</v>
      </c>
      <c r="AU454" s="251" t="s">
        <v>77</v>
      </c>
      <c r="AV454" s="250" t="s">
        <v>275</v>
      </c>
      <c r="AW454" s="250" t="s">
        <v>30</v>
      </c>
      <c r="AX454" s="250" t="s">
        <v>75</v>
      </c>
      <c r="AY454" s="251" t="s">
        <v>268</v>
      </c>
    </row>
    <row r="455" spans="2:65" s="1" customFormat="1" ht="24.2" customHeight="1">
      <c r="B455" s="14"/>
      <c r="C455" s="225" t="s">
        <v>1511</v>
      </c>
      <c r="D455" s="225" t="s">
        <v>271</v>
      </c>
      <c r="E455" s="226" t="s">
        <v>799</v>
      </c>
      <c r="F455" s="227" t="s">
        <v>800</v>
      </c>
      <c r="G455" s="228" t="s">
        <v>184</v>
      </c>
      <c r="H455" s="229">
        <v>20.309999999999999</v>
      </c>
      <c r="I455" s="22"/>
      <c r="J455" s="231">
        <f>ROUND(I455*H455,2)</f>
        <v>0</v>
      </c>
      <c r="K455" s="227" t="s">
        <v>274</v>
      </c>
      <c r="L455" s="14"/>
      <c r="M455" s="232" t="s">
        <v>3</v>
      </c>
      <c r="N455" s="233" t="s">
        <v>39</v>
      </c>
      <c r="P455" s="234">
        <f>O455*H455</f>
        <v>0</v>
      </c>
      <c r="Q455" s="234">
        <v>0</v>
      </c>
      <c r="R455" s="234">
        <f>Q455*H455</f>
        <v>0</v>
      </c>
      <c r="S455" s="234">
        <v>3.0000000000000001E-5</v>
      </c>
      <c r="T455" s="235">
        <f>S455*H455</f>
        <v>6.0930000000000001E-4</v>
      </c>
      <c r="AR455" s="236" t="s">
        <v>292</v>
      </c>
      <c r="AT455" s="236" t="s">
        <v>271</v>
      </c>
      <c r="AU455" s="236" t="s">
        <v>77</v>
      </c>
      <c r="AY455" s="4" t="s">
        <v>268</v>
      </c>
      <c r="BE455" s="237">
        <f>IF(N455="základní",J455,0)</f>
        <v>0</v>
      </c>
      <c r="BF455" s="237">
        <f>IF(N455="snížená",J455,0)</f>
        <v>0</v>
      </c>
      <c r="BG455" s="237">
        <f>IF(N455="zákl. přenesená",J455,0)</f>
        <v>0</v>
      </c>
      <c r="BH455" s="237">
        <f>IF(N455="sníž. přenesená",J455,0)</f>
        <v>0</v>
      </c>
      <c r="BI455" s="237">
        <f>IF(N455="nulová",J455,0)</f>
        <v>0</v>
      </c>
      <c r="BJ455" s="4" t="s">
        <v>75</v>
      </c>
      <c r="BK455" s="237">
        <f>ROUND(I455*H455,2)</f>
        <v>0</v>
      </c>
      <c r="BL455" s="4" t="s">
        <v>292</v>
      </c>
      <c r="BM455" s="236" t="s">
        <v>801</v>
      </c>
    </row>
    <row r="456" spans="2:65" s="1" customFormat="1">
      <c r="B456" s="14"/>
      <c r="D456" s="238" t="s">
        <v>277</v>
      </c>
      <c r="F456" s="239" t="s">
        <v>802</v>
      </c>
      <c r="L456" s="14"/>
      <c r="M456" s="240"/>
      <c r="T456" s="142"/>
      <c r="AT456" s="4" t="s">
        <v>277</v>
      </c>
      <c r="AU456" s="4" t="s">
        <v>77</v>
      </c>
    </row>
    <row r="457" spans="2:65" s="242" customFormat="1">
      <c r="B457" s="241"/>
      <c r="D457" s="243" t="s">
        <v>279</v>
      </c>
      <c r="E457" s="244" t="s">
        <v>3</v>
      </c>
      <c r="F457" s="245" t="s">
        <v>182</v>
      </c>
      <c r="H457" s="246">
        <v>20.309999999999999</v>
      </c>
      <c r="L457" s="241"/>
      <c r="M457" s="247"/>
      <c r="T457" s="248"/>
      <c r="AT457" s="244" t="s">
        <v>279</v>
      </c>
      <c r="AU457" s="244" t="s">
        <v>77</v>
      </c>
      <c r="AV457" s="242" t="s">
        <v>77</v>
      </c>
      <c r="AW457" s="242" t="s">
        <v>30</v>
      </c>
      <c r="AX457" s="242" t="s">
        <v>75</v>
      </c>
      <c r="AY457" s="244" t="s">
        <v>268</v>
      </c>
    </row>
    <row r="458" spans="2:65" s="1" customFormat="1" ht="16.5" customHeight="1">
      <c r="B458" s="14"/>
      <c r="C458" s="262" t="s">
        <v>1631</v>
      </c>
      <c r="D458" s="262" t="s">
        <v>383</v>
      </c>
      <c r="E458" s="263" t="s">
        <v>803</v>
      </c>
      <c r="F458" s="264" t="s">
        <v>804</v>
      </c>
      <c r="G458" s="265" t="s">
        <v>184</v>
      </c>
      <c r="H458" s="266">
        <v>22.341000000000001</v>
      </c>
      <c r="I458" s="24"/>
      <c r="J458" s="268">
        <f>ROUND(I458*H458,2)</f>
        <v>0</v>
      </c>
      <c r="K458" s="264" t="s">
        <v>274</v>
      </c>
      <c r="L458" s="269"/>
      <c r="M458" s="270" t="s">
        <v>3</v>
      </c>
      <c r="N458" s="271" t="s">
        <v>39</v>
      </c>
      <c r="P458" s="234">
        <f>O458*H458</f>
        <v>0</v>
      </c>
      <c r="Q458" s="234">
        <v>1.0000000000000001E-5</v>
      </c>
      <c r="R458" s="234">
        <f>Q458*H458</f>
        <v>2.2341000000000003E-4</v>
      </c>
      <c r="S458" s="234">
        <v>0</v>
      </c>
      <c r="T458" s="235">
        <f>S458*H458</f>
        <v>0</v>
      </c>
      <c r="AR458" s="236" t="s">
        <v>470</v>
      </c>
      <c r="AT458" s="236" t="s">
        <v>383</v>
      </c>
      <c r="AU458" s="236" t="s">
        <v>77</v>
      </c>
      <c r="AY458" s="4" t="s">
        <v>268</v>
      </c>
      <c r="BE458" s="237">
        <f>IF(N458="základní",J458,0)</f>
        <v>0</v>
      </c>
      <c r="BF458" s="237">
        <f>IF(N458="snížená",J458,0)</f>
        <v>0</v>
      </c>
      <c r="BG458" s="237">
        <f>IF(N458="zákl. přenesená",J458,0)</f>
        <v>0</v>
      </c>
      <c r="BH458" s="237">
        <f>IF(N458="sníž. přenesená",J458,0)</f>
        <v>0</v>
      </c>
      <c r="BI458" s="237">
        <f>IF(N458="nulová",J458,0)</f>
        <v>0</v>
      </c>
      <c r="BJ458" s="4" t="s">
        <v>75</v>
      </c>
      <c r="BK458" s="237">
        <f>ROUND(I458*H458,2)</f>
        <v>0</v>
      </c>
      <c r="BL458" s="4" t="s">
        <v>292</v>
      </c>
      <c r="BM458" s="236" t="s">
        <v>805</v>
      </c>
    </row>
    <row r="459" spans="2:65" s="242" customFormat="1">
      <c r="B459" s="241"/>
      <c r="D459" s="243" t="s">
        <v>279</v>
      </c>
      <c r="F459" s="245" t="s">
        <v>1632</v>
      </c>
      <c r="H459" s="246">
        <v>22.341000000000001</v>
      </c>
      <c r="L459" s="241"/>
      <c r="M459" s="247"/>
      <c r="T459" s="248"/>
      <c r="AT459" s="244" t="s">
        <v>279</v>
      </c>
      <c r="AU459" s="244" t="s">
        <v>77</v>
      </c>
      <c r="AV459" s="242" t="s">
        <v>77</v>
      </c>
      <c r="AW459" s="242" t="s">
        <v>4</v>
      </c>
      <c r="AX459" s="242" t="s">
        <v>75</v>
      </c>
      <c r="AY459" s="244" t="s">
        <v>268</v>
      </c>
    </row>
    <row r="460" spans="2:65" s="1" customFormat="1" ht="55.5" customHeight="1">
      <c r="B460" s="14"/>
      <c r="C460" s="225" t="s">
        <v>1633</v>
      </c>
      <c r="D460" s="225" t="s">
        <v>271</v>
      </c>
      <c r="E460" s="226" t="s">
        <v>807</v>
      </c>
      <c r="F460" s="227" t="s">
        <v>808</v>
      </c>
      <c r="G460" s="228" t="s">
        <v>184</v>
      </c>
      <c r="H460" s="229">
        <v>29.82</v>
      </c>
      <c r="I460" s="22"/>
      <c r="J460" s="231">
        <f>ROUND(I460*H460,2)</f>
        <v>0</v>
      </c>
      <c r="K460" s="227" t="s">
        <v>274</v>
      </c>
      <c r="L460" s="14"/>
      <c r="M460" s="232" t="s">
        <v>3</v>
      </c>
      <c r="N460" s="233" t="s">
        <v>39</v>
      </c>
      <c r="P460" s="234">
        <f>O460*H460</f>
        <v>0</v>
      </c>
      <c r="Q460" s="234">
        <v>0</v>
      </c>
      <c r="R460" s="234">
        <f>Q460*H460</f>
        <v>0</v>
      </c>
      <c r="S460" s="234">
        <v>3.0000000000000001E-5</v>
      </c>
      <c r="T460" s="235">
        <f>S460*H460</f>
        <v>8.9460000000000006E-4</v>
      </c>
      <c r="AR460" s="236" t="s">
        <v>292</v>
      </c>
      <c r="AT460" s="236" t="s">
        <v>271</v>
      </c>
      <c r="AU460" s="236" t="s">
        <v>77</v>
      </c>
      <c r="AY460" s="4" t="s">
        <v>268</v>
      </c>
      <c r="BE460" s="237">
        <f>IF(N460="základní",J460,0)</f>
        <v>0</v>
      </c>
      <c r="BF460" s="237">
        <f>IF(N460="snížená",J460,0)</f>
        <v>0</v>
      </c>
      <c r="BG460" s="237">
        <f>IF(N460="zákl. přenesená",J460,0)</f>
        <v>0</v>
      </c>
      <c r="BH460" s="237">
        <f>IF(N460="sníž. přenesená",J460,0)</f>
        <v>0</v>
      </c>
      <c r="BI460" s="237">
        <f>IF(N460="nulová",J460,0)</f>
        <v>0</v>
      </c>
      <c r="BJ460" s="4" t="s">
        <v>75</v>
      </c>
      <c r="BK460" s="237">
        <f>ROUND(I460*H460,2)</f>
        <v>0</v>
      </c>
      <c r="BL460" s="4" t="s">
        <v>292</v>
      </c>
      <c r="BM460" s="236" t="s">
        <v>809</v>
      </c>
    </row>
    <row r="461" spans="2:65" s="1" customFormat="1">
      <c r="B461" s="14"/>
      <c r="D461" s="238" t="s">
        <v>277</v>
      </c>
      <c r="F461" s="239" t="s">
        <v>810</v>
      </c>
      <c r="L461" s="14"/>
      <c r="M461" s="240"/>
      <c r="T461" s="142"/>
      <c r="AT461" s="4" t="s">
        <v>277</v>
      </c>
      <c r="AU461" s="4" t="s">
        <v>77</v>
      </c>
    </row>
    <row r="462" spans="2:65" s="257" customFormat="1">
      <c r="B462" s="256"/>
      <c r="D462" s="243" t="s">
        <v>279</v>
      </c>
      <c r="E462" s="258" t="s">
        <v>3</v>
      </c>
      <c r="F462" s="259" t="s">
        <v>811</v>
      </c>
      <c r="H462" s="258" t="s">
        <v>3</v>
      </c>
      <c r="L462" s="256"/>
      <c r="M462" s="260"/>
      <c r="T462" s="261"/>
      <c r="AT462" s="258" t="s">
        <v>279</v>
      </c>
      <c r="AU462" s="258" t="s">
        <v>77</v>
      </c>
      <c r="AV462" s="257" t="s">
        <v>75</v>
      </c>
      <c r="AW462" s="257" t="s">
        <v>30</v>
      </c>
      <c r="AX462" s="257" t="s">
        <v>68</v>
      </c>
      <c r="AY462" s="258" t="s">
        <v>268</v>
      </c>
    </row>
    <row r="463" spans="2:65" s="242" customFormat="1">
      <c r="B463" s="241"/>
      <c r="D463" s="243" t="s">
        <v>279</v>
      </c>
      <c r="E463" s="244" t="s">
        <v>3</v>
      </c>
      <c r="F463" s="245" t="s">
        <v>812</v>
      </c>
      <c r="H463" s="246">
        <v>29.82</v>
      </c>
      <c r="L463" s="241"/>
      <c r="M463" s="247"/>
      <c r="T463" s="248"/>
      <c r="AT463" s="244" t="s">
        <v>279</v>
      </c>
      <c r="AU463" s="244" t="s">
        <v>77</v>
      </c>
      <c r="AV463" s="242" t="s">
        <v>77</v>
      </c>
      <c r="AW463" s="242" t="s">
        <v>30</v>
      </c>
      <c r="AX463" s="242" t="s">
        <v>75</v>
      </c>
      <c r="AY463" s="244" t="s">
        <v>268</v>
      </c>
    </row>
    <row r="464" spans="2:65" s="1" customFormat="1" ht="16.5" customHeight="1">
      <c r="B464" s="14"/>
      <c r="C464" s="262" t="s">
        <v>1634</v>
      </c>
      <c r="D464" s="262" t="s">
        <v>383</v>
      </c>
      <c r="E464" s="263" t="s">
        <v>803</v>
      </c>
      <c r="F464" s="264" t="s">
        <v>804</v>
      </c>
      <c r="G464" s="265" t="s">
        <v>184</v>
      </c>
      <c r="H464" s="266">
        <v>32.802</v>
      </c>
      <c r="I464" s="24"/>
      <c r="J464" s="268">
        <f>ROUND(I464*H464,2)</f>
        <v>0</v>
      </c>
      <c r="K464" s="264" t="s">
        <v>274</v>
      </c>
      <c r="L464" s="269"/>
      <c r="M464" s="270" t="s">
        <v>3</v>
      </c>
      <c r="N464" s="271" t="s">
        <v>39</v>
      </c>
      <c r="P464" s="234">
        <f>O464*H464</f>
        <v>0</v>
      </c>
      <c r="Q464" s="234">
        <v>1.0000000000000001E-5</v>
      </c>
      <c r="R464" s="234">
        <f>Q464*H464</f>
        <v>3.2802000000000005E-4</v>
      </c>
      <c r="S464" s="234">
        <v>0</v>
      </c>
      <c r="T464" s="235">
        <f>S464*H464</f>
        <v>0</v>
      </c>
      <c r="AR464" s="236" t="s">
        <v>470</v>
      </c>
      <c r="AT464" s="236" t="s">
        <v>383</v>
      </c>
      <c r="AU464" s="236" t="s">
        <v>77</v>
      </c>
      <c r="AY464" s="4" t="s">
        <v>268</v>
      </c>
      <c r="BE464" s="237">
        <f>IF(N464="základní",J464,0)</f>
        <v>0</v>
      </c>
      <c r="BF464" s="237">
        <f>IF(N464="snížená",J464,0)</f>
        <v>0</v>
      </c>
      <c r="BG464" s="237">
        <f>IF(N464="zákl. přenesená",J464,0)</f>
        <v>0</v>
      </c>
      <c r="BH464" s="237">
        <f>IF(N464="sníž. přenesená",J464,0)</f>
        <v>0</v>
      </c>
      <c r="BI464" s="237">
        <f>IF(N464="nulová",J464,0)</f>
        <v>0</v>
      </c>
      <c r="BJ464" s="4" t="s">
        <v>75</v>
      </c>
      <c r="BK464" s="237">
        <f>ROUND(I464*H464,2)</f>
        <v>0</v>
      </c>
      <c r="BL464" s="4" t="s">
        <v>292</v>
      </c>
      <c r="BM464" s="236" t="s">
        <v>814</v>
      </c>
    </row>
    <row r="465" spans="2:65" s="242" customFormat="1">
      <c r="B465" s="241"/>
      <c r="D465" s="243" t="s">
        <v>279</v>
      </c>
      <c r="F465" s="245" t="s">
        <v>1635</v>
      </c>
      <c r="H465" s="246">
        <v>32.802</v>
      </c>
      <c r="L465" s="241"/>
      <c r="M465" s="247"/>
      <c r="T465" s="248"/>
      <c r="AT465" s="244" t="s">
        <v>279</v>
      </c>
      <c r="AU465" s="244" t="s">
        <v>77</v>
      </c>
      <c r="AV465" s="242" t="s">
        <v>77</v>
      </c>
      <c r="AW465" s="242" t="s">
        <v>4</v>
      </c>
      <c r="AX465" s="242" t="s">
        <v>75</v>
      </c>
      <c r="AY465" s="244" t="s">
        <v>268</v>
      </c>
    </row>
    <row r="466" spans="2:65" s="1" customFormat="1" ht="33" customHeight="1">
      <c r="B466" s="14"/>
      <c r="C466" s="225" t="s">
        <v>1636</v>
      </c>
      <c r="D466" s="225" t="s">
        <v>271</v>
      </c>
      <c r="E466" s="226" t="s">
        <v>817</v>
      </c>
      <c r="F466" s="227" t="s">
        <v>818</v>
      </c>
      <c r="G466" s="228" t="s">
        <v>184</v>
      </c>
      <c r="H466" s="229">
        <v>63.194000000000003</v>
      </c>
      <c r="I466" s="22"/>
      <c r="J466" s="231">
        <f>ROUND(I466*H466,2)</f>
        <v>0</v>
      </c>
      <c r="K466" s="227" t="s">
        <v>274</v>
      </c>
      <c r="L466" s="14"/>
      <c r="M466" s="232" t="s">
        <v>3</v>
      </c>
      <c r="N466" s="233" t="s">
        <v>39</v>
      </c>
      <c r="P466" s="234">
        <f>O466*H466</f>
        <v>0</v>
      </c>
      <c r="Q466" s="234">
        <v>2.0799999999999999E-4</v>
      </c>
      <c r="R466" s="234">
        <f>Q466*H466</f>
        <v>1.3144352E-2</v>
      </c>
      <c r="S466" s="234">
        <v>0</v>
      </c>
      <c r="T466" s="235">
        <f>S466*H466</f>
        <v>0</v>
      </c>
      <c r="AR466" s="236" t="s">
        <v>292</v>
      </c>
      <c r="AT466" s="236" t="s">
        <v>271</v>
      </c>
      <c r="AU466" s="236" t="s">
        <v>77</v>
      </c>
      <c r="AY466" s="4" t="s">
        <v>268</v>
      </c>
      <c r="BE466" s="237">
        <f>IF(N466="základní",J466,0)</f>
        <v>0</v>
      </c>
      <c r="BF466" s="237">
        <f>IF(N466="snížená",J466,0)</f>
        <v>0</v>
      </c>
      <c r="BG466" s="237">
        <f>IF(N466="zákl. přenesená",J466,0)</f>
        <v>0</v>
      </c>
      <c r="BH466" s="237">
        <f>IF(N466="sníž. přenesená",J466,0)</f>
        <v>0</v>
      </c>
      <c r="BI466" s="237">
        <f>IF(N466="nulová",J466,0)</f>
        <v>0</v>
      </c>
      <c r="BJ466" s="4" t="s">
        <v>75</v>
      </c>
      <c r="BK466" s="237">
        <f>ROUND(I466*H466,2)</f>
        <v>0</v>
      </c>
      <c r="BL466" s="4" t="s">
        <v>292</v>
      </c>
      <c r="BM466" s="236" t="s">
        <v>819</v>
      </c>
    </row>
    <row r="467" spans="2:65" s="1" customFormat="1">
      <c r="B467" s="14"/>
      <c r="D467" s="238" t="s">
        <v>277</v>
      </c>
      <c r="F467" s="239" t="s">
        <v>820</v>
      </c>
      <c r="L467" s="14"/>
      <c r="M467" s="240"/>
      <c r="T467" s="142"/>
      <c r="AT467" s="4" t="s">
        <v>277</v>
      </c>
      <c r="AU467" s="4" t="s">
        <v>77</v>
      </c>
    </row>
    <row r="468" spans="2:65" s="1" customFormat="1" ht="37.9" customHeight="1">
      <c r="B468" s="14"/>
      <c r="C468" s="225" t="s">
        <v>1637</v>
      </c>
      <c r="D468" s="225" t="s">
        <v>271</v>
      </c>
      <c r="E468" s="226" t="s">
        <v>822</v>
      </c>
      <c r="F468" s="227" t="s">
        <v>823</v>
      </c>
      <c r="G468" s="228" t="s">
        <v>184</v>
      </c>
      <c r="H468" s="229">
        <v>63.194000000000003</v>
      </c>
      <c r="I468" s="22"/>
      <c r="J468" s="231">
        <f>ROUND(I468*H468,2)</f>
        <v>0</v>
      </c>
      <c r="K468" s="227" t="s">
        <v>274</v>
      </c>
      <c r="L468" s="14"/>
      <c r="M468" s="232" t="s">
        <v>3</v>
      </c>
      <c r="N468" s="233" t="s">
        <v>39</v>
      </c>
      <c r="P468" s="234">
        <f>O468*H468</f>
        <v>0</v>
      </c>
      <c r="Q468" s="234">
        <v>2.8499999999999999E-4</v>
      </c>
      <c r="R468" s="234">
        <f>Q468*H468</f>
        <v>1.8010290000000002E-2</v>
      </c>
      <c r="S468" s="234">
        <v>0</v>
      </c>
      <c r="T468" s="235">
        <f>S468*H468</f>
        <v>0</v>
      </c>
      <c r="AR468" s="236" t="s">
        <v>292</v>
      </c>
      <c r="AT468" s="236" t="s">
        <v>271</v>
      </c>
      <c r="AU468" s="236" t="s">
        <v>77</v>
      </c>
      <c r="AY468" s="4" t="s">
        <v>268</v>
      </c>
      <c r="BE468" s="237">
        <f>IF(N468="základní",J468,0)</f>
        <v>0</v>
      </c>
      <c r="BF468" s="237">
        <f>IF(N468="snížená",J468,0)</f>
        <v>0</v>
      </c>
      <c r="BG468" s="237">
        <f>IF(N468="zákl. přenesená",J468,0)</f>
        <v>0</v>
      </c>
      <c r="BH468" s="237">
        <f>IF(N468="sníž. přenesená",J468,0)</f>
        <v>0</v>
      </c>
      <c r="BI468" s="237">
        <f>IF(N468="nulová",J468,0)</f>
        <v>0</v>
      </c>
      <c r="BJ468" s="4" t="s">
        <v>75</v>
      </c>
      <c r="BK468" s="237">
        <f>ROUND(I468*H468,2)</f>
        <v>0</v>
      </c>
      <c r="BL468" s="4" t="s">
        <v>292</v>
      </c>
      <c r="BM468" s="236" t="s">
        <v>824</v>
      </c>
    </row>
    <row r="469" spans="2:65" s="1" customFormat="1">
      <c r="B469" s="14"/>
      <c r="D469" s="238" t="s">
        <v>277</v>
      </c>
      <c r="F469" s="239" t="s">
        <v>825</v>
      </c>
      <c r="L469" s="14"/>
      <c r="M469" s="282"/>
      <c r="N469" s="283"/>
      <c r="O469" s="283"/>
      <c r="P469" s="283"/>
      <c r="Q469" s="283"/>
      <c r="R469" s="283"/>
      <c r="S469" s="283"/>
      <c r="T469" s="284"/>
      <c r="AT469" s="4" t="s">
        <v>277</v>
      </c>
      <c r="AU469" s="4" t="s">
        <v>77</v>
      </c>
    </row>
    <row r="470" spans="2:65" s="1" customFormat="1" ht="6.95" customHeight="1">
      <c r="B470" s="15"/>
      <c r="C470" s="16"/>
      <c r="D470" s="16"/>
      <c r="E470" s="16"/>
      <c r="F470" s="16"/>
      <c r="G470" s="16"/>
      <c r="H470" s="16"/>
      <c r="I470" s="16"/>
      <c r="J470" s="16"/>
      <c r="K470" s="16"/>
      <c r="L470" s="14"/>
    </row>
  </sheetData>
  <sheetProtection algorithmName="SHA-512" hashValue="MsYypY4EpYz/bCZeI26bjHZKvWUiwX/tSb32EVTO+RJpKk9EyuZR12S0731CR/duKReSizY//g1Q6mtrL/8UBg==" saltValue="mnGUkgOdNu0kP0yrojTJCw==" spinCount="100000" sheet="1" objects="1" scenarios="1"/>
  <autoFilter ref="C111:K469" xr:uid="{00000000-0009-0000-0000-00000B000000}"/>
  <mergeCells count="12">
    <mergeCell ref="E104:H104"/>
    <mergeCell ref="L2:V2"/>
    <mergeCell ref="E50:H50"/>
    <mergeCell ref="E52:H52"/>
    <mergeCell ref="E54:H54"/>
    <mergeCell ref="E100:H100"/>
    <mergeCell ref="E102:H102"/>
    <mergeCell ref="E7:H7"/>
    <mergeCell ref="E9:H9"/>
    <mergeCell ref="E11:H11"/>
    <mergeCell ref="E20:H20"/>
    <mergeCell ref="E29:H29"/>
  </mergeCells>
  <hyperlinks>
    <hyperlink ref="F116" r:id="rId1" xr:uid="{00000000-0004-0000-0B00-000000000000}"/>
    <hyperlink ref="F119" r:id="rId2" xr:uid="{00000000-0004-0000-0B00-000001000000}"/>
    <hyperlink ref="F121" r:id="rId3" xr:uid="{00000000-0004-0000-0B00-000002000000}"/>
    <hyperlink ref="F126" r:id="rId4" xr:uid="{00000000-0004-0000-0B00-000003000000}"/>
    <hyperlink ref="F130" r:id="rId5" xr:uid="{00000000-0004-0000-0B00-000004000000}"/>
    <hyperlink ref="F138" r:id="rId6" xr:uid="{00000000-0004-0000-0B00-000005000000}"/>
    <hyperlink ref="F141" r:id="rId7" xr:uid="{00000000-0004-0000-0B00-000006000000}"/>
    <hyperlink ref="F144" r:id="rId8" xr:uid="{00000000-0004-0000-0B00-000007000000}"/>
    <hyperlink ref="F148" r:id="rId9" xr:uid="{00000000-0004-0000-0B00-000008000000}"/>
    <hyperlink ref="F152" r:id="rId10" xr:uid="{00000000-0004-0000-0B00-000009000000}"/>
    <hyperlink ref="F161" r:id="rId11" xr:uid="{00000000-0004-0000-0B00-00000A000000}"/>
    <hyperlink ref="F166" r:id="rId12" xr:uid="{00000000-0004-0000-0B00-00000B000000}"/>
    <hyperlink ref="F170" r:id="rId13" xr:uid="{00000000-0004-0000-0B00-00000C000000}"/>
    <hyperlink ref="F173" r:id="rId14" xr:uid="{00000000-0004-0000-0B00-00000D000000}"/>
    <hyperlink ref="F176" r:id="rId15" xr:uid="{00000000-0004-0000-0B00-00000E000000}"/>
    <hyperlink ref="F178" r:id="rId16" xr:uid="{00000000-0004-0000-0B00-00000F000000}"/>
    <hyperlink ref="F180" r:id="rId17" xr:uid="{00000000-0004-0000-0B00-000010000000}"/>
    <hyperlink ref="F183" r:id="rId18" xr:uid="{00000000-0004-0000-0B00-000011000000}"/>
    <hyperlink ref="F187" r:id="rId19" xr:uid="{00000000-0004-0000-0B00-000012000000}"/>
    <hyperlink ref="F195" r:id="rId20" xr:uid="{00000000-0004-0000-0B00-000013000000}"/>
    <hyperlink ref="F200" r:id="rId21" xr:uid="{00000000-0004-0000-0B00-000014000000}"/>
    <hyperlink ref="F207" r:id="rId22" xr:uid="{00000000-0004-0000-0B00-000015000000}"/>
    <hyperlink ref="F214" r:id="rId23" xr:uid="{00000000-0004-0000-0B00-000016000000}"/>
    <hyperlink ref="F219" r:id="rId24" xr:uid="{00000000-0004-0000-0B00-000017000000}"/>
    <hyperlink ref="F222" r:id="rId25" xr:uid="{00000000-0004-0000-0B00-000018000000}"/>
    <hyperlink ref="F228" r:id="rId26" xr:uid="{00000000-0004-0000-0B00-000019000000}"/>
    <hyperlink ref="F230" r:id="rId27" xr:uid="{00000000-0004-0000-0B00-00001A000000}"/>
    <hyperlink ref="F233" r:id="rId28" xr:uid="{00000000-0004-0000-0B00-00001B000000}"/>
    <hyperlink ref="F236" r:id="rId29" xr:uid="{00000000-0004-0000-0B00-00001C000000}"/>
    <hyperlink ref="F239" r:id="rId30" xr:uid="{00000000-0004-0000-0B00-00001D000000}"/>
    <hyperlink ref="F243" r:id="rId31" xr:uid="{00000000-0004-0000-0B00-00001E000000}"/>
    <hyperlink ref="F246" r:id="rId32" xr:uid="{00000000-0004-0000-0B00-00001F000000}"/>
    <hyperlink ref="F252" r:id="rId33" xr:uid="{00000000-0004-0000-0B00-000020000000}"/>
    <hyperlink ref="F257" r:id="rId34" xr:uid="{00000000-0004-0000-0B00-000021000000}"/>
    <hyperlink ref="F259" r:id="rId35" xr:uid="{00000000-0004-0000-0B00-000022000000}"/>
    <hyperlink ref="F261" r:id="rId36" xr:uid="{00000000-0004-0000-0B00-000023000000}"/>
    <hyperlink ref="F264" r:id="rId37" xr:uid="{00000000-0004-0000-0B00-000024000000}"/>
    <hyperlink ref="F270" r:id="rId38" xr:uid="{00000000-0004-0000-0B00-000025000000}"/>
    <hyperlink ref="F274" r:id="rId39" xr:uid="{00000000-0004-0000-0B00-000026000000}"/>
    <hyperlink ref="F278" r:id="rId40" xr:uid="{00000000-0004-0000-0B00-000027000000}"/>
    <hyperlink ref="F280" r:id="rId41" xr:uid="{00000000-0004-0000-0B00-000028000000}"/>
    <hyperlink ref="F283" r:id="rId42" xr:uid="{00000000-0004-0000-0B00-000029000000}"/>
    <hyperlink ref="F286" r:id="rId43" xr:uid="{00000000-0004-0000-0B00-00002A000000}"/>
    <hyperlink ref="F294" r:id="rId44" xr:uid="{00000000-0004-0000-0B00-00002B000000}"/>
    <hyperlink ref="F297" r:id="rId45" xr:uid="{00000000-0004-0000-0B00-00002C000000}"/>
    <hyperlink ref="F303" r:id="rId46" xr:uid="{00000000-0004-0000-0B00-00002D000000}"/>
    <hyperlink ref="F306" r:id="rId47" xr:uid="{00000000-0004-0000-0B00-00002E000000}"/>
    <hyperlink ref="F309" r:id="rId48" xr:uid="{00000000-0004-0000-0B00-00002F000000}"/>
    <hyperlink ref="F313" r:id="rId49" xr:uid="{00000000-0004-0000-0B00-000030000000}"/>
    <hyperlink ref="F318" r:id="rId50" xr:uid="{00000000-0004-0000-0B00-000031000000}"/>
    <hyperlink ref="F322" r:id="rId51" xr:uid="{00000000-0004-0000-0B00-000032000000}"/>
    <hyperlink ref="F327" r:id="rId52" xr:uid="{00000000-0004-0000-0B00-000033000000}"/>
    <hyperlink ref="F331" r:id="rId53" xr:uid="{00000000-0004-0000-0B00-000034000000}"/>
    <hyperlink ref="F334" r:id="rId54" xr:uid="{00000000-0004-0000-0B00-000035000000}"/>
    <hyperlink ref="F338" r:id="rId55" xr:uid="{00000000-0004-0000-0B00-000036000000}"/>
    <hyperlink ref="F343" r:id="rId56" xr:uid="{00000000-0004-0000-0B00-000037000000}"/>
    <hyperlink ref="F346" r:id="rId57" xr:uid="{00000000-0004-0000-0B00-000038000000}"/>
    <hyperlink ref="F348" r:id="rId58" xr:uid="{00000000-0004-0000-0B00-000039000000}"/>
    <hyperlink ref="F354" r:id="rId59" xr:uid="{00000000-0004-0000-0B00-00003A000000}"/>
    <hyperlink ref="F358" r:id="rId60" xr:uid="{00000000-0004-0000-0B00-00003B000000}"/>
    <hyperlink ref="F363" r:id="rId61" xr:uid="{00000000-0004-0000-0B00-00003C000000}"/>
    <hyperlink ref="F367" r:id="rId62" xr:uid="{00000000-0004-0000-0B00-00003D000000}"/>
    <hyperlink ref="F369" r:id="rId63" xr:uid="{00000000-0004-0000-0B00-00003E000000}"/>
    <hyperlink ref="F372" r:id="rId64" xr:uid="{00000000-0004-0000-0B00-00003F000000}"/>
    <hyperlink ref="F375" r:id="rId65" xr:uid="{00000000-0004-0000-0B00-000040000000}"/>
    <hyperlink ref="F385" r:id="rId66" xr:uid="{00000000-0004-0000-0B00-000041000000}"/>
    <hyperlink ref="F388" r:id="rId67" xr:uid="{00000000-0004-0000-0B00-000042000000}"/>
    <hyperlink ref="F391" r:id="rId68" xr:uid="{00000000-0004-0000-0B00-000043000000}"/>
    <hyperlink ref="F398" r:id="rId69" xr:uid="{00000000-0004-0000-0B00-000044000000}"/>
    <hyperlink ref="F407" r:id="rId70" xr:uid="{00000000-0004-0000-0B00-000045000000}"/>
    <hyperlink ref="F410" r:id="rId71" xr:uid="{00000000-0004-0000-0B00-000046000000}"/>
    <hyperlink ref="F414" r:id="rId72" xr:uid="{00000000-0004-0000-0B00-000047000000}"/>
    <hyperlink ref="F426" r:id="rId73" xr:uid="{00000000-0004-0000-0B00-000048000000}"/>
    <hyperlink ref="F431" r:id="rId74" xr:uid="{00000000-0004-0000-0B00-000049000000}"/>
    <hyperlink ref="F437" r:id="rId75" xr:uid="{00000000-0004-0000-0B00-00004A000000}"/>
    <hyperlink ref="F440" r:id="rId76" xr:uid="{00000000-0004-0000-0B00-00004B000000}"/>
    <hyperlink ref="F447" r:id="rId77" xr:uid="{00000000-0004-0000-0B00-00004C000000}"/>
    <hyperlink ref="F450" r:id="rId78" xr:uid="{00000000-0004-0000-0B00-00004D000000}"/>
    <hyperlink ref="F456" r:id="rId79" xr:uid="{00000000-0004-0000-0B00-00004E000000}"/>
    <hyperlink ref="F461" r:id="rId80" xr:uid="{00000000-0004-0000-0B00-00004F000000}"/>
    <hyperlink ref="F467" r:id="rId81" xr:uid="{00000000-0004-0000-0B00-000050000000}"/>
    <hyperlink ref="F469" r:id="rId82" xr:uid="{00000000-0004-0000-0B00-00005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8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41"/>
  <sheetViews>
    <sheetView showGridLines="0" topLeftCell="A122" workbookViewId="0">
      <selection activeCell="I128" activeCellId="8" sqref="I88:I101 I104:I106 I108 I110 I112 I114 I120 I122:I125 I128:I140"/>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117</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1382</v>
      </c>
      <c r="F9" s="332"/>
      <c r="G9" s="332"/>
      <c r="H9" s="332"/>
      <c r="L9" s="14"/>
    </row>
    <row r="10" spans="2:46" s="1" customFormat="1" ht="12" customHeight="1">
      <c r="B10" s="14"/>
      <c r="D10" s="11" t="s">
        <v>211</v>
      </c>
      <c r="L10" s="14"/>
    </row>
    <row r="11" spans="2:46" s="1" customFormat="1" ht="16.5" customHeight="1">
      <c r="B11" s="14"/>
      <c r="E11" s="324" t="s">
        <v>1638</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2" t="str">
        <f>'Rekapitulace stavby'!AN13</f>
        <v>Vyplň údaj</v>
      </c>
      <c r="L19" s="14"/>
    </row>
    <row r="20" spans="2:12" s="1" customFormat="1" ht="18" customHeight="1">
      <c r="B20" s="14"/>
      <c r="E20" s="337" t="str">
        <f>'Rekapitulace stavby'!E14</f>
        <v>Vyplň údaj</v>
      </c>
      <c r="F20" s="293"/>
      <c r="G20" s="293"/>
      <c r="H20" s="293"/>
      <c r="I20" s="11" t="s">
        <v>26</v>
      </c>
      <c r="J20" s="12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ROUND((SUM(BE86:BE140)),  2)</f>
        <v>0</v>
      </c>
      <c r="I35" s="189">
        <v>0.21</v>
      </c>
      <c r="J35" s="174">
        <f>ROUND(((SUM(BE86:BE140))*I35),  2)</f>
        <v>0</v>
      </c>
      <c r="L35" s="14"/>
    </row>
    <row r="36" spans="2:12" s="1" customFormat="1" ht="14.45" customHeight="1">
      <c r="B36" s="14"/>
      <c r="E36" s="11" t="s">
        <v>40</v>
      </c>
      <c r="F36" s="174">
        <f>ROUND((SUM(BF86:BF140)),  2)</f>
        <v>0</v>
      </c>
      <c r="I36" s="189">
        <v>0.12</v>
      </c>
      <c r="J36" s="174">
        <f>ROUND(((SUM(BF86:BF140))*I36),  2)</f>
        <v>0</v>
      </c>
      <c r="L36" s="14"/>
    </row>
    <row r="37" spans="2:12" s="1" customFormat="1" ht="14.45" hidden="1" customHeight="1">
      <c r="B37" s="14"/>
      <c r="E37" s="11" t="s">
        <v>41</v>
      </c>
      <c r="F37" s="174">
        <f>ROUND((SUM(BG86:BG140)),  2)</f>
        <v>0</v>
      </c>
      <c r="I37" s="189">
        <v>0.21</v>
      </c>
      <c r="J37" s="174">
        <f>0</f>
        <v>0</v>
      </c>
      <c r="L37" s="14"/>
    </row>
    <row r="38" spans="2:12" s="1" customFormat="1" ht="14.45" hidden="1" customHeight="1">
      <c r="B38" s="14"/>
      <c r="E38" s="11" t="s">
        <v>42</v>
      </c>
      <c r="F38" s="174">
        <f>ROUND((SUM(BH86:BH140)),  2)</f>
        <v>0</v>
      </c>
      <c r="I38" s="189">
        <v>0.12</v>
      </c>
      <c r="J38" s="174">
        <f>0</f>
        <v>0</v>
      </c>
      <c r="L38" s="14"/>
    </row>
    <row r="39" spans="2:12" s="1" customFormat="1" ht="14.45" hidden="1" customHeight="1">
      <c r="B39" s="14"/>
      <c r="E39" s="11" t="s">
        <v>43</v>
      </c>
      <c r="F39" s="174">
        <f>ROUND((SUM(BI86:BI140)),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1382</v>
      </c>
      <c r="F52" s="332"/>
      <c r="G52" s="332"/>
      <c r="H52" s="332"/>
      <c r="L52" s="14"/>
    </row>
    <row r="53" spans="2:47" s="1" customFormat="1" ht="12" customHeight="1">
      <c r="B53" s="14"/>
      <c r="C53" s="11" t="s">
        <v>211</v>
      </c>
      <c r="L53" s="14"/>
    </row>
    <row r="54" spans="2:47" s="1" customFormat="1" ht="16.5" customHeight="1">
      <c r="B54" s="14"/>
      <c r="E54" s="324" t="str">
        <f>E11</f>
        <v>B4 - Elektroinstalace</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951</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1382</v>
      </c>
      <c r="F76" s="332"/>
      <c r="G76" s="332"/>
      <c r="H76" s="332"/>
      <c r="L76" s="14"/>
    </row>
    <row r="77" spans="2:12" s="1" customFormat="1" ht="12" customHeight="1">
      <c r="B77" s="14"/>
      <c r="C77" s="11" t="s">
        <v>211</v>
      </c>
      <c r="L77" s="14"/>
    </row>
    <row r="78" spans="2:12" s="1" customFormat="1" ht="16.5" customHeight="1">
      <c r="B78" s="14"/>
      <c r="E78" s="324" t="str">
        <f>E11</f>
        <v>B4 - Elektroinstalace</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952</v>
      </c>
      <c r="F87" s="216" t="s">
        <v>953</v>
      </c>
      <c r="J87" s="217">
        <f>BK87</f>
        <v>0</v>
      </c>
      <c r="L87" s="213"/>
      <c r="M87" s="218"/>
      <c r="P87" s="219">
        <f>SUM(P88:P140)</f>
        <v>0</v>
      </c>
      <c r="R87" s="219">
        <f>SUM(R88:R140)</f>
        <v>0</v>
      </c>
      <c r="T87" s="220">
        <f>SUM(T88:T140)</f>
        <v>0</v>
      </c>
      <c r="AR87" s="215" t="s">
        <v>75</v>
      </c>
      <c r="AT87" s="221" t="s">
        <v>67</v>
      </c>
      <c r="AU87" s="221" t="s">
        <v>68</v>
      </c>
      <c r="AY87" s="215" t="s">
        <v>268</v>
      </c>
      <c r="BK87" s="222">
        <f>SUM(BK88:BK140)</f>
        <v>0</v>
      </c>
    </row>
    <row r="88" spans="2:65" s="1" customFormat="1" ht="24.2" customHeight="1">
      <c r="B88" s="14"/>
      <c r="C88" s="225" t="s">
        <v>75</v>
      </c>
      <c r="D88" s="225" t="s">
        <v>271</v>
      </c>
      <c r="E88" s="226" t="s">
        <v>1639</v>
      </c>
      <c r="F88" s="227" t="s">
        <v>1640</v>
      </c>
      <c r="G88" s="228" t="s">
        <v>317</v>
      </c>
      <c r="H88" s="229">
        <v>1</v>
      </c>
      <c r="I88" s="22"/>
      <c r="J88" s="231">
        <f t="shared" ref="J88:J101" si="0">ROUND(I88*H88,2)</f>
        <v>0</v>
      </c>
      <c r="K88" s="227" t="s">
        <v>963</v>
      </c>
      <c r="L88" s="14"/>
      <c r="M88" s="232" t="s">
        <v>3</v>
      </c>
      <c r="N88" s="233" t="s">
        <v>39</v>
      </c>
      <c r="P88" s="234">
        <f t="shared" ref="P88:P101" si="1">O88*H88</f>
        <v>0</v>
      </c>
      <c r="Q88" s="234">
        <v>0</v>
      </c>
      <c r="R88" s="234">
        <f t="shared" ref="R88:R101" si="2">Q88*H88</f>
        <v>0</v>
      </c>
      <c r="S88" s="234">
        <v>0</v>
      </c>
      <c r="T88" s="235">
        <f t="shared" ref="T88:T101" si="3">S88*H88</f>
        <v>0</v>
      </c>
      <c r="AR88" s="236" t="s">
        <v>275</v>
      </c>
      <c r="AT88" s="236" t="s">
        <v>271</v>
      </c>
      <c r="AU88" s="236" t="s">
        <v>75</v>
      </c>
      <c r="AY88" s="4" t="s">
        <v>268</v>
      </c>
      <c r="BE88" s="237">
        <f t="shared" ref="BE88:BE101" si="4">IF(N88="základní",J88,0)</f>
        <v>0</v>
      </c>
      <c r="BF88" s="237">
        <f t="shared" ref="BF88:BF101" si="5">IF(N88="snížená",J88,0)</f>
        <v>0</v>
      </c>
      <c r="BG88" s="237">
        <f t="shared" ref="BG88:BG101" si="6">IF(N88="zákl. přenesená",J88,0)</f>
        <v>0</v>
      </c>
      <c r="BH88" s="237">
        <f t="shared" ref="BH88:BH101" si="7">IF(N88="sníž. přenesená",J88,0)</f>
        <v>0</v>
      </c>
      <c r="BI88" s="237">
        <f t="shared" ref="BI88:BI101" si="8">IF(N88="nulová",J88,0)</f>
        <v>0</v>
      </c>
      <c r="BJ88" s="4" t="s">
        <v>75</v>
      </c>
      <c r="BK88" s="237">
        <f t="shared" ref="BK88:BK101" si="9">ROUND(I88*H88,2)</f>
        <v>0</v>
      </c>
      <c r="BL88" s="4" t="s">
        <v>275</v>
      </c>
      <c r="BM88" s="236" t="s">
        <v>77</v>
      </c>
    </row>
    <row r="89" spans="2:65" s="1" customFormat="1" ht="24.2" customHeight="1">
      <c r="B89" s="14"/>
      <c r="C89" s="225" t="s">
        <v>77</v>
      </c>
      <c r="D89" s="225" t="s">
        <v>271</v>
      </c>
      <c r="E89" s="226" t="s">
        <v>1641</v>
      </c>
      <c r="F89" s="227" t="s">
        <v>1642</v>
      </c>
      <c r="G89" s="228" t="s">
        <v>317</v>
      </c>
      <c r="H89" s="229">
        <v>1</v>
      </c>
      <c r="I89" s="22"/>
      <c r="J89" s="231">
        <f t="shared" si="0"/>
        <v>0</v>
      </c>
      <c r="K89" s="227" t="s">
        <v>963</v>
      </c>
      <c r="L89" s="14"/>
      <c r="M89" s="232" t="s">
        <v>3</v>
      </c>
      <c r="N89" s="233" t="s">
        <v>39</v>
      </c>
      <c r="P89" s="234">
        <f t="shared" si="1"/>
        <v>0</v>
      </c>
      <c r="Q89" s="234">
        <v>0</v>
      </c>
      <c r="R89" s="234">
        <f t="shared" si="2"/>
        <v>0</v>
      </c>
      <c r="S89" s="234">
        <v>0</v>
      </c>
      <c r="T89" s="235">
        <f t="shared" si="3"/>
        <v>0</v>
      </c>
      <c r="AR89" s="236" t="s">
        <v>275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275</v>
      </c>
      <c r="BM89" s="236" t="s">
        <v>275</v>
      </c>
    </row>
    <row r="90" spans="2:65" s="1" customFormat="1" ht="24.2" customHeight="1">
      <c r="B90" s="14"/>
      <c r="C90" s="225" t="s">
        <v>186</v>
      </c>
      <c r="D90" s="225" t="s">
        <v>271</v>
      </c>
      <c r="E90" s="226" t="s">
        <v>1643</v>
      </c>
      <c r="F90" s="227" t="s">
        <v>1644</v>
      </c>
      <c r="G90" s="228" t="s">
        <v>317</v>
      </c>
      <c r="H90" s="229">
        <v>1</v>
      </c>
      <c r="I90" s="22"/>
      <c r="J90" s="231">
        <f t="shared" si="0"/>
        <v>0</v>
      </c>
      <c r="K90" s="227" t="s">
        <v>963</v>
      </c>
      <c r="L90" s="14"/>
      <c r="M90" s="232" t="s">
        <v>3</v>
      </c>
      <c r="N90" s="233" t="s">
        <v>39</v>
      </c>
      <c r="P90" s="234">
        <f t="shared" si="1"/>
        <v>0</v>
      </c>
      <c r="Q90" s="234">
        <v>0</v>
      </c>
      <c r="R90" s="234">
        <f t="shared" si="2"/>
        <v>0</v>
      </c>
      <c r="S90" s="234">
        <v>0</v>
      </c>
      <c r="T90" s="235">
        <f t="shared" si="3"/>
        <v>0</v>
      </c>
      <c r="AR90" s="236" t="s">
        <v>275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275</v>
      </c>
      <c r="BM90" s="236" t="s">
        <v>305</v>
      </c>
    </row>
    <row r="91" spans="2:65" s="1" customFormat="1" ht="33" customHeight="1">
      <c r="B91" s="14"/>
      <c r="C91" s="225" t="s">
        <v>275</v>
      </c>
      <c r="D91" s="225" t="s">
        <v>271</v>
      </c>
      <c r="E91" s="226" t="s">
        <v>954</v>
      </c>
      <c r="F91" s="227" t="s">
        <v>955</v>
      </c>
      <c r="G91" s="228" t="s">
        <v>379</v>
      </c>
      <c r="H91" s="229">
        <v>230</v>
      </c>
      <c r="I91" s="22"/>
      <c r="J91" s="231">
        <f t="shared" si="0"/>
        <v>0</v>
      </c>
      <c r="K91" s="227" t="s">
        <v>956</v>
      </c>
      <c r="L91" s="14"/>
      <c r="M91" s="232" t="s">
        <v>3</v>
      </c>
      <c r="N91" s="233" t="s">
        <v>39</v>
      </c>
      <c r="P91" s="234">
        <f t="shared" si="1"/>
        <v>0</v>
      </c>
      <c r="Q91" s="234">
        <v>0</v>
      </c>
      <c r="R91" s="234">
        <f t="shared" si="2"/>
        <v>0</v>
      </c>
      <c r="S91" s="234">
        <v>0</v>
      </c>
      <c r="T91" s="235">
        <f t="shared" si="3"/>
        <v>0</v>
      </c>
      <c r="AR91" s="236" t="s">
        <v>275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275</v>
      </c>
      <c r="BM91" s="236" t="s">
        <v>314</v>
      </c>
    </row>
    <row r="92" spans="2:65" s="1" customFormat="1" ht="33" customHeight="1">
      <c r="B92" s="14"/>
      <c r="C92" s="225" t="s">
        <v>299</v>
      </c>
      <c r="D92" s="225" t="s">
        <v>271</v>
      </c>
      <c r="E92" s="226" t="s">
        <v>957</v>
      </c>
      <c r="F92" s="227" t="s">
        <v>958</v>
      </c>
      <c r="G92" s="228" t="s">
        <v>379</v>
      </c>
      <c r="H92" s="229">
        <v>360</v>
      </c>
      <c r="I92" s="22"/>
      <c r="J92" s="231">
        <f t="shared" si="0"/>
        <v>0</v>
      </c>
      <c r="K92" s="227" t="s">
        <v>956</v>
      </c>
      <c r="L92" s="14"/>
      <c r="M92" s="232" t="s">
        <v>3</v>
      </c>
      <c r="N92" s="233" t="s">
        <v>39</v>
      </c>
      <c r="P92" s="234">
        <f t="shared" si="1"/>
        <v>0</v>
      </c>
      <c r="Q92" s="234">
        <v>0</v>
      </c>
      <c r="R92" s="234">
        <f t="shared" si="2"/>
        <v>0</v>
      </c>
      <c r="S92" s="234">
        <v>0</v>
      </c>
      <c r="T92" s="235">
        <f t="shared" si="3"/>
        <v>0</v>
      </c>
      <c r="AR92" s="236" t="s">
        <v>275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275</v>
      </c>
      <c r="BM92" s="236" t="s">
        <v>334</v>
      </c>
    </row>
    <row r="93" spans="2:65" s="1" customFormat="1" ht="33" customHeight="1">
      <c r="B93" s="14"/>
      <c r="C93" s="225" t="s">
        <v>305</v>
      </c>
      <c r="D93" s="225" t="s">
        <v>271</v>
      </c>
      <c r="E93" s="226" t="s">
        <v>959</v>
      </c>
      <c r="F93" s="227" t="s">
        <v>960</v>
      </c>
      <c r="G93" s="228" t="s">
        <v>379</v>
      </c>
      <c r="H93" s="229">
        <v>260</v>
      </c>
      <c r="I93" s="22"/>
      <c r="J93" s="231">
        <f t="shared" si="0"/>
        <v>0</v>
      </c>
      <c r="K93" s="227" t="s">
        <v>956</v>
      </c>
      <c r="L93" s="14"/>
      <c r="M93" s="232" t="s">
        <v>3</v>
      </c>
      <c r="N93" s="233" t="s">
        <v>39</v>
      </c>
      <c r="P93" s="234">
        <f t="shared" si="1"/>
        <v>0</v>
      </c>
      <c r="Q93" s="234">
        <v>0</v>
      </c>
      <c r="R93" s="234">
        <f t="shared" si="2"/>
        <v>0</v>
      </c>
      <c r="S93" s="234">
        <v>0</v>
      </c>
      <c r="T93" s="235">
        <f t="shared" si="3"/>
        <v>0</v>
      </c>
      <c r="AR93" s="236" t="s">
        <v>275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275</v>
      </c>
      <c r="BM93" s="236" t="s">
        <v>9</v>
      </c>
    </row>
    <row r="94" spans="2:65" s="1" customFormat="1" ht="24.2" customHeight="1">
      <c r="B94" s="14"/>
      <c r="C94" s="225" t="s">
        <v>310</v>
      </c>
      <c r="D94" s="225" t="s">
        <v>271</v>
      </c>
      <c r="E94" s="226" t="s">
        <v>961</v>
      </c>
      <c r="F94" s="227" t="s">
        <v>962</v>
      </c>
      <c r="G94" s="228" t="s">
        <v>379</v>
      </c>
      <c r="H94" s="229">
        <v>80</v>
      </c>
      <c r="I94" s="22"/>
      <c r="J94" s="231">
        <f t="shared" si="0"/>
        <v>0</v>
      </c>
      <c r="K94" s="227" t="s">
        <v>963</v>
      </c>
      <c r="L94" s="14"/>
      <c r="M94" s="232" t="s">
        <v>3</v>
      </c>
      <c r="N94" s="233" t="s">
        <v>39</v>
      </c>
      <c r="P94" s="234">
        <f t="shared" si="1"/>
        <v>0</v>
      </c>
      <c r="Q94" s="234">
        <v>0</v>
      </c>
      <c r="R94" s="234">
        <f t="shared" si="2"/>
        <v>0</v>
      </c>
      <c r="S94" s="234">
        <v>0</v>
      </c>
      <c r="T94" s="235">
        <f t="shared" si="3"/>
        <v>0</v>
      </c>
      <c r="AR94" s="236" t="s">
        <v>275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275</v>
      </c>
      <c r="BM94" s="236" t="s">
        <v>361</v>
      </c>
    </row>
    <row r="95" spans="2:65" s="1" customFormat="1" ht="24.2" customHeight="1">
      <c r="B95" s="14"/>
      <c r="C95" s="225" t="s">
        <v>314</v>
      </c>
      <c r="D95" s="225" t="s">
        <v>271</v>
      </c>
      <c r="E95" s="226" t="s">
        <v>964</v>
      </c>
      <c r="F95" s="227" t="s">
        <v>965</v>
      </c>
      <c r="G95" s="228" t="s">
        <v>379</v>
      </c>
      <c r="H95" s="229">
        <v>65</v>
      </c>
      <c r="I95" s="22"/>
      <c r="J95" s="231">
        <f t="shared" si="0"/>
        <v>0</v>
      </c>
      <c r="K95" s="227" t="s">
        <v>963</v>
      </c>
      <c r="L95" s="14"/>
      <c r="M95" s="232" t="s">
        <v>3</v>
      </c>
      <c r="N95" s="233" t="s">
        <v>39</v>
      </c>
      <c r="P95" s="234">
        <f t="shared" si="1"/>
        <v>0</v>
      </c>
      <c r="Q95" s="234">
        <v>0</v>
      </c>
      <c r="R95" s="234">
        <f t="shared" si="2"/>
        <v>0</v>
      </c>
      <c r="S95" s="234">
        <v>0</v>
      </c>
      <c r="T95" s="235">
        <f t="shared" si="3"/>
        <v>0</v>
      </c>
      <c r="AR95" s="236" t="s">
        <v>275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275</v>
      </c>
      <c r="BM95" s="236" t="s">
        <v>292</v>
      </c>
    </row>
    <row r="96" spans="2:65" s="1" customFormat="1" ht="24.2" customHeight="1">
      <c r="B96" s="14"/>
      <c r="C96" s="225" t="s">
        <v>323</v>
      </c>
      <c r="D96" s="225" t="s">
        <v>271</v>
      </c>
      <c r="E96" s="226" t="s">
        <v>966</v>
      </c>
      <c r="F96" s="227" t="s">
        <v>967</v>
      </c>
      <c r="G96" s="228" t="s">
        <v>379</v>
      </c>
      <c r="H96" s="229">
        <v>65</v>
      </c>
      <c r="I96" s="22"/>
      <c r="J96" s="231">
        <f t="shared" si="0"/>
        <v>0</v>
      </c>
      <c r="K96" s="227" t="s">
        <v>963</v>
      </c>
      <c r="L96" s="14"/>
      <c r="M96" s="232" t="s">
        <v>3</v>
      </c>
      <c r="N96" s="233" t="s">
        <v>39</v>
      </c>
      <c r="P96" s="234">
        <f t="shared" si="1"/>
        <v>0</v>
      </c>
      <c r="Q96" s="234">
        <v>0</v>
      </c>
      <c r="R96" s="234">
        <f t="shared" si="2"/>
        <v>0</v>
      </c>
      <c r="S96" s="234">
        <v>0</v>
      </c>
      <c r="T96" s="235">
        <f t="shared" si="3"/>
        <v>0</v>
      </c>
      <c r="AR96" s="236" t="s">
        <v>275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275</v>
      </c>
      <c r="BM96" s="236" t="s">
        <v>388</v>
      </c>
    </row>
    <row r="97" spans="2:65" s="1" customFormat="1" ht="24.2" customHeight="1">
      <c r="B97" s="14"/>
      <c r="C97" s="225" t="s">
        <v>334</v>
      </c>
      <c r="D97" s="225" t="s">
        <v>271</v>
      </c>
      <c r="E97" s="226" t="s">
        <v>968</v>
      </c>
      <c r="F97" s="227" t="s">
        <v>969</v>
      </c>
      <c r="G97" s="228" t="s">
        <v>317</v>
      </c>
      <c r="H97" s="229">
        <v>13</v>
      </c>
      <c r="I97" s="22"/>
      <c r="J97" s="231">
        <f t="shared" si="0"/>
        <v>0</v>
      </c>
      <c r="K97" s="227" t="s">
        <v>956</v>
      </c>
      <c r="L97" s="14"/>
      <c r="M97" s="232" t="s">
        <v>3</v>
      </c>
      <c r="N97" s="233" t="s">
        <v>39</v>
      </c>
      <c r="P97" s="234">
        <f t="shared" si="1"/>
        <v>0</v>
      </c>
      <c r="Q97" s="234">
        <v>0</v>
      </c>
      <c r="R97" s="234">
        <f t="shared" si="2"/>
        <v>0</v>
      </c>
      <c r="S97" s="234">
        <v>0</v>
      </c>
      <c r="T97" s="235">
        <f t="shared" si="3"/>
        <v>0</v>
      </c>
      <c r="AR97" s="236" t="s">
        <v>275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275</v>
      </c>
      <c r="BM97" s="236" t="s">
        <v>399</v>
      </c>
    </row>
    <row r="98" spans="2:65" s="1" customFormat="1" ht="44.25" customHeight="1">
      <c r="B98" s="14"/>
      <c r="C98" s="225" t="s">
        <v>342</v>
      </c>
      <c r="D98" s="225" t="s">
        <v>271</v>
      </c>
      <c r="E98" s="226" t="s">
        <v>970</v>
      </c>
      <c r="F98" s="227" t="s">
        <v>971</v>
      </c>
      <c r="G98" s="228" t="s">
        <v>317</v>
      </c>
      <c r="H98" s="229">
        <v>13</v>
      </c>
      <c r="I98" s="22"/>
      <c r="J98" s="231">
        <f t="shared" si="0"/>
        <v>0</v>
      </c>
      <c r="K98" s="227" t="s">
        <v>956</v>
      </c>
      <c r="L98" s="14"/>
      <c r="M98" s="232" t="s">
        <v>3</v>
      </c>
      <c r="N98" s="233" t="s">
        <v>39</v>
      </c>
      <c r="P98" s="234">
        <f t="shared" si="1"/>
        <v>0</v>
      </c>
      <c r="Q98" s="234">
        <v>0</v>
      </c>
      <c r="R98" s="234">
        <f t="shared" si="2"/>
        <v>0</v>
      </c>
      <c r="S98" s="234">
        <v>0</v>
      </c>
      <c r="T98" s="235">
        <f t="shared" si="3"/>
        <v>0</v>
      </c>
      <c r="AR98" s="236" t="s">
        <v>275</v>
      </c>
      <c r="AT98" s="236" t="s">
        <v>271</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275</v>
      </c>
      <c r="BM98" s="236" t="s">
        <v>411</v>
      </c>
    </row>
    <row r="99" spans="2:65" s="1" customFormat="1" ht="24.2" customHeight="1">
      <c r="B99" s="14"/>
      <c r="C99" s="225" t="s">
        <v>9</v>
      </c>
      <c r="D99" s="225" t="s">
        <v>271</v>
      </c>
      <c r="E99" s="226" t="s">
        <v>972</v>
      </c>
      <c r="F99" s="227" t="s">
        <v>973</v>
      </c>
      <c r="G99" s="228" t="s">
        <v>317</v>
      </c>
      <c r="H99" s="229">
        <v>3</v>
      </c>
      <c r="I99" s="22"/>
      <c r="J99" s="231">
        <f t="shared" si="0"/>
        <v>0</v>
      </c>
      <c r="K99" s="227" t="s">
        <v>956</v>
      </c>
      <c r="L99" s="14"/>
      <c r="M99" s="232" t="s">
        <v>3</v>
      </c>
      <c r="N99" s="233" t="s">
        <v>39</v>
      </c>
      <c r="P99" s="234">
        <f t="shared" si="1"/>
        <v>0</v>
      </c>
      <c r="Q99" s="234">
        <v>0</v>
      </c>
      <c r="R99" s="234">
        <f t="shared" si="2"/>
        <v>0</v>
      </c>
      <c r="S99" s="234">
        <v>0</v>
      </c>
      <c r="T99" s="235">
        <f t="shared" si="3"/>
        <v>0</v>
      </c>
      <c r="AR99" s="236" t="s">
        <v>275</v>
      </c>
      <c r="AT99" s="236" t="s">
        <v>271</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275</v>
      </c>
      <c r="BM99" s="236" t="s">
        <v>423</v>
      </c>
    </row>
    <row r="100" spans="2:65" s="1" customFormat="1" ht="55.5" customHeight="1">
      <c r="B100" s="14"/>
      <c r="C100" s="225" t="s">
        <v>356</v>
      </c>
      <c r="D100" s="225" t="s">
        <v>271</v>
      </c>
      <c r="E100" s="226" t="s">
        <v>975</v>
      </c>
      <c r="F100" s="227" t="s">
        <v>976</v>
      </c>
      <c r="G100" s="228" t="s">
        <v>317</v>
      </c>
      <c r="H100" s="229">
        <v>3</v>
      </c>
      <c r="I100" s="22"/>
      <c r="J100" s="231">
        <f t="shared" si="0"/>
        <v>0</v>
      </c>
      <c r="K100" s="227" t="s">
        <v>956</v>
      </c>
      <c r="L100" s="14"/>
      <c r="M100" s="232" t="s">
        <v>3</v>
      </c>
      <c r="N100" s="233" t="s">
        <v>39</v>
      </c>
      <c r="P100" s="234">
        <f t="shared" si="1"/>
        <v>0</v>
      </c>
      <c r="Q100" s="234">
        <v>0</v>
      </c>
      <c r="R100" s="234">
        <f t="shared" si="2"/>
        <v>0</v>
      </c>
      <c r="S100" s="234">
        <v>0</v>
      </c>
      <c r="T100" s="235">
        <f t="shared" si="3"/>
        <v>0</v>
      </c>
      <c r="AR100" s="236" t="s">
        <v>275</v>
      </c>
      <c r="AT100" s="236" t="s">
        <v>271</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275</v>
      </c>
      <c r="BM100" s="236" t="s">
        <v>434</v>
      </c>
    </row>
    <row r="101" spans="2:65" s="1" customFormat="1" ht="16.5" customHeight="1">
      <c r="B101" s="14"/>
      <c r="C101" s="225" t="s">
        <v>361</v>
      </c>
      <c r="D101" s="225" t="s">
        <v>271</v>
      </c>
      <c r="E101" s="226" t="s">
        <v>979</v>
      </c>
      <c r="F101" s="227" t="s">
        <v>980</v>
      </c>
      <c r="G101" s="228" t="s">
        <v>317</v>
      </c>
      <c r="H101" s="229">
        <v>20</v>
      </c>
      <c r="I101" s="22"/>
      <c r="J101" s="231">
        <f t="shared" si="0"/>
        <v>0</v>
      </c>
      <c r="K101" s="227" t="s">
        <v>963</v>
      </c>
      <c r="L101" s="14"/>
      <c r="M101" s="232" t="s">
        <v>3</v>
      </c>
      <c r="N101" s="233" t="s">
        <v>39</v>
      </c>
      <c r="P101" s="234">
        <f t="shared" si="1"/>
        <v>0</v>
      </c>
      <c r="Q101" s="234">
        <v>0</v>
      </c>
      <c r="R101" s="234">
        <f t="shared" si="2"/>
        <v>0</v>
      </c>
      <c r="S101" s="234">
        <v>0</v>
      </c>
      <c r="T101" s="235">
        <f t="shared" si="3"/>
        <v>0</v>
      </c>
      <c r="AR101" s="236" t="s">
        <v>275</v>
      </c>
      <c r="AT101" s="236" t="s">
        <v>271</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275</v>
      </c>
      <c r="BM101" s="236" t="s">
        <v>447</v>
      </c>
    </row>
    <row r="102" spans="2:65" s="242" customFormat="1">
      <c r="B102" s="241"/>
      <c r="D102" s="243" t="s">
        <v>279</v>
      </c>
      <c r="E102" s="244" t="s">
        <v>3</v>
      </c>
      <c r="F102" s="245" t="s">
        <v>981</v>
      </c>
      <c r="H102" s="246">
        <v>20</v>
      </c>
      <c r="L102" s="241"/>
      <c r="M102" s="247"/>
      <c r="T102" s="248"/>
      <c r="AT102" s="244" t="s">
        <v>279</v>
      </c>
      <c r="AU102" s="244" t="s">
        <v>75</v>
      </c>
      <c r="AV102" s="242" t="s">
        <v>77</v>
      </c>
      <c r="AW102" s="242" t="s">
        <v>30</v>
      </c>
      <c r="AX102" s="242" t="s">
        <v>68</v>
      </c>
      <c r="AY102" s="244" t="s">
        <v>268</v>
      </c>
    </row>
    <row r="103" spans="2:65" s="250" customFormat="1">
      <c r="B103" s="249"/>
      <c r="D103" s="243" t="s">
        <v>279</v>
      </c>
      <c r="E103" s="251" t="s">
        <v>3</v>
      </c>
      <c r="F103" s="252" t="s">
        <v>298</v>
      </c>
      <c r="H103" s="253">
        <v>20</v>
      </c>
      <c r="L103" s="249"/>
      <c r="M103" s="254"/>
      <c r="T103" s="255"/>
      <c r="AT103" s="251" t="s">
        <v>279</v>
      </c>
      <c r="AU103" s="251" t="s">
        <v>75</v>
      </c>
      <c r="AV103" s="250" t="s">
        <v>275</v>
      </c>
      <c r="AW103" s="250" t="s">
        <v>30</v>
      </c>
      <c r="AX103" s="250" t="s">
        <v>75</v>
      </c>
      <c r="AY103" s="251" t="s">
        <v>268</v>
      </c>
    </row>
    <row r="104" spans="2:65" s="1" customFormat="1" ht="37.9" customHeight="1">
      <c r="B104" s="14"/>
      <c r="C104" s="225" t="s">
        <v>367</v>
      </c>
      <c r="D104" s="225" t="s">
        <v>271</v>
      </c>
      <c r="E104" s="226" t="s">
        <v>982</v>
      </c>
      <c r="F104" s="227" t="s">
        <v>983</v>
      </c>
      <c r="G104" s="228" t="s">
        <v>317</v>
      </c>
      <c r="H104" s="229">
        <v>10</v>
      </c>
      <c r="I104" s="22"/>
      <c r="J104" s="231">
        <f>ROUND(I104*H104,2)</f>
        <v>0</v>
      </c>
      <c r="K104" s="227" t="s">
        <v>956</v>
      </c>
      <c r="L104" s="14"/>
      <c r="M104" s="232" t="s">
        <v>3</v>
      </c>
      <c r="N104" s="233" t="s">
        <v>39</v>
      </c>
      <c r="P104" s="234">
        <f>O104*H104</f>
        <v>0</v>
      </c>
      <c r="Q104" s="234">
        <v>0</v>
      </c>
      <c r="R104" s="234">
        <f>Q104*H104</f>
        <v>0</v>
      </c>
      <c r="S104" s="234">
        <v>0</v>
      </c>
      <c r="T104" s="235">
        <f>S104*H104</f>
        <v>0</v>
      </c>
      <c r="AR104" s="236" t="s">
        <v>275</v>
      </c>
      <c r="AT104" s="236" t="s">
        <v>271</v>
      </c>
      <c r="AU104" s="236" t="s">
        <v>75</v>
      </c>
      <c r="AY104" s="4" t="s">
        <v>268</v>
      </c>
      <c r="BE104" s="237">
        <f>IF(N104="základní",J104,0)</f>
        <v>0</v>
      </c>
      <c r="BF104" s="237">
        <f>IF(N104="snížená",J104,0)</f>
        <v>0</v>
      </c>
      <c r="BG104" s="237">
        <f>IF(N104="zákl. přenesená",J104,0)</f>
        <v>0</v>
      </c>
      <c r="BH104" s="237">
        <f>IF(N104="sníž. přenesená",J104,0)</f>
        <v>0</v>
      </c>
      <c r="BI104" s="237">
        <f>IF(N104="nulová",J104,0)</f>
        <v>0</v>
      </c>
      <c r="BJ104" s="4" t="s">
        <v>75</v>
      </c>
      <c r="BK104" s="237">
        <f>ROUND(I104*H104,2)</f>
        <v>0</v>
      </c>
      <c r="BL104" s="4" t="s">
        <v>275</v>
      </c>
      <c r="BM104" s="236" t="s">
        <v>459</v>
      </c>
    </row>
    <row r="105" spans="2:65" s="1" customFormat="1" ht="37.9" customHeight="1">
      <c r="B105" s="14"/>
      <c r="C105" s="225" t="s">
        <v>292</v>
      </c>
      <c r="D105" s="225" t="s">
        <v>271</v>
      </c>
      <c r="E105" s="226" t="s">
        <v>984</v>
      </c>
      <c r="F105" s="227" t="s">
        <v>985</v>
      </c>
      <c r="G105" s="228" t="s">
        <v>317</v>
      </c>
      <c r="H105" s="229">
        <v>10</v>
      </c>
      <c r="I105" s="22"/>
      <c r="J105" s="231">
        <f>ROUND(I105*H105,2)</f>
        <v>0</v>
      </c>
      <c r="K105" s="227" t="s">
        <v>956</v>
      </c>
      <c r="L105" s="14"/>
      <c r="M105" s="232" t="s">
        <v>3</v>
      </c>
      <c r="N105" s="233" t="s">
        <v>39</v>
      </c>
      <c r="P105" s="234">
        <f>O105*H105</f>
        <v>0</v>
      </c>
      <c r="Q105" s="234">
        <v>0</v>
      </c>
      <c r="R105" s="234">
        <f>Q105*H105</f>
        <v>0</v>
      </c>
      <c r="S105" s="234">
        <v>0</v>
      </c>
      <c r="T105" s="235">
        <f>S105*H105</f>
        <v>0</v>
      </c>
      <c r="AR105" s="236" t="s">
        <v>275</v>
      </c>
      <c r="AT105" s="236" t="s">
        <v>271</v>
      </c>
      <c r="AU105" s="236" t="s">
        <v>75</v>
      </c>
      <c r="AY105" s="4" t="s">
        <v>268</v>
      </c>
      <c r="BE105" s="237">
        <f>IF(N105="základní",J105,0)</f>
        <v>0</v>
      </c>
      <c r="BF105" s="237">
        <f>IF(N105="snížená",J105,0)</f>
        <v>0</v>
      </c>
      <c r="BG105" s="237">
        <f>IF(N105="zákl. přenesená",J105,0)</f>
        <v>0</v>
      </c>
      <c r="BH105" s="237">
        <f>IF(N105="sníž. přenesená",J105,0)</f>
        <v>0</v>
      </c>
      <c r="BI105" s="237">
        <f>IF(N105="nulová",J105,0)</f>
        <v>0</v>
      </c>
      <c r="BJ105" s="4" t="s">
        <v>75</v>
      </c>
      <c r="BK105" s="237">
        <f>ROUND(I105*H105,2)</f>
        <v>0</v>
      </c>
      <c r="BL105" s="4" t="s">
        <v>275</v>
      </c>
      <c r="BM105" s="236" t="s">
        <v>470</v>
      </c>
    </row>
    <row r="106" spans="2:65" s="1" customFormat="1" ht="44.25" customHeight="1">
      <c r="B106" s="14"/>
      <c r="C106" s="225" t="s">
        <v>382</v>
      </c>
      <c r="D106" s="225" t="s">
        <v>271</v>
      </c>
      <c r="E106" s="226" t="s">
        <v>986</v>
      </c>
      <c r="F106" s="227" t="s">
        <v>987</v>
      </c>
      <c r="G106" s="228" t="s">
        <v>317</v>
      </c>
      <c r="H106" s="229">
        <v>13</v>
      </c>
      <c r="I106" s="22"/>
      <c r="J106" s="231">
        <f>ROUND(I106*H106,2)</f>
        <v>0</v>
      </c>
      <c r="K106" s="227" t="s">
        <v>956</v>
      </c>
      <c r="L106" s="14"/>
      <c r="M106" s="232" t="s">
        <v>3</v>
      </c>
      <c r="N106" s="233" t="s">
        <v>39</v>
      </c>
      <c r="P106" s="234">
        <f>O106*H106</f>
        <v>0</v>
      </c>
      <c r="Q106" s="234">
        <v>0</v>
      </c>
      <c r="R106" s="234">
        <f>Q106*H106</f>
        <v>0</v>
      </c>
      <c r="S106" s="234">
        <v>0</v>
      </c>
      <c r="T106" s="235">
        <f>S106*H106</f>
        <v>0</v>
      </c>
      <c r="AR106" s="236" t="s">
        <v>275</v>
      </c>
      <c r="AT106" s="236" t="s">
        <v>271</v>
      </c>
      <c r="AU106" s="236" t="s">
        <v>75</v>
      </c>
      <c r="AY106" s="4" t="s">
        <v>268</v>
      </c>
      <c r="BE106" s="237">
        <f>IF(N106="základní",J106,0)</f>
        <v>0</v>
      </c>
      <c r="BF106" s="237">
        <f>IF(N106="snížená",J106,0)</f>
        <v>0</v>
      </c>
      <c r="BG106" s="237">
        <f>IF(N106="zákl. přenesená",J106,0)</f>
        <v>0</v>
      </c>
      <c r="BH106" s="237">
        <f>IF(N106="sníž. přenesená",J106,0)</f>
        <v>0</v>
      </c>
      <c r="BI106" s="237">
        <f>IF(N106="nulová",J106,0)</f>
        <v>0</v>
      </c>
      <c r="BJ106" s="4" t="s">
        <v>75</v>
      </c>
      <c r="BK106" s="237">
        <f>ROUND(I106*H106,2)</f>
        <v>0</v>
      </c>
      <c r="BL106" s="4" t="s">
        <v>275</v>
      </c>
      <c r="BM106" s="236" t="s">
        <v>480</v>
      </c>
    </row>
    <row r="107" spans="2:65" s="1" customFormat="1" ht="29.25">
      <c r="B107" s="14"/>
      <c r="D107" s="243" t="s">
        <v>698</v>
      </c>
      <c r="F107" s="281" t="s">
        <v>988</v>
      </c>
      <c r="L107" s="14"/>
      <c r="M107" s="240"/>
      <c r="T107" s="142"/>
      <c r="AT107" s="4" t="s">
        <v>698</v>
      </c>
      <c r="AU107" s="4" t="s">
        <v>75</v>
      </c>
    </row>
    <row r="108" spans="2:65" s="1" customFormat="1" ht="44.25" customHeight="1">
      <c r="B108" s="14"/>
      <c r="C108" s="225" t="s">
        <v>388</v>
      </c>
      <c r="D108" s="225" t="s">
        <v>271</v>
      </c>
      <c r="E108" s="226" t="s">
        <v>989</v>
      </c>
      <c r="F108" s="227" t="s">
        <v>990</v>
      </c>
      <c r="G108" s="228" t="s">
        <v>317</v>
      </c>
      <c r="H108" s="229">
        <v>3</v>
      </c>
      <c r="I108" s="22"/>
      <c r="J108" s="231">
        <f>ROUND(I108*H108,2)</f>
        <v>0</v>
      </c>
      <c r="K108" s="227" t="s">
        <v>956</v>
      </c>
      <c r="L108" s="14"/>
      <c r="M108" s="232" t="s">
        <v>3</v>
      </c>
      <c r="N108" s="233" t="s">
        <v>39</v>
      </c>
      <c r="P108" s="234">
        <f>O108*H108</f>
        <v>0</v>
      </c>
      <c r="Q108" s="234">
        <v>0</v>
      </c>
      <c r="R108" s="234">
        <f>Q108*H108</f>
        <v>0</v>
      </c>
      <c r="S108" s="234">
        <v>0</v>
      </c>
      <c r="T108" s="235">
        <f>S108*H108</f>
        <v>0</v>
      </c>
      <c r="AR108" s="236" t="s">
        <v>275</v>
      </c>
      <c r="AT108" s="236" t="s">
        <v>271</v>
      </c>
      <c r="AU108" s="236" t="s">
        <v>75</v>
      </c>
      <c r="AY108" s="4" t="s">
        <v>268</v>
      </c>
      <c r="BE108" s="237">
        <f>IF(N108="základní",J108,0)</f>
        <v>0</v>
      </c>
      <c r="BF108" s="237">
        <f>IF(N108="snížená",J108,0)</f>
        <v>0</v>
      </c>
      <c r="BG108" s="237">
        <f>IF(N108="zákl. přenesená",J108,0)</f>
        <v>0</v>
      </c>
      <c r="BH108" s="237">
        <f>IF(N108="sníž. přenesená",J108,0)</f>
        <v>0</v>
      </c>
      <c r="BI108" s="237">
        <f>IF(N108="nulová",J108,0)</f>
        <v>0</v>
      </c>
      <c r="BJ108" s="4" t="s">
        <v>75</v>
      </c>
      <c r="BK108" s="237">
        <f>ROUND(I108*H108,2)</f>
        <v>0</v>
      </c>
      <c r="BL108" s="4" t="s">
        <v>275</v>
      </c>
      <c r="BM108" s="236" t="s">
        <v>495</v>
      </c>
    </row>
    <row r="109" spans="2:65" s="1" customFormat="1" ht="29.25">
      <c r="B109" s="14"/>
      <c r="D109" s="243" t="s">
        <v>698</v>
      </c>
      <c r="F109" s="281" t="s">
        <v>988</v>
      </c>
      <c r="L109" s="14"/>
      <c r="M109" s="240"/>
      <c r="T109" s="142"/>
      <c r="AT109" s="4" t="s">
        <v>698</v>
      </c>
      <c r="AU109" s="4" t="s">
        <v>75</v>
      </c>
    </row>
    <row r="110" spans="2:65" s="1" customFormat="1" ht="24.2" customHeight="1">
      <c r="B110" s="14"/>
      <c r="C110" s="225" t="s">
        <v>393</v>
      </c>
      <c r="D110" s="225" t="s">
        <v>271</v>
      </c>
      <c r="E110" s="226" t="s">
        <v>991</v>
      </c>
      <c r="F110" s="227" t="s">
        <v>992</v>
      </c>
      <c r="G110" s="228" t="s">
        <v>379</v>
      </c>
      <c r="H110" s="229">
        <v>5</v>
      </c>
      <c r="I110" s="22"/>
      <c r="J110" s="231">
        <f>ROUND(I110*H110,2)</f>
        <v>0</v>
      </c>
      <c r="K110" s="227" t="s">
        <v>956</v>
      </c>
      <c r="L110" s="14"/>
      <c r="M110" s="232" t="s">
        <v>3</v>
      </c>
      <c r="N110" s="233" t="s">
        <v>39</v>
      </c>
      <c r="P110" s="234">
        <f>O110*H110</f>
        <v>0</v>
      </c>
      <c r="Q110" s="234">
        <v>0</v>
      </c>
      <c r="R110" s="234">
        <f>Q110*H110</f>
        <v>0</v>
      </c>
      <c r="S110" s="234">
        <v>0</v>
      </c>
      <c r="T110" s="235">
        <f>S110*H110</f>
        <v>0</v>
      </c>
      <c r="AR110" s="236" t="s">
        <v>275</v>
      </c>
      <c r="AT110" s="236" t="s">
        <v>271</v>
      </c>
      <c r="AU110" s="236" t="s">
        <v>75</v>
      </c>
      <c r="AY110" s="4" t="s">
        <v>268</v>
      </c>
      <c r="BE110" s="237">
        <f>IF(N110="základní",J110,0)</f>
        <v>0</v>
      </c>
      <c r="BF110" s="237">
        <f>IF(N110="snížená",J110,0)</f>
        <v>0</v>
      </c>
      <c r="BG110" s="237">
        <f>IF(N110="zákl. přenesená",J110,0)</f>
        <v>0</v>
      </c>
      <c r="BH110" s="237">
        <f>IF(N110="sníž. přenesená",J110,0)</f>
        <v>0</v>
      </c>
      <c r="BI110" s="237">
        <f>IF(N110="nulová",J110,0)</f>
        <v>0</v>
      </c>
      <c r="BJ110" s="4" t="s">
        <v>75</v>
      </c>
      <c r="BK110" s="237">
        <f>ROUND(I110*H110,2)</f>
        <v>0</v>
      </c>
      <c r="BL110" s="4" t="s">
        <v>275</v>
      </c>
      <c r="BM110" s="236" t="s">
        <v>511</v>
      </c>
    </row>
    <row r="111" spans="2:65" s="1" customFormat="1" ht="29.25">
      <c r="B111" s="14"/>
      <c r="D111" s="243" t="s">
        <v>698</v>
      </c>
      <c r="F111" s="281" t="s">
        <v>988</v>
      </c>
      <c r="L111" s="14"/>
      <c r="M111" s="240"/>
      <c r="T111" s="142"/>
      <c r="AT111" s="4" t="s">
        <v>698</v>
      </c>
      <c r="AU111" s="4" t="s">
        <v>75</v>
      </c>
    </row>
    <row r="112" spans="2:65" s="1" customFormat="1" ht="24.2" customHeight="1">
      <c r="B112" s="14"/>
      <c r="C112" s="225" t="s">
        <v>399</v>
      </c>
      <c r="D112" s="225" t="s">
        <v>271</v>
      </c>
      <c r="E112" s="226" t="s">
        <v>993</v>
      </c>
      <c r="F112" s="227" t="s">
        <v>994</v>
      </c>
      <c r="G112" s="228" t="s">
        <v>379</v>
      </c>
      <c r="H112" s="229">
        <v>50</v>
      </c>
      <c r="I112" s="22"/>
      <c r="J112" s="231">
        <f>ROUND(I112*H112,2)</f>
        <v>0</v>
      </c>
      <c r="K112" s="227" t="s">
        <v>956</v>
      </c>
      <c r="L112" s="14"/>
      <c r="M112" s="232" t="s">
        <v>3</v>
      </c>
      <c r="N112" s="233" t="s">
        <v>39</v>
      </c>
      <c r="P112" s="234">
        <f>O112*H112</f>
        <v>0</v>
      </c>
      <c r="Q112" s="234">
        <v>0</v>
      </c>
      <c r="R112" s="234">
        <f>Q112*H112</f>
        <v>0</v>
      </c>
      <c r="S112" s="234">
        <v>0</v>
      </c>
      <c r="T112" s="235">
        <f>S112*H112</f>
        <v>0</v>
      </c>
      <c r="AR112" s="236" t="s">
        <v>275</v>
      </c>
      <c r="AT112" s="236" t="s">
        <v>271</v>
      </c>
      <c r="AU112" s="236" t="s">
        <v>75</v>
      </c>
      <c r="AY112" s="4" t="s">
        <v>268</v>
      </c>
      <c r="BE112" s="237">
        <f>IF(N112="základní",J112,0)</f>
        <v>0</v>
      </c>
      <c r="BF112" s="237">
        <f>IF(N112="snížená",J112,0)</f>
        <v>0</v>
      </c>
      <c r="BG112" s="237">
        <f>IF(N112="zákl. přenesená",J112,0)</f>
        <v>0</v>
      </c>
      <c r="BH112" s="237">
        <f>IF(N112="sníž. přenesená",J112,0)</f>
        <v>0</v>
      </c>
      <c r="BI112" s="237">
        <f>IF(N112="nulová",J112,0)</f>
        <v>0</v>
      </c>
      <c r="BJ112" s="4" t="s">
        <v>75</v>
      </c>
      <c r="BK112" s="237">
        <f>ROUND(I112*H112,2)</f>
        <v>0</v>
      </c>
      <c r="BL112" s="4" t="s">
        <v>275</v>
      </c>
      <c r="BM112" s="236" t="s">
        <v>521</v>
      </c>
    </row>
    <row r="113" spans="2:65" s="1" customFormat="1" ht="29.25">
      <c r="B113" s="14"/>
      <c r="D113" s="243" t="s">
        <v>698</v>
      </c>
      <c r="F113" s="281" t="s">
        <v>988</v>
      </c>
      <c r="L113" s="14"/>
      <c r="M113" s="240"/>
      <c r="T113" s="142"/>
      <c r="AT113" s="4" t="s">
        <v>698</v>
      </c>
      <c r="AU113" s="4" t="s">
        <v>75</v>
      </c>
    </row>
    <row r="114" spans="2:65" s="1" customFormat="1" ht="24.2" customHeight="1">
      <c r="B114" s="14"/>
      <c r="C114" s="225" t="s">
        <v>8</v>
      </c>
      <c r="D114" s="225" t="s">
        <v>271</v>
      </c>
      <c r="E114" s="226" t="s">
        <v>995</v>
      </c>
      <c r="F114" s="227" t="s">
        <v>996</v>
      </c>
      <c r="G114" s="228" t="s">
        <v>184</v>
      </c>
      <c r="H114" s="229">
        <v>2.2000000000000002</v>
      </c>
      <c r="I114" s="22"/>
      <c r="J114" s="231">
        <f>ROUND(I114*H114,2)</f>
        <v>0</v>
      </c>
      <c r="K114" s="227" t="s">
        <v>956</v>
      </c>
      <c r="L114" s="14"/>
      <c r="M114" s="232" t="s">
        <v>3</v>
      </c>
      <c r="N114" s="233" t="s">
        <v>39</v>
      </c>
      <c r="P114" s="234">
        <f>O114*H114</f>
        <v>0</v>
      </c>
      <c r="Q114" s="234">
        <v>0</v>
      </c>
      <c r="R114" s="234">
        <f>Q114*H114</f>
        <v>0</v>
      </c>
      <c r="S114" s="234">
        <v>0</v>
      </c>
      <c r="T114" s="235">
        <f>S114*H114</f>
        <v>0</v>
      </c>
      <c r="AR114" s="236" t="s">
        <v>275</v>
      </c>
      <c r="AT114" s="236" t="s">
        <v>271</v>
      </c>
      <c r="AU114" s="236" t="s">
        <v>75</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275</v>
      </c>
      <c r="BM114" s="236" t="s">
        <v>530</v>
      </c>
    </row>
    <row r="115" spans="2:65" s="1" customFormat="1" ht="19.5">
      <c r="B115" s="14"/>
      <c r="D115" s="243" t="s">
        <v>698</v>
      </c>
      <c r="F115" s="281" t="s">
        <v>997</v>
      </c>
      <c r="L115" s="14"/>
      <c r="M115" s="240"/>
      <c r="T115" s="142"/>
      <c r="AT115" s="4" t="s">
        <v>698</v>
      </c>
      <c r="AU115" s="4" t="s">
        <v>75</v>
      </c>
    </row>
    <row r="116" spans="2:65" s="257" customFormat="1">
      <c r="B116" s="256"/>
      <c r="D116" s="243" t="s">
        <v>279</v>
      </c>
      <c r="E116" s="258" t="s">
        <v>3</v>
      </c>
      <c r="F116" s="259" t="s">
        <v>998</v>
      </c>
      <c r="H116" s="258" t="s">
        <v>3</v>
      </c>
      <c r="L116" s="256"/>
      <c r="M116" s="260"/>
      <c r="T116" s="261"/>
      <c r="AT116" s="258" t="s">
        <v>279</v>
      </c>
      <c r="AU116" s="258" t="s">
        <v>75</v>
      </c>
      <c r="AV116" s="257" t="s">
        <v>75</v>
      </c>
      <c r="AW116" s="257" t="s">
        <v>30</v>
      </c>
      <c r="AX116" s="257" t="s">
        <v>68</v>
      </c>
      <c r="AY116" s="258" t="s">
        <v>268</v>
      </c>
    </row>
    <row r="117" spans="2:65" s="242" customFormat="1">
      <c r="B117" s="241"/>
      <c r="D117" s="243" t="s">
        <v>279</v>
      </c>
      <c r="E117" s="244" t="s">
        <v>3</v>
      </c>
      <c r="F117" s="245" t="s">
        <v>1645</v>
      </c>
      <c r="H117" s="246">
        <v>0.55000000000000004</v>
      </c>
      <c r="L117" s="241"/>
      <c r="M117" s="247"/>
      <c r="T117" s="248"/>
      <c r="AT117" s="244" t="s">
        <v>279</v>
      </c>
      <c r="AU117" s="244" t="s">
        <v>75</v>
      </c>
      <c r="AV117" s="242" t="s">
        <v>77</v>
      </c>
      <c r="AW117" s="242" t="s">
        <v>30</v>
      </c>
      <c r="AX117" s="242" t="s">
        <v>68</v>
      </c>
      <c r="AY117" s="244" t="s">
        <v>268</v>
      </c>
    </row>
    <row r="118" spans="2:65" s="242" customFormat="1">
      <c r="B118" s="241"/>
      <c r="D118" s="243" t="s">
        <v>279</v>
      </c>
      <c r="E118" s="244" t="s">
        <v>3</v>
      </c>
      <c r="F118" s="245" t="s">
        <v>1646</v>
      </c>
      <c r="H118" s="246">
        <v>1.65</v>
      </c>
      <c r="L118" s="241"/>
      <c r="M118" s="247"/>
      <c r="T118" s="248"/>
      <c r="AT118" s="244" t="s">
        <v>279</v>
      </c>
      <c r="AU118" s="244" t="s">
        <v>75</v>
      </c>
      <c r="AV118" s="242" t="s">
        <v>77</v>
      </c>
      <c r="AW118" s="242" t="s">
        <v>30</v>
      </c>
      <c r="AX118" s="242" t="s">
        <v>68</v>
      </c>
      <c r="AY118" s="244" t="s">
        <v>268</v>
      </c>
    </row>
    <row r="119" spans="2:65" s="250" customFormat="1">
      <c r="B119" s="249"/>
      <c r="D119" s="243" t="s">
        <v>279</v>
      </c>
      <c r="E119" s="251" t="s">
        <v>3</v>
      </c>
      <c r="F119" s="252" t="s">
        <v>298</v>
      </c>
      <c r="H119" s="253">
        <v>2.2000000000000002</v>
      </c>
      <c r="L119" s="249"/>
      <c r="M119" s="254"/>
      <c r="T119" s="255"/>
      <c r="AT119" s="251" t="s">
        <v>279</v>
      </c>
      <c r="AU119" s="251" t="s">
        <v>75</v>
      </c>
      <c r="AV119" s="250" t="s">
        <v>275</v>
      </c>
      <c r="AW119" s="250" t="s">
        <v>30</v>
      </c>
      <c r="AX119" s="250" t="s">
        <v>75</v>
      </c>
      <c r="AY119" s="251" t="s">
        <v>268</v>
      </c>
    </row>
    <row r="120" spans="2:65" s="1" customFormat="1" ht="49.15" customHeight="1">
      <c r="B120" s="14"/>
      <c r="C120" s="225" t="s">
        <v>411</v>
      </c>
      <c r="D120" s="225" t="s">
        <v>271</v>
      </c>
      <c r="E120" s="226" t="s">
        <v>1001</v>
      </c>
      <c r="F120" s="227" t="s">
        <v>1002</v>
      </c>
      <c r="G120" s="228" t="s">
        <v>317</v>
      </c>
      <c r="H120" s="229">
        <v>10</v>
      </c>
      <c r="I120" s="22"/>
      <c r="J120" s="231">
        <f>ROUND(I120*H120,2)</f>
        <v>0</v>
      </c>
      <c r="K120" s="227" t="s">
        <v>956</v>
      </c>
      <c r="L120" s="14"/>
      <c r="M120" s="232" t="s">
        <v>3</v>
      </c>
      <c r="N120" s="233" t="s">
        <v>39</v>
      </c>
      <c r="P120" s="234">
        <f>O120*H120</f>
        <v>0</v>
      </c>
      <c r="Q120" s="234">
        <v>0</v>
      </c>
      <c r="R120" s="234">
        <f>Q120*H120</f>
        <v>0</v>
      </c>
      <c r="S120" s="234">
        <v>0</v>
      </c>
      <c r="T120" s="235">
        <f>S120*H120</f>
        <v>0</v>
      </c>
      <c r="AR120" s="236" t="s">
        <v>275</v>
      </c>
      <c r="AT120" s="236" t="s">
        <v>271</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275</v>
      </c>
      <c r="BM120" s="236" t="s">
        <v>539</v>
      </c>
    </row>
    <row r="121" spans="2:65" s="1" customFormat="1" ht="19.5">
      <c r="B121" s="14"/>
      <c r="D121" s="243" t="s">
        <v>698</v>
      </c>
      <c r="F121" s="281" t="s">
        <v>1003</v>
      </c>
      <c r="L121" s="14"/>
      <c r="M121" s="240"/>
      <c r="T121" s="142"/>
      <c r="AT121" s="4" t="s">
        <v>698</v>
      </c>
      <c r="AU121" s="4" t="s">
        <v>75</v>
      </c>
    </row>
    <row r="122" spans="2:65" s="1" customFormat="1" ht="49.15" customHeight="1">
      <c r="B122" s="14"/>
      <c r="C122" s="225" t="s">
        <v>418</v>
      </c>
      <c r="D122" s="225" t="s">
        <v>271</v>
      </c>
      <c r="E122" s="226" t="s">
        <v>1004</v>
      </c>
      <c r="F122" s="227" t="s">
        <v>1005</v>
      </c>
      <c r="G122" s="228" t="s">
        <v>317</v>
      </c>
      <c r="H122" s="229">
        <v>8</v>
      </c>
      <c r="I122" s="22"/>
      <c r="J122" s="231">
        <f>ROUND(I122*H122,2)</f>
        <v>0</v>
      </c>
      <c r="K122" s="227" t="s">
        <v>956</v>
      </c>
      <c r="L122" s="14"/>
      <c r="M122" s="232" t="s">
        <v>3</v>
      </c>
      <c r="N122" s="233" t="s">
        <v>39</v>
      </c>
      <c r="P122" s="234">
        <f>O122*H122</f>
        <v>0</v>
      </c>
      <c r="Q122" s="234">
        <v>0</v>
      </c>
      <c r="R122" s="234">
        <f>Q122*H122</f>
        <v>0</v>
      </c>
      <c r="S122" s="234">
        <v>0</v>
      </c>
      <c r="T122" s="235">
        <f>S122*H122</f>
        <v>0</v>
      </c>
      <c r="AR122" s="236" t="s">
        <v>275</v>
      </c>
      <c r="AT122" s="236" t="s">
        <v>271</v>
      </c>
      <c r="AU122" s="236" t="s">
        <v>75</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275</v>
      </c>
      <c r="BM122" s="236" t="s">
        <v>547</v>
      </c>
    </row>
    <row r="123" spans="2:65" s="1" customFormat="1" ht="44.25" customHeight="1">
      <c r="B123" s="14"/>
      <c r="C123" s="225" t="s">
        <v>423</v>
      </c>
      <c r="D123" s="225" t="s">
        <v>271</v>
      </c>
      <c r="E123" s="226" t="s">
        <v>1006</v>
      </c>
      <c r="F123" s="227" t="s">
        <v>1007</v>
      </c>
      <c r="G123" s="228" t="s">
        <v>317</v>
      </c>
      <c r="H123" s="229">
        <v>5</v>
      </c>
      <c r="I123" s="22"/>
      <c r="J123" s="231">
        <f>ROUND(I123*H123,2)</f>
        <v>0</v>
      </c>
      <c r="K123" s="227" t="s">
        <v>956</v>
      </c>
      <c r="L123" s="14"/>
      <c r="M123" s="232" t="s">
        <v>3</v>
      </c>
      <c r="N123" s="233" t="s">
        <v>39</v>
      </c>
      <c r="P123" s="234">
        <f>O123*H123</f>
        <v>0</v>
      </c>
      <c r="Q123" s="234">
        <v>0</v>
      </c>
      <c r="R123" s="234">
        <f>Q123*H123</f>
        <v>0</v>
      </c>
      <c r="S123" s="234">
        <v>0</v>
      </c>
      <c r="T123" s="235">
        <f>S123*H123</f>
        <v>0</v>
      </c>
      <c r="AR123" s="236" t="s">
        <v>275</v>
      </c>
      <c r="AT123" s="236" t="s">
        <v>271</v>
      </c>
      <c r="AU123" s="236" t="s">
        <v>75</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275</v>
      </c>
      <c r="BM123" s="236" t="s">
        <v>555</v>
      </c>
    </row>
    <row r="124" spans="2:65" s="1" customFormat="1" ht="24.2" customHeight="1">
      <c r="B124" s="14"/>
      <c r="C124" s="225" t="s">
        <v>429</v>
      </c>
      <c r="D124" s="225" t="s">
        <v>271</v>
      </c>
      <c r="E124" s="226" t="s">
        <v>1008</v>
      </c>
      <c r="F124" s="227" t="s">
        <v>1009</v>
      </c>
      <c r="G124" s="228" t="s">
        <v>317</v>
      </c>
      <c r="H124" s="229">
        <v>13</v>
      </c>
      <c r="I124" s="22"/>
      <c r="J124" s="231">
        <f>ROUND(I124*H124,2)</f>
        <v>0</v>
      </c>
      <c r="K124" s="227" t="s">
        <v>963</v>
      </c>
      <c r="L124" s="14"/>
      <c r="M124" s="232" t="s">
        <v>3</v>
      </c>
      <c r="N124" s="233" t="s">
        <v>39</v>
      </c>
      <c r="P124" s="234">
        <f>O124*H124</f>
        <v>0</v>
      </c>
      <c r="Q124" s="234">
        <v>0</v>
      </c>
      <c r="R124" s="234">
        <f>Q124*H124</f>
        <v>0</v>
      </c>
      <c r="S124" s="234">
        <v>0</v>
      </c>
      <c r="T124" s="235">
        <f>S124*H124</f>
        <v>0</v>
      </c>
      <c r="AR124" s="236" t="s">
        <v>275</v>
      </c>
      <c r="AT124" s="236" t="s">
        <v>271</v>
      </c>
      <c r="AU124" s="236" t="s">
        <v>75</v>
      </c>
      <c r="AY124" s="4" t="s">
        <v>268</v>
      </c>
      <c r="BE124" s="237">
        <f>IF(N124="základní",J124,0)</f>
        <v>0</v>
      </c>
      <c r="BF124" s="237">
        <f>IF(N124="snížená",J124,0)</f>
        <v>0</v>
      </c>
      <c r="BG124" s="237">
        <f>IF(N124="zákl. přenesená",J124,0)</f>
        <v>0</v>
      </c>
      <c r="BH124" s="237">
        <f>IF(N124="sníž. přenesená",J124,0)</f>
        <v>0</v>
      </c>
      <c r="BI124" s="237">
        <f>IF(N124="nulová",J124,0)</f>
        <v>0</v>
      </c>
      <c r="BJ124" s="4" t="s">
        <v>75</v>
      </c>
      <c r="BK124" s="237">
        <f>ROUND(I124*H124,2)</f>
        <v>0</v>
      </c>
      <c r="BL124" s="4" t="s">
        <v>275</v>
      </c>
      <c r="BM124" s="236" t="s">
        <v>563</v>
      </c>
    </row>
    <row r="125" spans="2:65" s="1" customFormat="1" ht="16.5" customHeight="1">
      <c r="B125" s="14"/>
      <c r="C125" s="225" t="s">
        <v>434</v>
      </c>
      <c r="D125" s="225" t="s">
        <v>271</v>
      </c>
      <c r="E125" s="226" t="s">
        <v>1012</v>
      </c>
      <c r="F125" s="227" t="s">
        <v>1013</v>
      </c>
      <c r="G125" s="228" t="s">
        <v>317</v>
      </c>
      <c r="H125" s="229">
        <v>23</v>
      </c>
      <c r="I125" s="22"/>
      <c r="J125" s="231">
        <f>ROUND(I125*H125,2)</f>
        <v>0</v>
      </c>
      <c r="K125" s="227" t="s">
        <v>963</v>
      </c>
      <c r="L125" s="14"/>
      <c r="M125" s="232" t="s">
        <v>3</v>
      </c>
      <c r="N125" s="233" t="s">
        <v>39</v>
      </c>
      <c r="P125" s="234">
        <f>O125*H125</f>
        <v>0</v>
      </c>
      <c r="Q125" s="234">
        <v>0</v>
      </c>
      <c r="R125" s="234">
        <f>Q125*H125</f>
        <v>0</v>
      </c>
      <c r="S125" s="234">
        <v>0</v>
      </c>
      <c r="T125" s="235">
        <f>S125*H125</f>
        <v>0</v>
      </c>
      <c r="AR125" s="236" t="s">
        <v>275</v>
      </c>
      <c r="AT125" s="236" t="s">
        <v>271</v>
      </c>
      <c r="AU125" s="236" t="s">
        <v>75</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275</v>
      </c>
      <c r="BM125" s="236" t="s">
        <v>574</v>
      </c>
    </row>
    <row r="126" spans="2:65" s="242" customFormat="1">
      <c r="B126" s="241"/>
      <c r="D126" s="243" t="s">
        <v>279</v>
      </c>
      <c r="E126" s="244" t="s">
        <v>3</v>
      </c>
      <c r="F126" s="245" t="s">
        <v>1647</v>
      </c>
      <c r="H126" s="246">
        <v>23</v>
      </c>
      <c r="L126" s="241"/>
      <c r="M126" s="247"/>
      <c r="T126" s="248"/>
      <c r="AT126" s="244" t="s">
        <v>279</v>
      </c>
      <c r="AU126" s="244" t="s">
        <v>75</v>
      </c>
      <c r="AV126" s="242" t="s">
        <v>77</v>
      </c>
      <c r="AW126" s="242" t="s">
        <v>30</v>
      </c>
      <c r="AX126" s="242" t="s">
        <v>68</v>
      </c>
      <c r="AY126" s="244" t="s">
        <v>268</v>
      </c>
    </row>
    <row r="127" spans="2:65" s="250" customFormat="1">
      <c r="B127" s="249"/>
      <c r="D127" s="243" t="s">
        <v>279</v>
      </c>
      <c r="E127" s="251" t="s">
        <v>3</v>
      </c>
      <c r="F127" s="252" t="s">
        <v>298</v>
      </c>
      <c r="H127" s="253">
        <v>23</v>
      </c>
      <c r="L127" s="249"/>
      <c r="M127" s="254"/>
      <c r="T127" s="255"/>
      <c r="AT127" s="251" t="s">
        <v>279</v>
      </c>
      <c r="AU127" s="251" t="s">
        <v>75</v>
      </c>
      <c r="AV127" s="250" t="s">
        <v>275</v>
      </c>
      <c r="AW127" s="250" t="s">
        <v>30</v>
      </c>
      <c r="AX127" s="250" t="s">
        <v>75</v>
      </c>
      <c r="AY127" s="251" t="s">
        <v>268</v>
      </c>
    </row>
    <row r="128" spans="2:65" s="1" customFormat="1" ht="16.5" customHeight="1">
      <c r="B128" s="14"/>
      <c r="C128" s="225" t="s">
        <v>441</v>
      </c>
      <c r="D128" s="225" t="s">
        <v>271</v>
      </c>
      <c r="E128" s="226" t="s">
        <v>1015</v>
      </c>
      <c r="F128" s="227" t="s">
        <v>1016</v>
      </c>
      <c r="G128" s="228" t="s">
        <v>317</v>
      </c>
      <c r="H128" s="229">
        <v>6</v>
      </c>
      <c r="I128" s="22"/>
      <c r="J128" s="231">
        <f t="shared" ref="J128:J140" si="10">ROUND(I128*H128,2)</f>
        <v>0</v>
      </c>
      <c r="K128" s="227" t="s">
        <v>963</v>
      </c>
      <c r="L128" s="14"/>
      <c r="M128" s="232" t="s">
        <v>3</v>
      </c>
      <c r="N128" s="233" t="s">
        <v>39</v>
      </c>
      <c r="P128" s="234">
        <f t="shared" ref="P128:P140" si="11">O128*H128</f>
        <v>0</v>
      </c>
      <c r="Q128" s="234">
        <v>0</v>
      </c>
      <c r="R128" s="234">
        <f t="shared" ref="R128:R140" si="12">Q128*H128</f>
        <v>0</v>
      </c>
      <c r="S128" s="234">
        <v>0</v>
      </c>
      <c r="T128" s="235">
        <f t="shared" ref="T128:T140" si="13">S128*H128</f>
        <v>0</v>
      </c>
      <c r="AR128" s="236" t="s">
        <v>275</v>
      </c>
      <c r="AT128" s="236" t="s">
        <v>271</v>
      </c>
      <c r="AU128" s="236" t="s">
        <v>75</v>
      </c>
      <c r="AY128" s="4" t="s">
        <v>268</v>
      </c>
      <c r="BE128" s="237">
        <f t="shared" ref="BE128:BE140" si="14">IF(N128="základní",J128,0)</f>
        <v>0</v>
      </c>
      <c r="BF128" s="237">
        <f t="shared" ref="BF128:BF140" si="15">IF(N128="snížená",J128,0)</f>
        <v>0</v>
      </c>
      <c r="BG128" s="237">
        <f t="shared" ref="BG128:BG140" si="16">IF(N128="zákl. přenesená",J128,0)</f>
        <v>0</v>
      </c>
      <c r="BH128" s="237">
        <f t="shared" ref="BH128:BH140" si="17">IF(N128="sníž. přenesená",J128,0)</f>
        <v>0</v>
      </c>
      <c r="BI128" s="237">
        <f t="shared" ref="BI128:BI140" si="18">IF(N128="nulová",J128,0)</f>
        <v>0</v>
      </c>
      <c r="BJ128" s="4" t="s">
        <v>75</v>
      </c>
      <c r="BK128" s="237">
        <f t="shared" ref="BK128:BK140" si="19">ROUND(I128*H128,2)</f>
        <v>0</v>
      </c>
      <c r="BL128" s="4" t="s">
        <v>275</v>
      </c>
      <c r="BM128" s="236" t="s">
        <v>586</v>
      </c>
    </row>
    <row r="129" spans="2:65" s="1" customFormat="1" ht="16.5" customHeight="1">
      <c r="B129" s="14"/>
      <c r="C129" s="225" t="s">
        <v>447</v>
      </c>
      <c r="D129" s="225" t="s">
        <v>271</v>
      </c>
      <c r="E129" s="226" t="s">
        <v>1019</v>
      </c>
      <c r="F129" s="227" t="s">
        <v>1020</v>
      </c>
      <c r="G129" s="228" t="s">
        <v>317</v>
      </c>
      <c r="H129" s="229">
        <v>3</v>
      </c>
      <c r="I129" s="22"/>
      <c r="J129" s="231">
        <f t="shared" si="10"/>
        <v>0</v>
      </c>
      <c r="K129" s="227" t="s">
        <v>963</v>
      </c>
      <c r="L129" s="14"/>
      <c r="M129" s="232" t="s">
        <v>3</v>
      </c>
      <c r="N129" s="233" t="s">
        <v>39</v>
      </c>
      <c r="P129" s="234">
        <f t="shared" si="11"/>
        <v>0</v>
      </c>
      <c r="Q129" s="234">
        <v>0</v>
      </c>
      <c r="R129" s="234">
        <f t="shared" si="12"/>
        <v>0</v>
      </c>
      <c r="S129" s="234">
        <v>0</v>
      </c>
      <c r="T129" s="235">
        <f t="shared" si="13"/>
        <v>0</v>
      </c>
      <c r="AR129" s="236" t="s">
        <v>275</v>
      </c>
      <c r="AT129" s="236" t="s">
        <v>271</v>
      </c>
      <c r="AU129" s="236" t="s">
        <v>75</v>
      </c>
      <c r="AY129" s="4" t="s">
        <v>268</v>
      </c>
      <c r="BE129" s="237">
        <f t="shared" si="14"/>
        <v>0</v>
      </c>
      <c r="BF129" s="237">
        <f t="shared" si="15"/>
        <v>0</v>
      </c>
      <c r="BG129" s="237">
        <f t="shared" si="16"/>
        <v>0</v>
      </c>
      <c r="BH129" s="237">
        <f t="shared" si="17"/>
        <v>0</v>
      </c>
      <c r="BI129" s="237">
        <f t="shared" si="18"/>
        <v>0</v>
      </c>
      <c r="BJ129" s="4" t="s">
        <v>75</v>
      </c>
      <c r="BK129" s="237">
        <f t="shared" si="19"/>
        <v>0</v>
      </c>
      <c r="BL129" s="4" t="s">
        <v>275</v>
      </c>
      <c r="BM129" s="236" t="s">
        <v>597</v>
      </c>
    </row>
    <row r="130" spans="2:65" s="1" customFormat="1" ht="16.5" customHeight="1">
      <c r="B130" s="14"/>
      <c r="C130" s="225" t="s">
        <v>454</v>
      </c>
      <c r="D130" s="225" t="s">
        <v>271</v>
      </c>
      <c r="E130" s="226" t="s">
        <v>1021</v>
      </c>
      <c r="F130" s="227" t="s">
        <v>1022</v>
      </c>
      <c r="G130" s="228" t="s">
        <v>317</v>
      </c>
      <c r="H130" s="229">
        <v>2</v>
      </c>
      <c r="I130" s="22"/>
      <c r="J130" s="231">
        <f t="shared" si="10"/>
        <v>0</v>
      </c>
      <c r="K130" s="227" t="s">
        <v>963</v>
      </c>
      <c r="L130" s="14"/>
      <c r="M130" s="232" t="s">
        <v>3</v>
      </c>
      <c r="N130" s="233" t="s">
        <v>39</v>
      </c>
      <c r="P130" s="234">
        <f t="shared" si="11"/>
        <v>0</v>
      </c>
      <c r="Q130" s="234">
        <v>0</v>
      </c>
      <c r="R130" s="234">
        <f t="shared" si="12"/>
        <v>0</v>
      </c>
      <c r="S130" s="234">
        <v>0</v>
      </c>
      <c r="T130" s="235">
        <f t="shared" si="13"/>
        <v>0</v>
      </c>
      <c r="AR130" s="236" t="s">
        <v>275</v>
      </c>
      <c r="AT130" s="236" t="s">
        <v>271</v>
      </c>
      <c r="AU130" s="236" t="s">
        <v>75</v>
      </c>
      <c r="AY130" s="4" t="s">
        <v>268</v>
      </c>
      <c r="BE130" s="237">
        <f t="shared" si="14"/>
        <v>0</v>
      </c>
      <c r="BF130" s="237">
        <f t="shared" si="15"/>
        <v>0</v>
      </c>
      <c r="BG130" s="237">
        <f t="shared" si="16"/>
        <v>0</v>
      </c>
      <c r="BH130" s="237">
        <f t="shared" si="17"/>
        <v>0</v>
      </c>
      <c r="BI130" s="237">
        <f t="shared" si="18"/>
        <v>0</v>
      </c>
      <c r="BJ130" s="4" t="s">
        <v>75</v>
      </c>
      <c r="BK130" s="237">
        <f t="shared" si="19"/>
        <v>0</v>
      </c>
      <c r="BL130" s="4" t="s">
        <v>275</v>
      </c>
      <c r="BM130" s="236" t="s">
        <v>607</v>
      </c>
    </row>
    <row r="131" spans="2:65" s="1" customFormat="1" ht="16.5" customHeight="1">
      <c r="B131" s="14"/>
      <c r="C131" s="225" t="s">
        <v>459</v>
      </c>
      <c r="D131" s="225" t="s">
        <v>271</v>
      </c>
      <c r="E131" s="226" t="s">
        <v>1648</v>
      </c>
      <c r="F131" s="227" t="s">
        <v>1649</v>
      </c>
      <c r="G131" s="228" t="s">
        <v>317</v>
      </c>
      <c r="H131" s="229">
        <v>4</v>
      </c>
      <c r="I131" s="22"/>
      <c r="J131" s="231">
        <f t="shared" si="10"/>
        <v>0</v>
      </c>
      <c r="K131" s="227" t="s">
        <v>963</v>
      </c>
      <c r="L131" s="14"/>
      <c r="M131" s="232" t="s">
        <v>3</v>
      </c>
      <c r="N131" s="233" t="s">
        <v>39</v>
      </c>
      <c r="P131" s="234">
        <f t="shared" si="11"/>
        <v>0</v>
      </c>
      <c r="Q131" s="234">
        <v>0</v>
      </c>
      <c r="R131" s="234">
        <f t="shared" si="12"/>
        <v>0</v>
      </c>
      <c r="S131" s="234">
        <v>0</v>
      </c>
      <c r="T131" s="235">
        <f t="shared" si="13"/>
        <v>0</v>
      </c>
      <c r="AR131" s="236" t="s">
        <v>275</v>
      </c>
      <c r="AT131" s="236" t="s">
        <v>271</v>
      </c>
      <c r="AU131" s="236" t="s">
        <v>75</v>
      </c>
      <c r="AY131" s="4" t="s">
        <v>268</v>
      </c>
      <c r="BE131" s="237">
        <f t="shared" si="14"/>
        <v>0</v>
      </c>
      <c r="BF131" s="237">
        <f t="shared" si="15"/>
        <v>0</v>
      </c>
      <c r="BG131" s="237">
        <f t="shared" si="16"/>
        <v>0</v>
      </c>
      <c r="BH131" s="237">
        <f t="shared" si="17"/>
        <v>0</v>
      </c>
      <c r="BI131" s="237">
        <f t="shared" si="18"/>
        <v>0</v>
      </c>
      <c r="BJ131" s="4" t="s">
        <v>75</v>
      </c>
      <c r="BK131" s="237">
        <f t="shared" si="19"/>
        <v>0</v>
      </c>
      <c r="BL131" s="4" t="s">
        <v>275</v>
      </c>
      <c r="BM131" s="236" t="s">
        <v>620</v>
      </c>
    </row>
    <row r="132" spans="2:65" s="1" customFormat="1" ht="24.2" customHeight="1">
      <c r="B132" s="14"/>
      <c r="C132" s="225" t="s">
        <v>464</v>
      </c>
      <c r="D132" s="225" t="s">
        <v>271</v>
      </c>
      <c r="E132" s="226" t="s">
        <v>1025</v>
      </c>
      <c r="F132" s="227" t="s">
        <v>1026</v>
      </c>
      <c r="G132" s="228" t="s">
        <v>317</v>
      </c>
      <c r="H132" s="229">
        <v>8</v>
      </c>
      <c r="I132" s="22"/>
      <c r="J132" s="231">
        <f t="shared" si="10"/>
        <v>0</v>
      </c>
      <c r="K132" s="227" t="s">
        <v>963</v>
      </c>
      <c r="L132" s="14"/>
      <c r="M132" s="232" t="s">
        <v>3</v>
      </c>
      <c r="N132" s="233" t="s">
        <v>39</v>
      </c>
      <c r="P132" s="234">
        <f t="shared" si="11"/>
        <v>0</v>
      </c>
      <c r="Q132" s="234">
        <v>0</v>
      </c>
      <c r="R132" s="234">
        <f t="shared" si="12"/>
        <v>0</v>
      </c>
      <c r="S132" s="234">
        <v>0</v>
      </c>
      <c r="T132" s="235">
        <f t="shared" si="13"/>
        <v>0</v>
      </c>
      <c r="AR132" s="236" t="s">
        <v>275</v>
      </c>
      <c r="AT132" s="236" t="s">
        <v>271</v>
      </c>
      <c r="AU132" s="236" t="s">
        <v>75</v>
      </c>
      <c r="AY132" s="4" t="s">
        <v>268</v>
      </c>
      <c r="BE132" s="237">
        <f t="shared" si="14"/>
        <v>0</v>
      </c>
      <c r="BF132" s="237">
        <f t="shared" si="15"/>
        <v>0</v>
      </c>
      <c r="BG132" s="237">
        <f t="shared" si="16"/>
        <v>0</v>
      </c>
      <c r="BH132" s="237">
        <f t="shared" si="17"/>
        <v>0</v>
      </c>
      <c r="BI132" s="237">
        <f t="shared" si="18"/>
        <v>0</v>
      </c>
      <c r="BJ132" s="4" t="s">
        <v>75</v>
      </c>
      <c r="BK132" s="237">
        <f t="shared" si="19"/>
        <v>0</v>
      </c>
      <c r="BL132" s="4" t="s">
        <v>275</v>
      </c>
      <c r="BM132" s="236" t="s">
        <v>631</v>
      </c>
    </row>
    <row r="133" spans="2:65" s="1" customFormat="1" ht="37.9" customHeight="1">
      <c r="B133" s="14"/>
      <c r="C133" s="225" t="s">
        <v>470</v>
      </c>
      <c r="D133" s="225" t="s">
        <v>271</v>
      </c>
      <c r="E133" s="226" t="s">
        <v>1027</v>
      </c>
      <c r="F133" s="227" t="s">
        <v>1028</v>
      </c>
      <c r="G133" s="228" t="s">
        <v>379</v>
      </c>
      <c r="H133" s="229">
        <v>5</v>
      </c>
      <c r="I133" s="22"/>
      <c r="J133" s="231">
        <f t="shared" si="10"/>
        <v>0</v>
      </c>
      <c r="K133" s="227" t="s">
        <v>956</v>
      </c>
      <c r="L133" s="14"/>
      <c r="M133" s="232" t="s">
        <v>3</v>
      </c>
      <c r="N133" s="233" t="s">
        <v>39</v>
      </c>
      <c r="P133" s="234">
        <f t="shared" si="11"/>
        <v>0</v>
      </c>
      <c r="Q133" s="234">
        <v>0</v>
      </c>
      <c r="R133" s="234">
        <f t="shared" si="12"/>
        <v>0</v>
      </c>
      <c r="S133" s="234">
        <v>0</v>
      </c>
      <c r="T133" s="235">
        <f t="shared" si="13"/>
        <v>0</v>
      </c>
      <c r="AR133" s="236" t="s">
        <v>275</v>
      </c>
      <c r="AT133" s="236" t="s">
        <v>271</v>
      </c>
      <c r="AU133" s="236" t="s">
        <v>75</v>
      </c>
      <c r="AY133" s="4" t="s">
        <v>268</v>
      </c>
      <c r="BE133" s="237">
        <f t="shared" si="14"/>
        <v>0</v>
      </c>
      <c r="BF133" s="237">
        <f t="shared" si="15"/>
        <v>0</v>
      </c>
      <c r="BG133" s="237">
        <f t="shared" si="16"/>
        <v>0</v>
      </c>
      <c r="BH133" s="237">
        <f t="shared" si="17"/>
        <v>0</v>
      </c>
      <c r="BI133" s="237">
        <f t="shared" si="18"/>
        <v>0</v>
      </c>
      <c r="BJ133" s="4" t="s">
        <v>75</v>
      </c>
      <c r="BK133" s="237">
        <f t="shared" si="19"/>
        <v>0</v>
      </c>
      <c r="BL133" s="4" t="s">
        <v>275</v>
      </c>
      <c r="BM133" s="236" t="s">
        <v>452</v>
      </c>
    </row>
    <row r="134" spans="2:65" s="1" customFormat="1" ht="37.9" customHeight="1">
      <c r="B134" s="14"/>
      <c r="C134" s="225" t="s">
        <v>475</v>
      </c>
      <c r="D134" s="225" t="s">
        <v>271</v>
      </c>
      <c r="E134" s="226" t="s">
        <v>1029</v>
      </c>
      <c r="F134" s="227" t="s">
        <v>1030</v>
      </c>
      <c r="G134" s="228" t="s">
        <v>379</v>
      </c>
      <c r="H134" s="229">
        <v>5</v>
      </c>
      <c r="I134" s="22"/>
      <c r="J134" s="231">
        <f t="shared" si="10"/>
        <v>0</v>
      </c>
      <c r="K134" s="227" t="s">
        <v>956</v>
      </c>
      <c r="L134" s="14"/>
      <c r="M134" s="232" t="s">
        <v>3</v>
      </c>
      <c r="N134" s="233" t="s">
        <v>39</v>
      </c>
      <c r="P134" s="234">
        <f t="shared" si="11"/>
        <v>0</v>
      </c>
      <c r="Q134" s="234">
        <v>0</v>
      </c>
      <c r="R134" s="234">
        <f t="shared" si="12"/>
        <v>0</v>
      </c>
      <c r="S134" s="234">
        <v>0</v>
      </c>
      <c r="T134" s="235">
        <f t="shared" si="13"/>
        <v>0</v>
      </c>
      <c r="AR134" s="236" t="s">
        <v>275</v>
      </c>
      <c r="AT134" s="236" t="s">
        <v>271</v>
      </c>
      <c r="AU134" s="236" t="s">
        <v>75</v>
      </c>
      <c r="AY134" s="4" t="s">
        <v>268</v>
      </c>
      <c r="BE134" s="237">
        <f t="shared" si="14"/>
        <v>0</v>
      </c>
      <c r="BF134" s="237">
        <f t="shared" si="15"/>
        <v>0</v>
      </c>
      <c r="BG134" s="237">
        <f t="shared" si="16"/>
        <v>0</v>
      </c>
      <c r="BH134" s="237">
        <f t="shared" si="17"/>
        <v>0</v>
      </c>
      <c r="BI134" s="237">
        <f t="shared" si="18"/>
        <v>0</v>
      </c>
      <c r="BJ134" s="4" t="s">
        <v>75</v>
      </c>
      <c r="BK134" s="237">
        <f t="shared" si="19"/>
        <v>0</v>
      </c>
      <c r="BL134" s="4" t="s">
        <v>275</v>
      </c>
      <c r="BM134" s="236" t="s">
        <v>647</v>
      </c>
    </row>
    <row r="135" spans="2:65" s="1" customFormat="1" ht="24.2" customHeight="1">
      <c r="B135" s="14"/>
      <c r="C135" s="225" t="s">
        <v>480</v>
      </c>
      <c r="D135" s="225" t="s">
        <v>271</v>
      </c>
      <c r="E135" s="226" t="s">
        <v>1031</v>
      </c>
      <c r="F135" s="227" t="s">
        <v>1032</v>
      </c>
      <c r="G135" s="228" t="s">
        <v>1033</v>
      </c>
      <c r="H135" s="229">
        <v>1</v>
      </c>
      <c r="I135" s="22"/>
      <c r="J135" s="231">
        <f t="shared" si="10"/>
        <v>0</v>
      </c>
      <c r="K135" s="227" t="s">
        <v>963</v>
      </c>
      <c r="L135" s="14"/>
      <c r="M135" s="232" t="s">
        <v>3</v>
      </c>
      <c r="N135" s="233" t="s">
        <v>39</v>
      </c>
      <c r="P135" s="234">
        <f t="shared" si="11"/>
        <v>0</v>
      </c>
      <c r="Q135" s="234">
        <v>0</v>
      </c>
      <c r="R135" s="234">
        <f t="shared" si="12"/>
        <v>0</v>
      </c>
      <c r="S135" s="234">
        <v>0</v>
      </c>
      <c r="T135" s="235">
        <f t="shared" si="13"/>
        <v>0</v>
      </c>
      <c r="AR135" s="236" t="s">
        <v>275</v>
      </c>
      <c r="AT135" s="236" t="s">
        <v>271</v>
      </c>
      <c r="AU135" s="236" t="s">
        <v>75</v>
      </c>
      <c r="AY135" s="4" t="s">
        <v>268</v>
      </c>
      <c r="BE135" s="237">
        <f t="shared" si="14"/>
        <v>0</v>
      </c>
      <c r="BF135" s="237">
        <f t="shared" si="15"/>
        <v>0</v>
      </c>
      <c r="BG135" s="237">
        <f t="shared" si="16"/>
        <v>0</v>
      </c>
      <c r="BH135" s="237">
        <f t="shared" si="17"/>
        <v>0</v>
      </c>
      <c r="BI135" s="237">
        <f t="shared" si="18"/>
        <v>0</v>
      </c>
      <c r="BJ135" s="4" t="s">
        <v>75</v>
      </c>
      <c r="BK135" s="237">
        <f t="shared" si="19"/>
        <v>0</v>
      </c>
      <c r="BL135" s="4" t="s">
        <v>275</v>
      </c>
      <c r="BM135" s="236" t="s">
        <v>658</v>
      </c>
    </row>
    <row r="136" spans="2:65" s="1" customFormat="1" ht="44.25" customHeight="1">
      <c r="B136" s="14"/>
      <c r="C136" s="225" t="s">
        <v>486</v>
      </c>
      <c r="D136" s="225" t="s">
        <v>271</v>
      </c>
      <c r="E136" s="226" t="s">
        <v>1034</v>
      </c>
      <c r="F136" s="227" t="s">
        <v>1035</v>
      </c>
      <c r="G136" s="228" t="s">
        <v>379</v>
      </c>
      <c r="H136" s="229">
        <v>35</v>
      </c>
      <c r="I136" s="22"/>
      <c r="J136" s="231">
        <f t="shared" si="10"/>
        <v>0</v>
      </c>
      <c r="K136" s="227" t="s">
        <v>963</v>
      </c>
      <c r="L136" s="14"/>
      <c r="M136" s="232" t="s">
        <v>3</v>
      </c>
      <c r="N136" s="233" t="s">
        <v>39</v>
      </c>
      <c r="P136" s="234">
        <f t="shared" si="11"/>
        <v>0</v>
      </c>
      <c r="Q136" s="234">
        <v>0</v>
      </c>
      <c r="R136" s="234">
        <f t="shared" si="12"/>
        <v>0</v>
      </c>
      <c r="S136" s="234">
        <v>0</v>
      </c>
      <c r="T136" s="235">
        <f t="shared" si="13"/>
        <v>0</v>
      </c>
      <c r="AR136" s="236" t="s">
        <v>275</v>
      </c>
      <c r="AT136" s="236" t="s">
        <v>271</v>
      </c>
      <c r="AU136" s="236" t="s">
        <v>75</v>
      </c>
      <c r="AY136" s="4" t="s">
        <v>268</v>
      </c>
      <c r="BE136" s="237">
        <f t="shared" si="14"/>
        <v>0</v>
      </c>
      <c r="BF136" s="237">
        <f t="shared" si="15"/>
        <v>0</v>
      </c>
      <c r="BG136" s="237">
        <f t="shared" si="16"/>
        <v>0</v>
      </c>
      <c r="BH136" s="237">
        <f t="shared" si="17"/>
        <v>0</v>
      </c>
      <c r="BI136" s="237">
        <f t="shared" si="18"/>
        <v>0</v>
      </c>
      <c r="BJ136" s="4" t="s">
        <v>75</v>
      </c>
      <c r="BK136" s="237">
        <f t="shared" si="19"/>
        <v>0</v>
      </c>
      <c r="BL136" s="4" t="s">
        <v>275</v>
      </c>
      <c r="BM136" s="236" t="s">
        <v>665</v>
      </c>
    </row>
    <row r="137" spans="2:65" s="1" customFormat="1" ht="16.5" customHeight="1">
      <c r="B137" s="14"/>
      <c r="C137" s="225" t="s">
        <v>495</v>
      </c>
      <c r="D137" s="225" t="s">
        <v>271</v>
      </c>
      <c r="E137" s="226" t="s">
        <v>1036</v>
      </c>
      <c r="F137" s="227" t="s">
        <v>1037</v>
      </c>
      <c r="G137" s="228" t="s">
        <v>317</v>
      </c>
      <c r="H137" s="229">
        <v>1</v>
      </c>
      <c r="I137" s="22"/>
      <c r="J137" s="231">
        <f t="shared" si="10"/>
        <v>0</v>
      </c>
      <c r="K137" s="227" t="s">
        <v>963</v>
      </c>
      <c r="L137" s="14"/>
      <c r="M137" s="232" t="s">
        <v>3</v>
      </c>
      <c r="N137" s="233" t="s">
        <v>39</v>
      </c>
      <c r="P137" s="234">
        <f t="shared" si="11"/>
        <v>0</v>
      </c>
      <c r="Q137" s="234">
        <v>0</v>
      </c>
      <c r="R137" s="234">
        <f t="shared" si="12"/>
        <v>0</v>
      </c>
      <c r="S137" s="234">
        <v>0</v>
      </c>
      <c r="T137" s="235">
        <f t="shared" si="13"/>
        <v>0</v>
      </c>
      <c r="AR137" s="236" t="s">
        <v>275</v>
      </c>
      <c r="AT137" s="236" t="s">
        <v>271</v>
      </c>
      <c r="AU137" s="236" t="s">
        <v>75</v>
      </c>
      <c r="AY137" s="4" t="s">
        <v>268</v>
      </c>
      <c r="BE137" s="237">
        <f t="shared" si="14"/>
        <v>0</v>
      </c>
      <c r="BF137" s="237">
        <f t="shared" si="15"/>
        <v>0</v>
      </c>
      <c r="BG137" s="237">
        <f t="shared" si="16"/>
        <v>0</v>
      </c>
      <c r="BH137" s="237">
        <f t="shared" si="17"/>
        <v>0</v>
      </c>
      <c r="BI137" s="237">
        <f t="shared" si="18"/>
        <v>0</v>
      </c>
      <c r="BJ137" s="4" t="s">
        <v>75</v>
      </c>
      <c r="BK137" s="237">
        <f t="shared" si="19"/>
        <v>0</v>
      </c>
      <c r="BL137" s="4" t="s">
        <v>275</v>
      </c>
      <c r="BM137" s="236" t="s">
        <v>675</v>
      </c>
    </row>
    <row r="138" spans="2:65" s="1" customFormat="1" ht="24.2" customHeight="1">
      <c r="B138" s="14"/>
      <c r="C138" s="225" t="s">
        <v>502</v>
      </c>
      <c r="D138" s="225" t="s">
        <v>271</v>
      </c>
      <c r="E138" s="226" t="s">
        <v>1038</v>
      </c>
      <c r="F138" s="227" t="s">
        <v>1039</v>
      </c>
      <c r="G138" s="228" t="s">
        <v>317</v>
      </c>
      <c r="H138" s="229">
        <v>1</v>
      </c>
      <c r="I138" s="22"/>
      <c r="J138" s="231">
        <f t="shared" si="10"/>
        <v>0</v>
      </c>
      <c r="K138" s="227" t="s">
        <v>963</v>
      </c>
      <c r="L138" s="14"/>
      <c r="M138" s="232" t="s">
        <v>3</v>
      </c>
      <c r="N138" s="233" t="s">
        <v>39</v>
      </c>
      <c r="P138" s="234">
        <f t="shared" si="11"/>
        <v>0</v>
      </c>
      <c r="Q138" s="234">
        <v>0</v>
      </c>
      <c r="R138" s="234">
        <f t="shared" si="12"/>
        <v>0</v>
      </c>
      <c r="S138" s="234">
        <v>0</v>
      </c>
      <c r="T138" s="235">
        <f t="shared" si="13"/>
        <v>0</v>
      </c>
      <c r="AR138" s="236" t="s">
        <v>275</v>
      </c>
      <c r="AT138" s="236" t="s">
        <v>271</v>
      </c>
      <c r="AU138" s="236" t="s">
        <v>75</v>
      </c>
      <c r="AY138" s="4" t="s">
        <v>268</v>
      </c>
      <c r="BE138" s="237">
        <f t="shared" si="14"/>
        <v>0</v>
      </c>
      <c r="BF138" s="237">
        <f t="shared" si="15"/>
        <v>0</v>
      </c>
      <c r="BG138" s="237">
        <f t="shared" si="16"/>
        <v>0</v>
      </c>
      <c r="BH138" s="237">
        <f t="shared" si="17"/>
        <v>0</v>
      </c>
      <c r="BI138" s="237">
        <f t="shared" si="18"/>
        <v>0</v>
      </c>
      <c r="BJ138" s="4" t="s">
        <v>75</v>
      </c>
      <c r="BK138" s="237">
        <f t="shared" si="19"/>
        <v>0</v>
      </c>
      <c r="BL138" s="4" t="s">
        <v>275</v>
      </c>
      <c r="BM138" s="236" t="s">
        <v>687</v>
      </c>
    </row>
    <row r="139" spans="2:65" s="1" customFormat="1" ht="16.5" customHeight="1">
      <c r="B139" s="14"/>
      <c r="C139" s="225" t="s">
        <v>511</v>
      </c>
      <c r="D139" s="225" t="s">
        <v>271</v>
      </c>
      <c r="E139" s="226" t="s">
        <v>1040</v>
      </c>
      <c r="F139" s="227" t="s">
        <v>1041</v>
      </c>
      <c r="G139" s="228" t="s">
        <v>317</v>
      </c>
      <c r="H139" s="229">
        <v>1</v>
      </c>
      <c r="I139" s="22"/>
      <c r="J139" s="231">
        <f t="shared" si="10"/>
        <v>0</v>
      </c>
      <c r="K139" s="227" t="s">
        <v>963</v>
      </c>
      <c r="L139" s="14"/>
      <c r="M139" s="232" t="s">
        <v>3</v>
      </c>
      <c r="N139" s="233" t="s">
        <v>39</v>
      </c>
      <c r="P139" s="234">
        <f t="shared" si="11"/>
        <v>0</v>
      </c>
      <c r="Q139" s="234">
        <v>0</v>
      </c>
      <c r="R139" s="234">
        <f t="shared" si="12"/>
        <v>0</v>
      </c>
      <c r="S139" s="234">
        <v>0</v>
      </c>
      <c r="T139" s="235">
        <f t="shared" si="13"/>
        <v>0</v>
      </c>
      <c r="AR139" s="236" t="s">
        <v>275</v>
      </c>
      <c r="AT139" s="236" t="s">
        <v>271</v>
      </c>
      <c r="AU139" s="236" t="s">
        <v>75</v>
      </c>
      <c r="AY139" s="4" t="s">
        <v>268</v>
      </c>
      <c r="BE139" s="237">
        <f t="shared" si="14"/>
        <v>0</v>
      </c>
      <c r="BF139" s="237">
        <f t="shared" si="15"/>
        <v>0</v>
      </c>
      <c r="BG139" s="237">
        <f t="shared" si="16"/>
        <v>0</v>
      </c>
      <c r="BH139" s="237">
        <f t="shared" si="17"/>
        <v>0</v>
      </c>
      <c r="BI139" s="237">
        <f t="shared" si="18"/>
        <v>0</v>
      </c>
      <c r="BJ139" s="4" t="s">
        <v>75</v>
      </c>
      <c r="BK139" s="237">
        <f t="shared" si="19"/>
        <v>0</v>
      </c>
      <c r="BL139" s="4" t="s">
        <v>275</v>
      </c>
      <c r="BM139" s="236" t="s">
        <v>701</v>
      </c>
    </row>
    <row r="140" spans="2:65" s="1" customFormat="1" ht="24.2" customHeight="1">
      <c r="B140" s="14"/>
      <c r="C140" s="225" t="s">
        <v>516</v>
      </c>
      <c r="D140" s="225" t="s">
        <v>271</v>
      </c>
      <c r="E140" s="226" t="s">
        <v>1042</v>
      </c>
      <c r="F140" s="227" t="s">
        <v>1650</v>
      </c>
      <c r="G140" s="228" t="s">
        <v>317</v>
      </c>
      <c r="H140" s="229">
        <v>1</v>
      </c>
      <c r="I140" s="22"/>
      <c r="J140" s="231">
        <f t="shared" si="10"/>
        <v>0</v>
      </c>
      <c r="K140" s="227" t="s">
        <v>963</v>
      </c>
      <c r="L140" s="14"/>
      <c r="M140" s="285" t="s">
        <v>3</v>
      </c>
      <c r="N140" s="286" t="s">
        <v>39</v>
      </c>
      <c r="O140" s="283"/>
      <c r="P140" s="287">
        <f t="shared" si="11"/>
        <v>0</v>
      </c>
      <c r="Q140" s="287">
        <v>0</v>
      </c>
      <c r="R140" s="287">
        <f t="shared" si="12"/>
        <v>0</v>
      </c>
      <c r="S140" s="287">
        <v>0</v>
      </c>
      <c r="T140" s="288">
        <f t="shared" si="13"/>
        <v>0</v>
      </c>
      <c r="AR140" s="236" t="s">
        <v>275</v>
      </c>
      <c r="AT140" s="236" t="s">
        <v>271</v>
      </c>
      <c r="AU140" s="236" t="s">
        <v>75</v>
      </c>
      <c r="AY140" s="4" t="s">
        <v>268</v>
      </c>
      <c r="BE140" s="237">
        <f t="shared" si="14"/>
        <v>0</v>
      </c>
      <c r="BF140" s="237">
        <f t="shared" si="15"/>
        <v>0</v>
      </c>
      <c r="BG140" s="237">
        <f t="shared" si="16"/>
        <v>0</v>
      </c>
      <c r="BH140" s="237">
        <f t="shared" si="17"/>
        <v>0</v>
      </c>
      <c r="BI140" s="237">
        <f t="shared" si="18"/>
        <v>0</v>
      </c>
      <c r="BJ140" s="4" t="s">
        <v>75</v>
      </c>
      <c r="BK140" s="237">
        <f t="shared" si="19"/>
        <v>0</v>
      </c>
      <c r="BL140" s="4" t="s">
        <v>275</v>
      </c>
      <c r="BM140" s="236" t="s">
        <v>715</v>
      </c>
    </row>
    <row r="141" spans="2:65" s="1" customFormat="1" ht="6.95" customHeight="1">
      <c r="B141" s="15"/>
      <c r="C141" s="16"/>
      <c r="D141" s="16"/>
      <c r="E141" s="16"/>
      <c r="F141" s="16"/>
      <c r="G141" s="16"/>
      <c r="H141" s="16"/>
      <c r="I141" s="16"/>
      <c r="J141" s="16"/>
      <c r="K141" s="16"/>
      <c r="L141" s="14"/>
    </row>
  </sheetData>
  <sheetProtection algorithmName="SHA-512" hashValue="6mDq5YKWrIw6Ll17nrIa7ZeUknHnlCe9wGdk+fdZX2ZG0//xwsGS/Kw9FLH6tvdwbdpcYvXBxNxB1JSZ+H9BLw==" saltValue="hDbTeehseuO/h/CMmNZDAw==" spinCount="100000" sheet="1" objects="1" scenarios="1"/>
  <autoFilter ref="C85:K140" xr:uid="{00000000-0009-0000-0000-00000C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109"/>
  <sheetViews>
    <sheetView showGridLines="0" topLeftCell="A82" workbookViewId="0">
      <selection activeCell="I88" sqref="I88"/>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120</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1382</v>
      </c>
      <c r="F9" s="332"/>
      <c r="G9" s="332"/>
      <c r="H9" s="332"/>
      <c r="L9" s="14"/>
    </row>
    <row r="10" spans="2:46" s="1" customFormat="1" ht="12" customHeight="1">
      <c r="B10" s="14"/>
      <c r="D10" s="11" t="s">
        <v>211</v>
      </c>
      <c r="L10" s="14"/>
    </row>
    <row r="11" spans="2:46" s="1" customFormat="1" ht="16.5" customHeight="1">
      <c r="B11" s="14"/>
      <c r="E11" s="324" t="s">
        <v>1651</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F18" s="23"/>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ROUND((SUM(BE86:BE108)),  2)</f>
        <v>0</v>
      </c>
      <c r="I35" s="189">
        <v>0.21</v>
      </c>
      <c r="J35" s="174">
        <f>ROUND(((SUM(BE86:BE108))*I35),  2)</f>
        <v>0</v>
      </c>
      <c r="L35" s="14"/>
    </row>
    <row r="36" spans="2:12" s="1" customFormat="1" ht="14.45" customHeight="1">
      <c r="B36" s="14"/>
      <c r="E36" s="11" t="s">
        <v>40</v>
      </c>
      <c r="F36" s="174">
        <f>ROUND((SUM(BF86:BF108)),  2)</f>
        <v>0</v>
      </c>
      <c r="I36" s="189">
        <v>0.12</v>
      </c>
      <c r="J36" s="174">
        <f>ROUND(((SUM(BF86:BF108))*I36),  2)</f>
        <v>0</v>
      </c>
      <c r="L36" s="14"/>
    </row>
    <row r="37" spans="2:12" s="1" customFormat="1" ht="14.45" hidden="1" customHeight="1">
      <c r="B37" s="14"/>
      <c r="E37" s="11" t="s">
        <v>41</v>
      </c>
      <c r="F37" s="174">
        <f>ROUND((SUM(BG86:BG108)),  2)</f>
        <v>0</v>
      </c>
      <c r="I37" s="189">
        <v>0.21</v>
      </c>
      <c r="J37" s="174">
        <f>0</f>
        <v>0</v>
      </c>
      <c r="L37" s="14"/>
    </row>
    <row r="38" spans="2:12" s="1" customFormat="1" ht="14.45" hidden="1" customHeight="1">
      <c r="B38" s="14"/>
      <c r="E38" s="11" t="s">
        <v>42</v>
      </c>
      <c r="F38" s="174">
        <f>ROUND((SUM(BH86:BH108)),  2)</f>
        <v>0</v>
      </c>
      <c r="I38" s="189">
        <v>0.12</v>
      </c>
      <c r="J38" s="174">
        <f>0</f>
        <v>0</v>
      </c>
      <c r="L38" s="14"/>
    </row>
    <row r="39" spans="2:12" s="1" customFormat="1" ht="14.45" hidden="1" customHeight="1">
      <c r="B39" s="14"/>
      <c r="E39" s="11" t="s">
        <v>43</v>
      </c>
      <c r="F39" s="174">
        <f>ROUND((SUM(BI86:BI108)),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1382</v>
      </c>
      <c r="F52" s="332"/>
      <c r="G52" s="332"/>
      <c r="H52" s="332"/>
      <c r="L52" s="14"/>
    </row>
    <row r="53" spans="2:47" s="1" customFormat="1" ht="12" customHeight="1">
      <c r="B53" s="14"/>
      <c r="C53" s="11" t="s">
        <v>211</v>
      </c>
      <c r="L53" s="14"/>
    </row>
    <row r="54" spans="2:47" s="1" customFormat="1" ht="16.5" customHeight="1">
      <c r="B54" s="14"/>
      <c r="E54" s="324" t="str">
        <f>E11</f>
        <v>B5 - Vytápění</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1045</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1382</v>
      </c>
      <c r="F76" s="332"/>
      <c r="G76" s="332"/>
      <c r="H76" s="332"/>
      <c r="L76" s="14"/>
    </row>
    <row r="77" spans="2:12" s="1" customFormat="1" ht="12" customHeight="1">
      <c r="B77" s="14"/>
      <c r="C77" s="11" t="s">
        <v>211</v>
      </c>
      <c r="L77" s="14"/>
    </row>
    <row r="78" spans="2:12" s="1" customFormat="1" ht="16.5" customHeight="1">
      <c r="B78" s="14"/>
      <c r="E78" s="324" t="str">
        <f>E11</f>
        <v>B5 - Vytápění</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75</v>
      </c>
      <c r="F87" s="216" t="s">
        <v>119</v>
      </c>
      <c r="J87" s="217">
        <f>BK87</f>
        <v>0</v>
      </c>
      <c r="L87" s="213"/>
      <c r="M87" s="218"/>
      <c r="P87" s="219">
        <f>SUM(P88:P108)</f>
        <v>0</v>
      </c>
      <c r="R87" s="219">
        <f>SUM(R88:R108)</f>
        <v>0</v>
      </c>
      <c r="T87" s="220">
        <f>SUM(T88:T108)</f>
        <v>0</v>
      </c>
      <c r="AR87" s="215" t="s">
        <v>275</v>
      </c>
      <c r="AT87" s="221" t="s">
        <v>67</v>
      </c>
      <c r="AU87" s="221" t="s">
        <v>68</v>
      </c>
      <c r="AY87" s="215" t="s">
        <v>268</v>
      </c>
      <c r="BK87" s="222">
        <f>SUM(BK88:BK108)</f>
        <v>0</v>
      </c>
    </row>
    <row r="88" spans="2:65" s="1" customFormat="1" ht="37.9" customHeight="1">
      <c r="B88" s="14"/>
      <c r="C88" s="225" t="s">
        <v>75</v>
      </c>
      <c r="D88" s="225" t="s">
        <v>271</v>
      </c>
      <c r="E88" s="226" t="s">
        <v>1652</v>
      </c>
      <c r="F88" s="227" t="s">
        <v>1653</v>
      </c>
      <c r="G88" s="228" t="s">
        <v>308</v>
      </c>
      <c r="H88" s="229">
        <v>2</v>
      </c>
      <c r="I88" s="22"/>
      <c r="J88" s="231">
        <f t="shared" ref="J88:J108" si="0">ROUND(I88*H88,2)</f>
        <v>0</v>
      </c>
      <c r="K88" s="227" t="s">
        <v>303</v>
      </c>
      <c r="L88" s="14"/>
      <c r="M88" s="232" t="s">
        <v>3</v>
      </c>
      <c r="N88" s="233" t="s">
        <v>39</v>
      </c>
      <c r="P88" s="234">
        <f t="shared" ref="P88:P108" si="1">O88*H88</f>
        <v>0</v>
      </c>
      <c r="Q88" s="234">
        <v>0</v>
      </c>
      <c r="R88" s="234">
        <f t="shared" ref="R88:R108" si="2">Q88*H88</f>
        <v>0</v>
      </c>
      <c r="S88" s="234">
        <v>0</v>
      </c>
      <c r="T88" s="235">
        <f t="shared" ref="T88:T108" si="3">S88*H88</f>
        <v>0</v>
      </c>
      <c r="AR88" s="236" t="s">
        <v>1095</v>
      </c>
      <c r="AT88" s="236" t="s">
        <v>271</v>
      </c>
      <c r="AU88" s="236" t="s">
        <v>75</v>
      </c>
      <c r="AY88" s="4" t="s">
        <v>268</v>
      </c>
      <c r="BE88" s="237">
        <f t="shared" ref="BE88:BE108" si="4">IF(N88="základní",J88,0)</f>
        <v>0</v>
      </c>
      <c r="BF88" s="237">
        <f t="shared" ref="BF88:BF108" si="5">IF(N88="snížená",J88,0)</f>
        <v>0</v>
      </c>
      <c r="BG88" s="237">
        <f t="shared" ref="BG88:BG108" si="6">IF(N88="zákl. přenesená",J88,0)</f>
        <v>0</v>
      </c>
      <c r="BH88" s="237">
        <f t="shared" ref="BH88:BH108" si="7">IF(N88="sníž. přenesená",J88,0)</f>
        <v>0</v>
      </c>
      <c r="BI88" s="237">
        <f t="shared" ref="BI88:BI108" si="8">IF(N88="nulová",J88,0)</f>
        <v>0</v>
      </c>
      <c r="BJ88" s="4" t="s">
        <v>75</v>
      </c>
      <c r="BK88" s="237">
        <f t="shared" ref="BK88:BK108" si="9">ROUND(I88*H88,2)</f>
        <v>0</v>
      </c>
      <c r="BL88" s="4" t="s">
        <v>1095</v>
      </c>
      <c r="BM88" s="236" t="s">
        <v>1654</v>
      </c>
    </row>
    <row r="89" spans="2:65" s="1" customFormat="1" ht="37.9" customHeight="1">
      <c r="B89" s="14"/>
      <c r="C89" s="225" t="s">
        <v>77</v>
      </c>
      <c r="D89" s="225" t="s">
        <v>271</v>
      </c>
      <c r="E89" s="226" t="s">
        <v>1049</v>
      </c>
      <c r="F89" s="227" t="s">
        <v>1050</v>
      </c>
      <c r="G89" s="228" t="s">
        <v>308</v>
      </c>
      <c r="H89" s="229">
        <v>1</v>
      </c>
      <c r="I89" s="22"/>
      <c r="J89" s="231">
        <f t="shared" si="0"/>
        <v>0</v>
      </c>
      <c r="K89" s="227" t="s">
        <v>303</v>
      </c>
      <c r="L89" s="14"/>
      <c r="M89" s="232" t="s">
        <v>3</v>
      </c>
      <c r="N89" s="233" t="s">
        <v>39</v>
      </c>
      <c r="P89" s="234">
        <f t="shared" si="1"/>
        <v>0</v>
      </c>
      <c r="Q89" s="234">
        <v>0</v>
      </c>
      <c r="R89" s="234">
        <f t="shared" si="2"/>
        <v>0</v>
      </c>
      <c r="S89" s="234">
        <v>0</v>
      </c>
      <c r="T89" s="235">
        <f t="shared" si="3"/>
        <v>0</v>
      </c>
      <c r="AR89" s="236" t="s">
        <v>1095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1095</v>
      </c>
      <c r="BM89" s="236" t="s">
        <v>1655</v>
      </c>
    </row>
    <row r="90" spans="2:65" s="1" customFormat="1" ht="21.75" customHeight="1">
      <c r="B90" s="14"/>
      <c r="C90" s="225" t="s">
        <v>186</v>
      </c>
      <c r="D90" s="225" t="s">
        <v>271</v>
      </c>
      <c r="E90" s="226" t="s">
        <v>1052</v>
      </c>
      <c r="F90" s="227" t="s">
        <v>1053</v>
      </c>
      <c r="G90" s="228" t="s">
        <v>308</v>
      </c>
      <c r="H90" s="229">
        <v>6</v>
      </c>
      <c r="I90" s="22"/>
      <c r="J90" s="231">
        <f t="shared" si="0"/>
        <v>0</v>
      </c>
      <c r="K90" s="227" t="s">
        <v>303</v>
      </c>
      <c r="L90" s="14"/>
      <c r="M90" s="232" t="s">
        <v>3</v>
      </c>
      <c r="N90" s="233" t="s">
        <v>39</v>
      </c>
      <c r="P90" s="234">
        <f t="shared" si="1"/>
        <v>0</v>
      </c>
      <c r="Q90" s="234">
        <v>0</v>
      </c>
      <c r="R90" s="234">
        <f t="shared" si="2"/>
        <v>0</v>
      </c>
      <c r="S90" s="234">
        <v>0</v>
      </c>
      <c r="T90" s="235">
        <f t="shared" si="3"/>
        <v>0</v>
      </c>
      <c r="AR90" s="236" t="s">
        <v>1095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1095</v>
      </c>
      <c r="BM90" s="236" t="s">
        <v>1656</v>
      </c>
    </row>
    <row r="91" spans="2:65" s="1" customFormat="1" ht="21.75" customHeight="1">
      <c r="B91" s="14"/>
      <c r="C91" s="225" t="s">
        <v>275</v>
      </c>
      <c r="D91" s="225" t="s">
        <v>271</v>
      </c>
      <c r="E91" s="226" t="s">
        <v>1055</v>
      </c>
      <c r="F91" s="227" t="s">
        <v>1056</v>
      </c>
      <c r="G91" s="228" t="s">
        <v>308</v>
      </c>
      <c r="H91" s="229">
        <v>3</v>
      </c>
      <c r="I91" s="22"/>
      <c r="J91" s="231">
        <f t="shared" si="0"/>
        <v>0</v>
      </c>
      <c r="K91" s="227" t="s">
        <v>303</v>
      </c>
      <c r="L91" s="14"/>
      <c r="M91" s="232" t="s">
        <v>3</v>
      </c>
      <c r="N91" s="233" t="s">
        <v>39</v>
      </c>
      <c r="P91" s="234">
        <f t="shared" si="1"/>
        <v>0</v>
      </c>
      <c r="Q91" s="234">
        <v>0</v>
      </c>
      <c r="R91" s="234">
        <f t="shared" si="2"/>
        <v>0</v>
      </c>
      <c r="S91" s="234">
        <v>0</v>
      </c>
      <c r="T91" s="235">
        <f t="shared" si="3"/>
        <v>0</v>
      </c>
      <c r="AR91" s="236" t="s">
        <v>1095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1095</v>
      </c>
      <c r="BM91" s="236" t="s">
        <v>1657</v>
      </c>
    </row>
    <row r="92" spans="2:65" s="1" customFormat="1" ht="33" customHeight="1">
      <c r="B92" s="14"/>
      <c r="C92" s="225" t="s">
        <v>299</v>
      </c>
      <c r="D92" s="225" t="s">
        <v>271</v>
      </c>
      <c r="E92" s="226" t="s">
        <v>1058</v>
      </c>
      <c r="F92" s="227" t="s">
        <v>1059</v>
      </c>
      <c r="G92" s="228" t="s">
        <v>308</v>
      </c>
      <c r="H92" s="229">
        <v>3</v>
      </c>
      <c r="I92" s="22"/>
      <c r="J92" s="231">
        <f t="shared" si="0"/>
        <v>0</v>
      </c>
      <c r="K92" s="227" t="s">
        <v>303</v>
      </c>
      <c r="L92" s="14"/>
      <c r="M92" s="232" t="s">
        <v>3</v>
      </c>
      <c r="N92" s="233" t="s">
        <v>39</v>
      </c>
      <c r="P92" s="234">
        <f t="shared" si="1"/>
        <v>0</v>
      </c>
      <c r="Q92" s="234">
        <v>0</v>
      </c>
      <c r="R92" s="234">
        <f t="shared" si="2"/>
        <v>0</v>
      </c>
      <c r="S92" s="234">
        <v>0</v>
      </c>
      <c r="T92" s="235">
        <f t="shared" si="3"/>
        <v>0</v>
      </c>
      <c r="AR92" s="236" t="s">
        <v>1095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1095</v>
      </c>
      <c r="BM92" s="236" t="s">
        <v>1658</v>
      </c>
    </row>
    <row r="93" spans="2:65" s="1" customFormat="1" ht="24.2" customHeight="1">
      <c r="B93" s="14"/>
      <c r="C93" s="225" t="s">
        <v>305</v>
      </c>
      <c r="D93" s="225" t="s">
        <v>271</v>
      </c>
      <c r="E93" s="226" t="s">
        <v>1061</v>
      </c>
      <c r="F93" s="227" t="s">
        <v>1062</v>
      </c>
      <c r="G93" s="228" t="s">
        <v>308</v>
      </c>
      <c r="H93" s="229">
        <v>3</v>
      </c>
      <c r="I93" s="22"/>
      <c r="J93" s="231">
        <f t="shared" si="0"/>
        <v>0</v>
      </c>
      <c r="K93" s="227" t="s">
        <v>303</v>
      </c>
      <c r="L93" s="14"/>
      <c r="M93" s="232" t="s">
        <v>3</v>
      </c>
      <c r="N93" s="233" t="s">
        <v>39</v>
      </c>
      <c r="P93" s="234">
        <f t="shared" si="1"/>
        <v>0</v>
      </c>
      <c r="Q93" s="234">
        <v>0</v>
      </c>
      <c r="R93" s="234">
        <f t="shared" si="2"/>
        <v>0</v>
      </c>
      <c r="S93" s="234">
        <v>0</v>
      </c>
      <c r="T93" s="235">
        <f t="shared" si="3"/>
        <v>0</v>
      </c>
      <c r="AR93" s="236" t="s">
        <v>1095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1095</v>
      </c>
      <c r="BM93" s="236" t="s">
        <v>1659</v>
      </c>
    </row>
    <row r="94" spans="2:65" s="1" customFormat="1" ht="16.5" customHeight="1">
      <c r="B94" s="14"/>
      <c r="C94" s="225" t="s">
        <v>310</v>
      </c>
      <c r="D94" s="225" t="s">
        <v>271</v>
      </c>
      <c r="E94" s="226" t="s">
        <v>1660</v>
      </c>
      <c r="F94" s="227" t="s">
        <v>1661</v>
      </c>
      <c r="G94" s="228" t="s">
        <v>308</v>
      </c>
      <c r="H94" s="229">
        <v>38</v>
      </c>
      <c r="I94" s="22"/>
      <c r="J94" s="231">
        <f t="shared" si="0"/>
        <v>0</v>
      </c>
      <c r="K94" s="227" t="s">
        <v>303</v>
      </c>
      <c r="L94" s="14"/>
      <c r="M94" s="232" t="s">
        <v>3</v>
      </c>
      <c r="N94" s="233" t="s">
        <v>39</v>
      </c>
      <c r="P94" s="234">
        <f t="shared" si="1"/>
        <v>0</v>
      </c>
      <c r="Q94" s="234">
        <v>0</v>
      </c>
      <c r="R94" s="234">
        <f t="shared" si="2"/>
        <v>0</v>
      </c>
      <c r="S94" s="234">
        <v>0</v>
      </c>
      <c r="T94" s="235">
        <f t="shared" si="3"/>
        <v>0</v>
      </c>
      <c r="AR94" s="236" t="s">
        <v>1095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1095</v>
      </c>
      <c r="BM94" s="236" t="s">
        <v>1662</v>
      </c>
    </row>
    <row r="95" spans="2:65" s="1" customFormat="1" ht="24.2" customHeight="1">
      <c r="B95" s="14"/>
      <c r="C95" s="225" t="s">
        <v>314</v>
      </c>
      <c r="D95" s="225" t="s">
        <v>271</v>
      </c>
      <c r="E95" s="226" t="s">
        <v>1663</v>
      </c>
      <c r="F95" s="227" t="s">
        <v>1664</v>
      </c>
      <c r="G95" s="228" t="s">
        <v>379</v>
      </c>
      <c r="H95" s="229">
        <v>5</v>
      </c>
      <c r="I95" s="22"/>
      <c r="J95" s="231">
        <f t="shared" si="0"/>
        <v>0</v>
      </c>
      <c r="K95" s="227" t="s">
        <v>303</v>
      </c>
      <c r="L95" s="14"/>
      <c r="M95" s="232" t="s">
        <v>3</v>
      </c>
      <c r="N95" s="233" t="s">
        <v>39</v>
      </c>
      <c r="P95" s="234">
        <f t="shared" si="1"/>
        <v>0</v>
      </c>
      <c r="Q95" s="234">
        <v>0</v>
      </c>
      <c r="R95" s="234">
        <f t="shared" si="2"/>
        <v>0</v>
      </c>
      <c r="S95" s="234">
        <v>0</v>
      </c>
      <c r="T95" s="235">
        <f t="shared" si="3"/>
        <v>0</v>
      </c>
      <c r="AR95" s="236" t="s">
        <v>1095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1095</v>
      </c>
      <c r="BM95" s="236" t="s">
        <v>1665</v>
      </c>
    </row>
    <row r="96" spans="2:65" s="1" customFormat="1" ht="16.5" customHeight="1">
      <c r="B96" s="14"/>
      <c r="C96" s="225" t="s">
        <v>323</v>
      </c>
      <c r="D96" s="225" t="s">
        <v>271</v>
      </c>
      <c r="E96" s="226" t="s">
        <v>1666</v>
      </c>
      <c r="F96" s="227" t="s">
        <v>1667</v>
      </c>
      <c r="G96" s="228" t="s">
        <v>379</v>
      </c>
      <c r="H96" s="229">
        <v>5</v>
      </c>
      <c r="I96" s="22"/>
      <c r="J96" s="231">
        <f t="shared" si="0"/>
        <v>0</v>
      </c>
      <c r="K96" s="227" t="s">
        <v>303</v>
      </c>
      <c r="L96" s="14"/>
      <c r="M96" s="232" t="s">
        <v>3</v>
      </c>
      <c r="N96" s="233" t="s">
        <v>39</v>
      </c>
      <c r="P96" s="234">
        <f t="shared" si="1"/>
        <v>0</v>
      </c>
      <c r="Q96" s="234">
        <v>0</v>
      </c>
      <c r="R96" s="234">
        <f t="shared" si="2"/>
        <v>0</v>
      </c>
      <c r="S96" s="234">
        <v>0</v>
      </c>
      <c r="T96" s="235">
        <f t="shared" si="3"/>
        <v>0</v>
      </c>
      <c r="AR96" s="236" t="s">
        <v>1095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1095</v>
      </c>
      <c r="BM96" s="236" t="s">
        <v>1668</v>
      </c>
    </row>
    <row r="97" spans="2:65" s="1" customFormat="1" ht="24.2" customHeight="1">
      <c r="B97" s="14"/>
      <c r="C97" s="225" t="s">
        <v>334</v>
      </c>
      <c r="D97" s="225" t="s">
        <v>271</v>
      </c>
      <c r="E97" s="226" t="s">
        <v>1067</v>
      </c>
      <c r="F97" s="227" t="s">
        <v>1068</v>
      </c>
      <c r="G97" s="228" t="s">
        <v>308</v>
      </c>
      <c r="H97" s="229">
        <v>3</v>
      </c>
      <c r="I97" s="22"/>
      <c r="J97" s="231">
        <f t="shared" si="0"/>
        <v>0</v>
      </c>
      <c r="K97" s="227" t="s">
        <v>303</v>
      </c>
      <c r="L97" s="14"/>
      <c r="M97" s="232" t="s">
        <v>3</v>
      </c>
      <c r="N97" s="233" t="s">
        <v>39</v>
      </c>
      <c r="P97" s="234">
        <f t="shared" si="1"/>
        <v>0</v>
      </c>
      <c r="Q97" s="234">
        <v>0</v>
      </c>
      <c r="R97" s="234">
        <f t="shared" si="2"/>
        <v>0</v>
      </c>
      <c r="S97" s="234">
        <v>0</v>
      </c>
      <c r="T97" s="235">
        <f t="shared" si="3"/>
        <v>0</v>
      </c>
      <c r="AR97" s="236" t="s">
        <v>1095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1095</v>
      </c>
      <c r="BM97" s="236" t="s">
        <v>1669</v>
      </c>
    </row>
    <row r="98" spans="2:65" s="1" customFormat="1" ht="24.2" customHeight="1">
      <c r="B98" s="14"/>
      <c r="C98" s="225" t="s">
        <v>342</v>
      </c>
      <c r="D98" s="225" t="s">
        <v>271</v>
      </c>
      <c r="E98" s="226" t="s">
        <v>1070</v>
      </c>
      <c r="F98" s="227" t="s">
        <v>1071</v>
      </c>
      <c r="G98" s="228" t="s">
        <v>308</v>
      </c>
      <c r="H98" s="229">
        <v>3</v>
      </c>
      <c r="I98" s="22"/>
      <c r="J98" s="231">
        <f t="shared" si="0"/>
        <v>0</v>
      </c>
      <c r="K98" s="227" t="s">
        <v>303</v>
      </c>
      <c r="L98" s="14"/>
      <c r="M98" s="232" t="s">
        <v>3</v>
      </c>
      <c r="N98" s="233" t="s">
        <v>39</v>
      </c>
      <c r="P98" s="234">
        <f t="shared" si="1"/>
        <v>0</v>
      </c>
      <c r="Q98" s="234">
        <v>0</v>
      </c>
      <c r="R98" s="234">
        <f t="shared" si="2"/>
        <v>0</v>
      </c>
      <c r="S98" s="234">
        <v>0</v>
      </c>
      <c r="T98" s="235">
        <f t="shared" si="3"/>
        <v>0</v>
      </c>
      <c r="AR98" s="236" t="s">
        <v>1095</v>
      </c>
      <c r="AT98" s="236" t="s">
        <v>271</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1095</v>
      </c>
      <c r="BM98" s="236" t="s">
        <v>1670</v>
      </c>
    </row>
    <row r="99" spans="2:65" s="1" customFormat="1" ht="16.5" customHeight="1">
      <c r="B99" s="14"/>
      <c r="C99" s="225" t="s">
        <v>9</v>
      </c>
      <c r="D99" s="225" t="s">
        <v>271</v>
      </c>
      <c r="E99" s="226" t="s">
        <v>1073</v>
      </c>
      <c r="F99" s="227" t="s">
        <v>1074</v>
      </c>
      <c r="G99" s="228" t="s">
        <v>184</v>
      </c>
      <c r="H99" s="229">
        <v>13.435</v>
      </c>
      <c r="I99" s="22"/>
      <c r="J99" s="231">
        <f t="shared" si="0"/>
        <v>0</v>
      </c>
      <c r="K99" s="227" t="s">
        <v>303</v>
      </c>
      <c r="L99" s="14"/>
      <c r="M99" s="232" t="s">
        <v>3</v>
      </c>
      <c r="N99" s="233" t="s">
        <v>39</v>
      </c>
      <c r="P99" s="234">
        <f t="shared" si="1"/>
        <v>0</v>
      </c>
      <c r="Q99" s="234">
        <v>0</v>
      </c>
      <c r="R99" s="234">
        <f t="shared" si="2"/>
        <v>0</v>
      </c>
      <c r="S99" s="234">
        <v>0</v>
      </c>
      <c r="T99" s="235">
        <f t="shared" si="3"/>
        <v>0</v>
      </c>
      <c r="AR99" s="236" t="s">
        <v>1095</v>
      </c>
      <c r="AT99" s="236" t="s">
        <v>271</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1095</v>
      </c>
      <c r="BM99" s="236" t="s">
        <v>1671</v>
      </c>
    </row>
    <row r="100" spans="2:65" s="1" customFormat="1" ht="16.5" customHeight="1">
      <c r="B100" s="14"/>
      <c r="C100" s="225" t="s">
        <v>356</v>
      </c>
      <c r="D100" s="225" t="s">
        <v>271</v>
      </c>
      <c r="E100" s="226" t="s">
        <v>1076</v>
      </c>
      <c r="F100" s="227" t="s">
        <v>1077</v>
      </c>
      <c r="G100" s="228" t="s">
        <v>184</v>
      </c>
      <c r="H100" s="229">
        <v>13.435</v>
      </c>
      <c r="I100" s="22"/>
      <c r="J100" s="231">
        <f t="shared" si="0"/>
        <v>0</v>
      </c>
      <c r="K100" s="227" t="s">
        <v>303</v>
      </c>
      <c r="L100" s="14"/>
      <c r="M100" s="232" t="s">
        <v>3</v>
      </c>
      <c r="N100" s="233" t="s">
        <v>39</v>
      </c>
      <c r="P100" s="234">
        <f t="shared" si="1"/>
        <v>0</v>
      </c>
      <c r="Q100" s="234">
        <v>0</v>
      </c>
      <c r="R100" s="234">
        <f t="shared" si="2"/>
        <v>0</v>
      </c>
      <c r="S100" s="234">
        <v>0</v>
      </c>
      <c r="T100" s="235">
        <f t="shared" si="3"/>
        <v>0</v>
      </c>
      <c r="AR100" s="236" t="s">
        <v>1095</v>
      </c>
      <c r="AT100" s="236" t="s">
        <v>271</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1095</v>
      </c>
      <c r="BM100" s="236" t="s">
        <v>1672</v>
      </c>
    </row>
    <row r="101" spans="2:65" s="1" customFormat="1" ht="33" customHeight="1">
      <c r="B101" s="14"/>
      <c r="C101" s="225" t="s">
        <v>361</v>
      </c>
      <c r="D101" s="225" t="s">
        <v>271</v>
      </c>
      <c r="E101" s="226" t="s">
        <v>1079</v>
      </c>
      <c r="F101" s="227" t="s">
        <v>1080</v>
      </c>
      <c r="G101" s="228" t="s">
        <v>353</v>
      </c>
      <c r="H101" s="229">
        <v>0.39700000000000002</v>
      </c>
      <c r="I101" s="22"/>
      <c r="J101" s="231">
        <f t="shared" si="0"/>
        <v>0</v>
      </c>
      <c r="K101" s="227" t="s">
        <v>303</v>
      </c>
      <c r="L101" s="14"/>
      <c r="M101" s="232" t="s">
        <v>3</v>
      </c>
      <c r="N101" s="233" t="s">
        <v>39</v>
      </c>
      <c r="P101" s="234">
        <f t="shared" si="1"/>
        <v>0</v>
      </c>
      <c r="Q101" s="234">
        <v>0</v>
      </c>
      <c r="R101" s="234">
        <f t="shared" si="2"/>
        <v>0</v>
      </c>
      <c r="S101" s="234">
        <v>0</v>
      </c>
      <c r="T101" s="235">
        <f t="shared" si="3"/>
        <v>0</v>
      </c>
      <c r="AR101" s="236" t="s">
        <v>1095</v>
      </c>
      <c r="AT101" s="236" t="s">
        <v>271</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1095</v>
      </c>
      <c r="BM101" s="236" t="s">
        <v>1673</v>
      </c>
    </row>
    <row r="102" spans="2:65" s="1" customFormat="1" ht="16.5" customHeight="1">
      <c r="B102" s="14"/>
      <c r="C102" s="225" t="s">
        <v>367</v>
      </c>
      <c r="D102" s="225" t="s">
        <v>271</v>
      </c>
      <c r="E102" s="226" t="s">
        <v>1082</v>
      </c>
      <c r="F102" s="227" t="s">
        <v>1083</v>
      </c>
      <c r="G102" s="228" t="s">
        <v>308</v>
      </c>
      <c r="H102" s="229">
        <v>3</v>
      </c>
      <c r="I102" s="22"/>
      <c r="J102" s="231">
        <f t="shared" si="0"/>
        <v>0</v>
      </c>
      <c r="K102" s="227" t="s">
        <v>303</v>
      </c>
      <c r="L102" s="14"/>
      <c r="M102" s="232" t="s">
        <v>3</v>
      </c>
      <c r="N102" s="233" t="s">
        <v>39</v>
      </c>
      <c r="P102" s="234">
        <f t="shared" si="1"/>
        <v>0</v>
      </c>
      <c r="Q102" s="234">
        <v>0</v>
      </c>
      <c r="R102" s="234">
        <f t="shared" si="2"/>
        <v>0</v>
      </c>
      <c r="S102" s="234">
        <v>0</v>
      </c>
      <c r="T102" s="235">
        <f t="shared" si="3"/>
        <v>0</v>
      </c>
      <c r="AR102" s="236" t="s">
        <v>1095</v>
      </c>
      <c r="AT102" s="236" t="s">
        <v>271</v>
      </c>
      <c r="AU102" s="236" t="s">
        <v>75</v>
      </c>
      <c r="AY102" s="4" t="s">
        <v>268</v>
      </c>
      <c r="BE102" s="237">
        <f t="shared" si="4"/>
        <v>0</v>
      </c>
      <c r="BF102" s="237">
        <f t="shared" si="5"/>
        <v>0</v>
      </c>
      <c r="BG102" s="237">
        <f t="shared" si="6"/>
        <v>0</v>
      </c>
      <c r="BH102" s="237">
        <f t="shared" si="7"/>
        <v>0</v>
      </c>
      <c r="BI102" s="237">
        <f t="shared" si="8"/>
        <v>0</v>
      </c>
      <c r="BJ102" s="4" t="s">
        <v>75</v>
      </c>
      <c r="BK102" s="237">
        <f t="shared" si="9"/>
        <v>0</v>
      </c>
      <c r="BL102" s="4" t="s">
        <v>1095</v>
      </c>
      <c r="BM102" s="236" t="s">
        <v>1674</v>
      </c>
    </row>
    <row r="103" spans="2:65" s="1" customFormat="1" ht="16.5" customHeight="1">
      <c r="B103" s="14"/>
      <c r="C103" s="225" t="s">
        <v>292</v>
      </c>
      <c r="D103" s="225" t="s">
        <v>271</v>
      </c>
      <c r="E103" s="226" t="s">
        <v>1085</v>
      </c>
      <c r="F103" s="227" t="s">
        <v>1086</v>
      </c>
      <c r="G103" s="228" t="s">
        <v>308</v>
      </c>
      <c r="H103" s="229">
        <v>3</v>
      </c>
      <c r="I103" s="22"/>
      <c r="J103" s="231">
        <f t="shared" si="0"/>
        <v>0</v>
      </c>
      <c r="K103" s="227" t="s">
        <v>303</v>
      </c>
      <c r="L103" s="14"/>
      <c r="M103" s="232" t="s">
        <v>3</v>
      </c>
      <c r="N103" s="233" t="s">
        <v>39</v>
      </c>
      <c r="P103" s="234">
        <f t="shared" si="1"/>
        <v>0</v>
      </c>
      <c r="Q103" s="234">
        <v>0</v>
      </c>
      <c r="R103" s="234">
        <f t="shared" si="2"/>
        <v>0</v>
      </c>
      <c r="S103" s="234">
        <v>0</v>
      </c>
      <c r="T103" s="235">
        <f t="shared" si="3"/>
        <v>0</v>
      </c>
      <c r="AR103" s="236" t="s">
        <v>1095</v>
      </c>
      <c r="AT103" s="236" t="s">
        <v>271</v>
      </c>
      <c r="AU103" s="236" t="s">
        <v>75</v>
      </c>
      <c r="AY103" s="4" t="s">
        <v>268</v>
      </c>
      <c r="BE103" s="237">
        <f t="shared" si="4"/>
        <v>0</v>
      </c>
      <c r="BF103" s="237">
        <f t="shared" si="5"/>
        <v>0</v>
      </c>
      <c r="BG103" s="237">
        <f t="shared" si="6"/>
        <v>0</v>
      </c>
      <c r="BH103" s="237">
        <f t="shared" si="7"/>
        <v>0</v>
      </c>
      <c r="BI103" s="237">
        <f t="shared" si="8"/>
        <v>0</v>
      </c>
      <c r="BJ103" s="4" t="s">
        <v>75</v>
      </c>
      <c r="BK103" s="237">
        <f t="shared" si="9"/>
        <v>0</v>
      </c>
      <c r="BL103" s="4" t="s">
        <v>1095</v>
      </c>
      <c r="BM103" s="236" t="s">
        <v>1675</v>
      </c>
    </row>
    <row r="104" spans="2:65" s="1" customFormat="1" ht="24.2" customHeight="1">
      <c r="B104" s="14"/>
      <c r="C104" s="225" t="s">
        <v>382</v>
      </c>
      <c r="D104" s="225" t="s">
        <v>271</v>
      </c>
      <c r="E104" s="226" t="s">
        <v>1088</v>
      </c>
      <c r="F104" s="227" t="s">
        <v>1089</v>
      </c>
      <c r="G104" s="228" t="s">
        <v>1090</v>
      </c>
      <c r="H104" s="229">
        <v>18</v>
      </c>
      <c r="I104" s="22"/>
      <c r="J104" s="231">
        <f t="shared" si="0"/>
        <v>0</v>
      </c>
      <c r="K104" s="227" t="s">
        <v>303</v>
      </c>
      <c r="L104" s="14"/>
      <c r="M104" s="232" t="s">
        <v>3</v>
      </c>
      <c r="N104" s="233" t="s">
        <v>39</v>
      </c>
      <c r="P104" s="234">
        <f t="shared" si="1"/>
        <v>0</v>
      </c>
      <c r="Q104" s="234">
        <v>0</v>
      </c>
      <c r="R104" s="234">
        <f t="shared" si="2"/>
        <v>0</v>
      </c>
      <c r="S104" s="234">
        <v>0</v>
      </c>
      <c r="T104" s="235">
        <f t="shared" si="3"/>
        <v>0</v>
      </c>
      <c r="AR104" s="236" t="s">
        <v>1095</v>
      </c>
      <c r="AT104" s="236" t="s">
        <v>271</v>
      </c>
      <c r="AU104" s="236" t="s">
        <v>75</v>
      </c>
      <c r="AY104" s="4" t="s">
        <v>268</v>
      </c>
      <c r="BE104" s="237">
        <f t="shared" si="4"/>
        <v>0</v>
      </c>
      <c r="BF104" s="237">
        <f t="shared" si="5"/>
        <v>0</v>
      </c>
      <c r="BG104" s="237">
        <f t="shared" si="6"/>
        <v>0</v>
      </c>
      <c r="BH104" s="237">
        <f t="shared" si="7"/>
        <v>0</v>
      </c>
      <c r="BI104" s="237">
        <f t="shared" si="8"/>
        <v>0</v>
      </c>
      <c r="BJ104" s="4" t="s">
        <v>75</v>
      </c>
      <c r="BK104" s="237">
        <f t="shared" si="9"/>
        <v>0</v>
      </c>
      <c r="BL104" s="4" t="s">
        <v>1095</v>
      </c>
      <c r="BM104" s="236" t="s">
        <v>1676</v>
      </c>
    </row>
    <row r="105" spans="2:65" s="1" customFormat="1" ht="16.5" customHeight="1">
      <c r="B105" s="14"/>
      <c r="C105" s="225" t="s">
        <v>388</v>
      </c>
      <c r="D105" s="225" t="s">
        <v>271</v>
      </c>
      <c r="E105" s="226" t="s">
        <v>1092</v>
      </c>
      <c r="F105" s="227" t="s">
        <v>1093</v>
      </c>
      <c r="G105" s="228" t="s">
        <v>1094</v>
      </c>
      <c r="H105" s="229">
        <v>1</v>
      </c>
      <c r="I105" s="22"/>
      <c r="J105" s="231">
        <f t="shared" si="0"/>
        <v>0</v>
      </c>
      <c r="K105" s="227" t="s">
        <v>303</v>
      </c>
      <c r="L105" s="14"/>
      <c r="M105" s="232" t="s">
        <v>3</v>
      </c>
      <c r="N105" s="233" t="s">
        <v>39</v>
      </c>
      <c r="P105" s="234">
        <f t="shared" si="1"/>
        <v>0</v>
      </c>
      <c r="Q105" s="234">
        <v>0</v>
      </c>
      <c r="R105" s="234">
        <f t="shared" si="2"/>
        <v>0</v>
      </c>
      <c r="S105" s="234">
        <v>0</v>
      </c>
      <c r="T105" s="235">
        <f t="shared" si="3"/>
        <v>0</v>
      </c>
      <c r="AR105" s="236" t="s">
        <v>1095</v>
      </c>
      <c r="AT105" s="236" t="s">
        <v>271</v>
      </c>
      <c r="AU105" s="236" t="s">
        <v>75</v>
      </c>
      <c r="AY105" s="4" t="s">
        <v>268</v>
      </c>
      <c r="BE105" s="237">
        <f t="shared" si="4"/>
        <v>0</v>
      </c>
      <c r="BF105" s="237">
        <f t="shared" si="5"/>
        <v>0</v>
      </c>
      <c r="BG105" s="237">
        <f t="shared" si="6"/>
        <v>0</v>
      </c>
      <c r="BH105" s="237">
        <f t="shared" si="7"/>
        <v>0</v>
      </c>
      <c r="BI105" s="237">
        <f t="shared" si="8"/>
        <v>0</v>
      </c>
      <c r="BJ105" s="4" t="s">
        <v>75</v>
      </c>
      <c r="BK105" s="237">
        <f t="shared" si="9"/>
        <v>0</v>
      </c>
      <c r="BL105" s="4" t="s">
        <v>1095</v>
      </c>
      <c r="BM105" s="236" t="s">
        <v>1677</v>
      </c>
    </row>
    <row r="106" spans="2:65" s="1" customFormat="1" ht="16.5" customHeight="1">
      <c r="B106" s="14"/>
      <c r="C106" s="225" t="s">
        <v>393</v>
      </c>
      <c r="D106" s="225" t="s">
        <v>271</v>
      </c>
      <c r="E106" s="226" t="s">
        <v>1097</v>
      </c>
      <c r="F106" s="227" t="s">
        <v>1098</v>
      </c>
      <c r="G106" s="228" t="s">
        <v>1094</v>
      </c>
      <c r="H106" s="229">
        <v>1</v>
      </c>
      <c r="I106" s="22"/>
      <c r="J106" s="231">
        <f t="shared" si="0"/>
        <v>0</v>
      </c>
      <c r="K106" s="227" t="s">
        <v>303</v>
      </c>
      <c r="L106" s="14"/>
      <c r="M106" s="232" t="s">
        <v>3</v>
      </c>
      <c r="N106" s="233" t="s">
        <v>39</v>
      </c>
      <c r="P106" s="234">
        <f t="shared" si="1"/>
        <v>0</v>
      </c>
      <c r="Q106" s="234">
        <v>0</v>
      </c>
      <c r="R106" s="234">
        <f t="shared" si="2"/>
        <v>0</v>
      </c>
      <c r="S106" s="234">
        <v>0</v>
      </c>
      <c r="T106" s="235">
        <f t="shared" si="3"/>
        <v>0</v>
      </c>
      <c r="AR106" s="236" t="s">
        <v>1095</v>
      </c>
      <c r="AT106" s="236" t="s">
        <v>271</v>
      </c>
      <c r="AU106" s="236" t="s">
        <v>75</v>
      </c>
      <c r="AY106" s="4" t="s">
        <v>268</v>
      </c>
      <c r="BE106" s="237">
        <f t="shared" si="4"/>
        <v>0</v>
      </c>
      <c r="BF106" s="237">
        <f t="shared" si="5"/>
        <v>0</v>
      </c>
      <c r="BG106" s="237">
        <f t="shared" si="6"/>
        <v>0</v>
      </c>
      <c r="BH106" s="237">
        <f t="shared" si="7"/>
        <v>0</v>
      </c>
      <c r="BI106" s="237">
        <f t="shared" si="8"/>
        <v>0</v>
      </c>
      <c r="BJ106" s="4" t="s">
        <v>75</v>
      </c>
      <c r="BK106" s="237">
        <f t="shared" si="9"/>
        <v>0</v>
      </c>
      <c r="BL106" s="4" t="s">
        <v>1095</v>
      </c>
      <c r="BM106" s="236" t="s">
        <v>1678</v>
      </c>
    </row>
    <row r="107" spans="2:65" s="1" customFormat="1" ht="16.5" customHeight="1">
      <c r="B107" s="14"/>
      <c r="C107" s="225" t="s">
        <v>399</v>
      </c>
      <c r="D107" s="225" t="s">
        <v>271</v>
      </c>
      <c r="E107" s="226" t="s">
        <v>1100</v>
      </c>
      <c r="F107" s="227" t="s">
        <v>1101</v>
      </c>
      <c r="G107" s="228" t="s">
        <v>1094</v>
      </c>
      <c r="H107" s="229">
        <v>1</v>
      </c>
      <c r="I107" s="22"/>
      <c r="J107" s="231">
        <f t="shared" si="0"/>
        <v>0</v>
      </c>
      <c r="K107" s="227" t="s">
        <v>303</v>
      </c>
      <c r="L107" s="14"/>
      <c r="M107" s="232" t="s">
        <v>3</v>
      </c>
      <c r="N107" s="233" t="s">
        <v>39</v>
      </c>
      <c r="P107" s="234">
        <f t="shared" si="1"/>
        <v>0</v>
      </c>
      <c r="Q107" s="234">
        <v>0</v>
      </c>
      <c r="R107" s="234">
        <f t="shared" si="2"/>
        <v>0</v>
      </c>
      <c r="S107" s="234">
        <v>0</v>
      </c>
      <c r="T107" s="235">
        <f t="shared" si="3"/>
        <v>0</v>
      </c>
      <c r="AR107" s="236" t="s">
        <v>1095</v>
      </c>
      <c r="AT107" s="236" t="s">
        <v>271</v>
      </c>
      <c r="AU107" s="236" t="s">
        <v>75</v>
      </c>
      <c r="AY107" s="4" t="s">
        <v>268</v>
      </c>
      <c r="BE107" s="237">
        <f t="shared" si="4"/>
        <v>0</v>
      </c>
      <c r="BF107" s="237">
        <f t="shared" si="5"/>
        <v>0</v>
      </c>
      <c r="BG107" s="237">
        <f t="shared" si="6"/>
        <v>0</v>
      </c>
      <c r="BH107" s="237">
        <f t="shared" si="7"/>
        <v>0</v>
      </c>
      <c r="BI107" s="237">
        <f t="shared" si="8"/>
        <v>0</v>
      </c>
      <c r="BJ107" s="4" t="s">
        <v>75</v>
      </c>
      <c r="BK107" s="237">
        <f t="shared" si="9"/>
        <v>0</v>
      </c>
      <c r="BL107" s="4" t="s">
        <v>1095</v>
      </c>
      <c r="BM107" s="236" t="s">
        <v>1679</v>
      </c>
    </row>
    <row r="108" spans="2:65" s="1" customFormat="1" ht="16.5" customHeight="1">
      <c r="B108" s="14"/>
      <c r="C108" s="225" t="s">
        <v>8</v>
      </c>
      <c r="D108" s="225" t="s">
        <v>271</v>
      </c>
      <c r="E108" s="226" t="s">
        <v>1103</v>
      </c>
      <c r="F108" s="227" t="s">
        <v>1104</v>
      </c>
      <c r="G108" s="228" t="s">
        <v>1105</v>
      </c>
      <c r="H108" s="229">
        <v>0.6</v>
      </c>
      <c r="I108" s="22"/>
      <c r="J108" s="231">
        <f t="shared" si="0"/>
        <v>0</v>
      </c>
      <c r="K108" s="227" t="s">
        <v>303</v>
      </c>
      <c r="L108" s="14"/>
      <c r="M108" s="285" t="s">
        <v>3</v>
      </c>
      <c r="N108" s="286" t="s">
        <v>39</v>
      </c>
      <c r="O108" s="283"/>
      <c r="P108" s="287">
        <f t="shared" si="1"/>
        <v>0</v>
      </c>
      <c r="Q108" s="287">
        <v>0</v>
      </c>
      <c r="R108" s="287">
        <f t="shared" si="2"/>
        <v>0</v>
      </c>
      <c r="S108" s="287">
        <v>0</v>
      </c>
      <c r="T108" s="288">
        <f t="shared" si="3"/>
        <v>0</v>
      </c>
      <c r="AR108" s="236" t="s">
        <v>1095</v>
      </c>
      <c r="AT108" s="236" t="s">
        <v>271</v>
      </c>
      <c r="AU108" s="236" t="s">
        <v>75</v>
      </c>
      <c r="AY108" s="4" t="s">
        <v>268</v>
      </c>
      <c r="BE108" s="237">
        <f t="shared" si="4"/>
        <v>0</v>
      </c>
      <c r="BF108" s="237">
        <f t="shared" si="5"/>
        <v>0</v>
      </c>
      <c r="BG108" s="237">
        <f t="shared" si="6"/>
        <v>0</v>
      </c>
      <c r="BH108" s="237">
        <f t="shared" si="7"/>
        <v>0</v>
      </c>
      <c r="BI108" s="237">
        <f t="shared" si="8"/>
        <v>0</v>
      </c>
      <c r="BJ108" s="4" t="s">
        <v>75</v>
      </c>
      <c r="BK108" s="237">
        <f t="shared" si="9"/>
        <v>0</v>
      </c>
      <c r="BL108" s="4" t="s">
        <v>1095</v>
      </c>
      <c r="BM108" s="236" t="s">
        <v>1680</v>
      </c>
    </row>
    <row r="109" spans="2:65" s="1" customFormat="1" ht="6.95" customHeight="1">
      <c r="B109" s="15"/>
      <c r="C109" s="16"/>
      <c r="D109" s="16"/>
      <c r="E109" s="16"/>
      <c r="F109" s="16"/>
      <c r="G109" s="16"/>
      <c r="H109" s="16"/>
      <c r="I109" s="16"/>
      <c r="J109" s="16"/>
      <c r="K109" s="16"/>
      <c r="L109" s="14"/>
    </row>
  </sheetData>
  <sheetProtection algorithmName="SHA-512" hashValue="injHK16hlaXw0fYinkvXPwK3X2JCGOGOpfzy4PBp+P4G7CfhG/RAZ7jQJE4lW7q/WvtIVsbMcPRaWI17GAaozg==" saltValue="Tr8Lj+uHP2WsO3HG2x2yyA==" spinCount="100000" sheet="1" objects="1" scenarios="1"/>
  <autoFilter ref="C85:K108" xr:uid="{00000000-0009-0000-0000-00000D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136"/>
  <sheetViews>
    <sheetView showGridLines="0" topLeftCell="A117" workbookViewId="0">
      <selection activeCell="I132" activeCellId="6" sqref="E20:H20 J19:J20 I92:I118 I120:I123 I125:I126 I128:I130 I132:I13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122</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1382</v>
      </c>
      <c r="F9" s="332"/>
      <c r="G9" s="332"/>
      <c r="H9" s="332"/>
      <c r="L9" s="14"/>
    </row>
    <row r="10" spans="2:46" s="1" customFormat="1" ht="12" customHeight="1">
      <c r="B10" s="14"/>
      <c r="D10" s="11" t="s">
        <v>211</v>
      </c>
      <c r="L10" s="14"/>
    </row>
    <row r="11" spans="2:46" s="1" customFormat="1" ht="16.5" customHeight="1">
      <c r="B11" s="14"/>
      <c r="E11" s="324" t="s">
        <v>1681</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ROUND(J90,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ROUND((SUM(BE90:BE135)),  2)</f>
        <v>0</v>
      </c>
      <c r="I35" s="189">
        <v>0.21</v>
      </c>
      <c r="J35" s="174">
        <f>ROUND(((SUM(BE90:BE135))*I35),  2)</f>
        <v>0</v>
      </c>
      <c r="L35" s="14"/>
    </row>
    <row r="36" spans="2:12" s="1" customFormat="1" ht="14.45" customHeight="1">
      <c r="B36" s="14"/>
      <c r="E36" s="11" t="s">
        <v>40</v>
      </c>
      <c r="F36" s="174">
        <f>ROUND((SUM(BF90:BF135)),  2)</f>
        <v>0</v>
      </c>
      <c r="I36" s="189">
        <v>0.12</v>
      </c>
      <c r="J36" s="174">
        <f>ROUND(((SUM(BF90:BF135))*I36),  2)</f>
        <v>0</v>
      </c>
      <c r="L36" s="14"/>
    </row>
    <row r="37" spans="2:12" s="1" customFormat="1" ht="14.45" hidden="1" customHeight="1">
      <c r="B37" s="14"/>
      <c r="E37" s="11" t="s">
        <v>41</v>
      </c>
      <c r="F37" s="174">
        <f>ROUND((SUM(BG90:BG135)),  2)</f>
        <v>0</v>
      </c>
      <c r="I37" s="189">
        <v>0.21</v>
      </c>
      <c r="J37" s="174">
        <f>0</f>
        <v>0</v>
      </c>
      <c r="L37" s="14"/>
    </row>
    <row r="38" spans="2:12" s="1" customFormat="1" ht="14.45" hidden="1" customHeight="1">
      <c r="B38" s="14"/>
      <c r="E38" s="11" t="s">
        <v>42</v>
      </c>
      <c r="F38" s="174">
        <f>ROUND((SUM(BH90:BH135)),  2)</f>
        <v>0</v>
      </c>
      <c r="I38" s="189">
        <v>0.12</v>
      </c>
      <c r="J38" s="174">
        <f>0</f>
        <v>0</v>
      </c>
      <c r="L38" s="14"/>
    </row>
    <row r="39" spans="2:12" s="1" customFormat="1" ht="14.45" hidden="1" customHeight="1">
      <c r="B39" s="14"/>
      <c r="E39" s="11" t="s">
        <v>43</v>
      </c>
      <c r="F39" s="174">
        <f>ROUND((SUM(BI90:BI135)),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1382</v>
      </c>
      <c r="F52" s="332"/>
      <c r="G52" s="332"/>
      <c r="H52" s="332"/>
      <c r="L52" s="14"/>
    </row>
    <row r="53" spans="2:47" s="1" customFormat="1" ht="12" customHeight="1">
      <c r="B53" s="14"/>
      <c r="C53" s="11" t="s">
        <v>211</v>
      </c>
      <c r="L53" s="14"/>
    </row>
    <row r="54" spans="2:47" s="1" customFormat="1" ht="16.5" customHeight="1">
      <c r="B54" s="14"/>
      <c r="E54" s="324" t="str">
        <f>E11</f>
        <v>B6 - VZT</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J90</f>
        <v>0</v>
      </c>
      <c r="L63" s="14"/>
      <c r="AU63" s="4" t="s">
        <v>227</v>
      </c>
    </row>
    <row r="64" spans="2:47" s="201" customFormat="1" ht="24.95" customHeight="1">
      <c r="B64" s="200"/>
      <c r="D64" s="202" t="s">
        <v>1108</v>
      </c>
      <c r="E64" s="203"/>
      <c r="F64" s="203"/>
      <c r="G64" s="203"/>
      <c r="H64" s="203"/>
      <c r="I64" s="203"/>
      <c r="J64" s="204">
        <f>J91</f>
        <v>0</v>
      </c>
      <c r="L64" s="200"/>
    </row>
    <row r="65" spans="2:12" s="201" customFormat="1" ht="24.95" customHeight="1">
      <c r="B65" s="200"/>
      <c r="D65" s="202" t="s">
        <v>1109</v>
      </c>
      <c r="E65" s="203"/>
      <c r="F65" s="203"/>
      <c r="G65" s="203"/>
      <c r="H65" s="203"/>
      <c r="I65" s="203"/>
      <c r="J65" s="204">
        <f>J119</f>
        <v>0</v>
      </c>
      <c r="L65" s="200"/>
    </row>
    <row r="66" spans="2:12" s="201" customFormat="1" ht="24.95" customHeight="1">
      <c r="B66" s="200"/>
      <c r="D66" s="202" t="s">
        <v>1110</v>
      </c>
      <c r="E66" s="203"/>
      <c r="F66" s="203"/>
      <c r="G66" s="203"/>
      <c r="H66" s="203"/>
      <c r="I66" s="203"/>
      <c r="J66" s="204">
        <f>J124</f>
        <v>0</v>
      </c>
      <c r="L66" s="200"/>
    </row>
    <row r="67" spans="2:12" s="201" customFormat="1" ht="24.95" customHeight="1">
      <c r="B67" s="200"/>
      <c r="D67" s="202" t="s">
        <v>1111</v>
      </c>
      <c r="E67" s="203"/>
      <c r="F67" s="203"/>
      <c r="G67" s="203"/>
      <c r="H67" s="203"/>
      <c r="I67" s="203"/>
      <c r="J67" s="204">
        <f>J127</f>
        <v>0</v>
      </c>
      <c r="L67" s="200"/>
    </row>
    <row r="68" spans="2:12" s="201" customFormat="1" ht="24.95" customHeight="1">
      <c r="B68" s="200"/>
      <c r="D68" s="202" t="s">
        <v>1112</v>
      </c>
      <c r="E68" s="203"/>
      <c r="F68" s="203"/>
      <c r="G68" s="203"/>
      <c r="H68" s="203"/>
      <c r="I68" s="203"/>
      <c r="J68" s="204">
        <f>J131</f>
        <v>0</v>
      </c>
      <c r="L68" s="200"/>
    </row>
    <row r="69" spans="2:12" s="1" customFormat="1" ht="21.75" customHeight="1">
      <c r="B69" s="14"/>
      <c r="L69" s="14"/>
    </row>
    <row r="70" spans="2:12" s="1" customFormat="1" ht="6.95" customHeight="1">
      <c r="B70" s="15"/>
      <c r="C70" s="16"/>
      <c r="D70" s="16"/>
      <c r="E70" s="16"/>
      <c r="F70" s="16"/>
      <c r="G70" s="16"/>
      <c r="H70" s="16"/>
      <c r="I70" s="16"/>
      <c r="J70" s="16"/>
      <c r="K70" s="16"/>
      <c r="L70" s="14"/>
    </row>
    <row r="74" spans="2:12" s="1" customFormat="1" ht="6.95" customHeight="1">
      <c r="B74" s="132"/>
      <c r="C74" s="133"/>
      <c r="D74" s="133"/>
      <c r="E74" s="133"/>
      <c r="F74" s="133"/>
      <c r="G74" s="133"/>
      <c r="H74" s="133"/>
      <c r="I74" s="133"/>
      <c r="J74" s="133"/>
      <c r="K74" s="133"/>
      <c r="L74" s="14"/>
    </row>
    <row r="75" spans="2:12" s="1" customFormat="1" ht="24.95" customHeight="1">
      <c r="B75" s="14"/>
      <c r="C75" s="8" t="s">
        <v>253</v>
      </c>
      <c r="L75" s="14"/>
    </row>
    <row r="76" spans="2:12" s="1" customFormat="1" ht="6.95" customHeight="1">
      <c r="B76" s="14"/>
      <c r="L76" s="14"/>
    </row>
    <row r="77" spans="2:12" s="1" customFormat="1" ht="12" customHeight="1">
      <c r="B77" s="14"/>
      <c r="C77" s="11" t="s">
        <v>17</v>
      </c>
      <c r="L77" s="14"/>
    </row>
    <row r="78" spans="2:12" s="1" customFormat="1" ht="16.5" customHeight="1">
      <c r="B78" s="14"/>
      <c r="E78" s="333" t="str">
        <f>E7</f>
        <v>Rekonstrukce sociálního zařízení včetně rozvodů vody a kanalizace</v>
      </c>
      <c r="F78" s="334"/>
      <c r="G78" s="334"/>
      <c r="H78" s="334"/>
      <c r="L78" s="14"/>
    </row>
    <row r="79" spans="2:12" ht="12" customHeight="1">
      <c r="B79" s="7"/>
      <c r="C79" s="11" t="s">
        <v>203</v>
      </c>
      <c r="L79" s="7"/>
    </row>
    <row r="80" spans="2:12" s="1" customFormat="1" ht="16.5" customHeight="1">
      <c r="B80" s="14"/>
      <c r="E80" s="333" t="s">
        <v>1382</v>
      </c>
      <c r="F80" s="332"/>
      <c r="G80" s="332"/>
      <c r="H80" s="332"/>
      <c r="L80" s="14"/>
    </row>
    <row r="81" spans="2:65" s="1" customFormat="1" ht="12" customHeight="1">
      <c r="B81" s="14"/>
      <c r="C81" s="11" t="s">
        <v>211</v>
      </c>
      <c r="L81" s="14"/>
    </row>
    <row r="82" spans="2:65" s="1" customFormat="1" ht="16.5" customHeight="1">
      <c r="B82" s="14"/>
      <c r="E82" s="324" t="str">
        <f>E11</f>
        <v>B6 - VZT</v>
      </c>
      <c r="F82" s="332"/>
      <c r="G82" s="332"/>
      <c r="H82" s="332"/>
      <c r="L82" s="14"/>
    </row>
    <row r="83" spans="2:65" s="1" customFormat="1" ht="6.95" customHeight="1">
      <c r="B83" s="14"/>
      <c r="L83" s="14"/>
    </row>
    <row r="84" spans="2:65" s="1" customFormat="1" ht="12" customHeight="1">
      <c r="B84" s="14"/>
      <c r="C84" s="11" t="s">
        <v>21</v>
      </c>
      <c r="F84" s="121" t="str">
        <f>F14</f>
        <v xml:space="preserve"> </v>
      </c>
      <c r="I84" s="11" t="s">
        <v>23</v>
      </c>
      <c r="J84" s="17">
        <f>IF(J14="","",J14)</f>
        <v>0</v>
      </c>
      <c r="L84" s="14"/>
    </row>
    <row r="85" spans="2:65" s="1" customFormat="1" ht="6.95" customHeight="1">
      <c r="B85" s="14"/>
      <c r="L85" s="14"/>
    </row>
    <row r="86" spans="2:65" s="1" customFormat="1" ht="15.2" customHeight="1">
      <c r="B86" s="14"/>
      <c r="C86" s="11" t="s">
        <v>24</v>
      </c>
      <c r="F86" s="121" t="str">
        <f>E17</f>
        <v xml:space="preserve"> </v>
      </c>
      <c r="I86" s="11" t="s">
        <v>29</v>
      </c>
      <c r="J86" s="196" t="str">
        <f>E23</f>
        <v xml:space="preserve"> </v>
      </c>
      <c r="L86" s="14"/>
    </row>
    <row r="87" spans="2:65" s="1" customFormat="1" ht="15.2" customHeight="1">
      <c r="B87" s="14"/>
      <c r="C87" s="11" t="s">
        <v>27</v>
      </c>
      <c r="F87" s="121" t="str">
        <f>IF(E20="","",E20)</f>
        <v>Vyplň údaj</v>
      </c>
      <c r="I87" s="11" t="s">
        <v>31</v>
      </c>
      <c r="J87" s="196" t="str">
        <f>E26</f>
        <v xml:space="preserve"> </v>
      </c>
      <c r="L87" s="14"/>
    </row>
    <row r="88" spans="2:65" s="1" customFormat="1" ht="10.35" customHeight="1">
      <c r="B88" s="14"/>
      <c r="L88" s="14"/>
    </row>
    <row r="89" spans="2:65" s="2" customFormat="1" ht="29.25" customHeight="1">
      <c r="B89" s="18"/>
      <c r="C89" s="19" t="s">
        <v>254</v>
      </c>
      <c r="D89" s="20" t="s">
        <v>53</v>
      </c>
      <c r="E89" s="20" t="s">
        <v>49</v>
      </c>
      <c r="F89" s="20" t="s">
        <v>50</v>
      </c>
      <c r="G89" s="20" t="s">
        <v>255</v>
      </c>
      <c r="H89" s="20" t="s">
        <v>256</v>
      </c>
      <c r="I89" s="20" t="s">
        <v>257</v>
      </c>
      <c r="J89" s="20" t="s">
        <v>226</v>
      </c>
      <c r="K89" s="21" t="s">
        <v>258</v>
      </c>
      <c r="L89" s="18"/>
      <c r="M89" s="145" t="s">
        <v>3</v>
      </c>
      <c r="N89" s="146" t="s">
        <v>38</v>
      </c>
      <c r="O89" s="146" t="s">
        <v>259</v>
      </c>
      <c r="P89" s="146" t="s">
        <v>260</v>
      </c>
      <c r="Q89" s="146" t="s">
        <v>261</v>
      </c>
      <c r="R89" s="146" t="s">
        <v>262</v>
      </c>
      <c r="S89" s="146" t="s">
        <v>263</v>
      </c>
      <c r="T89" s="147" t="s">
        <v>264</v>
      </c>
    </row>
    <row r="90" spans="2:65" s="1" customFormat="1" ht="22.9" customHeight="1">
      <c r="B90" s="14"/>
      <c r="C90" s="151" t="s">
        <v>265</v>
      </c>
      <c r="J90" s="209">
        <f>BK90</f>
        <v>0</v>
      </c>
      <c r="L90" s="14"/>
      <c r="M90" s="148"/>
      <c r="N90" s="140"/>
      <c r="O90" s="140"/>
      <c r="P90" s="210">
        <f>P91+P119+P124+P127+P131</f>
        <v>0</v>
      </c>
      <c r="Q90" s="140"/>
      <c r="R90" s="210">
        <f>R91+R119+R124+R127+R131</f>
        <v>0</v>
      </c>
      <c r="S90" s="140"/>
      <c r="T90" s="211">
        <f>T91+T119+T124+T127+T131</f>
        <v>0</v>
      </c>
      <c r="AT90" s="4" t="s">
        <v>67</v>
      </c>
      <c r="AU90" s="4" t="s">
        <v>227</v>
      </c>
      <c r="BK90" s="212">
        <f>BK91+BK119+BK124+BK127+BK131</f>
        <v>0</v>
      </c>
    </row>
    <row r="91" spans="2:65" s="214" customFormat="1" ht="25.9" customHeight="1">
      <c r="B91" s="213"/>
      <c r="D91" s="215" t="s">
        <v>67</v>
      </c>
      <c r="E91" s="216" t="s">
        <v>75</v>
      </c>
      <c r="F91" s="216" t="s">
        <v>96</v>
      </c>
      <c r="J91" s="217">
        <f>BK91</f>
        <v>0</v>
      </c>
      <c r="L91" s="213"/>
      <c r="M91" s="218"/>
      <c r="P91" s="219">
        <f>SUM(P92:P118)</f>
        <v>0</v>
      </c>
      <c r="R91" s="219">
        <f>SUM(R92:R118)</f>
        <v>0</v>
      </c>
      <c r="T91" s="220">
        <f>SUM(T92:T118)</f>
        <v>0</v>
      </c>
      <c r="AR91" s="215" t="s">
        <v>275</v>
      </c>
      <c r="AT91" s="221" t="s">
        <v>67</v>
      </c>
      <c r="AU91" s="221" t="s">
        <v>68</v>
      </c>
      <c r="AY91" s="215" t="s">
        <v>268</v>
      </c>
      <c r="BK91" s="222">
        <f>SUM(BK92:BK118)</f>
        <v>0</v>
      </c>
    </row>
    <row r="92" spans="2:65" s="1" customFormat="1" ht="24.2" customHeight="1">
      <c r="B92" s="14"/>
      <c r="C92" s="262" t="s">
        <v>75</v>
      </c>
      <c r="D92" s="262" t="s">
        <v>383</v>
      </c>
      <c r="E92" s="263" t="s">
        <v>1682</v>
      </c>
      <c r="F92" s="264" t="s">
        <v>1114</v>
      </c>
      <c r="G92" s="265" t="s">
        <v>308</v>
      </c>
      <c r="H92" s="266">
        <v>1</v>
      </c>
      <c r="I92" s="24"/>
      <c r="J92" s="268">
        <f t="shared" ref="J92:J118" si="0">ROUND(I92*H92,2)</f>
        <v>0</v>
      </c>
      <c r="K92" s="264" t="s">
        <v>303</v>
      </c>
      <c r="L92" s="269"/>
      <c r="M92" s="270" t="s">
        <v>3</v>
      </c>
      <c r="N92" s="271" t="s">
        <v>39</v>
      </c>
      <c r="P92" s="234">
        <f t="shared" ref="P92:P118" si="1">O92*H92</f>
        <v>0</v>
      </c>
      <c r="Q92" s="234">
        <v>0</v>
      </c>
      <c r="R92" s="234">
        <f t="shared" ref="R92:R118" si="2">Q92*H92</f>
        <v>0</v>
      </c>
      <c r="S92" s="234">
        <v>0</v>
      </c>
      <c r="T92" s="235">
        <f t="shared" ref="T92:T118" si="3">S92*H92</f>
        <v>0</v>
      </c>
      <c r="AR92" s="236" t="s">
        <v>1095</v>
      </c>
      <c r="AT92" s="236" t="s">
        <v>383</v>
      </c>
      <c r="AU92" s="236" t="s">
        <v>75</v>
      </c>
      <c r="AY92" s="4" t="s">
        <v>268</v>
      </c>
      <c r="BE92" s="237">
        <f t="shared" ref="BE92:BE118" si="4">IF(N92="základní",J92,0)</f>
        <v>0</v>
      </c>
      <c r="BF92" s="237">
        <f t="shared" ref="BF92:BF118" si="5">IF(N92="snížená",J92,0)</f>
        <v>0</v>
      </c>
      <c r="BG92" s="237">
        <f t="shared" ref="BG92:BG118" si="6">IF(N92="zákl. přenesená",J92,0)</f>
        <v>0</v>
      </c>
      <c r="BH92" s="237">
        <f t="shared" ref="BH92:BH118" si="7">IF(N92="sníž. přenesená",J92,0)</f>
        <v>0</v>
      </c>
      <c r="BI92" s="237">
        <f t="shared" ref="BI92:BI118" si="8">IF(N92="nulová",J92,0)</f>
        <v>0</v>
      </c>
      <c r="BJ92" s="4" t="s">
        <v>75</v>
      </c>
      <c r="BK92" s="237">
        <f t="shared" ref="BK92:BK118" si="9">ROUND(I92*H92,2)</f>
        <v>0</v>
      </c>
      <c r="BL92" s="4" t="s">
        <v>1095</v>
      </c>
      <c r="BM92" s="236" t="s">
        <v>1683</v>
      </c>
    </row>
    <row r="93" spans="2:65" s="1" customFormat="1" ht="21.75" customHeight="1">
      <c r="B93" s="14"/>
      <c r="C93" s="262" t="s">
        <v>77</v>
      </c>
      <c r="D93" s="262" t="s">
        <v>383</v>
      </c>
      <c r="E93" s="263" t="s">
        <v>1684</v>
      </c>
      <c r="F93" s="264" t="s">
        <v>1117</v>
      </c>
      <c r="G93" s="265" t="s">
        <v>308</v>
      </c>
      <c r="H93" s="266">
        <v>1</v>
      </c>
      <c r="I93" s="24"/>
      <c r="J93" s="268">
        <f t="shared" si="0"/>
        <v>0</v>
      </c>
      <c r="K93" s="264" t="s">
        <v>303</v>
      </c>
      <c r="L93" s="269"/>
      <c r="M93" s="270" t="s">
        <v>3</v>
      </c>
      <c r="N93" s="271" t="s">
        <v>39</v>
      </c>
      <c r="P93" s="234">
        <f t="shared" si="1"/>
        <v>0</v>
      </c>
      <c r="Q93" s="234">
        <v>0</v>
      </c>
      <c r="R93" s="234">
        <f t="shared" si="2"/>
        <v>0</v>
      </c>
      <c r="S93" s="234">
        <v>0</v>
      </c>
      <c r="T93" s="235">
        <f t="shared" si="3"/>
        <v>0</v>
      </c>
      <c r="AR93" s="236" t="s">
        <v>1095</v>
      </c>
      <c r="AT93" s="236" t="s">
        <v>383</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1095</v>
      </c>
      <c r="BM93" s="236" t="s">
        <v>1685</v>
      </c>
    </row>
    <row r="94" spans="2:65" s="1" customFormat="1" ht="16.5" customHeight="1">
      <c r="B94" s="14"/>
      <c r="C94" s="262" t="s">
        <v>186</v>
      </c>
      <c r="D94" s="262" t="s">
        <v>383</v>
      </c>
      <c r="E94" s="263" t="s">
        <v>1686</v>
      </c>
      <c r="F94" s="264" t="s">
        <v>1120</v>
      </c>
      <c r="G94" s="265" t="s">
        <v>308</v>
      </c>
      <c r="H94" s="266">
        <v>1</v>
      </c>
      <c r="I94" s="24"/>
      <c r="J94" s="268">
        <f t="shared" si="0"/>
        <v>0</v>
      </c>
      <c r="K94" s="264" t="s">
        <v>303</v>
      </c>
      <c r="L94" s="269"/>
      <c r="M94" s="270" t="s">
        <v>3</v>
      </c>
      <c r="N94" s="271" t="s">
        <v>39</v>
      </c>
      <c r="P94" s="234">
        <f t="shared" si="1"/>
        <v>0</v>
      </c>
      <c r="Q94" s="234">
        <v>0</v>
      </c>
      <c r="R94" s="234">
        <f t="shared" si="2"/>
        <v>0</v>
      </c>
      <c r="S94" s="234">
        <v>0</v>
      </c>
      <c r="T94" s="235">
        <f t="shared" si="3"/>
        <v>0</v>
      </c>
      <c r="AR94" s="236" t="s">
        <v>1095</v>
      </c>
      <c r="AT94" s="236" t="s">
        <v>383</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1095</v>
      </c>
      <c r="BM94" s="236" t="s">
        <v>1687</v>
      </c>
    </row>
    <row r="95" spans="2:65" s="1" customFormat="1" ht="24.2" customHeight="1">
      <c r="B95" s="14"/>
      <c r="C95" s="262" t="s">
        <v>275</v>
      </c>
      <c r="D95" s="262" t="s">
        <v>383</v>
      </c>
      <c r="E95" s="263" t="s">
        <v>1688</v>
      </c>
      <c r="F95" s="264" t="s">
        <v>1123</v>
      </c>
      <c r="G95" s="265" t="s">
        <v>308</v>
      </c>
      <c r="H95" s="266">
        <v>1</v>
      </c>
      <c r="I95" s="24"/>
      <c r="J95" s="268">
        <f t="shared" si="0"/>
        <v>0</v>
      </c>
      <c r="K95" s="264" t="s">
        <v>303</v>
      </c>
      <c r="L95" s="269"/>
      <c r="M95" s="270" t="s">
        <v>3</v>
      </c>
      <c r="N95" s="271" t="s">
        <v>39</v>
      </c>
      <c r="P95" s="234">
        <f t="shared" si="1"/>
        <v>0</v>
      </c>
      <c r="Q95" s="234">
        <v>0</v>
      </c>
      <c r="R95" s="234">
        <f t="shared" si="2"/>
        <v>0</v>
      </c>
      <c r="S95" s="234">
        <v>0</v>
      </c>
      <c r="T95" s="235">
        <f t="shared" si="3"/>
        <v>0</v>
      </c>
      <c r="AR95" s="236" t="s">
        <v>1095</v>
      </c>
      <c r="AT95" s="236" t="s">
        <v>383</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1095</v>
      </c>
      <c r="BM95" s="236" t="s">
        <v>1689</v>
      </c>
    </row>
    <row r="96" spans="2:65" s="1" customFormat="1" ht="24.2" customHeight="1">
      <c r="B96" s="14"/>
      <c r="C96" s="262" t="s">
        <v>299</v>
      </c>
      <c r="D96" s="262" t="s">
        <v>383</v>
      </c>
      <c r="E96" s="263" t="s">
        <v>1690</v>
      </c>
      <c r="F96" s="264" t="s">
        <v>1114</v>
      </c>
      <c r="G96" s="265" t="s">
        <v>308</v>
      </c>
      <c r="H96" s="266">
        <v>1</v>
      </c>
      <c r="I96" s="24"/>
      <c r="J96" s="268">
        <f t="shared" si="0"/>
        <v>0</v>
      </c>
      <c r="K96" s="264" t="s">
        <v>303</v>
      </c>
      <c r="L96" s="269"/>
      <c r="M96" s="270" t="s">
        <v>3</v>
      </c>
      <c r="N96" s="271" t="s">
        <v>39</v>
      </c>
      <c r="P96" s="234">
        <f t="shared" si="1"/>
        <v>0</v>
      </c>
      <c r="Q96" s="234">
        <v>0</v>
      </c>
      <c r="R96" s="234">
        <f t="shared" si="2"/>
        <v>0</v>
      </c>
      <c r="S96" s="234">
        <v>0</v>
      </c>
      <c r="T96" s="235">
        <f t="shared" si="3"/>
        <v>0</v>
      </c>
      <c r="AR96" s="236" t="s">
        <v>1095</v>
      </c>
      <c r="AT96" s="236" t="s">
        <v>383</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1095</v>
      </c>
      <c r="BM96" s="236" t="s">
        <v>1691</v>
      </c>
    </row>
    <row r="97" spans="2:65" s="1" customFormat="1" ht="21.75" customHeight="1">
      <c r="B97" s="14"/>
      <c r="C97" s="262" t="s">
        <v>305</v>
      </c>
      <c r="D97" s="262" t="s">
        <v>383</v>
      </c>
      <c r="E97" s="263" t="s">
        <v>1692</v>
      </c>
      <c r="F97" s="264" t="s">
        <v>1117</v>
      </c>
      <c r="G97" s="265" t="s">
        <v>308</v>
      </c>
      <c r="H97" s="266">
        <v>1</v>
      </c>
      <c r="I97" s="24"/>
      <c r="J97" s="268">
        <f t="shared" si="0"/>
        <v>0</v>
      </c>
      <c r="K97" s="264" t="s">
        <v>303</v>
      </c>
      <c r="L97" s="269"/>
      <c r="M97" s="270" t="s">
        <v>3</v>
      </c>
      <c r="N97" s="271" t="s">
        <v>39</v>
      </c>
      <c r="P97" s="234">
        <f t="shared" si="1"/>
        <v>0</v>
      </c>
      <c r="Q97" s="234">
        <v>0</v>
      </c>
      <c r="R97" s="234">
        <f t="shared" si="2"/>
        <v>0</v>
      </c>
      <c r="S97" s="234">
        <v>0</v>
      </c>
      <c r="T97" s="235">
        <f t="shared" si="3"/>
        <v>0</v>
      </c>
      <c r="AR97" s="236" t="s">
        <v>1095</v>
      </c>
      <c r="AT97" s="236" t="s">
        <v>383</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1095</v>
      </c>
      <c r="BM97" s="236" t="s">
        <v>1693</v>
      </c>
    </row>
    <row r="98" spans="2:65" s="1" customFormat="1" ht="16.5" customHeight="1">
      <c r="B98" s="14"/>
      <c r="C98" s="262" t="s">
        <v>310</v>
      </c>
      <c r="D98" s="262" t="s">
        <v>383</v>
      </c>
      <c r="E98" s="263" t="s">
        <v>1686</v>
      </c>
      <c r="F98" s="264" t="s">
        <v>1120</v>
      </c>
      <c r="G98" s="265" t="s">
        <v>308</v>
      </c>
      <c r="H98" s="266">
        <v>1</v>
      </c>
      <c r="I98" s="24"/>
      <c r="J98" s="268">
        <f t="shared" si="0"/>
        <v>0</v>
      </c>
      <c r="K98" s="264" t="s">
        <v>303</v>
      </c>
      <c r="L98" s="269"/>
      <c r="M98" s="270" t="s">
        <v>3</v>
      </c>
      <c r="N98" s="271" t="s">
        <v>39</v>
      </c>
      <c r="P98" s="234">
        <f t="shared" si="1"/>
        <v>0</v>
      </c>
      <c r="Q98" s="234">
        <v>0</v>
      </c>
      <c r="R98" s="234">
        <f t="shared" si="2"/>
        <v>0</v>
      </c>
      <c r="S98" s="234">
        <v>0</v>
      </c>
      <c r="T98" s="235">
        <f t="shared" si="3"/>
        <v>0</v>
      </c>
      <c r="AR98" s="236" t="s">
        <v>1095</v>
      </c>
      <c r="AT98" s="236" t="s">
        <v>383</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1095</v>
      </c>
      <c r="BM98" s="236" t="s">
        <v>1694</v>
      </c>
    </row>
    <row r="99" spans="2:65" s="1" customFormat="1" ht="24.2" customHeight="1">
      <c r="B99" s="14"/>
      <c r="C99" s="262" t="s">
        <v>314</v>
      </c>
      <c r="D99" s="262" t="s">
        <v>383</v>
      </c>
      <c r="E99" s="263" t="s">
        <v>1695</v>
      </c>
      <c r="F99" s="264" t="s">
        <v>1123</v>
      </c>
      <c r="G99" s="265" t="s">
        <v>308</v>
      </c>
      <c r="H99" s="266">
        <v>1</v>
      </c>
      <c r="I99" s="24"/>
      <c r="J99" s="268">
        <f t="shared" si="0"/>
        <v>0</v>
      </c>
      <c r="K99" s="264" t="s">
        <v>303</v>
      </c>
      <c r="L99" s="269"/>
      <c r="M99" s="270" t="s">
        <v>3</v>
      </c>
      <c r="N99" s="271" t="s">
        <v>39</v>
      </c>
      <c r="P99" s="234">
        <f t="shared" si="1"/>
        <v>0</v>
      </c>
      <c r="Q99" s="234">
        <v>0</v>
      </c>
      <c r="R99" s="234">
        <f t="shared" si="2"/>
        <v>0</v>
      </c>
      <c r="S99" s="234">
        <v>0</v>
      </c>
      <c r="T99" s="235">
        <f t="shared" si="3"/>
        <v>0</v>
      </c>
      <c r="AR99" s="236" t="s">
        <v>1095</v>
      </c>
      <c r="AT99" s="236" t="s">
        <v>383</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1095</v>
      </c>
      <c r="BM99" s="236" t="s">
        <v>1696</v>
      </c>
    </row>
    <row r="100" spans="2:65" s="1" customFormat="1" ht="24.2" customHeight="1">
      <c r="B100" s="14"/>
      <c r="C100" s="262" t="s">
        <v>323</v>
      </c>
      <c r="D100" s="262" t="s">
        <v>383</v>
      </c>
      <c r="E100" s="263" t="s">
        <v>1697</v>
      </c>
      <c r="F100" s="264" t="s">
        <v>1114</v>
      </c>
      <c r="G100" s="265" t="s">
        <v>308</v>
      </c>
      <c r="H100" s="266">
        <v>1</v>
      </c>
      <c r="I100" s="24"/>
      <c r="J100" s="268">
        <f t="shared" si="0"/>
        <v>0</v>
      </c>
      <c r="K100" s="264" t="s">
        <v>303</v>
      </c>
      <c r="L100" s="269"/>
      <c r="M100" s="270" t="s">
        <v>3</v>
      </c>
      <c r="N100" s="271" t="s">
        <v>39</v>
      </c>
      <c r="P100" s="234">
        <f t="shared" si="1"/>
        <v>0</v>
      </c>
      <c r="Q100" s="234">
        <v>0</v>
      </c>
      <c r="R100" s="234">
        <f t="shared" si="2"/>
        <v>0</v>
      </c>
      <c r="S100" s="234">
        <v>0</v>
      </c>
      <c r="T100" s="235">
        <f t="shared" si="3"/>
        <v>0</v>
      </c>
      <c r="AR100" s="236" t="s">
        <v>1095</v>
      </c>
      <c r="AT100" s="236" t="s">
        <v>383</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1095</v>
      </c>
      <c r="BM100" s="236" t="s">
        <v>1698</v>
      </c>
    </row>
    <row r="101" spans="2:65" s="1" customFormat="1" ht="21.75" customHeight="1">
      <c r="B101" s="14"/>
      <c r="C101" s="262" t="s">
        <v>334</v>
      </c>
      <c r="D101" s="262" t="s">
        <v>383</v>
      </c>
      <c r="E101" s="263" t="s">
        <v>1699</v>
      </c>
      <c r="F101" s="264" t="s">
        <v>1117</v>
      </c>
      <c r="G101" s="265" t="s">
        <v>308</v>
      </c>
      <c r="H101" s="266">
        <v>1</v>
      </c>
      <c r="I101" s="24"/>
      <c r="J101" s="268">
        <f t="shared" si="0"/>
        <v>0</v>
      </c>
      <c r="K101" s="264" t="s">
        <v>303</v>
      </c>
      <c r="L101" s="269"/>
      <c r="M101" s="270" t="s">
        <v>3</v>
      </c>
      <c r="N101" s="271" t="s">
        <v>39</v>
      </c>
      <c r="P101" s="234">
        <f t="shared" si="1"/>
        <v>0</v>
      </c>
      <c r="Q101" s="234">
        <v>0</v>
      </c>
      <c r="R101" s="234">
        <f t="shared" si="2"/>
        <v>0</v>
      </c>
      <c r="S101" s="234">
        <v>0</v>
      </c>
      <c r="T101" s="235">
        <f t="shared" si="3"/>
        <v>0</v>
      </c>
      <c r="AR101" s="236" t="s">
        <v>1095</v>
      </c>
      <c r="AT101" s="236" t="s">
        <v>383</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1095</v>
      </c>
      <c r="BM101" s="236" t="s">
        <v>1700</v>
      </c>
    </row>
    <row r="102" spans="2:65" s="1" customFormat="1" ht="16.5" customHeight="1">
      <c r="B102" s="14"/>
      <c r="C102" s="262" t="s">
        <v>342</v>
      </c>
      <c r="D102" s="262" t="s">
        <v>383</v>
      </c>
      <c r="E102" s="263" t="s">
        <v>1686</v>
      </c>
      <c r="F102" s="264" t="s">
        <v>1120</v>
      </c>
      <c r="G102" s="265" t="s">
        <v>308</v>
      </c>
      <c r="H102" s="266">
        <v>1</v>
      </c>
      <c r="I102" s="24"/>
      <c r="J102" s="268">
        <f t="shared" si="0"/>
        <v>0</v>
      </c>
      <c r="K102" s="264" t="s">
        <v>303</v>
      </c>
      <c r="L102" s="269"/>
      <c r="M102" s="270" t="s">
        <v>3</v>
      </c>
      <c r="N102" s="271" t="s">
        <v>39</v>
      </c>
      <c r="P102" s="234">
        <f t="shared" si="1"/>
        <v>0</v>
      </c>
      <c r="Q102" s="234">
        <v>0</v>
      </c>
      <c r="R102" s="234">
        <f t="shared" si="2"/>
        <v>0</v>
      </c>
      <c r="S102" s="234">
        <v>0</v>
      </c>
      <c r="T102" s="235">
        <f t="shared" si="3"/>
        <v>0</v>
      </c>
      <c r="AR102" s="236" t="s">
        <v>1095</v>
      </c>
      <c r="AT102" s="236" t="s">
        <v>383</v>
      </c>
      <c r="AU102" s="236" t="s">
        <v>75</v>
      </c>
      <c r="AY102" s="4" t="s">
        <v>268</v>
      </c>
      <c r="BE102" s="237">
        <f t="shared" si="4"/>
        <v>0</v>
      </c>
      <c r="BF102" s="237">
        <f t="shared" si="5"/>
        <v>0</v>
      </c>
      <c r="BG102" s="237">
        <f t="shared" si="6"/>
        <v>0</v>
      </c>
      <c r="BH102" s="237">
        <f t="shared" si="7"/>
        <v>0</v>
      </c>
      <c r="BI102" s="237">
        <f t="shared" si="8"/>
        <v>0</v>
      </c>
      <c r="BJ102" s="4" t="s">
        <v>75</v>
      </c>
      <c r="BK102" s="237">
        <f t="shared" si="9"/>
        <v>0</v>
      </c>
      <c r="BL102" s="4" t="s">
        <v>1095</v>
      </c>
      <c r="BM102" s="236" t="s">
        <v>1701</v>
      </c>
    </row>
    <row r="103" spans="2:65" s="1" customFormat="1" ht="24.2" customHeight="1">
      <c r="B103" s="14"/>
      <c r="C103" s="262" t="s">
        <v>9</v>
      </c>
      <c r="D103" s="262" t="s">
        <v>383</v>
      </c>
      <c r="E103" s="263" t="s">
        <v>1702</v>
      </c>
      <c r="F103" s="264" t="s">
        <v>1123</v>
      </c>
      <c r="G103" s="265" t="s">
        <v>308</v>
      </c>
      <c r="H103" s="266">
        <v>1</v>
      </c>
      <c r="I103" s="24"/>
      <c r="J103" s="268">
        <f t="shared" si="0"/>
        <v>0</v>
      </c>
      <c r="K103" s="264" t="s">
        <v>303</v>
      </c>
      <c r="L103" s="269"/>
      <c r="M103" s="270" t="s">
        <v>3</v>
      </c>
      <c r="N103" s="271" t="s">
        <v>39</v>
      </c>
      <c r="P103" s="234">
        <f t="shared" si="1"/>
        <v>0</v>
      </c>
      <c r="Q103" s="234">
        <v>0</v>
      </c>
      <c r="R103" s="234">
        <f t="shared" si="2"/>
        <v>0</v>
      </c>
      <c r="S103" s="234">
        <v>0</v>
      </c>
      <c r="T103" s="235">
        <f t="shared" si="3"/>
        <v>0</v>
      </c>
      <c r="AR103" s="236" t="s">
        <v>1095</v>
      </c>
      <c r="AT103" s="236" t="s">
        <v>383</v>
      </c>
      <c r="AU103" s="236" t="s">
        <v>75</v>
      </c>
      <c r="AY103" s="4" t="s">
        <v>268</v>
      </c>
      <c r="BE103" s="237">
        <f t="shared" si="4"/>
        <v>0</v>
      </c>
      <c r="BF103" s="237">
        <f t="shared" si="5"/>
        <v>0</v>
      </c>
      <c r="BG103" s="237">
        <f t="shared" si="6"/>
        <v>0</v>
      </c>
      <c r="BH103" s="237">
        <f t="shared" si="7"/>
        <v>0</v>
      </c>
      <c r="BI103" s="237">
        <f t="shared" si="8"/>
        <v>0</v>
      </c>
      <c r="BJ103" s="4" t="s">
        <v>75</v>
      </c>
      <c r="BK103" s="237">
        <f t="shared" si="9"/>
        <v>0</v>
      </c>
      <c r="BL103" s="4" t="s">
        <v>1095</v>
      </c>
      <c r="BM103" s="236" t="s">
        <v>1703</v>
      </c>
    </row>
    <row r="104" spans="2:65" s="1" customFormat="1" ht="16.5" customHeight="1">
      <c r="B104" s="14"/>
      <c r="C104" s="262" t="s">
        <v>356</v>
      </c>
      <c r="D104" s="262" t="s">
        <v>383</v>
      </c>
      <c r="E104" s="263" t="s">
        <v>1704</v>
      </c>
      <c r="F104" s="264" t="s">
        <v>1140</v>
      </c>
      <c r="G104" s="265" t="s">
        <v>308</v>
      </c>
      <c r="H104" s="266">
        <v>3</v>
      </c>
      <c r="I104" s="24"/>
      <c r="J104" s="268">
        <f t="shared" si="0"/>
        <v>0</v>
      </c>
      <c r="K104" s="264" t="s">
        <v>303</v>
      </c>
      <c r="L104" s="269"/>
      <c r="M104" s="270" t="s">
        <v>3</v>
      </c>
      <c r="N104" s="271" t="s">
        <v>39</v>
      </c>
      <c r="P104" s="234">
        <f t="shared" si="1"/>
        <v>0</v>
      </c>
      <c r="Q104" s="234">
        <v>0</v>
      </c>
      <c r="R104" s="234">
        <f t="shared" si="2"/>
        <v>0</v>
      </c>
      <c r="S104" s="234">
        <v>0</v>
      </c>
      <c r="T104" s="235">
        <f t="shared" si="3"/>
        <v>0</v>
      </c>
      <c r="AR104" s="236" t="s">
        <v>1095</v>
      </c>
      <c r="AT104" s="236" t="s">
        <v>383</v>
      </c>
      <c r="AU104" s="236" t="s">
        <v>75</v>
      </c>
      <c r="AY104" s="4" t="s">
        <v>268</v>
      </c>
      <c r="BE104" s="237">
        <f t="shared" si="4"/>
        <v>0</v>
      </c>
      <c r="BF104" s="237">
        <f t="shared" si="5"/>
        <v>0</v>
      </c>
      <c r="BG104" s="237">
        <f t="shared" si="6"/>
        <v>0</v>
      </c>
      <c r="BH104" s="237">
        <f t="shared" si="7"/>
        <v>0</v>
      </c>
      <c r="BI104" s="237">
        <f t="shared" si="8"/>
        <v>0</v>
      </c>
      <c r="BJ104" s="4" t="s">
        <v>75</v>
      </c>
      <c r="BK104" s="237">
        <f t="shared" si="9"/>
        <v>0</v>
      </c>
      <c r="BL104" s="4" t="s">
        <v>1095</v>
      </c>
      <c r="BM104" s="236" t="s">
        <v>1705</v>
      </c>
    </row>
    <row r="105" spans="2:65" s="1" customFormat="1" ht="16.5" customHeight="1">
      <c r="B105" s="14"/>
      <c r="C105" s="262" t="s">
        <v>361</v>
      </c>
      <c r="D105" s="262" t="s">
        <v>383</v>
      </c>
      <c r="E105" s="263" t="s">
        <v>1706</v>
      </c>
      <c r="F105" s="264" t="s">
        <v>1143</v>
      </c>
      <c r="G105" s="265" t="s">
        <v>308</v>
      </c>
      <c r="H105" s="266">
        <v>3</v>
      </c>
      <c r="I105" s="24"/>
      <c r="J105" s="268">
        <f t="shared" si="0"/>
        <v>0</v>
      </c>
      <c r="K105" s="264" t="s">
        <v>303</v>
      </c>
      <c r="L105" s="269"/>
      <c r="M105" s="270" t="s">
        <v>3</v>
      </c>
      <c r="N105" s="271" t="s">
        <v>39</v>
      </c>
      <c r="P105" s="234">
        <f t="shared" si="1"/>
        <v>0</v>
      </c>
      <c r="Q105" s="234">
        <v>0</v>
      </c>
      <c r="R105" s="234">
        <f t="shared" si="2"/>
        <v>0</v>
      </c>
      <c r="S105" s="234">
        <v>0</v>
      </c>
      <c r="T105" s="235">
        <f t="shared" si="3"/>
        <v>0</v>
      </c>
      <c r="AR105" s="236" t="s">
        <v>1095</v>
      </c>
      <c r="AT105" s="236" t="s">
        <v>383</v>
      </c>
      <c r="AU105" s="236" t="s">
        <v>75</v>
      </c>
      <c r="AY105" s="4" t="s">
        <v>268</v>
      </c>
      <c r="BE105" s="237">
        <f t="shared" si="4"/>
        <v>0</v>
      </c>
      <c r="BF105" s="237">
        <f t="shared" si="5"/>
        <v>0</v>
      </c>
      <c r="BG105" s="237">
        <f t="shared" si="6"/>
        <v>0</v>
      </c>
      <c r="BH105" s="237">
        <f t="shared" si="7"/>
        <v>0</v>
      </c>
      <c r="BI105" s="237">
        <f t="shared" si="8"/>
        <v>0</v>
      </c>
      <c r="BJ105" s="4" t="s">
        <v>75</v>
      </c>
      <c r="BK105" s="237">
        <f t="shared" si="9"/>
        <v>0</v>
      </c>
      <c r="BL105" s="4" t="s">
        <v>1095</v>
      </c>
      <c r="BM105" s="236" t="s">
        <v>1707</v>
      </c>
    </row>
    <row r="106" spans="2:65" s="1" customFormat="1" ht="16.5" customHeight="1">
      <c r="B106" s="14"/>
      <c r="C106" s="262" t="s">
        <v>367</v>
      </c>
      <c r="D106" s="262" t="s">
        <v>383</v>
      </c>
      <c r="E106" s="263" t="s">
        <v>1708</v>
      </c>
      <c r="F106" s="264" t="s">
        <v>1146</v>
      </c>
      <c r="G106" s="265" t="s">
        <v>308</v>
      </c>
      <c r="H106" s="266">
        <v>3</v>
      </c>
      <c r="I106" s="24"/>
      <c r="J106" s="268">
        <f t="shared" si="0"/>
        <v>0</v>
      </c>
      <c r="K106" s="264" t="s">
        <v>303</v>
      </c>
      <c r="L106" s="269"/>
      <c r="M106" s="270" t="s">
        <v>3</v>
      </c>
      <c r="N106" s="271" t="s">
        <v>39</v>
      </c>
      <c r="P106" s="234">
        <f t="shared" si="1"/>
        <v>0</v>
      </c>
      <c r="Q106" s="234">
        <v>0</v>
      </c>
      <c r="R106" s="234">
        <f t="shared" si="2"/>
        <v>0</v>
      </c>
      <c r="S106" s="234">
        <v>0</v>
      </c>
      <c r="T106" s="235">
        <f t="shared" si="3"/>
        <v>0</v>
      </c>
      <c r="AR106" s="236" t="s">
        <v>1095</v>
      </c>
      <c r="AT106" s="236" t="s">
        <v>383</v>
      </c>
      <c r="AU106" s="236" t="s">
        <v>75</v>
      </c>
      <c r="AY106" s="4" t="s">
        <v>268</v>
      </c>
      <c r="BE106" s="237">
        <f t="shared" si="4"/>
        <v>0</v>
      </c>
      <c r="BF106" s="237">
        <f t="shared" si="5"/>
        <v>0</v>
      </c>
      <c r="BG106" s="237">
        <f t="shared" si="6"/>
        <v>0</v>
      </c>
      <c r="BH106" s="237">
        <f t="shared" si="7"/>
        <v>0</v>
      </c>
      <c r="BI106" s="237">
        <f t="shared" si="8"/>
        <v>0</v>
      </c>
      <c r="BJ106" s="4" t="s">
        <v>75</v>
      </c>
      <c r="BK106" s="237">
        <f t="shared" si="9"/>
        <v>0</v>
      </c>
      <c r="BL106" s="4" t="s">
        <v>1095</v>
      </c>
      <c r="BM106" s="236" t="s">
        <v>1709</v>
      </c>
    </row>
    <row r="107" spans="2:65" s="1" customFormat="1" ht="16.5" customHeight="1">
      <c r="B107" s="14"/>
      <c r="C107" s="262" t="s">
        <v>292</v>
      </c>
      <c r="D107" s="262" t="s">
        <v>383</v>
      </c>
      <c r="E107" s="263" t="s">
        <v>1710</v>
      </c>
      <c r="F107" s="264" t="s">
        <v>1149</v>
      </c>
      <c r="G107" s="265" t="s">
        <v>308</v>
      </c>
      <c r="H107" s="266">
        <v>3</v>
      </c>
      <c r="I107" s="24"/>
      <c r="J107" s="268">
        <f t="shared" si="0"/>
        <v>0</v>
      </c>
      <c r="K107" s="264" t="s">
        <v>303</v>
      </c>
      <c r="L107" s="269"/>
      <c r="M107" s="270" t="s">
        <v>3</v>
      </c>
      <c r="N107" s="271" t="s">
        <v>39</v>
      </c>
      <c r="P107" s="234">
        <f t="shared" si="1"/>
        <v>0</v>
      </c>
      <c r="Q107" s="234">
        <v>0</v>
      </c>
      <c r="R107" s="234">
        <f t="shared" si="2"/>
        <v>0</v>
      </c>
      <c r="S107" s="234">
        <v>0</v>
      </c>
      <c r="T107" s="235">
        <f t="shared" si="3"/>
        <v>0</v>
      </c>
      <c r="AR107" s="236" t="s">
        <v>1095</v>
      </c>
      <c r="AT107" s="236" t="s">
        <v>383</v>
      </c>
      <c r="AU107" s="236" t="s">
        <v>75</v>
      </c>
      <c r="AY107" s="4" t="s">
        <v>268</v>
      </c>
      <c r="BE107" s="237">
        <f t="shared" si="4"/>
        <v>0</v>
      </c>
      <c r="BF107" s="237">
        <f t="shared" si="5"/>
        <v>0</v>
      </c>
      <c r="BG107" s="237">
        <f t="shared" si="6"/>
        <v>0</v>
      </c>
      <c r="BH107" s="237">
        <f t="shared" si="7"/>
        <v>0</v>
      </c>
      <c r="BI107" s="237">
        <f t="shared" si="8"/>
        <v>0</v>
      </c>
      <c r="BJ107" s="4" t="s">
        <v>75</v>
      </c>
      <c r="BK107" s="237">
        <f t="shared" si="9"/>
        <v>0</v>
      </c>
      <c r="BL107" s="4" t="s">
        <v>1095</v>
      </c>
      <c r="BM107" s="236" t="s">
        <v>1711</v>
      </c>
    </row>
    <row r="108" spans="2:65" s="1" customFormat="1" ht="33" customHeight="1">
      <c r="B108" s="14"/>
      <c r="C108" s="262" t="s">
        <v>382</v>
      </c>
      <c r="D108" s="262" t="s">
        <v>383</v>
      </c>
      <c r="E108" s="263" t="s">
        <v>1712</v>
      </c>
      <c r="F108" s="264" t="s">
        <v>1152</v>
      </c>
      <c r="G108" s="265" t="s">
        <v>308</v>
      </c>
      <c r="H108" s="266">
        <v>5</v>
      </c>
      <c r="I108" s="24"/>
      <c r="J108" s="268">
        <f t="shared" si="0"/>
        <v>0</v>
      </c>
      <c r="K108" s="264" t="s">
        <v>303</v>
      </c>
      <c r="L108" s="269"/>
      <c r="M108" s="270" t="s">
        <v>3</v>
      </c>
      <c r="N108" s="271" t="s">
        <v>39</v>
      </c>
      <c r="P108" s="234">
        <f t="shared" si="1"/>
        <v>0</v>
      </c>
      <c r="Q108" s="234">
        <v>0</v>
      </c>
      <c r="R108" s="234">
        <f t="shared" si="2"/>
        <v>0</v>
      </c>
      <c r="S108" s="234">
        <v>0</v>
      </c>
      <c r="T108" s="235">
        <f t="shared" si="3"/>
        <v>0</v>
      </c>
      <c r="AR108" s="236" t="s">
        <v>1095</v>
      </c>
      <c r="AT108" s="236" t="s">
        <v>383</v>
      </c>
      <c r="AU108" s="236" t="s">
        <v>75</v>
      </c>
      <c r="AY108" s="4" t="s">
        <v>268</v>
      </c>
      <c r="BE108" s="237">
        <f t="shared" si="4"/>
        <v>0</v>
      </c>
      <c r="BF108" s="237">
        <f t="shared" si="5"/>
        <v>0</v>
      </c>
      <c r="BG108" s="237">
        <f t="shared" si="6"/>
        <v>0</v>
      </c>
      <c r="BH108" s="237">
        <f t="shared" si="7"/>
        <v>0</v>
      </c>
      <c r="BI108" s="237">
        <f t="shared" si="8"/>
        <v>0</v>
      </c>
      <c r="BJ108" s="4" t="s">
        <v>75</v>
      </c>
      <c r="BK108" s="237">
        <f t="shared" si="9"/>
        <v>0</v>
      </c>
      <c r="BL108" s="4" t="s">
        <v>1095</v>
      </c>
      <c r="BM108" s="236" t="s">
        <v>1713</v>
      </c>
    </row>
    <row r="109" spans="2:65" s="1" customFormat="1" ht="33" customHeight="1">
      <c r="B109" s="14"/>
      <c r="C109" s="262" t="s">
        <v>388</v>
      </c>
      <c r="D109" s="262" t="s">
        <v>383</v>
      </c>
      <c r="E109" s="263" t="s">
        <v>1714</v>
      </c>
      <c r="F109" s="264" t="s">
        <v>1155</v>
      </c>
      <c r="G109" s="265" t="s">
        <v>308</v>
      </c>
      <c r="H109" s="266">
        <v>4</v>
      </c>
      <c r="I109" s="24"/>
      <c r="J109" s="268">
        <f t="shared" si="0"/>
        <v>0</v>
      </c>
      <c r="K109" s="264" t="s">
        <v>303</v>
      </c>
      <c r="L109" s="269"/>
      <c r="M109" s="270" t="s">
        <v>3</v>
      </c>
      <c r="N109" s="271" t="s">
        <v>39</v>
      </c>
      <c r="P109" s="234">
        <f t="shared" si="1"/>
        <v>0</v>
      </c>
      <c r="Q109" s="234">
        <v>0</v>
      </c>
      <c r="R109" s="234">
        <f t="shared" si="2"/>
        <v>0</v>
      </c>
      <c r="S109" s="234">
        <v>0</v>
      </c>
      <c r="T109" s="235">
        <f t="shared" si="3"/>
        <v>0</v>
      </c>
      <c r="AR109" s="236" t="s">
        <v>1095</v>
      </c>
      <c r="AT109" s="236" t="s">
        <v>383</v>
      </c>
      <c r="AU109" s="236" t="s">
        <v>75</v>
      </c>
      <c r="AY109" s="4" t="s">
        <v>268</v>
      </c>
      <c r="BE109" s="237">
        <f t="shared" si="4"/>
        <v>0</v>
      </c>
      <c r="BF109" s="237">
        <f t="shared" si="5"/>
        <v>0</v>
      </c>
      <c r="BG109" s="237">
        <f t="shared" si="6"/>
        <v>0</v>
      </c>
      <c r="BH109" s="237">
        <f t="shared" si="7"/>
        <v>0</v>
      </c>
      <c r="BI109" s="237">
        <f t="shared" si="8"/>
        <v>0</v>
      </c>
      <c r="BJ109" s="4" t="s">
        <v>75</v>
      </c>
      <c r="BK109" s="237">
        <f t="shared" si="9"/>
        <v>0</v>
      </c>
      <c r="BL109" s="4" t="s">
        <v>1095</v>
      </c>
      <c r="BM109" s="236" t="s">
        <v>1715</v>
      </c>
    </row>
    <row r="110" spans="2:65" s="1" customFormat="1" ht="33" customHeight="1">
      <c r="B110" s="14"/>
      <c r="C110" s="262" t="s">
        <v>393</v>
      </c>
      <c r="D110" s="262" t="s">
        <v>383</v>
      </c>
      <c r="E110" s="263" t="s">
        <v>1716</v>
      </c>
      <c r="F110" s="264" t="s">
        <v>1717</v>
      </c>
      <c r="G110" s="265" t="s">
        <v>308</v>
      </c>
      <c r="H110" s="266">
        <v>1</v>
      </c>
      <c r="I110" s="24"/>
      <c r="J110" s="268">
        <f t="shared" si="0"/>
        <v>0</v>
      </c>
      <c r="K110" s="264" t="s">
        <v>303</v>
      </c>
      <c r="L110" s="269"/>
      <c r="M110" s="270" t="s">
        <v>3</v>
      </c>
      <c r="N110" s="271" t="s">
        <v>39</v>
      </c>
      <c r="P110" s="234">
        <f t="shared" si="1"/>
        <v>0</v>
      </c>
      <c r="Q110" s="234">
        <v>0</v>
      </c>
      <c r="R110" s="234">
        <f t="shared" si="2"/>
        <v>0</v>
      </c>
      <c r="S110" s="234">
        <v>0</v>
      </c>
      <c r="T110" s="235">
        <f t="shared" si="3"/>
        <v>0</v>
      </c>
      <c r="AR110" s="236" t="s">
        <v>1095</v>
      </c>
      <c r="AT110" s="236" t="s">
        <v>383</v>
      </c>
      <c r="AU110" s="236" t="s">
        <v>75</v>
      </c>
      <c r="AY110" s="4" t="s">
        <v>268</v>
      </c>
      <c r="BE110" s="237">
        <f t="shared" si="4"/>
        <v>0</v>
      </c>
      <c r="BF110" s="237">
        <f t="shared" si="5"/>
        <v>0</v>
      </c>
      <c r="BG110" s="237">
        <f t="shared" si="6"/>
        <v>0</v>
      </c>
      <c r="BH110" s="237">
        <f t="shared" si="7"/>
        <v>0</v>
      </c>
      <c r="BI110" s="237">
        <f t="shared" si="8"/>
        <v>0</v>
      </c>
      <c r="BJ110" s="4" t="s">
        <v>75</v>
      </c>
      <c r="BK110" s="237">
        <f t="shared" si="9"/>
        <v>0</v>
      </c>
      <c r="BL110" s="4" t="s">
        <v>1095</v>
      </c>
      <c r="BM110" s="236" t="s">
        <v>1718</v>
      </c>
    </row>
    <row r="111" spans="2:65" s="1" customFormat="1" ht="33" customHeight="1">
      <c r="B111" s="14"/>
      <c r="C111" s="262" t="s">
        <v>399</v>
      </c>
      <c r="D111" s="262" t="s">
        <v>383</v>
      </c>
      <c r="E111" s="263" t="s">
        <v>1719</v>
      </c>
      <c r="F111" s="264" t="s">
        <v>1720</v>
      </c>
      <c r="G111" s="265" t="s">
        <v>308</v>
      </c>
      <c r="H111" s="266">
        <v>2</v>
      </c>
      <c r="I111" s="24"/>
      <c r="J111" s="268">
        <f t="shared" si="0"/>
        <v>0</v>
      </c>
      <c r="K111" s="264" t="s">
        <v>303</v>
      </c>
      <c r="L111" s="269"/>
      <c r="M111" s="270" t="s">
        <v>3</v>
      </c>
      <c r="N111" s="271" t="s">
        <v>39</v>
      </c>
      <c r="P111" s="234">
        <f t="shared" si="1"/>
        <v>0</v>
      </c>
      <c r="Q111" s="234">
        <v>0</v>
      </c>
      <c r="R111" s="234">
        <f t="shared" si="2"/>
        <v>0</v>
      </c>
      <c r="S111" s="234">
        <v>0</v>
      </c>
      <c r="T111" s="235">
        <f t="shared" si="3"/>
        <v>0</v>
      </c>
      <c r="AR111" s="236" t="s">
        <v>1095</v>
      </c>
      <c r="AT111" s="236" t="s">
        <v>383</v>
      </c>
      <c r="AU111" s="236" t="s">
        <v>75</v>
      </c>
      <c r="AY111" s="4" t="s">
        <v>268</v>
      </c>
      <c r="BE111" s="237">
        <f t="shared" si="4"/>
        <v>0</v>
      </c>
      <c r="BF111" s="237">
        <f t="shared" si="5"/>
        <v>0</v>
      </c>
      <c r="BG111" s="237">
        <f t="shared" si="6"/>
        <v>0</v>
      </c>
      <c r="BH111" s="237">
        <f t="shared" si="7"/>
        <v>0</v>
      </c>
      <c r="BI111" s="237">
        <f t="shared" si="8"/>
        <v>0</v>
      </c>
      <c r="BJ111" s="4" t="s">
        <v>75</v>
      </c>
      <c r="BK111" s="237">
        <f t="shared" si="9"/>
        <v>0</v>
      </c>
      <c r="BL111" s="4" t="s">
        <v>1095</v>
      </c>
      <c r="BM111" s="236" t="s">
        <v>1721</v>
      </c>
    </row>
    <row r="112" spans="2:65" s="1" customFormat="1" ht="16.5" customHeight="1">
      <c r="B112" s="14"/>
      <c r="C112" s="262" t="s">
        <v>8</v>
      </c>
      <c r="D112" s="262" t="s">
        <v>383</v>
      </c>
      <c r="E112" s="263" t="s">
        <v>1722</v>
      </c>
      <c r="F112" s="264" t="s">
        <v>1158</v>
      </c>
      <c r="G112" s="265" t="s">
        <v>308</v>
      </c>
      <c r="H112" s="266">
        <v>10</v>
      </c>
      <c r="I112" s="24"/>
      <c r="J112" s="268">
        <f t="shared" si="0"/>
        <v>0</v>
      </c>
      <c r="K112" s="264" t="s">
        <v>303</v>
      </c>
      <c r="L112" s="269"/>
      <c r="M112" s="270" t="s">
        <v>3</v>
      </c>
      <c r="N112" s="271" t="s">
        <v>39</v>
      </c>
      <c r="P112" s="234">
        <f t="shared" si="1"/>
        <v>0</v>
      </c>
      <c r="Q112" s="234">
        <v>0</v>
      </c>
      <c r="R112" s="234">
        <f t="shared" si="2"/>
        <v>0</v>
      </c>
      <c r="S112" s="234">
        <v>0</v>
      </c>
      <c r="T112" s="235">
        <f t="shared" si="3"/>
        <v>0</v>
      </c>
      <c r="AR112" s="236" t="s">
        <v>1095</v>
      </c>
      <c r="AT112" s="236" t="s">
        <v>383</v>
      </c>
      <c r="AU112" s="236" t="s">
        <v>75</v>
      </c>
      <c r="AY112" s="4" t="s">
        <v>268</v>
      </c>
      <c r="BE112" s="237">
        <f t="shared" si="4"/>
        <v>0</v>
      </c>
      <c r="BF112" s="237">
        <f t="shared" si="5"/>
        <v>0</v>
      </c>
      <c r="BG112" s="237">
        <f t="shared" si="6"/>
        <v>0</v>
      </c>
      <c r="BH112" s="237">
        <f t="shared" si="7"/>
        <v>0</v>
      </c>
      <c r="BI112" s="237">
        <f t="shared" si="8"/>
        <v>0</v>
      </c>
      <c r="BJ112" s="4" t="s">
        <v>75</v>
      </c>
      <c r="BK112" s="237">
        <f t="shared" si="9"/>
        <v>0</v>
      </c>
      <c r="BL112" s="4" t="s">
        <v>1095</v>
      </c>
      <c r="BM112" s="236" t="s">
        <v>1723</v>
      </c>
    </row>
    <row r="113" spans="2:65" s="1" customFormat="1" ht="16.5" customHeight="1">
      <c r="B113" s="14"/>
      <c r="C113" s="262" t="s">
        <v>411</v>
      </c>
      <c r="D113" s="262" t="s">
        <v>383</v>
      </c>
      <c r="E113" s="263" t="s">
        <v>1724</v>
      </c>
      <c r="F113" s="264" t="s">
        <v>1161</v>
      </c>
      <c r="G113" s="265" t="s">
        <v>308</v>
      </c>
      <c r="H113" s="266">
        <v>10</v>
      </c>
      <c r="I113" s="24"/>
      <c r="J113" s="268">
        <f t="shared" si="0"/>
        <v>0</v>
      </c>
      <c r="K113" s="264" t="s">
        <v>303</v>
      </c>
      <c r="L113" s="269"/>
      <c r="M113" s="270" t="s">
        <v>3</v>
      </c>
      <c r="N113" s="271" t="s">
        <v>39</v>
      </c>
      <c r="P113" s="234">
        <f t="shared" si="1"/>
        <v>0</v>
      </c>
      <c r="Q113" s="234">
        <v>0</v>
      </c>
      <c r="R113" s="234">
        <f t="shared" si="2"/>
        <v>0</v>
      </c>
      <c r="S113" s="234">
        <v>0</v>
      </c>
      <c r="T113" s="235">
        <f t="shared" si="3"/>
        <v>0</v>
      </c>
      <c r="AR113" s="236" t="s">
        <v>1095</v>
      </c>
      <c r="AT113" s="236" t="s">
        <v>383</v>
      </c>
      <c r="AU113" s="236" t="s">
        <v>75</v>
      </c>
      <c r="AY113" s="4" t="s">
        <v>268</v>
      </c>
      <c r="BE113" s="237">
        <f t="shared" si="4"/>
        <v>0</v>
      </c>
      <c r="BF113" s="237">
        <f t="shared" si="5"/>
        <v>0</v>
      </c>
      <c r="BG113" s="237">
        <f t="shared" si="6"/>
        <v>0</v>
      </c>
      <c r="BH113" s="237">
        <f t="shared" si="7"/>
        <v>0</v>
      </c>
      <c r="BI113" s="237">
        <f t="shared" si="8"/>
        <v>0</v>
      </c>
      <c r="BJ113" s="4" t="s">
        <v>75</v>
      </c>
      <c r="BK113" s="237">
        <f t="shared" si="9"/>
        <v>0</v>
      </c>
      <c r="BL113" s="4" t="s">
        <v>1095</v>
      </c>
      <c r="BM113" s="236" t="s">
        <v>1725</v>
      </c>
    </row>
    <row r="114" spans="2:65" s="1" customFormat="1" ht="37.9" customHeight="1">
      <c r="B114" s="14"/>
      <c r="C114" s="262" t="s">
        <v>418</v>
      </c>
      <c r="D114" s="262" t="s">
        <v>383</v>
      </c>
      <c r="E114" s="263" t="s">
        <v>1726</v>
      </c>
      <c r="F114" s="264" t="s">
        <v>1727</v>
      </c>
      <c r="G114" s="265" t="s">
        <v>308</v>
      </c>
      <c r="H114" s="266">
        <v>2</v>
      </c>
      <c r="I114" s="24"/>
      <c r="J114" s="268">
        <f t="shared" si="0"/>
        <v>0</v>
      </c>
      <c r="K114" s="264" t="s">
        <v>303</v>
      </c>
      <c r="L114" s="269"/>
      <c r="M114" s="270" t="s">
        <v>3</v>
      </c>
      <c r="N114" s="271" t="s">
        <v>39</v>
      </c>
      <c r="P114" s="234">
        <f t="shared" si="1"/>
        <v>0</v>
      </c>
      <c r="Q114" s="234">
        <v>0</v>
      </c>
      <c r="R114" s="234">
        <f t="shared" si="2"/>
        <v>0</v>
      </c>
      <c r="S114" s="234">
        <v>0</v>
      </c>
      <c r="T114" s="235">
        <f t="shared" si="3"/>
        <v>0</v>
      </c>
      <c r="AR114" s="236" t="s">
        <v>1095</v>
      </c>
      <c r="AT114" s="236" t="s">
        <v>383</v>
      </c>
      <c r="AU114" s="236" t="s">
        <v>75</v>
      </c>
      <c r="AY114" s="4" t="s">
        <v>268</v>
      </c>
      <c r="BE114" s="237">
        <f t="shared" si="4"/>
        <v>0</v>
      </c>
      <c r="BF114" s="237">
        <f t="shared" si="5"/>
        <v>0</v>
      </c>
      <c r="BG114" s="237">
        <f t="shared" si="6"/>
        <v>0</v>
      </c>
      <c r="BH114" s="237">
        <f t="shared" si="7"/>
        <v>0</v>
      </c>
      <c r="BI114" s="237">
        <f t="shared" si="8"/>
        <v>0</v>
      </c>
      <c r="BJ114" s="4" t="s">
        <v>75</v>
      </c>
      <c r="BK114" s="237">
        <f t="shared" si="9"/>
        <v>0</v>
      </c>
      <c r="BL114" s="4" t="s">
        <v>1095</v>
      </c>
      <c r="BM114" s="236" t="s">
        <v>1728</v>
      </c>
    </row>
    <row r="115" spans="2:65" s="1" customFormat="1" ht="24.2" customHeight="1">
      <c r="B115" s="14"/>
      <c r="C115" s="262" t="s">
        <v>423</v>
      </c>
      <c r="D115" s="262" t="s">
        <v>383</v>
      </c>
      <c r="E115" s="263" t="s">
        <v>1729</v>
      </c>
      <c r="F115" s="264" t="s">
        <v>1164</v>
      </c>
      <c r="G115" s="265" t="s">
        <v>308</v>
      </c>
      <c r="H115" s="266">
        <v>1</v>
      </c>
      <c r="I115" s="24"/>
      <c r="J115" s="268">
        <f t="shared" si="0"/>
        <v>0</v>
      </c>
      <c r="K115" s="264" t="s">
        <v>303</v>
      </c>
      <c r="L115" s="269"/>
      <c r="M115" s="270" t="s">
        <v>3</v>
      </c>
      <c r="N115" s="271" t="s">
        <v>39</v>
      </c>
      <c r="P115" s="234">
        <f t="shared" si="1"/>
        <v>0</v>
      </c>
      <c r="Q115" s="234">
        <v>0</v>
      </c>
      <c r="R115" s="234">
        <f t="shared" si="2"/>
        <v>0</v>
      </c>
      <c r="S115" s="234">
        <v>0</v>
      </c>
      <c r="T115" s="235">
        <f t="shared" si="3"/>
        <v>0</v>
      </c>
      <c r="AR115" s="236" t="s">
        <v>1095</v>
      </c>
      <c r="AT115" s="236" t="s">
        <v>383</v>
      </c>
      <c r="AU115" s="236" t="s">
        <v>75</v>
      </c>
      <c r="AY115" s="4" t="s">
        <v>268</v>
      </c>
      <c r="BE115" s="237">
        <f t="shared" si="4"/>
        <v>0</v>
      </c>
      <c r="BF115" s="237">
        <f t="shared" si="5"/>
        <v>0</v>
      </c>
      <c r="BG115" s="237">
        <f t="shared" si="6"/>
        <v>0</v>
      </c>
      <c r="BH115" s="237">
        <f t="shared" si="7"/>
        <v>0</v>
      </c>
      <c r="BI115" s="237">
        <f t="shared" si="8"/>
        <v>0</v>
      </c>
      <c r="BJ115" s="4" t="s">
        <v>75</v>
      </c>
      <c r="BK115" s="237">
        <f t="shared" si="9"/>
        <v>0</v>
      </c>
      <c r="BL115" s="4" t="s">
        <v>1095</v>
      </c>
      <c r="BM115" s="236" t="s">
        <v>1730</v>
      </c>
    </row>
    <row r="116" spans="2:65" s="1" customFormat="1" ht="24.2" customHeight="1">
      <c r="B116" s="14"/>
      <c r="C116" s="262" t="s">
        <v>429</v>
      </c>
      <c r="D116" s="262" t="s">
        <v>383</v>
      </c>
      <c r="E116" s="263" t="s">
        <v>1731</v>
      </c>
      <c r="F116" s="264" t="s">
        <v>1167</v>
      </c>
      <c r="G116" s="265" t="s">
        <v>308</v>
      </c>
      <c r="H116" s="266">
        <v>3</v>
      </c>
      <c r="I116" s="24"/>
      <c r="J116" s="268">
        <f t="shared" si="0"/>
        <v>0</v>
      </c>
      <c r="K116" s="264" t="s">
        <v>303</v>
      </c>
      <c r="L116" s="269"/>
      <c r="M116" s="270" t="s">
        <v>3</v>
      </c>
      <c r="N116" s="271" t="s">
        <v>39</v>
      </c>
      <c r="P116" s="234">
        <f t="shared" si="1"/>
        <v>0</v>
      </c>
      <c r="Q116" s="234">
        <v>0</v>
      </c>
      <c r="R116" s="234">
        <f t="shared" si="2"/>
        <v>0</v>
      </c>
      <c r="S116" s="234">
        <v>0</v>
      </c>
      <c r="T116" s="235">
        <f t="shared" si="3"/>
        <v>0</v>
      </c>
      <c r="AR116" s="236" t="s">
        <v>1095</v>
      </c>
      <c r="AT116" s="236" t="s">
        <v>383</v>
      </c>
      <c r="AU116" s="236" t="s">
        <v>75</v>
      </c>
      <c r="AY116" s="4" t="s">
        <v>268</v>
      </c>
      <c r="BE116" s="237">
        <f t="shared" si="4"/>
        <v>0</v>
      </c>
      <c r="BF116" s="237">
        <f t="shared" si="5"/>
        <v>0</v>
      </c>
      <c r="BG116" s="237">
        <f t="shared" si="6"/>
        <v>0</v>
      </c>
      <c r="BH116" s="237">
        <f t="shared" si="7"/>
        <v>0</v>
      </c>
      <c r="BI116" s="237">
        <f t="shared" si="8"/>
        <v>0</v>
      </c>
      <c r="BJ116" s="4" t="s">
        <v>75</v>
      </c>
      <c r="BK116" s="237">
        <f t="shared" si="9"/>
        <v>0</v>
      </c>
      <c r="BL116" s="4" t="s">
        <v>1095</v>
      </c>
      <c r="BM116" s="236" t="s">
        <v>1732</v>
      </c>
    </row>
    <row r="117" spans="2:65" s="1" customFormat="1" ht="24.2" customHeight="1">
      <c r="B117" s="14"/>
      <c r="C117" s="262" t="s">
        <v>434</v>
      </c>
      <c r="D117" s="262" t="s">
        <v>383</v>
      </c>
      <c r="E117" s="263" t="s">
        <v>1733</v>
      </c>
      <c r="F117" s="264" t="s">
        <v>1734</v>
      </c>
      <c r="G117" s="265" t="s">
        <v>308</v>
      </c>
      <c r="H117" s="266">
        <v>1</v>
      </c>
      <c r="I117" s="24"/>
      <c r="J117" s="268">
        <f t="shared" si="0"/>
        <v>0</v>
      </c>
      <c r="K117" s="264" t="s">
        <v>303</v>
      </c>
      <c r="L117" s="269"/>
      <c r="M117" s="270" t="s">
        <v>3</v>
      </c>
      <c r="N117" s="271" t="s">
        <v>39</v>
      </c>
      <c r="P117" s="234">
        <f t="shared" si="1"/>
        <v>0</v>
      </c>
      <c r="Q117" s="234">
        <v>0</v>
      </c>
      <c r="R117" s="234">
        <f t="shared" si="2"/>
        <v>0</v>
      </c>
      <c r="S117" s="234">
        <v>0</v>
      </c>
      <c r="T117" s="235">
        <f t="shared" si="3"/>
        <v>0</v>
      </c>
      <c r="AR117" s="236" t="s">
        <v>1095</v>
      </c>
      <c r="AT117" s="236" t="s">
        <v>383</v>
      </c>
      <c r="AU117" s="236" t="s">
        <v>75</v>
      </c>
      <c r="AY117" s="4" t="s">
        <v>268</v>
      </c>
      <c r="BE117" s="237">
        <f t="shared" si="4"/>
        <v>0</v>
      </c>
      <c r="BF117" s="237">
        <f t="shared" si="5"/>
        <v>0</v>
      </c>
      <c r="BG117" s="237">
        <f t="shared" si="6"/>
        <v>0</v>
      </c>
      <c r="BH117" s="237">
        <f t="shared" si="7"/>
        <v>0</v>
      </c>
      <c r="BI117" s="237">
        <f t="shared" si="8"/>
        <v>0</v>
      </c>
      <c r="BJ117" s="4" t="s">
        <v>75</v>
      </c>
      <c r="BK117" s="237">
        <f t="shared" si="9"/>
        <v>0</v>
      </c>
      <c r="BL117" s="4" t="s">
        <v>1095</v>
      </c>
      <c r="BM117" s="236" t="s">
        <v>1735</v>
      </c>
    </row>
    <row r="118" spans="2:65" s="1" customFormat="1" ht="16.5" customHeight="1">
      <c r="B118" s="14"/>
      <c r="C118" s="262" t="s">
        <v>441</v>
      </c>
      <c r="D118" s="262" t="s">
        <v>383</v>
      </c>
      <c r="E118" s="263" t="s">
        <v>1736</v>
      </c>
      <c r="F118" s="264" t="s">
        <v>1170</v>
      </c>
      <c r="G118" s="265" t="s">
        <v>308</v>
      </c>
      <c r="H118" s="266">
        <v>2</v>
      </c>
      <c r="I118" s="24"/>
      <c r="J118" s="268">
        <f t="shared" si="0"/>
        <v>0</v>
      </c>
      <c r="K118" s="264" t="s">
        <v>303</v>
      </c>
      <c r="L118" s="269"/>
      <c r="M118" s="270" t="s">
        <v>3</v>
      </c>
      <c r="N118" s="271" t="s">
        <v>39</v>
      </c>
      <c r="P118" s="234">
        <f t="shared" si="1"/>
        <v>0</v>
      </c>
      <c r="Q118" s="234">
        <v>0</v>
      </c>
      <c r="R118" s="234">
        <f t="shared" si="2"/>
        <v>0</v>
      </c>
      <c r="S118" s="234">
        <v>0</v>
      </c>
      <c r="T118" s="235">
        <f t="shared" si="3"/>
        <v>0</v>
      </c>
      <c r="AR118" s="236" t="s">
        <v>1095</v>
      </c>
      <c r="AT118" s="236" t="s">
        <v>383</v>
      </c>
      <c r="AU118" s="236" t="s">
        <v>75</v>
      </c>
      <c r="AY118" s="4" t="s">
        <v>268</v>
      </c>
      <c r="BE118" s="237">
        <f t="shared" si="4"/>
        <v>0</v>
      </c>
      <c r="BF118" s="237">
        <f t="shared" si="5"/>
        <v>0</v>
      </c>
      <c r="BG118" s="237">
        <f t="shared" si="6"/>
        <v>0</v>
      </c>
      <c r="BH118" s="237">
        <f t="shared" si="7"/>
        <v>0</v>
      </c>
      <c r="BI118" s="237">
        <f t="shared" si="8"/>
        <v>0</v>
      </c>
      <c r="BJ118" s="4" t="s">
        <v>75</v>
      </c>
      <c r="BK118" s="237">
        <f t="shared" si="9"/>
        <v>0</v>
      </c>
      <c r="BL118" s="4" t="s">
        <v>1095</v>
      </c>
      <c r="BM118" s="236" t="s">
        <v>1737</v>
      </c>
    </row>
    <row r="119" spans="2:65" s="214" customFormat="1" ht="25.9" customHeight="1">
      <c r="B119" s="213"/>
      <c r="D119" s="215" t="s">
        <v>67</v>
      </c>
      <c r="E119" s="216" t="s">
        <v>77</v>
      </c>
      <c r="F119" s="216" t="s">
        <v>1172</v>
      </c>
      <c r="J119" s="217">
        <f>BK119</f>
        <v>0</v>
      </c>
      <c r="L119" s="213"/>
      <c r="M119" s="218"/>
      <c r="P119" s="219">
        <f>SUM(P120:P123)</f>
        <v>0</v>
      </c>
      <c r="R119" s="219">
        <f>SUM(R120:R123)</f>
        <v>0</v>
      </c>
      <c r="T119" s="220">
        <f>SUM(T120:T123)</f>
        <v>0</v>
      </c>
      <c r="AR119" s="215" t="s">
        <v>275</v>
      </c>
      <c r="AT119" s="221" t="s">
        <v>67</v>
      </c>
      <c r="AU119" s="221" t="s">
        <v>68</v>
      </c>
      <c r="AY119" s="215" t="s">
        <v>268</v>
      </c>
      <c r="BK119" s="222">
        <f>SUM(BK120:BK123)</f>
        <v>0</v>
      </c>
    </row>
    <row r="120" spans="2:65" s="1" customFormat="1" ht="33" customHeight="1">
      <c r="B120" s="14"/>
      <c r="C120" s="262" t="s">
        <v>447</v>
      </c>
      <c r="D120" s="262" t="s">
        <v>383</v>
      </c>
      <c r="E120" s="263" t="s">
        <v>1738</v>
      </c>
      <c r="F120" s="264" t="s">
        <v>1174</v>
      </c>
      <c r="G120" s="265" t="s">
        <v>184</v>
      </c>
      <c r="H120" s="266">
        <v>2</v>
      </c>
      <c r="I120" s="24"/>
      <c r="J120" s="268">
        <f>ROUND(I120*H120,2)</f>
        <v>0</v>
      </c>
      <c r="K120" s="264" t="s">
        <v>303</v>
      </c>
      <c r="L120" s="269"/>
      <c r="M120" s="270" t="s">
        <v>3</v>
      </c>
      <c r="N120" s="271" t="s">
        <v>39</v>
      </c>
      <c r="P120" s="234">
        <f>O120*H120</f>
        <v>0</v>
      </c>
      <c r="Q120" s="234">
        <v>0</v>
      </c>
      <c r="R120" s="234">
        <f>Q120*H120</f>
        <v>0</v>
      </c>
      <c r="S120" s="234">
        <v>0</v>
      </c>
      <c r="T120" s="235">
        <f>S120*H120</f>
        <v>0</v>
      </c>
      <c r="AR120" s="236" t="s">
        <v>1095</v>
      </c>
      <c r="AT120" s="236" t="s">
        <v>383</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1095</v>
      </c>
      <c r="BM120" s="236" t="s">
        <v>1739</v>
      </c>
    </row>
    <row r="121" spans="2:65" s="1" customFormat="1" ht="33" customHeight="1">
      <c r="B121" s="14"/>
      <c r="C121" s="262" t="s">
        <v>454</v>
      </c>
      <c r="D121" s="262" t="s">
        <v>383</v>
      </c>
      <c r="E121" s="263" t="s">
        <v>1740</v>
      </c>
      <c r="F121" s="264" t="s">
        <v>1180</v>
      </c>
      <c r="G121" s="265" t="s">
        <v>195</v>
      </c>
      <c r="H121" s="266">
        <v>3</v>
      </c>
      <c r="I121" s="24"/>
      <c r="J121" s="268">
        <f>ROUND(I121*H121,2)</f>
        <v>0</v>
      </c>
      <c r="K121" s="264" t="s">
        <v>303</v>
      </c>
      <c r="L121" s="269"/>
      <c r="M121" s="270" t="s">
        <v>3</v>
      </c>
      <c r="N121" s="271" t="s">
        <v>39</v>
      </c>
      <c r="P121" s="234">
        <f>O121*H121</f>
        <v>0</v>
      </c>
      <c r="Q121" s="234">
        <v>0</v>
      </c>
      <c r="R121" s="234">
        <f>Q121*H121</f>
        <v>0</v>
      </c>
      <c r="S121" s="234">
        <v>0</v>
      </c>
      <c r="T121" s="235">
        <f>S121*H121</f>
        <v>0</v>
      </c>
      <c r="AR121" s="236" t="s">
        <v>1095</v>
      </c>
      <c r="AT121" s="236" t="s">
        <v>383</v>
      </c>
      <c r="AU121" s="236" t="s">
        <v>75</v>
      </c>
      <c r="AY121" s="4" t="s">
        <v>268</v>
      </c>
      <c r="BE121" s="237">
        <f>IF(N121="základní",J121,0)</f>
        <v>0</v>
      </c>
      <c r="BF121" s="237">
        <f>IF(N121="snížená",J121,0)</f>
        <v>0</v>
      </c>
      <c r="BG121" s="237">
        <f>IF(N121="zákl. přenesená",J121,0)</f>
        <v>0</v>
      </c>
      <c r="BH121" s="237">
        <f>IF(N121="sníž. přenesená",J121,0)</f>
        <v>0</v>
      </c>
      <c r="BI121" s="237">
        <f>IF(N121="nulová",J121,0)</f>
        <v>0</v>
      </c>
      <c r="BJ121" s="4" t="s">
        <v>75</v>
      </c>
      <c r="BK121" s="237">
        <f>ROUND(I121*H121,2)</f>
        <v>0</v>
      </c>
      <c r="BL121" s="4" t="s">
        <v>1095</v>
      </c>
      <c r="BM121" s="236" t="s">
        <v>1741</v>
      </c>
    </row>
    <row r="122" spans="2:65" s="1" customFormat="1" ht="33" customHeight="1">
      <c r="B122" s="14"/>
      <c r="C122" s="262" t="s">
        <v>459</v>
      </c>
      <c r="D122" s="262" t="s">
        <v>383</v>
      </c>
      <c r="E122" s="263" t="s">
        <v>1742</v>
      </c>
      <c r="F122" s="264" t="s">
        <v>1183</v>
      </c>
      <c r="G122" s="265" t="s">
        <v>195</v>
      </c>
      <c r="H122" s="266">
        <v>25</v>
      </c>
      <c r="I122" s="24"/>
      <c r="J122" s="268">
        <f>ROUND(I122*H122,2)</f>
        <v>0</v>
      </c>
      <c r="K122" s="264" t="s">
        <v>303</v>
      </c>
      <c r="L122" s="269"/>
      <c r="M122" s="270" t="s">
        <v>3</v>
      </c>
      <c r="N122" s="271" t="s">
        <v>39</v>
      </c>
      <c r="P122" s="234">
        <f>O122*H122</f>
        <v>0</v>
      </c>
      <c r="Q122" s="234">
        <v>0</v>
      </c>
      <c r="R122" s="234">
        <f>Q122*H122</f>
        <v>0</v>
      </c>
      <c r="S122" s="234">
        <v>0</v>
      </c>
      <c r="T122" s="235">
        <f>S122*H122</f>
        <v>0</v>
      </c>
      <c r="AR122" s="236" t="s">
        <v>1095</v>
      </c>
      <c r="AT122" s="236" t="s">
        <v>383</v>
      </c>
      <c r="AU122" s="236" t="s">
        <v>75</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1095</v>
      </c>
      <c r="BM122" s="236" t="s">
        <v>1743</v>
      </c>
    </row>
    <row r="123" spans="2:65" s="1" customFormat="1" ht="33" customHeight="1">
      <c r="B123" s="14"/>
      <c r="C123" s="262" t="s">
        <v>464</v>
      </c>
      <c r="D123" s="262" t="s">
        <v>383</v>
      </c>
      <c r="E123" s="263" t="s">
        <v>1744</v>
      </c>
      <c r="F123" s="264" t="s">
        <v>1195</v>
      </c>
      <c r="G123" s="265" t="s">
        <v>195</v>
      </c>
      <c r="H123" s="266">
        <v>2</v>
      </c>
      <c r="I123" s="24"/>
      <c r="J123" s="268">
        <f>ROUND(I123*H123,2)</f>
        <v>0</v>
      </c>
      <c r="K123" s="264" t="s">
        <v>303</v>
      </c>
      <c r="L123" s="269"/>
      <c r="M123" s="270" t="s">
        <v>3</v>
      </c>
      <c r="N123" s="271" t="s">
        <v>39</v>
      </c>
      <c r="P123" s="234">
        <f>O123*H123</f>
        <v>0</v>
      </c>
      <c r="Q123" s="234">
        <v>0</v>
      </c>
      <c r="R123" s="234">
        <f>Q123*H123</f>
        <v>0</v>
      </c>
      <c r="S123" s="234">
        <v>0</v>
      </c>
      <c r="T123" s="235">
        <f>S123*H123</f>
        <v>0</v>
      </c>
      <c r="AR123" s="236" t="s">
        <v>1095</v>
      </c>
      <c r="AT123" s="236" t="s">
        <v>383</v>
      </c>
      <c r="AU123" s="236" t="s">
        <v>75</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1095</v>
      </c>
      <c r="BM123" s="236" t="s">
        <v>1745</v>
      </c>
    </row>
    <row r="124" spans="2:65" s="214" customFormat="1" ht="25.9" customHeight="1">
      <c r="B124" s="213"/>
      <c r="D124" s="215" t="s">
        <v>67</v>
      </c>
      <c r="E124" s="216" t="s">
        <v>186</v>
      </c>
      <c r="F124" s="216" t="s">
        <v>1188</v>
      </c>
      <c r="J124" s="217">
        <f>BK124</f>
        <v>0</v>
      </c>
      <c r="L124" s="213"/>
      <c r="M124" s="218"/>
      <c r="P124" s="219">
        <f>SUM(P125:P126)</f>
        <v>0</v>
      </c>
      <c r="R124" s="219">
        <f>SUM(R125:R126)</f>
        <v>0</v>
      </c>
      <c r="T124" s="220">
        <f>SUM(T125:T126)</f>
        <v>0</v>
      </c>
      <c r="AR124" s="215" t="s">
        <v>275</v>
      </c>
      <c r="AT124" s="221" t="s">
        <v>67</v>
      </c>
      <c r="AU124" s="221" t="s">
        <v>68</v>
      </c>
      <c r="AY124" s="215" t="s">
        <v>268</v>
      </c>
      <c r="BK124" s="222">
        <f>SUM(BK125:BK126)</f>
        <v>0</v>
      </c>
    </row>
    <row r="125" spans="2:65" s="1" customFormat="1" ht="33" customHeight="1">
      <c r="B125" s="14"/>
      <c r="C125" s="262" t="s">
        <v>470</v>
      </c>
      <c r="D125" s="262" t="s">
        <v>383</v>
      </c>
      <c r="E125" s="263" t="s">
        <v>1746</v>
      </c>
      <c r="F125" s="264" t="s">
        <v>1177</v>
      </c>
      <c r="G125" s="265" t="s">
        <v>195</v>
      </c>
      <c r="H125" s="266">
        <v>26</v>
      </c>
      <c r="I125" s="24"/>
      <c r="J125" s="268">
        <f>ROUND(I125*H125,2)</f>
        <v>0</v>
      </c>
      <c r="K125" s="264" t="s">
        <v>303</v>
      </c>
      <c r="L125" s="269"/>
      <c r="M125" s="270" t="s">
        <v>3</v>
      </c>
      <c r="N125" s="271" t="s">
        <v>39</v>
      </c>
      <c r="P125" s="234">
        <f>O125*H125</f>
        <v>0</v>
      </c>
      <c r="Q125" s="234">
        <v>0</v>
      </c>
      <c r="R125" s="234">
        <f>Q125*H125</f>
        <v>0</v>
      </c>
      <c r="S125" s="234">
        <v>0</v>
      </c>
      <c r="T125" s="235">
        <f>S125*H125</f>
        <v>0</v>
      </c>
      <c r="AR125" s="236" t="s">
        <v>1095</v>
      </c>
      <c r="AT125" s="236" t="s">
        <v>383</v>
      </c>
      <c r="AU125" s="236" t="s">
        <v>75</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1095</v>
      </c>
      <c r="BM125" s="236" t="s">
        <v>1747</v>
      </c>
    </row>
    <row r="126" spans="2:65" s="1" customFormat="1" ht="33" customHeight="1">
      <c r="B126" s="14"/>
      <c r="C126" s="262" t="s">
        <v>475</v>
      </c>
      <c r="D126" s="262" t="s">
        <v>383</v>
      </c>
      <c r="E126" s="263" t="s">
        <v>1744</v>
      </c>
      <c r="F126" s="264" t="s">
        <v>1195</v>
      </c>
      <c r="G126" s="265" t="s">
        <v>195</v>
      </c>
      <c r="H126" s="266">
        <v>24</v>
      </c>
      <c r="I126" s="24"/>
      <c r="J126" s="268">
        <f>ROUND(I126*H126,2)</f>
        <v>0</v>
      </c>
      <c r="K126" s="264" t="s">
        <v>303</v>
      </c>
      <c r="L126" s="269"/>
      <c r="M126" s="270" t="s">
        <v>3</v>
      </c>
      <c r="N126" s="271" t="s">
        <v>39</v>
      </c>
      <c r="P126" s="234">
        <f>O126*H126</f>
        <v>0</v>
      </c>
      <c r="Q126" s="234">
        <v>0</v>
      </c>
      <c r="R126" s="234">
        <f>Q126*H126</f>
        <v>0</v>
      </c>
      <c r="S126" s="234">
        <v>0</v>
      </c>
      <c r="T126" s="235">
        <f>S126*H126</f>
        <v>0</v>
      </c>
      <c r="AR126" s="236" t="s">
        <v>1095</v>
      </c>
      <c r="AT126" s="236" t="s">
        <v>383</v>
      </c>
      <c r="AU126" s="236" t="s">
        <v>75</v>
      </c>
      <c r="AY126" s="4" t="s">
        <v>268</v>
      </c>
      <c r="BE126" s="237">
        <f>IF(N126="základní",J126,0)</f>
        <v>0</v>
      </c>
      <c r="BF126" s="237">
        <f>IF(N126="snížená",J126,0)</f>
        <v>0</v>
      </c>
      <c r="BG126" s="237">
        <f>IF(N126="zákl. přenesená",J126,0)</f>
        <v>0</v>
      </c>
      <c r="BH126" s="237">
        <f>IF(N126="sníž. přenesená",J126,0)</f>
        <v>0</v>
      </c>
      <c r="BI126" s="237">
        <f>IF(N126="nulová",J126,0)</f>
        <v>0</v>
      </c>
      <c r="BJ126" s="4" t="s">
        <v>75</v>
      </c>
      <c r="BK126" s="237">
        <f>ROUND(I126*H126,2)</f>
        <v>0</v>
      </c>
      <c r="BL126" s="4" t="s">
        <v>1095</v>
      </c>
      <c r="BM126" s="236" t="s">
        <v>1748</v>
      </c>
    </row>
    <row r="127" spans="2:65" s="214" customFormat="1" ht="25.9" customHeight="1">
      <c r="B127" s="213"/>
      <c r="D127" s="215" t="s">
        <v>67</v>
      </c>
      <c r="E127" s="216" t="s">
        <v>275</v>
      </c>
      <c r="F127" s="216" t="s">
        <v>1197</v>
      </c>
      <c r="J127" s="217">
        <f>BK127</f>
        <v>0</v>
      </c>
      <c r="L127" s="213"/>
      <c r="M127" s="218"/>
      <c r="P127" s="219">
        <f>SUM(P128:P130)</f>
        <v>0</v>
      </c>
      <c r="R127" s="219">
        <f>SUM(R128:R130)</f>
        <v>0</v>
      </c>
      <c r="T127" s="220">
        <f>SUM(T128:T130)</f>
        <v>0</v>
      </c>
      <c r="AR127" s="215" t="s">
        <v>275</v>
      </c>
      <c r="AT127" s="221" t="s">
        <v>67</v>
      </c>
      <c r="AU127" s="221" t="s">
        <v>68</v>
      </c>
      <c r="AY127" s="215" t="s">
        <v>268</v>
      </c>
      <c r="BK127" s="222">
        <f>SUM(BK128:BK130)</f>
        <v>0</v>
      </c>
    </row>
    <row r="128" spans="2:65" s="1" customFormat="1" ht="21.75" customHeight="1">
      <c r="B128" s="14"/>
      <c r="C128" s="262" t="s">
        <v>480</v>
      </c>
      <c r="D128" s="262" t="s">
        <v>383</v>
      </c>
      <c r="E128" s="263" t="s">
        <v>1749</v>
      </c>
      <c r="F128" s="264" t="s">
        <v>1199</v>
      </c>
      <c r="G128" s="265" t="s">
        <v>184</v>
      </c>
      <c r="H128" s="266">
        <v>3</v>
      </c>
      <c r="I128" s="24"/>
      <c r="J128" s="268">
        <f>ROUND(I128*H128,2)</f>
        <v>0</v>
      </c>
      <c r="K128" s="264" t="s">
        <v>303</v>
      </c>
      <c r="L128" s="269"/>
      <c r="M128" s="270" t="s">
        <v>3</v>
      </c>
      <c r="N128" s="271" t="s">
        <v>39</v>
      </c>
      <c r="P128" s="234">
        <f>O128*H128</f>
        <v>0</v>
      </c>
      <c r="Q128" s="234">
        <v>0</v>
      </c>
      <c r="R128" s="234">
        <f>Q128*H128</f>
        <v>0</v>
      </c>
      <c r="S128" s="234">
        <v>0</v>
      </c>
      <c r="T128" s="235">
        <f>S128*H128</f>
        <v>0</v>
      </c>
      <c r="AR128" s="236" t="s">
        <v>1095</v>
      </c>
      <c r="AT128" s="236" t="s">
        <v>383</v>
      </c>
      <c r="AU128" s="236" t="s">
        <v>75</v>
      </c>
      <c r="AY128" s="4" t="s">
        <v>268</v>
      </c>
      <c r="BE128" s="237">
        <f>IF(N128="základní",J128,0)</f>
        <v>0</v>
      </c>
      <c r="BF128" s="237">
        <f>IF(N128="snížená",J128,0)</f>
        <v>0</v>
      </c>
      <c r="BG128" s="237">
        <f>IF(N128="zákl. přenesená",J128,0)</f>
        <v>0</v>
      </c>
      <c r="BH128" s="237">
        <f>IF(N128="sníž. přenesená",J128,0)</f>
        <v>0</v>
      </c>
      <c r="BI128" s="237">
        <f>IF(N128="nulová",J128,0)</f>
        <v>0</v>
      </c>
      <c r="BJ128" s="4" t="s">
        <v>75</v>
      </c>
      <c r="BK128" s="237">
        <f>ROUND(I128*H128,2)</f>
        <v>0</v>
      </c>
      <c r="BL128" s="4" t="s">
        <v>1095</v>
      </c>
      <c r="BM128" s="236" t="s">
        <v>1750</v>
      </c>
    </row>
    <row r="129" spans="2:65" s="1" customFormat="1" ht="16.5" customHeight="1">
      <c r="B129" s="14"/>
      <c r="C129" s="262" t="s">
        <v>486</v>
      </c>
      <c r="D129" s="262" t="s">
        <v>383</v>
      </c>
      <c r="E129" s="263" t="s">
        <v>1751</v>
      </c>
      <c r="F129" s="264" t="s">
        <v>1202</v>
      </c>
      <c r="G129" s="265" t="s">
        <v>184</v>
      </c>
      <c r="H129" s="266">
        <v>16</v>
      </c>
      <c r="I129" s="24"/>
      <c r="J129" s="268">
        <f>ROUND(I129*H129,2)</f>
        <v>0</v>
      </c>
      <c r="K129" s="264" t="s">
        <v>303</v>
      </c>
      <c r="L129" s="269"/>
      <c r="M129" s="270" t="s">
        <v>3</v>
      </c>
      <c r="N129" s="271" t="s">
        <v>39</v>
      </c>
      <c r="P129" s="234">
        <f>O129*H129</f>
        <v>0</v>
      </c>
      <c r="Q129" s="234">
        <v>0</v>
      </c>
      <c r="R129" s="234">
        <f>Q129*H129</f>
        <v>0</v>
      </c>
      <c r="S129" s="234">
        <v>0</v>
      </c>
      <c r="T129" s="235">
        <f>S129*H129</f>
        <v>0</v>
      </c>
      <c r="AR129" s="236" t="s">
        <v>1095</v>
      </c>
      <c r="AT129" s="236" t="s">
        <v>383</v>
      </c>
      <c r="AU129" s="236" t="s">
        <v>75</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1095</v>
      </c>
      <c r="BM129" s="236" t="s">
        <v>1752</v>
      </c>
    </row>
    <row r="130" spans="2:65" s="1" customFormat="1" ht="16.5" customHeight="1">
      <c r="B130" s="14"/>
      <c r="C130" s="262" t="s">
        <v>495</v>
      </c>
      <c r="D130" s="262" t="s">
        <v>383</v>
      </c>
      <c r="E130" s="263" t="s">
        <v>1753</v>
      </c>
      <c r="F130" s="264" t="s">
        <v>1205</v>
      </c>
      <c r="G130" s="265" t="s">
        <v>184</v>
      </c>
      <c r="H130" s="266">
        <v>5</v>
      </c>
      <c r="I130" s="24"/>
      <c r="J130" s="268">
        <f>ROUND(I130*H130,2)</f>
        <v>0</v>
      </c>
      <c r="K130" s="264" t="s">
        <v>303</v>
      </c>
      <c r="L130" s="269"/>
      <c r="M130" s="270" t="s">
        <v>3</v>
      </c>
      <c r="N130" s="271" t="s">
        <v>39</v>
      </c>
      <c r="P130" s="234">
        <f>O130*H130</f>
        <v>0</v>
      </c>
      <c r="Q130" s="234">
        <v>0</v>
      </c>
      <c r="R130" s="234">
        <f>Q130*H130</f>
        <v>0</v>
      </c>
      <c r="S130" s="234">
        <v>0</v>
      </c>
      <c r="T130" s="235">
        <f>S130*H130</f>
        <v>0</v>
      </c>
      <c r="AR130" s="236" t="s">
        <v>1095</v>
      </c>
      <c r="AT130" s="236" t="s">
        <v>383</v>
      </c>
      <c r="AU130" s="236" t="s">
        <v>75</v>
      </c>
      <c r="AY130" s="4" t="s">
        <v>268</v>
      </c>
      <c r="BE130" s="237">
        <f>IF(N130="základní",J130,0)</f>
        <v>0</v>
      </c>
      <c r="BF130" s="237">
        <f>IF(N130="snížená",J130,0)</f>
        <v>0</v>
      </c>
      <c r="BG130" s="237">
        <f>IF(N130="zákl. přenesená",J130,0)</f>
        <v>0</v>
      </c>
      <c r="BH130" s="237">
        <f>IF(N130="sníž. přenesená",J130,0)</f>
        <v>0</v>
      </c>
      <c r="BI130" s="237">
        <f>IF(N130="nulová",J130,0)</f>
        <v>0</v>
      </c>
      <c r="BJ130" s="4" t="s">
        <v>75</v>
      </c>
      <c r="BK130" s="237">
        <f>ROUND(I130*H130,2)</f>
        <v>0</v>
      </c>
      <c r="BL130" s="4" t="s">
        <v>1095</v>
      </c>
      <c r="BM130" s="236" t="s">
        <v>1754</v>
      </c>
    </row>
    <row r="131" spans="2:65" s="214" customFormat="1" ht="25.9" customHeight="1">
      <c r="B131" s="213"/>
      <c r="D131" s="215" t="s">
        <v>67</v>
      </c>
      <c r="E131" s="216" t="s">
        <v>299</v>
      </c>
      <c r="F131" s="216" t="s">
        <v>1207</v>
      </c>
      <c r="J131" s="217">
        <f>BK131</f>
        <v>0</v>
      </c>
      <c r="L131" s="213"/>
      <c r="M131" s="218"/>
      <c r="P131" s="219">
        <f>SUM(P132:P135)</f>
        <v>0</v>
      </c>
      <c r="R131" s="219">
        <f>SUM(R132:R135)</f>
        <v>0</v>
      </c>
      <c r="T131" s="220">
        <f>SUM(T132:T135)</f>
        <v>0</v>
      </c>
      <c r="AR131" s="215" t="s">
        <v>275</v>
      </c>
      <c r="AT131" s="221" t="s">
        <v>67</v>
      </c>
      <c r="AU131" s="221" t="s">
        <v>68</v>
      </c>
      <c r="AY131" s="215" t="s">
        <v>268</v>
      </c>
      <c r="BK131" s="222">
        <f>SUM(BK132:BK135)</f>
        <v>0</v>
      </c>
    </row>
    <row r="132" spans="2:65" s="1" customFormat="1" ht="24.2" customHeight="1">
      <c r="B132" s="14"/>
      <c r="C132" s="225" t="s">
        <v>502</v>
      </c>
      <c r="D132" s="225" t="s">
        <v>271</v>
      </c>
      <c r="E132" s="226" t="s">
        <v>1208</v>
      </c>
      <c r="F132" s="227" t="s">
        <v>1209</v>
      </c>
      <c r="G132" s="228" t="s">
        <v>1094</v>
      </c>
      <c r="H132" s="229">
        <v>1</v>
      </c>
      <c r="I132" s="22"/>
      <c r="J132" s="231">
        <f>ROUND(I132*H132,2)</f>
        <v>0</v>
      </c>
      <c r="K132" s="227" t="s">
        <v>303</v>
      </c>
      <c r="L132" s="14"/>
      <c r="M132" s="232" t="s">
        <v>3</v>
      </c>
      <c r="N132" s="233" t="s">
        <v>39</v>
      </c>
      <c r="P132" s="234">
        <f>O132*H132</f>
        <v>0</v>
      </c>
      <c r="Q132" s="234">
        <v>0</v>
      </c>
      <c r="R132" s="234">
        <f>Q132*H132</f>
        <v>0</v>
      </c>
      <c r="S132" s="234">
        <v>0</v>
      </c>
      <c r="T132" s="235">
        <f>S132*H132</f>
        <v>0</v>
      </c>
      <c r="AR132" s="236" t="s">
        <v>1095</v>
      </c>
      <c r="AT132" s="236" t="s">
        <v>271</v>
      </c>
      <c r="AU132" s="236" t="s">
        <v>75</v>
      </c>
      <c r="AY132" s="4" t="s">
        <v>268</v>
      </c>
      <c r="BE132" s="237">
        <f>IF(N132="základní",J132,0)</f>
        <v>0</v>
      </c>
      <c r="BF132" s="237">
        <f>IF(N132="snížená",J132,0)</f>
        <v>0</v>
      </c>
      <c r="BG132" s="237">
        <f>IF(N132="zákl. přenesená",J132,0)</f>
        <v>0</v>
      </c>
      <c r="BH132" s="237">
        <f>IF(N132="sníž. přenesená",J132,0)</f>
        <v>0</v>
      </c>
      <c r="BI132" s="237">
        <f>IF(N132="nulová",J132,0)</f>
        <v>0</v>
      </c>
      <c r="BJ132" s="4" t="s">
        <v>75</v>
      </c>
      <c r="BK132" s="237">
        <f>ROUND(I132*H132,2)</f>
        <v>0</v>
      </c>
      <c r="BL132" s="4" t="s">
        <v>1095</v>
      </c>
      <c r="BM132" s="236" t="s">
        <v>1755</v>
      </c>
    </row>
    <row r="133" spans="2:65" s="1" customFormat="1" ht="37.9" customHeight="1">
      <c r="B133" s="14"/>
      <c r="C133" s="225" t="s">
        <v>511</v>
      </c>
      <c r="D133" s="225" t="s">
        <v>271</v>
      </c>
      <c r="E133" s="226" t="s">
        <v>1211</v>
      </c>
      <c r="F133" s="227" t="s">
        <v>1212</v>
      </c>
      <c r="G133" s="228" t="s">
        <v>1094</v>
      </c>
      <c r="H133" s="229">
        <v>1</v>
      </c>
      <c r="I133" s="22"/>
      <c r="J133" s="231">
        <f>ROUND(I133*H133,2)</f>
        <v>0</v>
      </c>
      <c r="K133" s="227" t="s">
        <v>303</v>
      </c>
      <c r="L133" s="14"/>
      <c r="M133" s="232" t="s">
        <v>3</v>
      </c>
      <c r="N133" s="233" t="s">
        <v>39</v>
      </c>
      <c r="P133" s="234">
        <f>O133*H133</f>
        <v>0</v>
      </c>
      <c r="Q133" s="234">
        <v>0</v>
      </c>
      <c r="R133" s="234">
        <f>Q133*H133</f>
        <v>0</v>
      </c>
      <c r="S133" s="234">
        <v>0</v>
      </c>
      <c r="T133" s="235">
        <f>S133*H133</f>
        <v>0</v>
      </c>
      <c r="AR133" s="236" t="s">
        <v>1095</v>
      </c>
      <c r="AT133" s="236" t="s">
        <v>271</v>
      </c>
      <c r="AU133" s="236" t="s">
        <v>75</v>
      </c>
      <c r="AY133" s="4" t="s">
        <v>268</v>
      </c>
      <c r="BE133" s="237">
        <f>IF(N133="základní",J133,0)</f>
        <v>0</v>
      </c>
      <c r="BF133" s="237">
        <f>IF(N133="snížená",J133,0)</f>
        <v>0</v>
      </c>
      <c r="BG133" s="237">
        <f>IF(N133="zákl. přenesená",J133,0)</f>
        <v>0</v>
      </c>
      <c r="BH133" s="237">
        <f>IF(N133="sníž. přenesená",J133,0)</f>
        <v>0</v>
      </c>
      <c r="BI133" s="237">
        <f>IF(N133="nulová",J133,0)</f>
        <v>0</v>
      </c>
      <c r="BJ133" s="4" t="s">
        <v>75</v>
      </c>
      <c r="BK133" s="237">
        <f>ROUND(I133*H133,2)</f>
        <v>0</v>
      </c>
      <c r="BL133" s="4" t="s">
        <v>1095</v>
      </c>
      <c r="BM133" s="236" t="s">
        <v>1756</v>
      </c>
    </row>
    <row r="134" spans="2:65" s="1" customFormat="1" ht="16.5" customHeight="1">
      <c r="B134" s="14"/>
      <c r="C134" s="225" t="s">
        <v>516</v>
      </c>
      <c r="D134" s="225" t="s">
        <v>271</v>
      </c>
      <c r="E134" s="226" t="s">
        <v>1214</v>
      </c>
      <c r="F134" s="227" t="s">
        <v>1215</v>
      </c>
      <c r="G134" s="228" t="s">
        <v>1094</v>
      </c>
      <c r="H134" s="229">
        <v>1</v>
      </c>
      <c r="I134" s="22"/>
      <c r="J134" s="231">
        <f>ROUND(I134*H134,2)</f>
        <v>0</v>
      </c>
      <c r="K134" s="227" t="s">
        <v>303</v>
      </c>
      <c r="L134" s="14"/>
      <c r="M134" s="232" t="s">
        <v>3</v>
      </c>
      <c r="N134" s="233" t="s">
        <v>39</v>
      </c>
      <c r="P134" s="234">
        <f>O134*H134</f>
        <v>0</v>
      </c>
      <c r="Q134" s="234">
        <v>0</v>
      </c>
      <c r="R134" s="234">
        <f>Q134*H134</f>
        <v>0</v>
      </c>
      <c r="S134" s="234">
        <v>0</v>
      </c>
      <c r="T134" s="235">
        <f>S134*H134</f>
        <v>0</v>
      </c>
      <c r="AR134" s="236" t="s">
        <v>1095</v>
      </c>
      <c r="AT134" s="236" t="s">
        <v>271</v>
      </c>
      <c r="AU134" s="236" t="s">
        <v>75</v>
      </c>
      <c r="AY134" s="4" t="s">
        <v>268</v>
      </c>
      <c r="BE134" s="237">
        <f>IF(N134="základní",J134,0)</f>
        <v>0</v>
      </c>
      <c r="BF134" s="237">
        <f>IF(N134="snížená",J134,0)</f>
        <v>0</v>
      </c>
      <c r="BG134" s="237">
        <f>IF(N134="zákl. přenesená",J134,0)</f>
        <v>0</v>
      </c>
      <c r="BH134" s="237">
        <f>IF(N134="sníž. přenesená",J134,0)</f>
        <v>0</v>
      </c>
      <c r="BI134" s="237">
        <f>IF(N134="nulová",J134,0)</f>
        <v>0</v>
      </c>
      <c r="BJ134" s="4" t="s">
        <v>75</v>
      </c>
      <c r="BK134" s="237">
        <f>ROUND(I134*H134,2)</f>
        <v>0</v>
      </c>
      <c r="BL134" s="4" t="s">
        <v>1095</v>
      </c>
      <c r="BM134" s="236" t="s">
        <v>1757</v>
      </c>
    </row>
    <row r="135" spans="2:65" s="1" customFormat="1" ht="16.5" customHeight="1">
      <c r="B135" s="14"/>
      <c r="C135" s="225" t="s">
        <v>521</v>
      </c>
      <c r="D135" s="225" t="s">
        <v>271</v>
      </c>
      <c r="E135" s="226" t="s">
        <v>1217</v>
      </c>
      <c r="F135" s="227" t="s">
        <v>1758</v>
      </c>
      <c r="G135" s="228" t="s">
        <v>1094</v>
      </c>
      <c r="H135" s="229">
        <v>1</v>
      </c>
      <c r="I135" s="22"/>
      <c r="J135" s="231">
        <f>ROUND(I135*H135,2)</f>
        <v>0</v>
      </c>
      <c r="K135" s="227" t="s">
        <v>303</v>
      </c>
      <c r="L135" s="14"/>
      <c r="M135" s="285" t="s">
        <v>3</v>
      </c>
      <c r="N135" s="286" t="s">
        <v>39</v>
      </c>
      <c r="O135" s="283"/>
      <c r="P135" s="287">
        <f>O135*H135</f>
        <v>0</v>
      </c>
      <c r="Q135" s="287">
        <v>0</v>
      </c>
      <c r="R135" s="287">
        <f>Q135*H135</f>
        <v>0</v>
      </c>
      <c r="S135" s="287">
        <v>0</v>
      </c>
      <c r="T135" s="288">
        <f>S135*H135</f>
        <v>0</v>
      </c>
      <c r="AR135" s="236" t="s">
        <v>1095</v>
      </c>
      <c r="AT135" s="236" t="s">
        <v>271</v>
      </c>
      <c r="AU135" s="236" t="s">
        <v>75</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1095</v>
      </c>
      <c r="BM135" s="236" t="s">
        <v>1759</v>
      </c>
    </row>
    <row r="136" spans="2:65" s="1" customFormat="1" ht="6.95" customHeight="1">
      <c r="B136" s="15"/>
      <c r="C136" s="16"/>
      <c r="D136" s="16"/>
      <c r="E136" s="16"/>
      <c r="F136" s="16"/>
      <c r="G136" s="16"/>
      <c r="H136" s="16"/>
      <c r="I136" s="16"/>
      <c r="J136" s="16"/>
      <c r="K136" s="16"/>
      <c r="L136" s="14"/>
    </row>
  </sheetData>
  <sheetProtection algorithmName="SHA-512" hashValue="Y3L0b83Lu5Cp7VJBGMNOv+dJI8Je8nY9OBynG7F0wonQFVckCG10Lsd2EEEW6cdkHIqiU0xI+ZnV4vC/6x7+0g==" saltValue="/SrRO57PdAcUdJ1Mj4ciKQ==" spinCount="100000" sheet="1" objects="1" scenarios="1"/>
  <autoFilter ref="C89:K135" xr:uid="{00000000-0009-0000-0000-00000E000000}"/>
  <mergeCells count="12">
    <mergeCell ref="E82:H82"/>
    <mergeCell ref="L2:V2"/>
    <mergeCell ref="E50:H50"/>
    <mergeCell ref="E52:H52"/>
    <mergeCell ref="E54:H54"/>
    <mergeCell ref="E78:H78"/>
    <mergeCell ref="E80:H80"/>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BM146"/>
  <sheetViews>
    <sheetView showGridLines="0" topLeftCell="A129" workbookViewId="0">
      <selection activeCell="I143" activeCellId="24" sqref="E20:H20 J19:J20 I88:I90 I92:I93 I95 I97:I101 I103:I104 I106:I108 I110 I112 I114 I116 I118 I120 I122 I124 I126:I127 I129 I131 I133 I135 I137 I139 I141 I143:I14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124</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1382</v>
      </c>
      <c r="F9" s="332"/>
      <c r="G9" s="332"/>
      <c r="H9" s="332"/>
      <c r="L9" s="14"/>
    </row>
    <row r="10" spans="2:46" s="1" customFormat="1" ht="12" customHeight="1">
      <c r="B10" s="14"/>
      <c r="D10" s="11" t="s">
        <v>211</v>
      </c>
      <c r="L10" s="14"/>
    </row>
    <row r="11" spans="2:46" s="1" customFormat="1" ht="16.5" customHeight="1">
      <c r="B11" s="14"/>
      <c r="E11" s="324" t="s">
        <v>1760</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ROUND((SUM(BE86:BE145)),  2)</f>
        <v>0</v>
      </c>
      <c r="I35" s="189">
        <v>0.21</v>
      </c>
      <c r="J35" s="174">
        <f>ROUND(((SUM(BE86:BE145))*I35),  2)</f>
        <v>0</v>
      </c>
      <c r="L35" s="14"/>
    </row>
    <row r="36" spans="2:12" s="1" customFormat="1" ht="14.45" customHeight="1">
      <c r="B36" s="14"/>
      <c r="E36" s="11" t="s">
        <v>40</v>
      </c>
      <c r="F36" s="174">
        <f>ROUND((SUM(BF86:BF145)),  2)</f>
        <v>0</v>
      </c>
      <c r="I36" s="189">
        <v>0.12</v>
      </c>
      <c r="J36" s="174">
        <f>ROUND(((SUM(BF86:BF145))*I36),  2)</f>
        <v>0</v>
      </c>
      <c r="L36" s="14"/>
    </row>
    <row r="37" spans="2:12" s="1" customFormat="1" ht="14.45" hidden="1" customHeight="1">
      <c r="B37" s="14"/>
      <c r="E37" s="11" t="s">
        <v>41</v>
      </c>
      <c r="F37" s="174">
        <f>ROUND((SUM(BG86:BG145)),  2)</f>
        <v>0</v>
      </c>
      <c r="I37" s="189">
        <v>0.21</v>
      </c>
      <c r="J37" s="174">
        <f>0</f>
        <v>0</v>
      </c>
      <c r="L37" s="14"/>
    </row>
    <row r="38" spans="2:12" s="1" customFormat="1" ht="14.45" hidden="1" customHeight="1">
      <c r="B38" s="14"/>
      <c r="E38" s="11" t="s">
        <v>42</v>
      </c>
      <c r="F38" s="174">
        <f>ROUND((SUM(BH86:BH145)),  2)</f>
        <v>0</v>
      </c>
      <c r="I38" s="189">
        <v>0.12</v>
      </c>
      <c r="J38" s="174">
        <f>0</f>
        <v>0</v>
      </c>
      <c r="L38" s="14"/>
    </row>
    <row r="39" spans="2:12" s="1" customFormat="1" ht="14.45" hidden="1" customHeight="1">
      <c r="B39" s="14"/>
      <c r="E39" s="11" t="s">
        <v>43</v>
      </c>
      <c r="F39" s="174">
        <f>ROUND((SUM(BI86:BI145)),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1382</v>
      </c>
      <c r="F52" s="332"/>
      <c r="G52" s="332"/>
      <c r="H52" s="332"/>
      <c r="L52" s="14"/>
    </row>
    <row r="53" spans="2:47" s="1" customFormat="1" ht="12" customHeight="1">
      <c r="B53" s="14"/>
      <c r="C53" s="11" t="s">
        <v>211</v>
      </c>
      <c r="L53" s="14"/>
    </row>
    <row r="54" spans="2:47" s="1" customFormat="1" ht="16.5" customHeight="1">
      <c r="B54" s="14"/>
      <c r="E54" s="324" t="str">
        <f>E11</f>
        <v>B7 - ZTI</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1761</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1382</v>
      </c>
      <c r="F76" s="332"/>
      <c r="G76" s="332"/>
      <c r="H76" s="332"/>
      <c r="L76" s="14"/>
    </row>
    <row r="77" spans="2:12" s="1" customFormat="1" ht="12" customHeight="1">
      <c r="B77" s="14"/>
      <c r="C77" s="11" t="s">
        <v>211</v>
      </c>
      <c r="L77" s="14"/>
    </row>
    <row r="78" spans="2:12" s="1" customFormat="1" ht="16.5" customHeight="1">
      <c r="B78" s="14"/>
      <c r="E78" s="324" t="str">
        <f>E11</f>
        <v>B7 - ZTI</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0.39046999999999993</v>
      </c>
      <c r="S86" s="140"/>
      <c r="T86" s="211">
        <f>T87</f>
        <v>2.71041</v>
      </c>
      <c r="AT86" s="4" t="s">
        <v>67</v>
      </c>
      <c r="AU86" s="4" t="s">
        <v>227</v>
      </c>
      <c r="BK86" s="212">
        <f>BK87</f>
        <v>0</v>
      </c>
    </row>
    <row r="87" spans="2:65" s="214" customFormat="1" ht="25.9" customHeight="1">
      <c r="B87" s="213"/>
      <c r="D87" s="215" t="s">
        <v>67</v>
      </c>
      <c r="E87" s="216" t="s">
        <v>75</v>
      </c>
      <c r="F87" s="216" t="s">
        <v>1762</v>
      </c>
      <c r="J87" s="217">
        <f>BK87</f>
        <v>0</v>
      </c>
      <c r="L87" s="213"/>
      <c r="M87" s="218"/>
      <c r="P87" s="219">
        <f>SUM(P88:P145)</f>
        <v>0</v>
      </c>
      <c r="R87" s="219">
        <f>SUM(R88:R145)</f>
        <v>0.39046999999999993</v>
      </c>
      <c r="T87" s="220">
        <f>SUM(T88:T145)</f>
        <v>2.71041</v>
      </c>
      <c r="AR87" s="215" t="s">
        <v>275</v>
      </c>
      <c r="AT87" s="221" t="s">
        <v>67</v>
      </c>
      <c r="AU87" s="221" t="s">
        <v>68</v>
      </c>
      <c r="AY87" s="215" t="s">
        <v>268</v>
      </c>
      <c r="BK87" s="222">
        <f>SUM(BK88:BK145)</f>
        <v>0</v>
      </c>
    </row>
    <row r="88" spans="2:65" s="1" customFormat="1" ht="16.5" customHeight="1">
      <c r="B88" s="14"/>
      <c r="C88" s="225" t="s">
        <v>75</v>
      </c>
      <c r="D88" s="225" t="s">
        <v>271</v>
      </c>
      <c r="E88" s="226" t="s">
        <v>1763</v>
      </c>
      <c r="F88" s="227" t="s">
        <v>1764</v>
      </c>
      <c r="G88" s="228" t="s">
        <v>308</v>
      </c>
      <c r="H88" s="229">
        <v>11</v>
      </c>
      <c r="I88" s="22"/>
      <c r="J88" s="231">
        <f>ROUND(I88*H88,2)</f>
        <v>0</v>
      </c>
      <c r="K88" s="227" t="s">
        <v>1765</v>
      </c>
      <c r="L88" s="14"/>
      <c r="M88" s="232" t="s">
        <v>3</v>
      </c>
      <c r="N88" s="233" t="s">
        <v>39</v>
      </c>
      <c r="P88" s="234">
        <f>O88*H88</f>
        <v>0</v>
      </c>
      <c r="Q88" s="234">
        <v>0</v>
      </c>
      <c r="R88" s="234">
        <f>Q88*H88</f>
        <v>0</v>
      </c>
      <c r="S88" s="234">
        <v>0</v>
      </c>
      <c r="T88" s="235">
        <f>S88*H88</f>
        <v>0</v>
      </c>
      <c r="AR88" s="236" t="s">
        <v>275</v>
      </c>
      <c r="AT88" s="236" t="s">
        <v>271</v>
      </c>
      <c r="AU88" s="236" t="s">
        <v>75</v>
      </c>
      <c r="AY88" s="4" t="s">
        <v>268</v>
      </c>
      <c r="BE88" s="237">
        <f>IF(N88="základní",J88,0)</f>
        <v>0</v>
      </c>
      <c r="BF88" s="237">
        <f>IF(N88="snížená",J88,0)</f>
        <v>0</v>
      </c>
      <c r="BG88" s="237">
        <f>IF(N88="zákl. přenesená",J88,0)</f>
        <v>0</v>
      </c>
      <c r="BH88" s="237">
        <f>IF(N88="sníž. přenesená",J88,0)</f>
        <v>0</v>
      </c>
      <c r="BI88" s="237">
        <f>IF(N88="nulová",J88,0)</f>
        <v>0</v>
      </c>
      <c r="BJ88" s="4" t="s">
        <v>75</v>
      </c>
      <c r="BK88" s="237">
        <f>ROUND(I88*H88,2)</f>
        <v>0</v>
      </c>
      <c r="BL88" s="4" t="s">
        <v>275</v>
      </c>
      <c r="BM88" s="236" t="s">
        <v>1766</v>
      </c>
    </row>
    <row r="89" spans="2:65" s="1" customFormat="1" ht="24.2" customHeight="1">
      <c r="B89" s="14"/>
      <c r="C89" s="225" t="s">
        <v>77</v>
      </c>
      <c r="D89" s="225" t="s">
        <v>271</v>
      </c>
      <c r="E89" s="226" t="s">
        <v>1229</v>
      </c>
      <c r="F89" s="227" t="s">
        <v>1230</v>
      </c>
      <c r="G89" s="228" t="s">
        <v>308</v>
      </c>
      <c r="H89" s="229">
        <v>11</v>
      </c>
      <c r="I89" s="22"/>
      <c r="J89" s="231">
        <f>ROUND(I89*H89,2)</f>
        <v>0</v>
      </c>
      <c r="K89" s="227" t="s">
        <v>1765</v>
      </c>
      <c r="L89" s="14"/>
      <c r="M89" s="232" t="s">
        <v>3</v>
      </c>
      <c r="N89" s="233" t="s">
        <v>39</v>
      </c>
      <c r="P89" s="234">
        <f>O89*H89</f>
        <v>0</v>
      </c>
      <c r="Q89" s="234">
        <v>0</v>
      </c>
      <c r="R89" s="234">
        <f>Q89*H89</f>
        <v>0</v>
      </c>
      <c r="S89" s="234">
        <v>0</v>
      </c>
      <c r="T89" s="235">
        <f>S89*H89</f>
        <v>0</v>
      </c>
      <c r="AR89" s="236" t="s">
        <v>275</v>
      </c>
      <c r="AT89" s="236" t="s">
        <v>271</v>
      </c>
      <c r="AU89" s="236" t="s">
        <v>75</v>
      </c>
      <c r="AY89" s="4" t="s">
        <v>268</v>
      </c>
      <c r="BE89" s="237">
        <f>IF(N89="základní",J89,0)</f>
        <v>0</v>
      </c>
      <c r="BF89" s="237">
        <f>IF(N89="snížená",J89,0)</f>
        <v>0</v>
      </c>
      <c r="BG89" s="237">
        <f>IF(N89="zákl. přenesená",J89,0)</f>
        <v>0</v>
      </c>
      <c r="BH89" s="237">
        <f>IF(N89="sníž. přenesená",J89,0)</f>
        <v>0</v>
      </c>
      <c r="BI89" s="237">
        <f>IF(N89="nulová",J89,0)</f>
        <v>0</v>
      </c>
      <c r="BJ89" s="4" t="s">
        <v>75</v>
      </c>
      <c r="BK89" s="237">
        <f>ROUND(I89*H89,2)</f>
        <v>0</v>
      </c>
      <c r="BL89" s="4" t="s">
        <v>275</v>
      </c>
      <c r="BM89" s="236" t="s">
        <v>1767</v>
      </c>
    </row>
    <row r="90" spans="2:65" s="1" customFormat="1" ht="16.5" customHeight="1">
      <c r="B90" s="14"/>
      <c r="C90" s="225" t="s">
        <v>186</v>
      </c>
      <c r="D90" s="225" t="s">
        <v>271</v>
      </c>
      <c r="E90" s="226" t="s">
        <v>1768</v>
      </c>
      <c r="F90" s="227" t="s">
        <v>1769</v>
      </c>
      <c r="G90" s="228" t="s">
        <v>308</v>
      </c>
      <c r="H90" s="229">
        <v>9</v>
      </c>
      <c r="I90" s="22"/>
      <c r="J90" s="231">
        <f>ROUND(I90*H90,2)</f>
        <v>0</v>
      </c>
      <c r="K90" s="227" t="s">
        <v>274</v>
      </c>
      <c r="L90" s="14"/>
      <c r="M90" s="232" t="s">
        <v>3</v>
      </c>
      <c r="N90" s="233" t="s">
        <v>39</v>
      </c>
      <c r="P90" s="234">
        <f>O90*H90</f>
        <v>0</v>
      </c>
      <c r="Q90" s="234">
        <v>1.7690000000000001E-2</v>
      </c>
      <c r="R90" s="234">
        <f>Q90*H90</f>
        <v>0.15921000000000002</v>
      </c>
      <c r="S90" s="234">
        <v>0</v>
      </c>
      <c r="T90" s="235">
        <f>S90*H90</f>
        <v>0</v>
      </c>
      <c r="AR90" s="236" t="s">
        <v>275</v>
      </c>
      <c r="AT90" s="236" t="s">
        <v>271</v>
      </c>
      <c r="AU90" s="236" t="s">
        <v>75</v>
      </c>
      <c r="AY90" s="4" t="s">
        <v>268</v>
      </c>
      <c r="BE90" s="237">
        <f>IF(N90="základní",J90,0)</f>
        <v>0</v>
      </c>
      <c r="BF90" s="237">
        <f>IF(N90="snížená",J90,0)</f>
        <v>0</v>
      </c>
      <c r="BG90" s="237">
        <f>IF(N90="zákl. přenesená",J90,0)</f>
        <v>0</v>
      </c>
      <c r="BH90" s="237">
        <f>IF(N90="sníž. přenesená",J90,0)</f>
        <v>0</v>
      </c>
      <c r="BI90" s="237">
        <f>IF(N90="nulová",J90,0)</f>
        <v>0</v>
      </c>
      <c r="BJ90" s="4" t="s">
        <v>75</v>
      </c>
      <c r="BK90" s="237">
        <f>ROUND(I90*H90,2)</f>
        <v>0</v>
      </c>
      <c r="BL90" s="4" t="s">
        <v>275</v>
      </c>
      <c r="BM90" s="236" t="s">
        <v>1770</v>
      </c>
    </row>
    <row r="91" spans="2:65" s="1" customFormat="1">
      <c r="B91" s="14"/>
      <c r="D91" s="238" t="s">
        <v>277</v>
      </c>
      <c r="F91" s="239" t="s">
        <v>1771</v>
      </c>
      <c r="L91" s="14"/>
      <c r="M91" s="240"/>
      <c r="T91" s="142"/>
      <c r="AT91" s="4" t="s">
        <v>277</v>
      </c>
      <c r="AU91" s="4" t="s">
        <v>75</v>
      </c>
    </row>
    <row r="92" spans="2:65" s="1" customFormat="1" ht="16.5" customHeight="1">
      <c r="B92" s="14"/>
      <c r="C92" s="225" t="s">
        <v>275</v>
      </c>
      <c r="D92" s="225" t="s">
        <v>271</v>
      </c>
      <c r="E92" s="226" t="s">
        <v>1772</v>
      </c>
      <c r="F92" s="227" t="s">
        <v>1773</v>
      </c>
      <c r="G92" s="228" t="s">
        <v>308</v>
      </c>
      <c r="H92" s="229">
        <v>3</v>
      </c>
      <c r="I92" s="22"/>
      <c r="J92" s="231">
        <f>ROUND(I92*H92,2)</f>
        <v>0</v>
      </c>
      <c r="K92" s="227" t="s">
        <v>1765</v>
      </c>
      <c r="L92" s="14"/>
      <c r="M92" s="232" t="s">
        <v>3</v>
      </c>
      <c r="N92" s="233" t="s">
        <v>39</v>
      </c>
      <c r="P92" s="234">
        <f>O92*H92</f>
        <v>0</v>
      </c>
      <c r="Q92" s="234">
        <v>0</v>
      </c>
      <c r="R92" s="234">
        <f>Q92*H92</f>
        <v>0</v>
      </c>
      <c r="S92" s="234">
        <v>0</v>
      </c>
      <c r="T92" s="235">
        <f>S92*H92</f>
        <v>0</v>
      </c>
      <c r="AR92" s="236" t="s">
        <v>275</v>
      </c>
      <c r="AT92" s="236" t="s">
        <v>271</v>
      </c>
      <c r="AU92" s="236" t="s">
        <v>75</v>
      </c>
      <c r="AY92" s="4" t="s">
        <v>268</v>
      </c>
      <c r="BE92" s="237">
        <f>IF(N92="základní",J92,0)</f>
        <v>0</v>
      </c>
      <c r="BF92" s="237">
        <f>IF(N92="snížená",J92,0)</f>
        <v>0</v>
      </c>
      <c r="BG92" s="237">
        <f>IF(N92="zákl. přenesená",J92,0)</f>
        <v>0</v>
      </c>
      <c r="BH92" s="237">
        <f>IF(N92="sníž. přenesená",J92,0)</f>
        <v>0</v>
      </c>
      <c r="BI92" s="237">
        <f>IF(N92="nulová",J92,0)</f>
        <v>0</v>
      </c>
      <c r="BJ92" s="4" t="s">
        <v>75</v>
      </c>
      <c r="BK92" s="237">
        <f>ROUND(I92*H92,2)</f>
        <v>0</v>
      </c>
      <c r="BL92" s="4" t="s">
        <v>275</v>
      </c>
      <c r="BM92" s="236" t="s">
        <v>1774</v>
      </c>
    </row>
    <row r="93" spans="2:65" s="1" customFormat="1" ht="37.9" customHeight="1">
      <c r="B93" s="14"/>
      <c r="C93" s="225" t="s">
        <v>299</v>
      </c>
      <c r="D93" s="225" t="s">
        <v>271</v>
      </c>
      <c r="E93" s="226" t="s">
        <v>1253</v>
      </c>
      <c r="F93" s="227" t="s">
        <v>1254</v>
      </c>
      <c r="G93" s="228" t="s">
        <v>308</v>
      </c>
      <c r="H93" s="229">
        <v>5</v>
      </c>
      <c r="I93" s="22"/>
      <c r="J93" s="231">
        <f>ROUND(I93*H93,2)</f>
        <v>0</v>
      </c>
      <c r="K93" s="227" t="s">
        <v>274</v>
      </c>
      <c r="L93" s="14"/>
      <c r="M93" s="232" t="s">
        <v>3</v>
      </c>
      <c r="N93" s="233" t="s">
        <v>39</v>
      </c>
      <c r="P93" s="234">
        <f>O93*H93</f>
        <v>0</v>
      </c>
      <c r="Q93" s="234">
        <v>1.6969999999999999E-2</v>
      </c>
      <c r="R93" s="234">
        <f>Q93*H93</f>
        <v>8.4849999999999995E-2</v>
      </c>
      <c r="S93" s="234">
        <v>0</v>
      </c>
      <c r="T93" s="235">
        <f>S93*H93</f>
        <v>0</v>
      </c>
      <c r="AR93" s="236" t="s">
        <v>275</v>
      </c>
      <c r="AT93" s="236" t="s">
        <v>271</v>
      </c>
      <c r="AU93" s="236" t="s">
        <v>75</v>
      </c>
      <c r="AY93" s="4" t="s">
        <v>268</v>
      </c>
      <c r="BE93" s="237">
        <f>IF(N93="základní",J93,0)</f>
        <v>0</v>
      </c>
      <c r="BF93" s="237">
        <f>IF(N93="snížená",J93,0)</f>
        <v>0</v>
      </c>
      <c r="BG93" s="237">
        <f>IF(N93="zákl. přenesená",J93,0)</f>
        <v>0</v>
      </c>
      <c r="BH93" s="237">
        <f>IF(N93="sníž. přenesená",J93,0)</f>
        <v>0</v>
      </c>
      <c r="BI93" s="237">
        <f>IF(N93="nulová",J93,0)</f>
        <v>0</v>
      </c>
      <c r="BJ93" s="4" t="s">
        <v>75</v>
      </c>
      <c r="BK93" s="237">
        <f>ROUND(I93*H93,2)</f>
        <v>0</v>
      </c>
      <c r="BL93" s="4" t="s">
        <v>275</v>
      </c>
      <c r="BM93" s="236" t="s">
        <v>1775</v>
      </c>
    </row>
    <row r="94" spans="2:65" s="1" customFormat="1">
      <c r="B94" s="14"/>
      <c r="D94" s="238" t="s">
        <v>277</v>
      </c>
      <c r="F94" s="239" t="s">
        <v>1256</v>
      </c>
      <c r="L94" s="14"/>
      <c r="M94" s="240"/>
      <c r="T94" s="142"/>
      <c r="AT94" s="4" t="s">
        <v>277</v>
      </c>
      <c r="AU94" s="4" t="s">
        <v>75</v>
      </c>
    </row>
    <row r="95" spans="2:65" s="1" customFormat="1" ht="21.75" customHeight="1">
      <c r="B95" s="14"/>
      <c r="C95" s="225" t="s">
        <v>305</v>
      </c>
      <c r="D95" s="225" t="s">
        <v>271</v>
      </c>
      <c r="E95" s="226" t="s">
        <v>1776</v>
      </c>
      <c r="F95" s="227" t="s">
        <v>1777</v>
      </c>
      <c r="G95" s="228" t="s">
        <v>308</v>
      </c>
      <c r="H95" s="229">
        <v>4</v>
      </c>
      <c r="I95" s="22"/>
      <c r="J95" s="231">
        <f>ROUND(I95*H95,2)</f>
        <v>0</v>
      </c>
      <c r="K95" s="227" t="s">
        <v>274</v>
      </c>
      <c r="L95" s="14"/>
      <c r="M95" s="232" t="s">
        <v>3</v>
      </c>
      <c r="N95" s="233" t="s">
        <v>39</v>
      </c>
      <c r="P95" s="234">
        <f>O95*H95</f>
        <v>0</v>
      </c>
      <c r="Q95" s="234">
        <v>1.8E-3</v>
      </c>
      <c r="R95" s="234">
        <f>Q95*H95</f>
        <v>7.1999999999999998E-3</v>
      </c>
      <c r="S95" s="234">
        <v>0</v>
      </c>
      <c r="T95" s="235">
        <f>S95*H95</f>
        <v>0</v>
      </c>
      <c r="AR95" s="236" t="s">
        <v>275</v>
      </c>
      <c r="AT95" s="236" t="s">
        <v>271</v>
      </c>
      <c r="AU95" s="236" t="s">
        <v>75</v>
      </c>
      <c r="AY95" s="4" t="s">
        <v>268</v>
      </c>
      <c r="BE95" s="237">
        <f>IF(N95="základní",J95,0)</f>
        <v>0</v>
      </c>
      <c r="BF95" s="237">
        <f>IF(N95="snížená",J95,0)</f>
        <v>0</v>
      </c>
      <c r="BG95" s="237">
        <f>IF(N95="zákl. přenesená",J95,0)</f>
        <v>0</v>
      </c>
      <c r="BH95" s="237">
        <f>IF(N95="sníž. přenesená",J95,0)</f>
        <v>0</v>
      </c>
      <c r="BI95" s="237">
        <f>IF(N95="nulová",J95,0)</f>
        <v>0</v>
      </c>
      <c r="BJ95" s="4" t="s">
        <v>75</v>
      </c>
      <c r="BK95" s="237">
        <f>ROUND(I95*H95,2)</f>
        <v>0</v>
      </c>
      <c r="BL95" s="4" t="s">
        <v>275</v>
      </c>
      <c r="BM95" s="236" t="s">
        <v>1778</v>
      </c>
    </row>
    <row r="96" spans="2:65" s="1" customFormat="1">
      <c r="B96" s="14"/>
      <c r="D96" s="238" t="s">
        <v>277</v>
      </c>
      <c r="F96" s="239" t="s">
        <v>1779</v>
      </c>
      <c r="L96" s="14"/>
      <c r="M96" s="240"/>
      <c r="T96" s="142"/>
      <c r="AT96" s="4" t="s">
        <v>277</v>
      </c>
      <c r="AU96" s="4" t="s">
        <v>75</v>
      </c>
    </row>
    <row r="97" spans="2:65" s="1" customFormat="1" ht="16.5" customHeight="1">
      <c r="B97" s="14"/>
      <c r="C97" s="225" t="s">
        <v>310</v>
      </c>
      <c r="D97" s="225" t="s">
        <v>271</v>
      </c>
      <c r="E97" s="226" t="s">
        <v>1780</v>
      </c>
      <c r="F97" s="227" t="s">
        <v>1781</v>
      </c>
      <c r="G97" s="228" t="s">
        <v>308</v>
      </c>
      <c r="H97" s="229">
        <v>1</v>
      </c>
      <c r="I97" s="22"/>
      <c r="J97" s="231">
        <f>ROUND(I97*H97,2)</f>
        <v>0</v>
      </c>
      <c r="K97" s="227" t="s">
        <v>1765</v>
      </c>
      <c r="L97" s="14"/>
      <c r="M97" s="232" t="s">
        <v>3</v>
      </c>
      <c r="N97" s="233" t="s">
        <v>39</v>
      </c>
      <c r="P97" s="234">
        <f>O97*H97</f>
        <v>0</v>
      </c>
      <c r="Q97" s="234">
        <v>0</v>
      </c>
      <c r="R97" s="234">
        <f>Q97*H97</f>
        <v>0</v>
      </c>
      <c r="S97" s="234">
        <v>0</v>
      </c>
      <c r="T97" s="235">
        <f>S97*H97</f>
        <v>0</v>
      </c>
      <c r="AR97" s="236" t="s">
        <v>275</v>
      </c>
      <c r="AT97" s="236" t="s">
        <v>271</v>
      </c>
      <c r="AU97" s="236" t="s">
        <v>75</v>
      </c>
      <c r="AY97" s="4" t="s">
        <v>268</v>
      </c>
      <c r="BE97" s="237">
        <f>IF(N97="základní",J97,0)</f>
        <v>0</v>
      </c>
      <c r="BF97" s="237">
        <f>IF(N97="snížená",J97,0)</f>
        <v>0</v>
      </c>
      <c r="BG97" s="237">
        <f>IF(N97="zákl. přenesená",J97,0)</f>
        <v>0</v>
      </c>
      <c r="BH97" s="237">
        <f>IF(N97="sníž. přenesená",J97,0)</f>
        <v>0</v>
      </c>
      <c r="BI97" s="237">
        <f>IF(N97="nulová",J97,0)</f>
        <v>0</v>
      </c>
      <c r="BJ97" s="4" t="s">
        <v>75</v>
      </c>
      <c r="BK97" s="237">
        <f>ROUND(I97*H97,2)</f>
        <v>0</v>
      </c>
      <c r="BL97" s="4" t="s">
        <v>275</v>
      </c>
      <c r="BM97" s="236" t="s">
        <v>1782</v>
      </c>
    </row>
    <row r="98" spans="2:65" s="1" customFormat="1" ht="24.2" customHeight="1">
      <c r="B98" s="14"/>
      <c r="C98" s="225" t="s">
        <v>314</v>
      </c>
      <c r="D98" s="225" t="s">
        <v>271</v>
      </c>
      <c r="E98" s="226" t="s">
        <v>1261</v>
      </c>
      <c r="F98" s="227" t="s">
        <v>1262</v>
      </c>
      <c r="G98" s="228" t="s">
        <v>308</v>
      </c>
      <c r="H98" s="229">
        <v>5</v>
      </c>
      <c r="I98" s="22"/>
      <c r="J98" s="231">
        <f>ROUND(I98*H98,2)</f>
        <v>0</v>
      </c>
      <c r="K98" s="227" t="s">
        <v>1765</v>
      </c>
      <c r="L98" s="14"/>
      <c r="M98" s="232" t="s">
        <v>3</v>
      </c>
      <c r="N98" s="233" t="s">
        <v>39</v>
      </c>
      <c r="P98" s="234">
        <f>O98*H98</f>
        <v>0</v>
      </c>
      <c r="Q98" s="234">
        <v>0</v>
      </c>
      <c r="R98" s="234">
        <f>Q98*H98</f>
        <v>0</v>
      </c>
      <c r="S98" s="234">
        <v>0</v>
      </c>
      <c r="T98" s="235">
        <f>S98*H98</f>
        <v>0</v>
      </c>
      <c r="AR98" s="236" t="s">
        <v>275</v>
      </c>
      <c r="AT98" s="236" t="s">
        <v>271</v>
      </c>
      <c r="AU98" s="236" t="s">
        <v>75</v>
      </c>
      <c r="AY98" s="4" t="s">
        <v>268</v>
      </c>
      <c r="BE98" s="237">
        <f>IF(N98="základní",J98,0)</f>
        <v>0</v>
      </c>
      <c r="BF98" s="237">
        <f>IF(N98="snížená",J98,0)</f>
        <v>0</v>
      </c>
      <c r="BG98" s="237">
        <f>IF(N98="zákl. přenesená",J98,0)</f>
        <v>0</v>
      </c>
      <c r="BH98" s="237">
        <f>IF(N98="sníž. přenesená",J98,0)</f>
        <v>0</v>
      </c>
      <c r="BI98" s="237">
        <f>IF(N98="nulová",J98,0)</f>
        <v>0</v>
      </c>
      <c r="BJ98" s="4" t="s">
        <v>75</v>
      </c>
      <c r="BK98" s="237">
        <f>ROUND(I98*H98,2)</f>
        <v>0</v>
      </c>
      <c r="BL98" s="4" t="s">
        <v>275</v>
      </c>
      <c r="BM98" s="236" t="s">
        <v>1783</v>
      </c>
    </row>
    <row r="99" spans="2:65" s="1" customFormat="1" ht="16.5" customHeight="1">
      <c r="B99" s="14"/>
      <c r="C99" s="225" t="s">
        <v>323</v>
      </c>
      <c r="D99" s="225" t="s">
        <v>271</v>
      </c>
      <c r="E99" s="226" t="s">
        <v>1784</v>
      </c>
      <c r="F99" s="227" t="s">
        <v>1265</v>
      </c>
      <c r="G99" s="228" t="s">
        <v>308</v>
      </c>
      <c r="H99" s="229">
        <v>5</v>
      </c>
      <c r="I99" s="22"/>
      <c r="J99" s="231">
        <f>ROUND(I99*H99,2)</f>
        <v>0</v>
      </c>
      <c r="K99" s="227" t="s">
        <v>1765</v>
      </c>
      <c r="L99" s="14"/>
      <c r="M99" s="232" t="s">
        <v>3</v>
      </c>
      <c r="N99" s="233" t="s">
        <v>39</v>
      </c>
      <c r="P99" s="234">
        <f>O99*H99</f>
        <v>0</v>
      </c>
      <c r="Q99" s="234">
        <v>0</v>
      </c>
      <c r="R99" s="234">
        <f>Q99*H99</f>
        <v>0</v>
      </c>
      <c r="S99" s="234">
        <v>0</v>
      </c>
      <c r="T99" s="235">
        <f>S99*H99</f>
        <v>0</v>
      </c>
      <c r="AR99" s="236" t="s">
        <v>275</v>
      </c>
      <c r="AT99" s="236" t="s">
        <v>271</v>
      </c>
      <c r="AU99" s="236" t="s">
        <v>75</v>
      </c>
      <c r="AY99" s="4" t="s">
        <v>268</v>
      </c>
      <c r="BE99" s="237">
        <f>IF(N99="základní",J99,0)</f>
        <v>0</v>
      </c>
      <c r="BF99" s="237">
        <f>IF(N99="snížená",J99,0)</f>
        <v>0</v>
      </c>
      <c r="BG99" s="237">
        <f>IF(N99="zákl. přenesená",J99,0)</f>
        <v>0</v>
      </c>
      <c r="BH99" s="237">
        <f>IF(N99="sníž. přenesená",J99,0)</f>
        <v>0</v>
      </c>
      <c r="BI99" s="237">
        <f>IF(N99="nulová",J99,0)</f>
        <v>0</v>
      </c>
      <c r="BJ99" s="4" t="s">
        <v>75</v>
      </c>
      <c r="BK99" s="237">
        <f>ROUND(I99*H99,2)</f>
        <v>0</v>
      </c>
      <c r="BL99" s="4" t="s">
        <v>275</v>
      </c>
      <c r="BM99" s="236" t="s">
        <v>1785</v>
      </c>
    </row>
    <row r="100" spans="2:65" s="1" customFormat="1" ht="16.5" customHeight="1">
      <c r="B100" s="14"/>
      <c r="C100" s="225" t="s">
        <v>334</v>
      </c>
      <c r="D100" s="225" t="s">
        <v>271</v>
      </c>
      <c r="E100" s="226" t="s">
        <v>1267</v>
      </c>
      <c r="F100" s="227" t="s">
        <v>1268</v>
      </c>
      <c r="G100" s="228" t="s">
        <v>308</v>
      </c>
      <c r="H100" s="229">
        <v>30</v>
      </c>
      <c r="I100" s="22"/>
      <c r="J100" s="231">
        <f>ROUND(I100*H100,2)</f>
        <v>0</v>
      </c>
      <c r="K100" s="227" t="s">
        <v>1765</v>
      </c>
      <c r="L100" s="14"/>
      <c r="M100" s="232" t="s">
        <v>3</v>
      </c>
      <c r="N100" s="233" t="s">
        <v>39</v>
      </c>
      <c r="P100" s="234">
        <f>O100*H100</f>
        <v>0</v>
      </c>
      <c r="Q100" s="234">
        <v>0</v>
      </c>
      <c r="R100" s="234">
        <f>Q100*H100</f>
        <v>0</v>
      </c>
      <c r="S100" s="234">
        <v>0</v>
      </c>
      <c r="T100" s="235">
        <f>S100*H100</f>
        <v>0</v>
      </c>
      <c r="AR100" s="236" t="s">
        <v>275</v>
      </c>
      <c r="AT100" s="236" t="s">
        <v>271</v>
      </c>
      <c r="AU100" s="236" t="s">
        <v>75</v>
      </c>
      <c r="AY100" s="4" t="s">
        <v>268</v>
      </c>
      <c r="BE100" s="237">
        <f>IF(N100="základní",J100,0)</f>
        <v>0</v>
      </c>
      <c r="BF100" s="237">
        <f>IF(N100="snížená",J100,0)</f>
        <v>0</v>
      </c>
      <c r="BG100" s="237">
        <f>IF(N100="zákl. přenesená",J100,0)</f>
        <v>0</v>
      </c>
      <c r="BH100" s="237">
        <f>IF(N100="sníž. přenesená",J100,0)</f>
        <v>0</v>
      </c>
      <c r="BI100" s="237">
        <f>IF(N100="nulová",J100,0)</f>
        <v>0</v>
      </c>
      <c r="BJ100" s="4" t="s">
        <v>75</v>
      </c>
      <c r="BK100" s="237">
        <f>ROUND(I100*H100,2)</f>
        <v>0</v>
      </c>
      <c r="BL100" s="4" t="s">
        <v>275</v>
      </c>
      <c r="BM100" s="236" t="s">
        <v>1786</v>
      </c>
    </row>
    <row r="101" spans="2:65" s="1" customFormat="1" ht="24.2" customHeight="1">
      <c r="B101" s="14"/>
      <c r="C101" s="225" t="s">
        <v>342</v>
      </c>
      <c r="D101" s="225" t="s">
        <v>271</v>
      </c>
      <c r="E101" s="226" t="s">
        <v>1270</v>
      </c>
      <c r="F101" s="227" t="s">
        <v>1271</v>
      </c>
      <c r="G101" s="228" t="s">
        <v>308</v>
      </c>
      <c r="H101" s="229">
        <v>19</v>
      </c>
      <c r="I101" s="22"/>
      <c r="J101" s="231">
        <f>ROUND(I101*H101,2)</f>
        <v>0</v>
      </c>
      <c r="K101" s="227" t="s">
        <v>274</v>
      </c>
      <c r="L101" s="14"/>
      <c r="M101" s="232" t="s">
        <v>3</v>
      </c>
      <c r="N101" s="233" t="s">
        <v>39</v>
      </c>
      <c r="P101" s="234">
        <f>O101*H101</f>
        <v>0</v>
      </c>
      <c r="Q101" s="234">
        <v>9.0000000000000006E-5</v>
      </c>
      <c r="R101" s="234">
        <f>Q101*H101</f>
        <v>1.7100000000000001E-3</v>
      </c>
      <c r="S101" s="234">
        <v>0</v>
      </c>
      <c r="T101" s="235">
        <f>S101*H101</f>
        <v>0</v>
      </c>
      <c r="AR101" s="236" t="s">
        <v>275</v>
      </c>
      <c r="AT101" s="236" t="s">
        <v>271</v>
      </c>
      <c r="AU101" s="236" t="s">
        <v>75</v>
      </c>
      <c r="AY101" s="4" t="s">
        <v>268</v>
      </c>
      <c r="BE101" s="237">
        <f>IF(N101="základní",J101,0)</f>
        <v>0</v>
      </c>
      <c r="BF101" s="237">
        <f>IF(N101="snížená",J101,0)</f>
        <v>0</v>
      </c>
      <c r="BG101" s="237">
        <f>IF(N101="zákl. přenesená",J101,0)</f>
        <v>0</v>
      </c>
      <c r="BH101" s="237">
        <f>IF(N101="sníž. přenesená",J101,0)</f>
        <v>0</v>
      </c>
      <c r="BI101" s="237">
        <f>IF(N101="nulová",J101,0)</f>
        <v>0</v>
      </c>
      <c r="BJ101" s="4" t="s">
        <v>75</v>
      </c>
      <c r="BK101" s="237">
        <f>ROUND(I101*H101,2)</f>
        <v>0</v>
      </c>
      <c r="BL101" s="4" t="s">
        <v>275</v>
      </c>
      <c r="BM101" s="236" t="s">
        <v>1787</v>
      </c>
    </row>
    <row r="102" spans="2:65" s="1" customFormat="1">
      <c r="B102" s="14"/>
      <c r="D102" s="238" t="s">
        <v>277</v>
      </c>
      <c r="F102" s="239" t="s">
        <v>1273</v>
      </c>
      <c r="L102" s="14"/>
      <c r="M102" s="240"/>
      <c r="T102" s="142"/>
      <c r="AT102" s="4" t="s">
        <v>277</v>
      </c>
      <c r="AU102" s="4" t="s">
        <v>75</v>
      </c>
    </row>
    <row r="103" spans="2:65" s="1" customFormat="1" ht="16.5" customHeight="1">
      <c r="B103" s="14"/>
      <c r="C103" s="225" t="s">
        <v>9</v>
      </c>
      <c r="D103" s="225" t="s">
        <v>271</v>
      </c>
      <c r="E103" s="226" t="s">
        <v>1274</v>
      </c>
      <c r="F103" s="227" t="s">
        <v>1275</v>
      </c>
      <c r="G103" s="228" t="s">
        <v>308</v>
      </c>
      <c r="H103" s="229">
        <v>5</v>
      </c>
      <c r="I103" s="22"/>
      <c r="J103" s="231">
        <f>ROUND(I103*H103,2)</f>
        <v>0</v>
      </c>
      <c r="K103" s="227" t="s">
        <v>1765</v>
      </c>
      <c r="L103" s="14"/>
      <c r="M103" s="232" t="s">
        <v>3</v>
      </c>
      <c r="N103" s="233" t="s">
        <v>39</v>
      </c>
      <c r="P103" s="234">
        <f>O103*H103</f>
        <v>0</v>
      </c>
      <c r="Q103" s="234">
        <v>0</v>
      </c>
      <c r="R103" s="234">
        <f>Q103*H103</f>
        <v>0</v>
      </c>
      <c r="S103" s="234">
        <v>0</v>
      </c>
      <c r="T103" s="235">
        <f>S103*H103</f>
        <v>0</v>
      </c>
      <c r="AR103" s="236" t="s">
        <v>275</v>
      </c>
      <c r="AT103" s="236" t="s">
        <v>271</v>
      </c>
      <c r="AU103" s="236" t="s">
        <v>75</v>
      </c>
      <c r="AY103" s="4" t="s">
        <v>268</v>
      </c>
      <c r="BE103" s="237">
        <f>IF(N103="základní",J103,0)</f>
        <v>0</v>
      </c>
      <c r="BF103" s="237">
        <f>IF(N103="snížená",J103,0)</f>
        <v>0</v>
      </c>
      <c r="BG103" s="237">
        <f>IF(N103="zákl. přenesená",J103,0)</f>
        <v>0</v>
      </c>
      <c r="BH103" s="237">
        <f>IF(N103="sníž. přenesená",J103,0)</f>
        <v>0</v>
      </c>
      <c r="BI103" s="237">
        <f>IF(N103="nulová",J103,0)</f>
        <v>0</v>
      </c>
      <c r="BJ103" s="4" t="s">
        <v>75</v>
      </c>
      <c r="BK103" s="237">
        <f>ROUND(I103*H103,2)</f>
        <v>0</v>
      </c>
      <c r="BL103" s="4" t="s">
        <v>275</v>
      </c>
      <c r="BM103" s="236" t="s">
        <v>1788</v>
      </c>
    </row>
    <row r="104" spans="2:65" s="1" customFormat="1" ht="21.75" customHeight="1">
      <c r="B104" s="14"/>
      <c r="C104" s="225" t="s">
        <v>356</v>
      </c>
      <c r="D104" s="225" t="s">
        <v>271</v>
      </c>
      <c r="E104" s="226" t="s">
        <v>1281</v>
      </c>
      <c r="F104" s="227" t="s">
        <v>1282</v>
      </c>
      <c r="G104" s="228" t="s">
        <v>308</v>
      </c>
      <c r="H104" s="229">
        <v>10</v>
      </c>
      <c r="I104" s="22"/>
      <c r="J104" s="231">
        <f>ROUND(I104*H104,2)</f>
        <v>0</v>
      </c>
      <c r="K104" s="227" t="s">
        <v>274</v>
      </c>
      <c r="L104" s="14"/>
      <c r="M104" s="232" t="s">
        <v>3</v>
      </c>
      <c r="N104" s="233" t="s">
        <v>39</v>
      </c>
      <c r="P104" s="234">
        <f>O104*H104</f>
        <v>0</v>
      </c>
      <c r="Q104" s="234">
        <v>2.1000000000000001E-4</v>
      </c>
      <c r="R104" s="234">
        <f>Q104*H104</f>
        <v>2.1000000000000003E-3</v>
      </c>
      <c r="S104" s="234">
        <v>0</v>
      </c>
      <c r="T104" s="235">
        <f>S104*H104</f>
        <v>0</v>
      </c>
      <c r="AR104" s="236" t="s">
        <v>275</v>
      </c>
      <c r="AT104" s="236" t="s">
        <v>271</v>
      </c>
      <c r="AU104" s="236" t="s">
        <v>75</v>
      </c>
      <c r="AY104" s="4" t="s">
        <v>268</v>
      </c>
      <c r="BE104" s="237">
        <f>IF(N104="základní",J104,0)</f>
        <v>0</v>
      </c>
      <c r="BF104" s="237">
        <f>IF(N104="snížená",J104,0)</f>
        <v>0</v>
      </c>
      <c r="BG104" s="237">
        <f>IF(N104="zákl. přenesená",J104,0)</f>
        <v>0</v>
      </c>
      <c r="BH104" s="237">
        <f>IF(N104="sníž. přenesená",J104,0)</f>
        <v>0</v>
      </c>
      <c r="BI104" s="237">
        <f>IF(N104="nulová",J104,0)</f>
        <v>0</v>
      </c>
      <c r="BJ104" s="4" t="s">
        <v>75</v>
      </c>
      <c r="BK104" s="237">
        <f>ROUND(I104*H104,2)</f>
        <v>0</v>
      </c>
      <c r="BL104" s="4" t="s">
        <v>275</v>
      </c>
      <c r="BM104" s="236" t="s">
        <v>1789</v>
      </c>
    </row>
    <row r="105" spans="2:65" s="1" customFormat="1">
      <c r="B105" s="14"/>
      <c r="D105" s="238" t="s">
        <v>277</v>
      </c>
      <c r="F105" s="239" t="s">
        <v>1790</v>
      </c>
      <c r="L105" s="14"/>
      <c r="M105" s="240"/>
      <c r="T105" s="142"/>
      <c r="AT105" s="4" t="s">
        <v>277</v>
      </c>
      <c r="AU105" s="4" t="s">
        <v>75</v>
      </c>
    </row>
    <row r="106" spans="2:65" s="1" customFormat="1" ht="24.2" customHeight="1">
      <c r="B106" s="14"/>
      <c r="C106" s="225" t="s">
        <v>361</v>
      </c>
      <c r="D106" s="225" t="s">
        <v>271</v>
      </c>
      <c r="E106" s="226" t="s">
        <v>1284</v>
      </c>
      <c r="F106" s="227" t="s">
        <v>1285</v>
      </c>
      <c r="G106" s="228" t="s">
        <v>308</v>
      </c>
      <c r="H106" s="229">
        <v>5</v>
      </c>
      <c r="I106" s="22"/>
      <c r="J106" s="231">
        <f>ROUND(I106*H106,2)</f>
        <v>0</v>
      </c>
      <c r="K106" s="227" t="s">
        <v>1765</v>
      </c>
      <c r="L106" s="14"/>
      <c r="M106" s="232" t="s">
        <v>3</v>
      </c>
      <c r="N106" s="233" t="s">
        <v>39</v>
      </c>
      <c r="P106" s="234">
        <f>O106*H106</f>
        <v>0</v>
      </c>
      <c r="Q106" s="234">
        <v>0</v>
      </c>
      <c r="R106" s="234">
        <f>Q106*H106</f>
        <v>0</v>
      </c>
      <c r="S106" s="234">
        <v>0</v>
      </c>
      <c r="T106" s="235">
        <f>S106*H106</f>
        <v>0</v>
      </c>
      <c r="AR106" s="236" t="s">
        <v>275</v>
      </c>
      <c r="AT106" s="236" t="s">
        <v>271</v>
      </c>
      <c r="AU106" s="236" t="s">
        <v>75</v>
      </c>
      <c r="AY106" s="4" t="s">
        <v>268</v>
      </c>
      <c r="BE106" s="237">
        <f>IF(N106="základní",J106,0)</f>
        <v>0</v>
      </c>
      <c r="BF106" s="237">
        <f>IF(N106="snížená",J106,0)</f>
        <v>0</v>
      </c>
      <c r="BG106" s="237">
        <f>IF(N106="zákl. přenesená",J106,0)</f>
        <v>0</v>
      </c>
      <c r="BH106" s="237">
        <f>IF(N106="sníž. přenesená",J106,0)</f>
        <v>0</v>
      </c>
      <c r="BI106" s="237">
        <f>IF(N106="nulová",J106,0)</f>
        <v>0</v>
      </c>
      <c r="BJ106" s="4" t="s">
        <v>75</v>
      </c>
      <c r="BK106" s="237">
        <f>ROUND(I106*H106,2)</f>
        <v>0</v>
      </c>
      <c r="BL106" s="4" t="s">
        <v>275</v>
      </c>
      <c r="BM106" s="236" t="s">
        <v>1791</v>
      </c>
    </row>
    <row r="107" spans="2:65" s="1" customFormat="1" ht="33" customHeight="1">
      <c r="B107" s="14"/>
      <c r="C107" s="225" t="s">
        <v>367</v>
      </c>
      <c r="D107" s="225" t="s">
        <v>271</v>
      </c>
      <c r="E107" s="226" t="s">
        <v>1287</v>
      </c>
      <c r="F107" s="227" t="s">
        <v>1288</v>
      </c>
      <c r="G107" s="228" t="s">
        <v>308</v>
      </c>
      <c r="H107" s="229">
        <v>5</v>
      </c>
      <c r="I107" s="22"/>
      <c r="J107" s="231">
        <f>ROUND(I107*H107,2)</f>
        <v>0</v>
      </c>
      <c r="K107" s="227" t="s">
        <v>1765</v>
      </c>
      <c r="L107" s="14"/>
      <c r="M107" s="232" t="s">
        <v>3</v>
      </c>
      <c r="N107" s="233" t="s">
        <v>39</v>
      </c>
      <c r="P107" s="234">
        <f>O107*H107</f>
        <v>0</v>
      </c>
      <c r="Q107" s="234">
        <v>0</v>
      </c>
      <c r="R107" s="234">
        <f>Q107*H107</f>
        <v>0</v>
      </c>
      <c r="S107" s="234">
        <v>0</v>
      </c>
      <c r="T107" s="235">
        <f>S107*H107</f>
        <v>0</v>
      </c>
      <c r="AR107" s="236" t="s">
        <v>275</v>
      </c>
      <c r="AT107" s="236" t="s">
        <v>271</v>
      </c>
      <c r="AU107" s="236" t="s">
        <v>75</v>
      </c>
      <c r="AY107" s="4" t="s">
        <v>268</v>
      </c>
      <c r="BE107" s="237">
        <f>IF(N107="základní",J107,0)</f>
        <v>0</v>
      </c>
      <c r="BF107" s="237">
        <f>IF(N107="snížená",J107,0)</f>
        <v>0</v>
      </c>
      <c r="BG107" s="237">
        <f>IF(N107="zákl. přenesená",J107,0)</f>
        <v>0</v>
      </c>
      <c r="BH107" s="237">
        <f>IF(N107="sníž. přenesená",J107,0)</f>
        <v>0</v>
      </c>
      <c r="BI107" s="237">
        <f>IF(N107="nulová",J107,0)</f>
        <v>0</v>
      </c>
      <c r="BJ107" s="4" t="s">
        <v>75</v>
      </c>
      <c r="BK107" s="237">
        <f>ROUND(I107*H107,2)</f>
        <v>0</v>
      </c>
      <c r="BL107" s="4" t="s">
        <v>275</v>
      </c>
      <c r="BM107" s="236" t="s">
        <v>1792</v>
      </c>
    </row>
    <row r="108" spans="2:65" s="1" customFormat="1" ht="16.5" customHeight="1">
      <c r="B108" s="14"/>
      <c r="C108" s="225" t="s">
        <v>292</v>
      </c>
      <c r="D108" s="225" t="s">
        <v>271</v>
      </c>
      <c r="E108" s="226" t="s">
        <v>1290</v>
      </c>
      <c r="F108" s="227" t="s">
        <v>1291</v>
      </c>
      <c r="G108" s="228" t="s">
        <v>308</v>
      </c>
      <c r="H108" s="229">
        <v>5</v>
      </c>
      <c r="I108" s="22"/>
      <c r="J108" s="231">
        <f>ROUND(I108*H108,2)</f>
        <v>0</v>
      </c>
      <c r="K108" s="227" t="s">
        <v>274</v>
      </c>
      <c r="L108" s="14"/>
      <c r="M108" s="232" t="s">
        <v>3</v>
      </c>
      <c r="N108" s="233" t="s">
        <v>39</v>
      </c>
      <c r="P108" s="234">
        <f>O108*H108</f>
        <v>0</v>
      </c>
      <c r="Q108" s="234">
        <v>1.2E-4</v>
      </c>
      <c r="R108" s="234">
        <f>Q108*H108</f>
        <v>6.0000000000000006E-4</v>
      </c>
      <c r="S108" s="234">
        <v>0</v>
      </c>
      <c r="T108" s="235">
        <f>S108*H108</f>
        <v>0</v>
      </c>
      <c r="AR108" s="236" t="s">
        <v>275</v>
      </c>
      <c r="AT108" s="236" t="s">
        <v>271</v>
      </c>
      <c r="AU108" s="236" t="s">
        <v>75</v>
      </c>
      <c r="AY108" s="4" t="s">
        <v>268</v>
      </c>
      <c r="BE108" s="237">
        <f>IF(N108="základní",J108,0)</f>
        <v>0</v>
      </c>
      <c r="BF108" s="237">
        <f>IF(N108="snížená",J108,0)</f>
        <v>0</v>
      </c>
      <c r="BG108" s="237">
        <f>IF(N108="zákl. přenesená",J108,0)</f>
        <v>0</v>
      </c>
      <c r="BH108" s="237">
        <f>IF(N108="sníž. přenesená",J108,0)</f>
        <v>0</v>
      </c>
      <c r="BI108" s="237">
        <f>IF(N108="nulová",J108,0)</f>
        <v>0</v>
      </c>
      <c r="BJ108" s="4" t="s">
        <v>75</v>
      </c>
      <c r="BK108" s="237">
        <f>ROUND(I108*H108,2)</f>
        <v>0</v>
      </c>
      <c r="BL108" s="4" t="s">
        <v>275</v>
      </c>
      <c r="BM108" s="236" t="s">
        <v>1793</v>
      </c>
    </row>
    <row r="109" spans="2:65" s="1" customFormat="1">
      <c r="B109" s="14"/>
      <c r="D109" s="238" t="s">
        <v>277</v>
      </c>
      <c r="F109" s="239" t="s">
        <v>1293</v>
      </c>
      <c r="L109" s="14"/>
      <c r="M109" s="240"/>
      <c r="T109" s="142"/>
      <c r="AT109" s="4" t="s">
        <v>277</v>
      </c>
      <c r="AU109" s="4" t="s">
        <v>75</v>
      </c>
    </row>
    <row r="110" spans="2:65" s="1" customFormat="1" ht="16.5" customHeight="1">
      <c r="B110" s="14"/>
      <c r="C110" s="225" t="s">
        <v>382</v>
      </c>
      <c r="D110" s="225" t="s">
        <v>271</v>
      </c>
      <c r="E110" s="226" t="s">
        <v>1294</v>
      </c>
      <c r="F110" s="227" t="s">
        <v>1295</v>
      </c>
      <c r="G110" s="228" t="s">
        <v>308</v>
      </c>
      <c r="H110" s="229">
        <v>5</v>
      </c>
      <c r="I110" s="22"/>
      <c r="J110" s="231">
        <f>ROUND(I110*H110,2)</f>
        <v>0</v>
      </c>
      <c r="K110" s="227" t="s">
        <v>274</v>
      </c>
      <c r="L110" s="14"/>
      <c r="M110" s="232" t="s">
        <v>3</v>
      </c>
      <c r="N110" s="233" t="s">
        <v>39</v>
      </c>
      <c r="P110" s="234">
        <f>O110*H110</f>
        <v>0</v>
      </c>
      <c r="Q110" s="234">
        <v>0</v>
      </c>
      <c r="R110" s="234">
        <f>Q110*H110</f>
        <v>0</v>
      </c>
      <c r="S110" s="234">
        <v>0.155</v>
      </c>
      <c r="T110" s="235">
        <f>S110*H110</f>
        <v>0.77500000000000002</v>
      </c>
      <c r="AR110" s="236" t="s">
        <v>275</v>
      </c>
      <c r="AT110" s="236" t="s">
        <v>271</v>
      </c>
      <c r="AU110" s="236" t="s">
        <v>75</v>
      </c>
      <c r="AY110" s="4" t="s">
        <v>268</v>
      </c>
      <c r="BE110" s="237">
        <f>IF(N110="základní",J110,0)</f>
        <v>0</v>
      </c>
      <c r="BF110" s="237">
        <f>IF(N110="snížená",J110,0)</f>
        <v>0</v>
      </c>
      <c r="BG110" s="237">
        <f>IF(N110="zákl. přenesená",J110,0)</f>
        <v>0</v>
      </c>
      <c r="BH110" s="237">
        <f>IF(N110="sníž. přenesená",J110,0)</f>
        <v>0</v>
      </c>
      <c r="BI110" s="237">
        <f>IF(N110="nulová",J110,0)</f>
        <v>0</v>
      </c>
      <c r="BJ110" s="4" t="s">
        <v>75</v>
      </c>
      <c r="BK110" s="237">
        <f>ROUND(I110*H110,2)</f>
        <v>0</v>
      </c>
      <c r="BL110" s="4" t="s">
        <v>275</v>
      </c>
      <c r="BM110" s="236" t="s">
        <v>1794</v>
      </c>
    </row>
    <row r="111" spans="2:65" s="1" customFormat="1">
      <c r="B111" s="14"/>
      <c r="D111" s="238" t="s">
        <v>277</v>
      </c>
      <c r="F111" s="239" t="s">
        <v>1297</v>
      </c>
      <c r="L111" s="14"/>
      <c r="M111" s="240"/>
      <c r="T111" s="142"/>
      <c r="AT111" s="4" t="s">
        <v>277</v>
      </c>
      <c r="AU111" s="4" t="s">
        <v>75</v>
      </c>
    </row>
    <row r="112" spans="2:65" s="1" customFormat="1" ht="16.5" customHeight="1">
      <c r="B112" s="14"/>
      <c r="C112" s="225" t="s">
        <v>388</v>
      </c>
      <c r="D112" s="225" t="s">
        <v>271</v>
      </c>
      <c r="E112" s="226" t="s">
        <v>1298</v>
      </c>
      <c r="F112" s="227" t="s">
        <v>1299</v>
      </c>
      <c r="G112" s="228" t="s">
        <v>308</v>
      </c>
      <c r="H112" s="229">
        <v>5</v>
      </c>
      <c r="I112" s="22"/>
      <c r="J112" s="231">
        <f>ROUND(I112*H112,2)</f>
        <v>0</v>
      </c>
      <c r="K112" s="227" t="s">
        <v>274</v>
      </c>
      <c r="L112" s="14"/>
      <c r="M112" s="232" t="s">
        <v>3</v>
      </c>
      <c r="N112" s="233" t="s">
        <v>39</v>
      </c>
      <c r="P112" s="234">
        <f>O112*H112</f>
        <v>0</v>
      </c>
      <c r="Q112" s="234">
        <v>0</v>
      </c>
      <c r="R112" s="234">
        <f>Q112*H112</f>
        <v>0</v>
      </c>
      <c r="S112" s="234">
        <v>1.9460000000000002E-2</v>
      </c>
      <c r="T112" s="235">
        <f>S112*H112</f>
        <v>9.7300000000000011E-2</v>
      </c>
      <c r="AR112" s="236" t="s">
        <v>275</v>
      </c>
      <c r="AT112" s="236" t="s">
        <v>271</v>
      </c>
      <c r="AU112" s="236" t="s">
        <v>75</v>
      </c>
      <c r="AY112" s="4" t="s">
        <v>268</v>
      </c>
      <c r="BE112" s="237">
        <f>IF(N112="základní",J112,0)</f>
        <v>0</v>
      </c>
      <c r="BF112" s="237">
        <f>IF(N112="snížená",J112,0)</f>
        <v>0</v>
      </c>
      <c r="BG112" s="237">
        <f>IF(N112="zákl. přenesená",J112,0)</f>
        <v>0</v>
      </c>
      <c r="BH112" s="237">
        <f>IF(N112="sníž. přenesená",J112,0)</f>
        <v>0</v>
      </c>
      <c r="BI112" s="237">
        <f>IF(N112="nulová",J112,0)</f>
        <v>0</v>
      </c>
      <c r="BJ112" s="4" t="s">
        <v>75</v>
      </c>
      <c r="BK112" s="237">
        <f>ROUND(I112*H112,2)</f>
        <v>0</v>
      </c>
      <c r="BL112" s="4" t="s">
        <v>275</v>
      </c>
      <c r="BM112" s="236" t="s">
        <v>1795</v>
      </c>
    </row>
    <row r="113" spans="2:65" s="1" customFormat="1">
      <c r="B113" s="14"/>
      <c r="D113" s="238" t="s">
        <v>277</v>
      </c>
      <c r="F113" s="239" t="s">
        <v>1796</v>
      </c>
      <c r="L113" s="14"/>
      <c r="M113" s="240"/>
      <c r="T113" s="142"/>
      <c r="AT113" s="4" t="s">
        <v>277</v>
      </c>
      <c r="AU113" s="4" t="s">
        <v>75</v>
      </c>
    </row>
    <row r="114" spans="2:65" s="1" customFormat="1" ht="16.5" customHeight="1">
      <c r="B114" s="14"/>
      <c r="C114" s="225" t="s">
        <v>393</v>
      </c>
      <c r="D114" s="225" t="s">
        <v>271</v>
      </c>
      <c r="E114" s="226" t="s">
        <v>1301</v>
      </c>
      <c r="F114" s="227" t="s">
        <v>1302</v>
      </c>
      <c r="G114" s="228" t="s">
        <v>308</v>
      </c>
      <c r="H114" s="229">
        <v>11</v>
      </c>
      <c r="I114" s="22"/>
      <c r="J114" s="231">
        <f>ROUND(I114*H114,2)</f>
        <v>0</v>
      </c>
      <c r="K114" s="227" t="s">
        <v>274</v>
      </c>
      <c r="L114" s="14"/>
      <c r="M114" s="232" t="s">
        <v>3</v>
      </c>
      <c r="N114" s="233" t="s">
        <v>39</v>
      </c>
      <c r="P114" s="234">
        <f>O114*H114</f>
        <v>0</v>
      </c>
      <c r="Q114" s="234">
        <v>0</v>
      </c>
      <c r="R114" s="234">
        <f>Q114*H114</f>
        <v>0</v>
      </c>
      <c r="S114" s="234">
        <v>3.4200000000000001E-2</v>
      </c>
      <c r="T114" s="235">
        <f>S114*H114</f>
        <v>0.37620000000000003</v>
      </c>
      <c r="AR114" s="236" t="s">
        <v>275</v>
      </c>
      <c r="AT114" s="236" t="s">
        <v>271</v>
      </c>
      <c r="AU114" s="236" t="s">
        <v>75</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275</v>
      </c>
      <c r="BM114" s="236" t="s">
        <v>1797</v>
      </c>
    </row>
    <row r="115" spans="2:65" s="1" customFormat="1">
      <c r="B115" s="14"/>
      <c r="D115" s="238" t="s">
        <v>277</v>
      </c>
      <c r="F115" s="239" t="s">
        <v>1304</v>
      </c>
      <c r="L115" s="14"/>
      <c r="M115" s="240"/>
      <c r="T115" s="142"/>
      <c r="AT115" s="4" t="s">
        <v>277</v>
      </c>
      <c r="AU115" s="4" t="s">
        <v>75</v>
      </c>
    </row>
    <row r="116" spans="2:65" s="1" customFormat="1" ht="16.5" customHeight="1">
      <c r="B116" s="14"/>
      <c r="C116" s="225" t="s">
        <v>399</v>
      </c>
      <c r="D116" s="225" t="s">
        <v>271</v>
      </c>
      <c r="E116" s="226" t="s">
        <v>1798</v>
      </c>
      <c r="F116" s="227" t="s">
        <v>1799</v>
      </c>
      <c r="G116" s="228" t="s">
        <v>308</v>
      </c>
      <c r="H116" s="229">
        <v>12</v>
      </c>
      <c r="I116" s="22"/>
      <c r="J116" s="231">
        <f>ROUND(I116*H116,2)</f>
        <v>0</v>
      </c>
      <c r="K116" s="227" t="s">
        <v>274</v>
      </c>
      <c r="L116" s="14"/>
      <c r="M116" s="232" t="s">
        <v>3</v>
      </c>
      <c r="N116" s="233" t="s">
        <v>39</v>
      </c>
      <c r="P116" s="234">
        <f>O116*H116</f>
        <v>0</v>
      </c>
      <c r="Q116" s="234">
        <v>0</v>
      </c>
      <c r="R116" s="234">
        <f>Q116*H116</f>
        <v>0</v>
      </c>
      <c r="S116" s="234">
        <v>3.968E-2</v>
      </c>
      <c r="T116" s="235">
        <f>S116*H116</f>
        <v>0.47616000000000003</v>
      </c>
      <c r="AR116" s="236" t="s">
        <v>275</v>
      </c>
      <c r="AT116" s="236" t="s">
        <v>271</v>
      </c>
      <c r="AU116" s="236" t="s">
        <v>75</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275</v>
      </c>
      <c r="BM116" s="236" t="s">
        <v>1800</v>
      </c>
    </row>
    <row r="117" spans="2:65" s="1" customFormat="1">
      <c r="B117" s="14"/>
      <c r="D117" s="238" t="s">
        <v>277</v>
      </c>
      <c r="F117" s="239" t="s">
        <v>1801</v>
      </c>
      <c r="L117" s="14"/>
      <c r="M117" s="240"/>
      <c r="T117" s="142"/>
      <c r="AT117" s="4" t="s">
        <v>277</v>
      </c>
      <c r="AU117" s="4" t="s">
        <v>75</v>
      </c>
    </row>
    <row r="118" spans="2:65" s="1" customFormat="1" ht="24.2" customHeight="1">
      <c r="B118" s="14"/>
      <c r="C118" s="225" t="s">
        <v>8</v>
      </c>
      <c r="D118" s="225" t="s">
        <v>271</v>
      </c>
      <c r="E118" s="226" t="s">
        <v>1305</v>
      </c>
      <c r="F118" s="227" t="s">
        <v>1306</v>
      </c>
      <c r="G118" s="228" t="s">
        <v>379</v>
      </c>
      <c r="H118" s="229">
        <v>55</v>
      </c>
      <c r="I118" s="22"/>
      <c r="J118" s="231">
        <f>ROUND(I118*H118,2)</f>
        <v>0</v>
      </c>
      <c r="K118" s="227" t="s">
        <v>274</v>
      </c>
      <c r="L118" s="14"/>
      <c r="M118" s="232" t="s">
        <v>3</v>
      </c>
      <c r="N118" s="233" t="s">
        <v>39</v>
      </c>
      <c r="P118" s="234">
        <f>O118*H118</f>
        <v>0</v>
      </c>
      <c r="Q118" s="234">
        <v>0</v>
      </c>
      <c r="R118" s="234">
        <f>Q118*H118</f>
        <v>0</v>
      </c>
      <c r="S118" s="234">
        <v>2.9E-4</v>
      </c>
      <c r="T118" s="235">
        <f>S118*H118</f>
        <v>1.5949999999999999E-2</v>
      </c>
      <c r="AR118" s="236" t="s">
        <v>275</v>
      </c>
      <c r="AT118" s="236" t="s">
        <v>271</v>
      </c>
      <c r="AU118" s="236" t="s">
        <v>75</v>
      </c>
      <c r="AY118" s="4" t="s">
        <v>268</v>
      </c>
      <c r="BE118" s="237">
        <f>IF(N118="základní",J118,0)</f>
        <v>0</v>
      </c>
      <c r="BF118" s="237">
        <f>IF(N118="snížená",J118,0)</f>
        <v>0</v>
      </c>
      <c r="BG118" s="237">
        <f>IF(N118="zákl. přenesená",J118,0)</f>
        <v>0</v>
      </c>
      <c r="BH118" s="237">
        <f>IF(N118="sníž. přenesená",J118,0)</f>
        <v>0</v>
      </c>
      <c r="BI118" s="237">
        <f>IF(N118="nulová",J118,0)</f>
        <v>0</v>
      </c>
      <c r="BJ118" s="4" t="s">
        <v>75</v>
      </c>
      <c r="BK118" s="237">
        <f>ROUND(I118*H118,2)</f>
        <v>0</v>
      </c>
      <c r="BL118" s="4" t="s">
        <v>275</v>
      </c>
      <c r="BM118" s="236" t="s">
        <v>1802</v>
      </c>
    </row>
    <row r="119" spans="2:65" s="1" customFormat="1">
      <c r="B119" s="14"/>
      <c r="D119" s="238" t="s">
        <v>277</v>
      </c>
      <c r="F119" s="239" t="s">
        <v>1308</v>
      </c>
      <c r="L119" s="14"/>
      <c r="M119" s="240"/>
      <c r="T119" s="142"/>
      <c r="AT119" s="4" t="s">
        <v>277</v>
      </c>
      <c r="AU119" s="4" t="s">
        <v>75</v>
      </c>
    </row>
    <row r="120" spans="2:65" s="1" customFormat="1" ht="24.2" customHeight="1">
      <c r="B120" s="14"/>
      <c r="C120" s="225" t="s">
        <v>411</v>
      </c>
      <c r="D120" s="225" t="s">
        <v>271</v>
      </c>
      <c r="E120" s="226" t="s">
        <v>1309</v>
      </c>
      <c r="F120" s="227" t="s">
        <v>1310</v>
      </c>
      <c r="G120" s="228" t="s">
        <v>379</v>
      </c>
      <c r="H120" s="229">
        <v>16</v>
      </c>
      <c r="I120" s="22"/>
      <c r="J120" s="231">
        <f>ROUND(I120*H120,2)</f>
        <v>0</v>
      </c>
      <c r="K120" s="227" t="s">
        <v>274</v>
      </c>
      <c r="L120" s="14"/>
      <c r="M120" s="232" t="s">
        <v>3</v>
      </c>
      <c r="N120" s="233" t="s">
        <v>39</v>
      </c>
      <c r="P120" s="234">
        <f>O120*H120</f>
        <v>0</v>
      </c>
      <c r="Q120" s="234">
        <v>5.0000000000000001E-4</v>
      </c>
      <c r="R120" s="234">
        <f>Q120*H120</f>
        <v>8.0000000000000002E-3</v>
      </c>
      <c r="S120" s="234">
        <v>0</v>
      </c>
      <c r="T120" s="235">
        <f>S120*H120</f>
        <v>0</v>
      </c>
      <c r="AR120" s="236" t="s">
        <v>275</v>
      </c>
      <c r="AT120" s="236" t="s">
        <v>271</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275</v>
      </c>
      <c r="BM120" s="236" t="s">
        <v>1803</v>
      </c>
    </row>
    <row r="121" spans="2:65" s="1" customFormat="1">
      <c r="B121" s="14"/>
      <c r="D121" s="238" t="s">
        <v>277</v>
      </c>
      <c r="F121" s="239" t="s">
        <v>1312</v>
      </c>
      <c r="L121" s="14"/>
      <c r="M121" s="240"/>
      <c r="T121" s="142"/>
      <c r="AT121" s="4" t="s">
        <v>277</v>
      </c>
      <c r="AU121" s="4" t="s">
        <v>75</v>
      </c>
    </row>
    <row r="122" spans="2:65" s="1" customFormat="1" ht="24.2" customHeight="1">
      <c r="B122" s="14"/>
      <c r="C122" s="225" t="s">
        <v>418</v>
      </c>
      <c r="D122" s="225" t="s">
        <v>271</v>
      </c>
      <c r="E122" s="226" t="s">
        <v>1313</v>
      </c>
      <c r="F122" s="227" t="s">
        <v>1314</v>
      </c>
      <c r="G122" s="228" t="s">
        <v>379</v>
      </c>
      <c r="H122" s="229">
        <v>25</v>
      </c>
      <c r="I122" s="22"/>
      <c r="J122" s="231">
        <f>ROUND(I122*H122,2)</f>
        <v>0</v>
      </c>
      <c r="K122" s="227" t="s">
        <v>274</v>
      </c>
      <c r="L122" s="14"/>
      <c r="M122" s="232" t="s">
        <v>3</v>
      </c>
      <c r="N122" s="233" t="s">
        <v>39</v>
      </c>
      <c r="P122" s="234">
        <f>O122*H122</f>
        <v>0</v>
      </c>
      <c r="Q122" s="234">
        <v>7.5000000000000002E-4</v>
      </c>
      <c r="R122" s="234">
        <f>Q122*H122</f>
        <v>1.8749999999999999E-2</v>
      </c>
      <c r="S122" s="234">
        <v>0</v>
      </c>
      <c r="T122" s="235">
        <f>S122*H122</f>
        <v>0</v>
      </c>
      <c r="AR122" s="236" t="s">
        <v>275</v>
      </c>
      <c r="AT122" s="236" t="s">
        <v>271</v>
      </c>
      <c r="AU122" s="236" t="s">
        <v>75</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275</v>
      </c>
      <c r="BM122" s="236" t="s">
        <v>1804</v>
      </c>
    </row>
    <row r="123" spans="2:65" s="1" customFormat="1">
      <c r="B123" s="14"/>
      <c r="D123" s="238" t="s">
        <v>277</v>
      </c>
      <c r="F123" s="239" t="s">
        <v>1316</v>
      </c>
      <c r="L123" s="14"/>
      <c r="M123" s="240"/>
      <c r="T123" s="142"/>
      <c r="AT123" s="4" t="s">
        <v>277</v>
      </c>
      <c r="AU123" s="4" t="s">
        <v>75</v>
      </c>
    </row>
    <row r="124" spans="2:65" s="1" customFormat="1" ht="24.2" customHeight="1">
      <c r="B124" s="14"/>
      <c r="C124" s="225" t="s">
        <v>423</v>
      </c>
      <c r="D124" s="225" t="s">
        <v>271</v>
      </c>
      <c r="E124" s="226" t="s">
        <v>1805</v>
      </c>
      <c r="F124" s="227" t="s">
        <v>1806</v>
      </c>
      <c r="G124" s="228" t="s">
        <v>379</v>
      </c>
      <c r="H124" s="229">
        <v>13</v>
      </c>
      <c r="I124" s="22"/>
      <c r="J124" s="231">
        <f>ROUND(I124*H124,2)</f>
        <v>0</v>
      </c>
      <c r="K124" s="227" t="s">
        <v>274</v>
      </c>
      <c r="L124" s="14"/>
      <c r="M124" s="232" t="s">
        <v>3</v>
      </c>
      <c r="N124" s="233" t="s">
        <v>39</v>
      </c>
      <c r="P124" s="234">
        <f>O124*H124</f>
        <v>0</v>
      </c>
      <c r="Q124" s="234">
        <v>1.15E-3</v>
      </c>
      <c r="R124" s="234">
        <f>Q124*H124</f>
        <v>1.495E-2</v>
      </c>
      <c r="S124" s="234">
        <v>0</v>
      </c>
      <c r="T124" s="235">
        <f>S124*H124</f>
        <v>0</v>
      </c>
      <c r="AR124" s="236" t="s">
        <v>275</v>
      </c>
      <c r="AT124" s="236" t="s">
        <v>271</v>
      </c>
      <c r="AU124" s="236" t="s">
        <v>75</v>
      </c>
      <c r="AY124" s="4" t="s">
        <v>268</v>
      </c>
      <c r="BE124" s="237">
        <f>IF(N124="základní",J124,0)</f>
        <v>0</v>
      </c>
      <c r="BF124" s="237">
        <f>IF(N124="snížená",J124,0)</f>
        <v>0</v>
      </c>
      <c r="BG124" s="237">
        <f>IF(N124="zákl. přenesená",J124,0)</f>
        <v>0</v>
      </c>
      <c r="BH124" s="237">
        <f>IF(N124="sníž. přenesená",J124,0)</f>
        <v>0</v>
      </c>
      <c r="BI124" s="237">
        <f>IF(N124="nulová",J124,0)</f>
        <v>0</v>
      </c>
      <c r="BJ124" s="4" t="s">
        <v>75</v>
      </c>
      <c r="BK124" s="237">
        <f>ROUND(I124*H124,2)</f>
        <v>0</v>
      </c>
      <c r="BL124" s="4" t="s">
        <v>275</v>
      </c>
      <c r="BM124" s="236" t="s">
        <v>1807</v>
      </c>
    </row>
    <row r="125" spans="2:65" s="1" customFormat="1">
      <c r="B125" s="14"/>
      <c r="D125" s="238" t="s">
        <v>277</v>
      </c>
      <c r="F125" s="239" t="s">
        <v>1808</v>
      </c>
      <c r="L125" s="14"/>
      <c r="M125" s="240"/>
      <c r="T125" s="142"/>
      <c r="AT125" s="4" t="s">
        <v>277</v>
      </c>
      <c r="AU125" s="4" t="s">
        <v>75</v>
      </c>
    </row>
    <row r="126" spans="2:65" s="1" customFormat="1" ht="16.5" customHeight="1">
      <c r="B126" s="14"/>
      <c r="C126" s="225" t="s">
        <v>429</v>
      </c>
      <c r="D126" s="225" t="s">
        <v>271</v>
      </c>
      <c r="E126" s="226" t="s">
        <v>1317</v>
      </c>
      <c r="F126" s="227" t="s">
        <v>1318</v>
      </c>
      <c r="G126" s="228" t="s">
        <v>308</v>
      </c>
      <c r="H126" s="229">
        <v>5</v>
      </c>
      <c r="I126" s="22"/>
      <c r="J126" s="231">
        <f>ROUND(I126*H126,2)</f>
        <v>0</v>
      </c>
      <c r="K126" s="227" t="s">
        <v>1765</v>
      </c>
      <c r="L126" s="14"/>
      <c r="M126" s="232" t="s">
        <v>3</v>
      </c>
      <c r="N126" s="233" t="s">
        <v>39</v>
      </c>
      <c r="P126" s="234">
        <f>O126*H126</f>
        <v>0</v>
      </c>
      <c r="Q126" s="234">
        <v>0</v>
      </c>
      <c r="R126" s="234">
        <f>Q126*H126</f>
        <v>0</v>
      </c>
      <c r="S126" s="234">
        <v>0</v>
      </c>
      <c r="T126" s="235">
        <f>S126*H126</f>
        <v>0</v>
      </c>
      <c r="AR126" s="236" t="s">
        <v>275</v>
      </c>
      <c r="AT126" s="236" t="s">
        <v>271</v>
      </c>
      <c r="AU126" s="236" t="s">
        <v>75</v>
      </c>
      <c r="AY126" s="4" t="s">
        <v>268</v>
      </c>
      <c r="BE126" s="237">
        <f>IF(N126="základní",J126,0)</f>
        <v>0</v>
      </c>
      <c r="BF126" s="237">
        <f>IF(N126="snížená",J126,0)</f>
        <v>0</v>
      </c>
      <c r="BG126" s="237">
        <f>IF(N126="zákl. přenesená",J126,0)</f>
        <v>0</v>
      </c>
      <c r="BH126" s="237">
        <f>IF(N126="sníž. přenesená",J126,0)</f>
        <v>0</v>
      </c>
      <c r="BI126" s="237">
        <f>IF(N126="nulová",J126,0)</f>
        <v>0</v>
      </c>
      <c r="BJ126" s="4" t="s">
        <v>75</v>
      </c>
      <c r="BK126" s="237">
        <f>ROUND(I126*H126,2)</f>
        <v>0</v>
      </c>
      <c r="BL126" s="4" t="s">
        <v>275</v>
      </c>
      <c r="BM126" s="236" t="s">
        <v>1809</v>
      </c>
    </row>
    <row r="127" spans="2:65" s="1" customFormat="1" ht="37.9" customHeight="1">
      <c r="B127" s="14"/>
      <c r="C127" s="225" t="s">
        <v>434</v>
      </c>
      <c r="D127" s="225" t="s">
        <v>271</v>
      </c>
      <c r="E127" s="226" t="s">
        <v>1320</v>
      </c>
      <c r="F127" s="227" t="s">
        <v>1321</v>
      </c>
      <c r="G127" s="228" t="s">
        <v>195</v>
      </c>
      <c r="H127" s="229">
        <v>7</v>
      </c>
      <c r="I127" s="22"/>
      <c r="J127" s="231">
        <f>ROUND(I127*H127,2)</f>
        <v>0</v>
      </c>
      <c r="K127" s="227" t="s">
        <v>274</v>
      </c>
      <c r="L127" s="14"/>
      <c r="M127" s="232" t="s">
        <v>3</v>
      </c>
      <c r="N127" s="233" t="s">
        <v>39</v>
      </c>
      <c r="P127" s="234">
        <f>O127*H127</f>
        <v>0</v>
      </c>
      <c r="Q127" s="234">
        <v>4.0000000000000003E-5</v>
      </c>
      <c r="R127" s="234">
        <f>Q127*H127</f>
        <v>2.8000000000000003E-4</v>
      </c>
      <c r="S127" s="234">
        <v>0</v>
      </c>
      <c r="T127" s="235">
        <f>S127*H127</f>
        <v>0</v>
      </c>
      <c r="AR127" s="236" t="s">
        <v>275</v>
      </c>
      <c r="AT127" s="236" t="s">
        <v>271</v>
      </c>
      <c r="AU127" s="236" t="s">
        <v>75</v>
      </c>
      <c r="AY127" s="4" t="s">
        <v>268</v>
      </c>
      <c r="BE127" s="237">
        <f>IF(N127="základní",J127,0)</f>
        <v>0</v>
      </c>
      <c r="BF127" s="237">
        <f>IF(N127="snížená",J127,0)</f>
        <v>0</v>
      </c>
      <c r="BG127" s="237">
        <f>IF(N127="zákl. přenesená",J127,0)</f>
        <v>0</v>
      </c>
      <c r="BH127" s="237">
        <f>IF(N127="sníž. přenesená",J127,0)</f>
        <v>0</v>
      </c>
      <c r="BI127" s="237">
        <f>IF(N127="nulová",J127,0)</f>
        <v>0</v>
      </c>
      <c r="BJ127" s="4" t="s">
        <v>75</v>
      </c>
      <c r="BK127" s="237">
        <f>ROUND(I127*H127,2)</f>
        <v>0</v>
      </c>
      <c r="BL127" s="4" t="s">
        <v>275</v>
      </c>
      <c r="BM127" s="236" t="s">
        <v>1810</v>
      </c>
    </row>
    <row r="128" spans="2:65" s="1" customFormat="1">
      <c r="B128" s="14"/>
      <c r="D128" s="238" t="s">
        <v>277</v>
      </c>
      <c r="F128" s="239" t="s">
        <v>1323</v>
      </c>
      <c r="L128" s="14"/>
      <c r="M128" s="240"/>
      <c r="T128" s="142"/>
      <c r="AT128" s="4" t="s">
        <v>277</v>
      </c>
      <c r="AU128" s="4" t="s">
        <v>75</v>
      </c>
    </row>
    <row r="129" spans="2:65" s="1" customFormat="1" ht="37.9" customHeight="1">
      <c r="B129" s="14"/>
      <c r="C129" s="225" t="s">
        <v>441</v>
      </c>
      <c r="D129" s="225" t="s">
        <v>271</v>
      </c>
      <c r="E129" s="226" t="s">
        <v>1324</v>
      </c>
      <c r="F129" s="227" t="s">
        <v>1325</v>
      </c>
      <c r="G129" s="228" t="s">
        <v>195</v>
      </c>
      <c r="H129" s="229">
        <v>6</v>
      </c>
      <c r="I129" s="22"/>
      <c r="J129" s="231">
        <f>ROUND(I129*H129,2)</f>
        <v>0</v>
      </c>
      <c r="K129" s="227" t="s">
        <v>274</v>
      </c>
      <c r="L129" s="14"/>
      <c r="M129" s="232" t="s">
        <v>3</v>
      </c>
      <c r="N129" s="233" t="s">
        <v>39</v>
      </c>
      <c r="P129" s="234">
        <f>O129*H129</f>
        <v>0</v>
      </c>
      <c r="Q129" s="234">
        <v>3.4000000000000002E-4</v>
      </c>
      <c r="R129" s="234">
        <f>Q129*H129</f>
        <v>2.0400000000000001E-3</v>
      </c>
      <c r="S129" s="234">
        <v>0</v>
      </c>
      <c r="T129" s="235">
        <f>S129*H129</f>
        <v>0</v>
      </c>
      <c r="AR129" s="236" t="s">
        <v>275</v>
      </c>
      <c r="AT129" s="236" t="s">
        <v>271</v>
      </c>
      <c r="AU129" s="236" t="s">
        <v>75</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275</v>
      </c>
      <c r="BM129" s="236" t="s">
        <v>1811</v>
      </c>
    </row>
    <row r="130" spans="2:65" s="1" customFormat="1">
      <c r="B130" s="14"/>
      <c r="D130" s="238" t="s">
        <v>277</v>
      </c>
      <c r="F130" s="239" t="s">
        <v>1327</v>
      </c>
      <c r="L130" s="14"/>
      <c r="M130" s="240"/>
      <c r="T130" s="142"/>
      <c r="AT130" s="4" t="s">
        <v>277</v>
      </c>
      <c r="AU130" s="4" t="s">
        <v>75</v>
      </c>
    </row>
    <row r="131" spans="2:65" s="1" customFormat="1" ht="37.9" customHeight="1">
      <c r="B131" s="14"/>
      <c r="C131" s="225" t="s">
        <v>447</v>
      </c>
      <c r="D131" s="225" t="s">
        <v>271</v>
      </c>
      <c r="E131" s="226" t="s">
        <v>1328</v>
      </c>
      <c r="F131" s="227" t="s">
        <v>1329</v>
      </c>
      <c r="G131" s="228" t="s">
        <v>195</v>
      </c>
      <c r="H131" s="229">
        <v>20</v>
      </c>
      <c r="I131" s="22"/>
      <c r="J131" s="231">
        <f>ROUND(I131*H131,2)</f>
        <v>0</v>
      </c>
      <c r="K131" s="227" t="s">
        <v>274</v>
      </c>
      <c r="L131" s="14"/>
      <c r="M131" s="232" t="s">
        <v>3</v>
      </c>
      <c r="N131" s="233" t="s">
        <v>39</v>
      </c>
      <c r="P131" s="234">
        <f>O131*H131</f>
        <v>0</v>
      </c>
      <c r="Q131" s="234">
        <v>3.4000000000000002E-4</v>
      </c>
      <c r="R131" s="234">
        <f>Q131*H131</f>
        <v>6.8000000000000005E-3</v>
      </c>
      <c r="S131" s="234">
        <v>0</v>
      </c>
      <c r="T131" s="235">
        <f>S131*H131</f>
        <v>0</v>
      </c>
      <c r="AR131" s="236" t="s">
        <v>275</v>
      </c>
      <c r="AT131" s="236" t="s">
        <v>271</v>
      </c>
      <c r="AU131" s="236" t="s">
        <v>75</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275</v>
      </c>
      <c r="BM131" s="236" t="s">
        <v>1812</v>
      </c>
    </row>
    <row r="132" spans="2:65" s="1" customFormat="1">
      <c r="B132" s="14"/>
      <c r="D132" s="238" t="s">
        <v>277</v>
      </c>
      <c r="F132" s="239" t="s">
        <v>1813</v>
      </c>
      <c r="L132" s="14"/>
      <c r="M132" s="240"/>
      <c r="T132" s="142"/>
      <c r="AT132" s="4" t="s">
        <v>277</v>
      </c>
      <c r="AU132" s="4" t="s">
        <v>75</v>
      </c>
    </row>
    <row r="133" spans="2:65" s="1" customFormat="1" ht="37.9" customHeight="1">
      <c r="B133" s="14"/>
      <c r="C133" s="225" t="s">
        <v>454</v>
      </c>
      <c r="D133" s="225" t="s">
        <v>271</v>
      </c>
      <c r="E133" s="226" t="s">
        <v>1814</v>
      </c>
      <c r="F133" s="227" t="s">
        <v>1815</v>
      </c>
      <c r="G133" s="228" t="s">
        <v>195</v>
      </c>
      <c r="H133" s="229">
        <v>11</v>
      </c>
      <c r="I133" s="22"/>
      <c r="J133" s="231">
        <f>ROUND(I133*H133,2)</f>
        <v>0</v>
      </c>
      <c r="K133" s="227" t="s">
        <v>274</v>
      </c>
      <c r="L133" s="14"/>
      <c r="M133" s="232" t="s">
        <v>3</v>
      </c>
      <c r="N133" s="233" t="s">
        <v>39</v>
      </c>
      <c r="P133" s="234">
        <f>O133*H133</f>
        <v>0</v>
      </c>
      <c r="Q133" s="234">
        <v>1E-4</v>
      </c>
      <c r="R133" s="234">
        <f>Q133*H133</f>
        <v>1.1000000000000001E-3</v>
      </c>
      <c r="S133" s="234">
        <v>0</v>
      </c>
      <c r="T133" s="235">
        <f>S133*H133</f>
        <v>0</v>
      </c>
      <c r="AR133" s="236" t="s">
        <v>275</v>
      </c>
      <c r="AT133" s="236" t="s">
        <v>271</v>
      </c>
      <c r="AU133" s="236" t="s">
        <v>75</v>
      </c>
      <c r="AY133" s="4" t="s">
        <v>268</v>
      </c>
      <c r="BE133" s="237">
        <f>IF(N133="základní",J133,0)</f>
        <v>0</v>
      </c>
      <c r="BF133" s="237">
        <f>IF(N133="snížená",J133,0)</f>
        <v>0</v>
      </c>
      <c r="BG133" s="237">
        <f>IF(N133="zákl. přenesená",J133,0)</f>
        <v>0</v>
      </c>
      <c r="BH133" s="237">
        <f>IF(N133="sníž. přenesená",J133,0)</f>
        <v>0</v>
      </c>
      <c r="BI133" s="237">
        <f>IF(N133="nulová",J133,0)</f>
        <v>0</v>
      </c>
      <c r="BJ133" s="4" t="s">
        <v>75</v>
      </c>
      <c r="BK133" s="237">
        <f>ROUND(I133*H133,2)</f>
        <v>0</v>
      </c>
      <c r="BL133" s="4" t="s">
        <v>275</v>
      </c>
      <c r="BM133" s="236" t="s">
        <v>1816</v>
      </c>
    </row>
    <row r="134" spans="2:65" s="1" customFormat="1">
      <c r="B134" s="14"/>
      <c r="D134" s="238" t="s">
        <v>277</v>
      </c>
      <c r="F134" s="239" t="s">
        <v>1817</v>
      </c>
      <c r="L134" s="14"/>
      <c r="M134" s="240"/>
      <c r="T134" s="142"/>
      <c r="AT134" s="4" t="s">
        <v>277</v>
      </c>
      <c r="AU134" s="4" t="s">
        <v>75</v>
      </c>
    </row>
    <row r="135" spans="2:65" s="1" customFormat="1" ht="24.2" customHeight="1">
      <c r="B135" s="14"/>
      <c r="C135" s="225" t="s">
        <v>459</v>
      </c>
      <c r="D135" s="225" t="s">
        <v>271</v>
      </c>
      <c r="E135" s="226" t="s">
        <v>1335</v>
      </c>
      <c r="F135" s="227" t="s">
        <v>1336</v>
      </c>
      <c r="G135" s="228" t="s">
        <v>379</v>
      </c>
      <c r="H135" s="229">
        <v>65</v>
      </c>
      <c r="I135" s="22"/>
      <c r="J135" s="231">
        <f>ROUND(I135*H135,2)</f>
        <v>0</v>
      </c>
      <c r="K135" s="227" t="s">
        <v>274</v>
      </c>
      <c r="L135" s="14"/>
      <c r="M135" s="232" t="s">
        <v>3</v>
      </c>
      <c r="N135" s="233" t="s">
        <v>39</v>
      </c>
      <c r="P135" s="234">
        <f>O135*H135</f>
        <v>0</v>
      </c>
      <c r="Q135" s="234">
        <v>0</v>
      </c>
      <c r="R135" s="234">
        <f>Q135*H135</f>
        <v>0</v>
      </c>
      <c r="S135" s="234">
        <v>1.4919999999999999E-2</v>
      </c>
      <c r="T135" s="235">
        <f>S135*H135</f>
        <v>0.9698</v>
      </c>
      <c r="AR135" s="236" t="s">
        <v>275</v>
      </c>
      <c r="AT135" s="236" t="s">
        <v>271</v>
      </c>
      <c r="AU135" s="236" t="s">
        <v>75</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275</v>
      </c>
      <c r="BM135" s="236" t="s">
        <v>1818</v>
      </c>
    </row>
    <row r="136" spans="2:65" s="1" customFormat="1">
      <c r="B136" s="14"/>
      <c r="D136" s="238" t="s">
        <v>277</v>
      </c>
      <c r="F136" s="239" t="s">
        <v>1338</v>
      </c>
      <c r="L136" s="14"/>
      <c r="M136" s="240"/>
      <c r="T136" s="142"/>
      <c r="AT136" s="4" t="s">
        <v>277</v>
      </c>
      <c r="AU136" s="4" t="s">
        <v>75</v>
      </c>
    </row>
    <row r="137" spans="2:65" s="1" customFormat="1" ht="33" customHeight="1">
      <c r="B137" s="14"/>
      <c r="C137" s="225" t="s">
        <v>464</v>
      </c>
      <c r="D137" s="225" t="s">
        <v>271</v>
      </c>
      <c r="E137" s="226" t="s">
        <v>1339</v>
      </c>
      <c r="F137" s="227" t="s">
        <v>1340</v>
      </c>
      <c r="G137" s="228" t="s">
        <v>379</v>
      </c>
      <c r="H137" s="229">
        <v>16</v>
      </c>
      <c r="I137" s="22"/>
      <c r="J137" s="231">
        <f>ROUND(I137*H137,2)</f>
        <v>0</v>
      </c>
      <c r="K137" s="227" t="s">
        <v>274</v>
      </c>
      <c r="L137" s="14"/>
      <c r="M137" s="232" t="s">
        <v>3</v>
      </c>
      <c r="N137" s="233" t="s">
        <v>39</v>
      </c>
      <c r="P137" s="234">
        <f>O137*H137</f>
        <v>0</v>
      </c>
      <c r="Q137" s="234">
        <v>5.0000000000000001E-4</v>
      </c>
      <c r="R137" s="234">
        <f>Q137*H137</f>
        <v>8.0000000000000002E-3</v>
      </c>
      <c r="S137" s="234">
        <v>0</v>
      </c>
      <c r="T137" s="235">
        <f>S137*H137</f>
        <v>0</v>
      </c>
      <c r="AR137" s="236" t="s">
        <v>275</v>
      </c>
      <c r="AT137" s="236" t="s">
        <v>271</v>
      </c>
      <c r="AU137" s="236" t="s">
        <v>75</v>
      </c>
      <c r="AY137" s="4" t="s">
        <v>268</v>
      </c>
      <c r="BE137" s="237">
        <f>IF(N137="základní",J137,0)</f>
        <v>0</v>
      </c>
      <c r="BF137" s="237">
        <f>IF(N137="snížená",J137,0)</f>
        <v>0</v>
      </c>
      <c r="BG137" s="237">
        <f>IF(N137="zákl. přenesená",J137,0)</f>
        <v>0</v>
      </c>
      <c r="BH137" s="237">
        <f>IF(N137="sníž. přenesená",J137,0)</f>
        <v>0</v>
      </c>
      <c r="BI137" s="237">
        <f>IF(N137="nulová",J137,0)</f>
        <v>0</v>
      </c>
      <c r="BJ137" s="4" t="s">
        <v>75</v>
      </c>
      <c r="BK137" s="237">
        <f>ROUND(I137*H137,2)</f>
        <v>0</v>
      </c>
      <c r="BL137" s="4" t="s">
        <v>275</v>
      </c>
      <c r="BM137" s="236" t="s">
        <v>1819</v>
      </c>
    </row>
    <row r="138" spans="2:65" s="1" customFormat="1">
      <c r="B138" s="14"/>
      <c r="D138" s="238" t="s">
        <v>277</v>
      </c>
      <c r="F138" s="239" t="s">
        <v>1342</v>
      </c>
      <c r="L138" s="14"/>
      <c r="M138" s="240"/>
      <c r="T138" s="142"/>
      <c r="AT138" s="4" t="s">
        <v>277</v>
      </c>
      <c r="AU138" s="4" t="s">
        <v>75</v>
      </c>
    </row>
    <row r="139" spans="2:65" s="1" customFormat="1" ht="33" customHeight="1">
      <c r="B139" s="14"/>
      <c r="C139" s="225" t="s">
        <v>470</v>
      </c>
      <c r="D139" s="225" t="s">
        <v>271</v>
      </c>
      <c r="E139" s="226" t="s">
        <v>1820</v>
      </c>
      <c r="F139" s="227" t="s">
        <v>1821</v>
      </c>
      <c r="G139" s="228" t="s">
        <v>379</v>
      </c>
      <c r="H139" s="229">
        <v>18</v>
      </c>
      <c r="I139" s="22"/>
      <c r="J139" s="231">
        <f>ROUND(I139*H139,2)</f>
        <v>0</v>
      </c>
      <c r="K139" s="227" t="s">
        <v>274</v>
      </c>
      <c r="L139" s="14"/>
      <c r="M139" s="232" t="s">
        <v>3</v>
      </c>
      <c r="N139" s="233" t="s">
        <v>39</v>
      </c>
      <c r="P139" s="234">
        <f>O139*H139</f>
        <v>0</v>
      </c>
      <c r="Q139" s="234">
        <v>7.6000000000000004E-4</v>
      </c>
      <c r="R139" s="234">
        <f>Q139*H139</f>
        <v>1.3680000000000001E-2</v>
      </c>
      <c r="S139" s="234">
        <v>0</v>
      </c>
      <c r="T139" s="235">
        <f>S139*H139</f>
        <v>0</v>
      </c>
      <c r="AR139" s="236" t="s">
        <v>275</v>
      </c>
      <c r="AT139" s="236" t="s">
        <v>271</v>
      </c>
      <c r="AU139" s="236" t="s">
        <v>75</v>
      </c>
      <c r="AY139" s="4" t="s">
        <v>268</v>
      </c>
      <c r="BE139" s="237">
        <f>IF(N139="základní",J139,0)</f>
        <v>0</v>
      </c>
      <c r="BF139" s="237">
        <f>IF(N139="snížená",J139,0)</f>
        <v>0</v>
      </c>
      <c r="BG139" s="237">
        <f>IF(N139="zákl. přenesená",J139,0)</f>
        <v>0</v>
      </c>
      <c r="BH139" s="237">
        <f>IF(N139="sníž. přenesená",J139,0)</f>
        <v>0</v>
      </c>
      <c r="BI139" s="237">
        <f>IF(N139="nulová",J139,0)</f>
        <v>0</v>
      </c>
      <c r="BJ139" s="4" t="s">
        <v>75</v>
      </c>
      <c r="BK139" s="237">
        <f>ROUND(I139*H139,2)</f>
        <v>0</v>
      </c>
      <c r="BL139" s="4" t="s">
        <v>275</v>
      </c>
      <c r="BM139" s="236" t="s">
        <v>1822</v>
      </c>
    </row>
    <row r="140" spans="2:65" s="1" customFormat="1">
      <c r="B140" s="14"/>
      <c r="D140" s="238" t="s">
        <v>277</v>
      </c>
      <c r="F140" s="239" t="s">
        <v>1823</v>
      </c>
      <c r="L140" s="14"/>
      <c r="M140" s="240"/>
      <c r="T140" s="142"/>
      <c r="AT140" s="4" t="s">
        <v>277</v>
      </c>
      <c r="AU140" s="4" t="s">
        <v>75</v>
      </c>
    </row>
    <row r="141" spans="2:65" s="1" customFormat="1" ht="33" customHeight="1">
      <c r="B141" s="14"/>
      <c r="C141" s="225" t="s">
        <v>475</v>
      </c>
      <c r="D141" s="225" t="s">
        <v>271</v>
      </c>
      <c r="E141" s="226" t="s">
        <v>1343</v>
      </c>
      <c r="F141" s="227" t="s">
        <v>1344</v>
      </c>
      <c r="G141" s="228" t="s">
        <v>379</v>
      </c>
      <c r="H141" s="229">
        <v>40</v>
      </c>
      <c r="I141" s="22"/>
      <c r="J141" s="231">
        <f>ROUND(I141*H141,2)</f>
        <v>0</v>
      </c>
      <c r="K141" s="227" t="s">
        <v>274</v>
      </c>
      <c r="L141" s="14"/>
      <c r="M141" s="232" t="s">
        <v>3</v>
      </c>
      <c r="N141" s="233" t="s">
        <v>39</v>
      </c>
      <c r="P141" s="234">
        <f>O141*H141</f>
        <v>0</v>
      </c>
      <c r="Q141" s="234">
        <v>1.5299999999999999E-3</v>
      </c>
      <c r="R141" s="234">
        <f>Q141*H141</f>
        <v>6.1199999999999997E-2</v>
      </c>
      <c r="S141" s="234">
        <v>0</v>
      </c>
      <c r="T141" s="235">
        <f>S141*H141</f>
        <v>0</v>
      </c>
      <c r="AR141" s="236" t="s">
        <v>275</v>
      </c>
      <c r="AT141" s="236" t="s">
        <v>271</v>
      </c>
      <c r="AU141" s="236" t="s">
        <v>75</v>
      </c>
      <c r="AY141" s="4" t="s">
        <v>268</v>
      </c>
      <c r="BE141" s="237">
        <f>IF(N141="základní",J141,0)</f>
        <v>0</v>
      </c>
      <c r="BF141" s="237">
        <f>IF(N141="snížená",J141,0)</f>
        <v>0</v>
      </c>
      <c r="BG141" s="237">
        <f>IF(N141="zákl. přenesená",J141,0)</f>
        <v>0</v>
      </c>
      <c r="BH141" s="237">
        <f>IF(N141="sníž. přenesená",J141,0)</f>
        <v>0</v>
      </c>
      <c r="BI141" s="237">
        <f>IF(N141="nulová",J141,0)</f>
        <v>0</v>
      </c>
      <c r="BJ141" s="4" t="s">
        <v>75</v>
      </c>
      <c r="BK141" s="237">
        <f>ROUND(I141*H141,2)</f>
        <v>0</v>
      </c>
      <c r="BL141" s="4" t="s">
        <v>275</v>
      </c>
      <c r="BM141" s="236" t="s">
        <v>1824</v>
      </c>
    </row>
    <row r="142" spans="2:65" s="1" customFormat="1">
      <c r="B142" s="14"/>
      <c r="D142" s="238" t="s">
        <v>277</v>
      </c>
      <c r="F142" s="239" t="s">
        <v>1346</v>
      </c>
      <c r="L142" s="14"/>
      <c r="M142" s="240"/>
      <c r="T142" s="142"/>
      <c r="AT142" s="4" t="s">
        <v>277</v>
      </c>
      <c r="AU142" s="4" t="s">
        <v>75</v>
      </c>
    </row>
    <row r="143" spans="2:65" s="1" customFormat="1" ht="16.5" customHeight="1">
      <c r="B143" s="14"/>
      <c r="C143" s="225" t="s">
        <v>480</v>
      </c>
      <c r="D143" s="225" t="s">
        <v>271</v>
      </c>
      <c r="E143" s="226" t="s">
        <v>1825</v>
      </c>
      <c r="F143" s="227" t="s">
        <v>1348</v>
      </c>
      <c r="G143" s="228" t="s">
        <v>1094</v>
      </c>
      <c r="H143" s="229">
        <v>1</v>
      </c>
      <c r="I143" s="22"/>
      <c r="J143" s="231">
        <f>ROUND(I143*H143,2)</f>
        <v>0</v>
      </c>
      <c r="K143" s="227" t="s">
        <v>1765</v>
      </c>
      <c r="L143" s="14"/>
      <c r="M143" s="232" t="s">
        <v>3</v>
      </c>
      <c r="N143" s="233" t="s">
        <v>39</v>
      </c>
      <c r="P143" s="234">
        <f>O143*H143</f>
        <v>0</v>
      </c>
      <c r="Q143" s="234">
        <v>0</v>
      </c>
      <c r="R143" s="234">
        <f>Q143*H143</f>
        <v>0</v>
      </c>
      <c r="S143" s="234">
        <v>0</v>
      </c>
      <c r="T143" s="235">
        <f>S143*H143</f>
        <v>0</v>
      </c>
      <c r="AR143" s="236" t="s">
        <v>275</v>
      </c>
      <c r="AT143" s="236" t="s">
        <v>271</v>
      </c>
      <c r="AU143" s="236" t="s">
        <v>75</v>
      </c>
      <c r="AY143" s="4" t="s">
        <v>268</v>
      </c>
      <c r="BE143" s="237">
        <f>IF(N143="základní",J143,0)</f>
        <v>0</v>
      </c>
      <c r="BF143" s="237">
        <f>IF(N143="snížená",J143,0)</f>
        <v>0</v>
      </c>
      <c r="BG143" s="237">
        <f>IF(N143="zákl. přenesená",J143,0)</f>
        <v>0</v>
      </c>
      <c r="BH143" s="237">
        <f>IF(N143="sníž. přenesená",J143,0)</f>
        <v>0</v>
      </c>
      <c r="BI143" s="237">
        <f>IF(N143="nulová",J143,0)</f>
        <v>0</v>
      </c>
      <c r="BJ143" s="4" t="s">
        <v>75</v>
      </c>
      <c r="BK143" s="237">
        <f>ROUND(I143*H143,2)</f>
        <v>0</v>
      </c>
      <c r="BL143" s="4" t="s">
        <v>275</v>
      </c>
      <c r="BM143" s="236" t="s">
        <v>1826</v>
      </c>
    </row>
    <row r="144" spans="2:65" s="1" customFormat="1" ht="16.5" customHeight="1">
      <c r="B144" s="14"/>
      <c r="C144" s="225" t="s">
        <v>486</v>
      </c>
      <c r="D144" s="225" t="s">
        <v>271</v>
      </c>
      <c r="E144" s="226" t="s">
        <v>1350</v>
      </c>
      <c r="F144" s="227" t="s">
        <v>1351</v>
      </c>
      <c r="G144" s="228" t="s">
        <v>1094</v>
      </c>
      <c r="H144" s="229">
        <v>1</v>
      </c>
      <c r="I144" s="22"/>
      <c r="J144" s="231">
        <f>ROUND(I144*H144,2)</f>
        <v>0</v>
      </c>
      <c r="K144" s="227" t="s">
        <v>1765</v>
      </c>
      <c r="L144" s="14"/>
      <c r="M144" s="232" t="s">
        <v>3</v>
      </c>
      <c r="N144" s="233" t="s">
        <v>39</v>
      </c>
      <c r="P144" s="234">
        <f>O144*H144</f>
        <v>0</v>
      </c>
      <c r="Q144" s="234">
        <v>0</v>
      </c>
      <c r="R144" s="234">
        <f>Q144*H144</f>
        <v>0</v>
      </c>
      <c r="S144" s="234">
        <v>0</v>
      </c>
      <c r="T144" s="235">
        <f>S144*H144</f>
        <v>0</v>
      </c>
      <c r="AR144" s="236" t="s">
        <v>275</v>
      </c>
      <c r="AT144" s="236" t="s">
        <v>271</v>
      </c>
      <c r="AU144" s="236" t="s">
        <v>75</v>
      </c>
      <c r="AY144" s="4" t="s">
        <v>268</v>
      </c>
      <c r="BE144" s="237">
        <f>IF(N144="základní",J144,0)</f>
        <v>0</v>
      </c>
      <c r="BF144" s="237">
        <f>IF(N144="snížená",J144,0)</f>
        <v>0</v>
      </c>
      <c r="BG144" s="237">
        <f>IF(N144="zákl. přenesená",J144,0)</f>
        <v>0</v>
      </c>
      <c r="BH144" s="237">
        <f>IF(N144="sníž. přenesená",J144,0)</f>
        <v>0</v>
      </c>
      <c r="BI144" s="237">
        <f>IF(N144="nulová",J144,0)</f>
        <v>0</v>
      </c>
      <c r="BJ144" s="4" t="s">
        <v>75</v>
      </c>
      <c r="BK144" s="237">
        <f>ROUND(I144*H144,2)</f>
        <v>0</v>
      </c>
      <c r="BL144" s="4" t="s">
        <v>275</v>
      </c>
      <c r="BM144" s="236" t="s">
        <v>1827</v>
      </c>
    </row>
    <row r="145" spans="2:65" s="1" customFormat="1" ht="24.2" customHeight="1">
      <c r="B145" s="14"/>
      <c r="C145" s="225" t="s">
        <v>495</v>
      </c>
      <c r="D145" s="225" t="s">
        <v>271</v>
      </c>
      <c r="E145" s="226" t="s">
        <v>1828</v>
      </c>
      <c r="F145" s="227" t="s">
        <v>1354</v>
      </c>
      <c r="G145" s="228" t="s">
        <v>1094</v>
      </c>
      <c r="H145" s="229">
        <v>1</v>
      </c>
      <c r="I145" s="22"/>
      <c r="J145" s="231">
        <f>ROUND(I145*H145,2)</f>
        <v>0</v>
      </c>
      <c r="K145" s="227" t="s">
        <v>1765</v>
      </c>
      <c r="L145" s="14"/>
      <c r="M145" s="285" t="s">
        <v>3</v>
      </c>
      <c r="N145" s="286" t="s">
        <v>39</v>
      </c>
      <c r="O145" s="283"/>
      <c r="P145" s="287">
        <f>O145*H145</f>
        <v>0</v>
      </c>
      <c r="Q145" s="287">
        <v>0</v>
      </c>
      <c r="R145" s="287">
        <f>Q145*H145</f>
        <v>0</v>
      </c>
      <c r="S145" s="287">
        <v>0</v>
      </c>
      <c r="T145" s="288">
        <f>S145*H145</f>
        <v>0</v>
      </c>
      <c r="AR145" s="236" t="s">
        <v>275</v>
      </c>
      <c r="AT145" s="236" t="s">
        <v>271</v>
      </c>
      <c r="AU145" s="236" t="s">
        <v>75</v>
      </c>
      <c r="AY145" s="4" t="s">
        <v>268</v>
      </c>
      <c r="BE145" s="237">
        <f>IF(N145="základní",J145,0)</f>
        <v>0</v>
      </c>
      <c r="BF145" s="237">
        <f>IF(N145="snížená",J145,0)</f>
        <v>0</v>
      </c>
      <c r="BG145" s="237">
        <f>IF(N145="zákl. přenesená",J145,0)</f>
        <v>0</v>
      </c>
      <c r="BH145" s="237">
        <f>IF(N145="sníž. přenesená",J145,0)</f>
        <v>0</v>
      </c>
      <c r="BI145" s="237">
        <f>IF(N145="nulová",J145,0)</f>
        <v>0</v>
      </c>
      <c r="BJ145" s="4" t="s">
        <v>75</v>
      </c>
      <c r="BK145" s="237">
        <f>ROUND(I145*H145,2)</f>
        <v>0</v>
      </c>
      <c r="BL145" s="4" t="s">
        <v>275</v>
      </c>
      <c r="BM145" s="236" t="s">
        <v>1829</v>
      </c>
    </row>
    <row r="146" spans="2:65" s="1" customFormat="1" ht="6.95" customHeight="1">
      <c r="B146" s="15"/>
      <c r="C146" s="16"/>
      <c r="D146" s="16"/>
      <c r="E146" s="16"/>
      <c r="F146" s="16"/>
      <c r="G146" s="16"/>
      <c r="H146" s="16"/>
      <c r="I146" s="16"/>
      <c r="J146" s="16"/>
      <c r="K146" s="16"/>
      <c r="L146" s="14"/>
    </row>
  </sheetData>
  <sheetProtection algorithmName="SHA-512" hashValue="/SUW2pipoSwNEE4AFzbUO4cX09gho1Qf+0VU7btM/sC+DcfKY2udJBKbD0Cu7U15/LGuAEpe6DWSWwa4NSxPHQ==" saltValue="LbZ2sTPhFG5kCYuNZjHEzQ==" spinCount="100000" sheet="1" objects="1" scenarios="1"/>
  <autoFilter ref="C85:K145" xr:uid="{00000000-0009-0000-0000-00000F000000}"/>
  <mergeCells count="12">
    <mergeCell ref="E78:H78"/>
    <mergeCell ref="L2:V2"/>
    <mergeCell ref="E50:H50"/>
    <mergeCell ref="E52:H52"/>
    <mergeCell ref="E54:H54"/>
    <mergeCell ref="E74:H74"/>
    <mergeCell ref="E76:H76"/>
    <mergeCell ref="E7:H7"/>
    <mergeCell ref="E9:H9"/>
    <mergeCell ref="E11:H11"/>
    <mergeCell ref="E20:H20"/>
    <mergeCell ref="E29:H29"/>
  </mergeCells>
  <hyperlinks>
    <hyperlink ref="F91" r:id="rId1" xr:uid="{00000000-0004-0000-0F00-000000000000}"/>
    <hyperlink ref="F94" r:id="rId2" xr:uid="{00000000-0004-0000-0F00-000001000000}"/>
    <hyperlink ref="F96" r:id="rId3" xr:uid="{00000000-0004-0000-0F00-000002000000}"/>
    <hyperlink ref="F102" r:id="rId4" xr:uid="{00000000-0004-0000-0F00-000003000000}"/>
    <hyperlink ref="F105" r:id="rId5" xr:uid="{00000000-0004-0000-0F00-000004000000}"/>
    <hyperlink ref="F109" r:id="rId6" xr:uid="{00000000-0004-0000-0F00-000005000000}"/>
    <hyperlink ref="F111" r:id="rId7" xr:uid="{00000000-0004-0000-0F00-000006000000}"/>
    <hyperlink ref="F113" r:id="rId8" xr:uid="{00000000-0004-0000-0F00-000007000000}"/>
    <hyperlink ref="F115" r:id="rId9" xr:uid="{00000000-0004-0000-0F00-000008000000}"/>
    <hyperlink ref="F117" r:id="rId10" xr:uid="{00000000-0004-0000-0F00-000009000000}"/>
    <hyperlink ref="F119" r:id="rId11" xr:uid="{00000000-0004-0000-0F00-00000A000000}"/>
    <hyperlink ref="F121" r:id="rId12" xr:uid="{00000000-0004-0000-0F00-00000B000000}"/>
    <hyperlink ref="F123" r:id="rId13" xr:uid="{00000000-0004-0000-0F00-00000C000000}"/>
    <hyperlink ref="F125" r:id="rId14" xr:uid="{00000000-0004-0000-0F00-00000D000000}"/>
    <hyperlink ref="F128" r:id="rId15" xr:uid="{00000000-0004-0000-0F00-00000E000000}"/>
    <hyperlink ref="F130" r:id="rId16" xr:uid="{00000000-0004-0000-0F00-00000F000000}"/>
    <hyperlink ref="F132" r:id="rId17" xr:uid="{00000000-0004-0000-0F00-000010000000}"/>
    <hyperlink ref="F134" r:id="rId18" xr:uid="{00000000-0004-0000-0F00-000011000000}"/>
    <hyperlink ref="F136" r:id="rId19" xr:uid="{00000000-0004-0000-0F00-000012000000}"/>
    <hyperlink ref="F138" r:id="rId20" xr:uid="{00000000-0004-0000-0F00-000013000000}"/>
    <hyperlink ref="F140" r:id="rId21" xr:uid="{00000000-0004-0000-0F00-000014000000}"/>
    <hyperlink ref="F142" r:id="rId22" xr:uid="{00000000-0004-0000-0F00-000015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BM97"/>
  <sheetViews>
    <sheetView showGridLines="0" topLeftCell="A73" workbookViewId="0">
      <selection activeCell="I95" activeCellId="4" sqref="E20:H20 J19:J20 I91 I93 I9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126</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1382</v>
      </c>
      <c r="F9" s="332"/>
      <c r="G9" s="332"/>
      <c r="H9" s="332"/>
      <c r="L9" s="14"/>
    </row>
    <row r="10" spans="2:46" s="1" customFormat="1" ht="12" customHeight="1">
      <c r="B10" s="14"/>
      <c r="D10" s="11" t="s">
        <v>211</v>
      </c>
      <c r="L10" s="14"/>
    </row>
    <row r="11" spans="2:46" s="1" customFormat="1" ht="16.5" customHeight="1">
      <c r="B11" s="14"/>
      <c r="E11" s="324" t="s">
        <v>1830</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ROUND(J88,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ROUND((SUM(BE88:BE96)),  2)</f>
        <v>0</v>
      </c>
      <c r="I35" s="189">
        <v>0.21</v>
      </c>
      <c r="J35" s="174">
        <f>ROUND(((SUM(BE88:BE96))*I35),  2)</f>
        <v>0</v>
      </c>
      <c r="L35" s="14"/>
    </row>
    <row r="36" spans="2:12" s="1" customFormat="1" ht="14.45" customHeight="1">
      <c r="B36" s="14"/>
      <c r="E36" s="11" t="s">
        <v>40</v>
      </c>
      <c r="F36" s="174">
        <f>ROUND((SUM(BF88:BF96)),  2)</f>
        <v>0</v>
      </c>
      <c r="I36" s="189">
        <v>0.12</v>
      </c>
      <c r="J36" s="174">
        <f>ROUND(((SUM(BF88:BF96))*I36),  2)</f>
        <v>0</v>
      </c>
      <c r="L36" s="14"/>
    </row>
    <row r="37" spans="2:12" s="1" customFormat="1" ht="14.45" hidden="1" customHeight="1">
      <c r="B37" s="14"/>
      <c r="E37" s="11" t="s">
        <v>41</v>
      </c>
      <c r="F37" s="174">
        <f>ROUND((SUM(BG88:BG96)),  2)</f>
        <v>0</v>
      </c>
      <c r="I37" s="189">
        <v>0.21</v>
      </c>
      <c r="J37" s="174">
        <f>0</f>
        <v>0</v>
      </c>
      <c r="L37" s="14"/>
    </row>
    <row r="38" spans="2:12" s="1" customFormat="1" ht="14.45" hidden="1" customHeight="1">
      <c r="B38" s="14"/>
      <c r="E38" s="11" t="s">
        <v>42</v>
      </c>
      <c r="F38" s="174">
        <f>ROUND((SUM(BH88:BH96)),  2)</f>
        <v>0</v>
      </c>
      <c r="I38" s="189">
        <v>0.12</v>
      </c>
      <c r="J38" s="174">
        <f>0</f>
        <v>0</v>
      </c>
      <c r="L38" s="14"/>
    </row>
    <row r="39" spans="2:12" s="1" customFormat="1" ht="14.45" hidden="1" customHeight="1">
      <c r="B39" s="14"/>
      <c r="E39" s="11" t="s">
        <v>43</v>
      </c>
      <c r="F39" s="174">
        <f>ROUND((SUM(BI88:BI96)),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1382</v>
      </c>
      <c r="F52" s="332"/>
      <c r="G52" s="332"/>
      <c r="H52" s="332"/>
      <c r="L52" s="14"/>
    </row>
    <row r="53" spans="2:47" s="1" customFormat="1" ht="12" customHeight="1">
      <c r="B53" s="14"/>
      <c r="C53" s="11" t="s">
        <v>211</v>
      </c>
      <c r="L53" s="14"/>
    </row>
    <row r="54" spans="2:47" s="1" customFormat="1" ht="16.5" customHeight="1">
      <c r="B54" s="14"/>
      <c r="E54" s="324" t="str">
        <f>E11</f>
        <v>B8 - VRN</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J88</f>
        <v>0</v>
      </c>
      <c r="L63" s="14"/>
      <c r="AU63" s="4" t="s">
        <v>227</v>
      </c>
    </row>
    <row r="64" spans="2:47" s="201" customFormat="1" ht="24.95" customHeight="1">
      <c r="B64" s="200"/>
      <c r="D64" s="202" t="s">
        <v>1357</v>
      </c>
      <c r="E64" s="203"/>
      <c r="F64" s="203"/>
      <c r="G64" s="203"/>
      <c r="H64" s="203"/>
      <c r="I64" s="203"/>
      <c r="J64" s="204">
        <f>J89</f>
        <v>0</v>
      </c>
      <c r="L64" s="200"/>
    </row>
    <row r="65" spans="2:12" s="171" customFormat="1" ht="19.899999999999999" customHeight="1">
      <c r="B65" s="205"/>
      <c r="D65" s="206" t="s">
        <v>1358</v>
      </c>
      <c r="E65" s="207"/>
      <c r="F65" s="207"/>
      <c r="G65" s="207"/>
      <c r="H65" s="207"/>
      <c r="I65" s="207"/>
      <c r="J65" s="208">
        <f>J90</f>
        <v>0</v>
      </c>
      <c r="L65" s="205"/>
    </row>
    <row r="66" spans="2:12" s="171" customFormat="1" ht="19.899999999999999" customHeight="1">
      <c r="B66" s="205"/>
      <c r="D66" s="206" t="s">
        <v>1359</v>
      </c>
      <c r="E66" s="207"/>
      <c r="F66" s="207"/>
      <c r="G66" s="207"/>
      <c r="H66" s="207"/>
      <c r="I66" s="207"/>
      <c r="J66" s="208">
        <f>J94</f>
        <v>0</v>
      </c>
      <c r="L66" s="205"/>
    </row>
    <row r="67" spans="2:12" s="1" customFormat="1" ht="21.75" customHeight="1">
      <c r="B67" s="14"/>
      <c r="L67" s="14"/>
    </row>
    <row r="68" spans="2:12" s="1" customFormat="1" ht="6.95" customHeight="1">
      <c r="B68" s="15"/>
      <c r="C68" s="16"/>
      <c r="D68" s="16"/>
      <c r="E68" s="16"/>
      <c r="F68" s="16"/>
      <c r="G68" s="16"/>
      <c r="H68" s="16"/>
      <c r="I68" s="16"/>
      <c r="J68" s="16"/>
      <c r="K68" s="16"/>
      <c r="L68" s="14"/>
    </row>
    <row r="72" spans="2:12" s="1" customFormat="1" ht="6.95" customHeight="1">
      <c r="B72" s="132"/>
      <c r="C72" s="133"/>
      <c r="D72" s="133"/>
      <c r="E72" s="133"/>
      <c r="F72" s="133"/>
      <c r="G72" s="133"/>
      <c r="H72" s="133"/>
      <c r="I72" s="133"/>
      <c r="J72" s="133"/>
      <c r="K72" s="133"/>
      <c r="L72" s="14"/>
    </row>
    <row r="73" spans="2:12" s="1" customFormat="1" ht="24.95" customHeight="1">
      <c r="B73" s="14"/>
      <c r="C73" s="8" t="s">
        <v>253</v>
      </c>
      <c r="L73" s="14"/>
    </row>
    <row r="74" spans="2:12" s="1" customFormat="1" ht="6.95" customHeight="1">
      <c r="B74" s="14"/>
      <c r="L74" s="14"/>
    </row>
    <row r="75" spans="2:12" s="1" customFormat="1" ht="12" customHeight="1">
      <c r="B75" s="14"/>
      <c r="C75" s="11" t="s">
        <v>17</v>
      </c>
      <c r="L75" s="14"/>
    </row>
    <row r="76" spans="2:12" s="1" customFormat="1" ht="16.5" customHeight="1">
      <c r="B76" s="14"/>
      <c r="E76" s="333" t="str">
        <f>E7</f>
        <v>Rekonstrukce sociálního zařízení včetně rozvodů vody a kanalizace</v>
      </c>
      <c r="F76" s="334"/>
      <c r="G76" s="334"/>
      <c r="H76" s="334"/>
      <c r="L76" s="14"/>
    </row>
    <row r="77" spans="2:12" ht="12" customHeight="1">
      <c r="B77" s="7"/>
      <c r="C77" s="11" t="s">
        <v>203</v>
      </c>
      <c r="L77" s="7"/>
    </row>
    <row r="78" spans="2:12" s="1" customFormat="1" ht="16.5" customHeight="1">
      <c r="B78" s="14"/>
      <c r="E78" s="333" t="s">
        <v>1382</v>
      </c>
      <c r="F78" s="332"/>
      <c r="G78" s="332"/>
      <c r="H78" s="332"/>
      <c r="L78" s="14"/>
    </row>
    <row r="79" spans="2:12" s="1" customFormat="1" ht="12" customHeight="1">
      <c r="B79" s="14"/>
      <c r="C79" s="11" t="s">
        <v>211</v>
      </c>
      <c r="L79" s="14"/>
    </row>
    <row r="80" spans="2:12" s="1" customFormat="1" ht="16.5" customHeight="1">
      <c r="B80" s="14"/>
      <c r="E80" s="324" t="str">
        <f>E11</f>
        <v>B8 - VRN</v>
      </c>
      <c r="F80" s="332"/>
      <c r="G80" s="332"/>
      <c r="H80" s="332"/>
      <c r="L80" s="14"/>
    </row>
    <row r="81" spans="2:65" s="1" customFormat="1" ht="6.95" customHeight="1">
      <c r="B81" s="14"/>
      <c r="L81" s="14"/>
    </row>
    <row r="82" spans="2:65" s="1" customFormat="1" ht="12" customHeight="1">
      <c r="B82" s="14"/>
      <c r="C82" s="11" t="s">
        <v>21</v>
      </c>
      <c r="F82" s="121" t="str">
        <f>F14</f>
        <v xml:space="preserve"> </v>
      </c>
      <c r="I82" s="11" t="s">
        <v>23</v>
      </c>
      <c r="J82" s="17">
        <f>IF(J14="","",J14)</f>
        <v>0</v>
      </c>
      <c r="L82" s="14"/>
    </row>
    <row r="83" spans="2:65" s="1" customFormat="1" ht="6.95" customHeight="1">
      <c r="B83" s="14"/>
      <c r="L83" s="14"/>
    </row>
    <row r="84" spans="2:65" s="1" customFormat="1" ht="15.2" customHeight="1">
      <c r="B84" s="14"/>
      <c r="C84" s="11" t="s">
        <v>24</v>
      </c>
      <c r="F84" s="121" t="str">
        <f>E17</f>
        <v xml:space="preserve"> </v>
      </c>
      <c r="I84" s="11" t="s">
        <v>29</v>
      </c>
      <c r="J84" s="196" t="str">
        <f>E23</f>
        <v xml:space="preserve"> </v>
      </c>
      <c r="L84" s="14"/>
    </row>
    <row r="85" spans="2:65" s="1" customFormat="1" ht="15.2" customHeight="1">
      <c r="B85" s="14"/>
      <c r="C85" s="11" t="s">
        <v>27</v>
      </c>
      <c r="F85" s="121" t="str">
        <f>IF(E20="","",E20)</f>
        <v>Vyplň údaj</v>
      </c>
      <c r="I85" s="11" t="s">
        <v>31</v>
      </c>
      <c r="J85" s="196" t="str">
        <f>E26</f>
        <v xml:space="preserve"> </v>
      </c>
      <c r="L85" s="14"/>
    </row>
    <row r="86" spans="2:65" s="1" customFormat="1" ht="10.35" customHeight="1">
      <c r="B86" s="14"/>
      <c r="L86" s="14"/>
    </row>
    <row r="87" spans="2:65" s="2" customFormat="1" ht="29.25" customHeight="1">
      <c r="B87" s="18"/>
      <c r="C87" s="19" t="s">
        <v>254</v>
      </c>
      <c r="D87" s="20" t="s">
        <v>53</v>
      </c>
      <c r="E87" s="20" t="s">
        <v>49</v>
      </c>
      <c r="F87" s="20" t="s">
        <v>50</v>
      </c>
      <c r="G87" s="20" t="s">
        <v>255</v>
      </c>
      <c r="H87" s="20" t="s">
        <v>256</v>
      </c>
      <c r="I87" s="20" t="s">
        <v>257</v>
      </c>
      <c r="J87" s="20" t="s">
        <v>226</v>
      </c>
      <c r="K87" s="21" t="s">
        <v>258</v>
      </c>
      <c r="L87" s="18"/>
      <c r="M87" s="145" t="s">
        <v>3</v>
      </c>
      <c r="N87" s="146" t="s">
        <v>38</v>
      </c>
      <c r="O87" s="146" t="s">
        <v>259</v>
      </c>
      <c r="P87" s="146" t="s">
        <v>260</v>
      </c>
      <c r="Q87" s="146" t="s">
        <v>261</v>
      </c>
      <c r="R87" s="146" t="s">
        <v>262</v>
      </c>
      <c r="S87" s="146" t="s">
        <v>263</v>
      </c>
      <c r="T87" s="147" t="s">
        <v>264</v>
      </c>
    </row>
    <row r="88" spans="2:65" s="1" customFormat="1" ht="22.9" customHeight="1">
      <c r="B88" s="14"/>
      <c r="C88" s="151" t="s">
        <v>265</v>
      </c>
      <c r="J88" s="209">
        <f>BK88</f>
        <v>0</v>
      </c>
      <c r="L88" s="14"/>
      <c r="M88" s="148"/>
      <c r="N88" s="140"/>
      <c r="O88" s="140"/>
      <c r="P88" s="210">
        <f>P89</f>
        <v>0</v>
      </c>
      <c r="Q88" s="140"/>
      <c r="R88" s="210">
        <f>R89</f>
        <v>0</v>
      </c>
      <c r="S88" s="140"/>
      <c r="T88" s="211">
        <f>T89</f>
        <v>0</v>
      </c>
      <c r="AT88" s="4" t="s">
        <v>67</v>
      </c>
      <c r="AU88" s="4" t="s">
        <v>227</v>
      </c>
      <c r="BK88" s="212">
        <f>BK89</f>
        <v>0</v>
      </c>
    </row>
    <row r="89" spans="2:65" s="214" customFormat="1" ht="25.9" customHeight="1">
      <c r="B89" s="213"/>
      <c r="D89" s="215" t="s">
        <v>67</v>
      </c>
      <c r="E89" s="216" t="s">
        <v>102</v>
      </c>
      <c r="F89" s="216" t="s">
        <v>1360</v>
      </c>
      <c r="J89" s="217">
        <f>BK89</f>
        <v>0</v>
      </c>
      <c r="L89" s="213"/>
      <c r="M89" s="218"/>
      <c r="P89" s="219">
        <f>P90+P94</f>
        <v>0</v>
      </c>
      <c r="R89" s="219">
        <f>R90+R94</f>
        <v>0</v>
      </c>
      <c r="T89" s="220">
        <f>T90+T94</f>
        <v>0</v>
      </c>
      <c r="AR89" s="215" t="s">
        <v>299</v>
      </c>
      <c r="AT89" s="221" t="s">
        <v>67</v>
      </c>
      <c r="AU89" s="221" t="s">
        <v>68</v>
      </c>
      <c r="AY89" s="215" t="s">
        <v>268</v>
      </c>
      <c r="BK89" s="222">
        <f>BK90+BK94</f>
        <v>0</v>
      </c>
    </row>
    <row r="90" spans="2:65" s="214" customFormat="1" ht="22.9" customHeight="1">
      <c r="B90" s="213"/>
      <c r="D90" s="215" t="s">
        <v>67</v>
      </c>
      <c r="E90" s="223" t="s">
        <v>1361</v>
      </c>
      <c r="F90" s="223" t="s">
        <v>1362</v>
      </c>
      <c r="J90" s="224">
        <f>BK90</f>
        <v>0</v>
      </c>
      <c r="L90" s="213"/>
      <c r="M90" s="218"/>
      <c r="P90" s="219">
        <f>SUM(P91:P93)</f>
        <v>0</v>
      </c>
      <c r="R90" s="219">
        <f>SUM(R91:R93)</f>
        <v>0</v>
      </c>
      <c r="T90" s="220">
        <f>SUM(T91:T93)</f>
        <v>0</v>
      </c>
      <c r="AR90" s="215" t="s">
        <v>299</v>
      </c>
      <c r="AT90" s="221" t="s">
        <v>67</v>
      </c>
      <c r="AU90" s="221" t="s">
        <v>75</v>
      </c>
      <c r="AY90" s="215" t="s">
        <v>268</v>
      </c>
      <c r="BK90" s="222">
        <f>SUM(BK91:BK93)</f>
        <v>0</v>
      </c>
    </row>
    <row r="91" spans="2:65" s="1" customFormat="1" ht="16.5" customHeight="1">
      <c r="B91" s="14"/>
      <c r="C91" s="225" t="s">
        <v>75</v>
      </c>
      <c r="D91" s="225" t="s">
        <v>271</v>
      </c>
      <c r="E91" s="226" t="s">
        <v>1363</v>
      </c>
      <c r="F91" s="227" t="s">
        <v>1362</v>
      </c>
      <c r="G91" s="228" t="s">
        <v>1094</v>
      </c>
      <c r="H91" s="229">
        <v>1</v>
      </c>
      <c r="I91" s="22"/>
      <c r="J91" s="231">
        <f>ROUND(I91*H91,2)</f>
        <v>0</v>
      </c>
      <c r="K91" s="227" t="s">
        <v>274</v>
      </c>
      <c r="L91" s="14"/>
      <c r="M91" s="232" t="s">
        <v>3</v>
      </c>
      <c r="N91" s="233" t="s">
        <v>39</v>
      </c>
      <c r="P91" s="234">
        <f>O91*H91</f>
        <v>0</v>
      </c>
      <c r="Q91" s="234">
        <v>0</v>
      </c>
      <c r="R91" s="234">
        <f>Q91*H91</f>
        <v>0</v>
      </c>
      <c r="S91" s="234">
        <v>0</v>
      </c>
      <c r="T91" s="235">
        <f>S91*H91</f>
        <v>0</v>
      </c>
      <c r="AR91" s="236" t="s">
        <v>1364</v>
      </c>
      <c r="AT91" s="236" t="s">
        <v>271</v>
      </c>
      <c r="AU91" s="236" t="s">
        <v>77</v>
      </c>
      <c r="AY91" s="4" t="s">
        <v>268</v>
      </c>
      <c r="BE91" s="237">
        <f>IF(N91="základní",J91,0)</f>
        <v>0</v>
      </c>
      <c r="BF91" s="237">
        <f>IF(N91="snížená",J91,0)</f>
        <v>0</v>
      </c>
      <c r="BG91" s="237">
        <f>IF(N91="zákl. přenesená",J91,0)</f>
        <v>0</v>
      </c>
      <c r="BH91" s="237">
        <f>IF(N91="sníž. přenesená",J91,0)</f>
        <v>0</v>
      </c>
      <c r="BI91" s="237">
        <f>IF(N91="nulová",J91,0)</f>
        <v>0</v>
      </c>
      <c r="BJ91" s="4" t="s">
        <v>75</v>
      </c>
      <c r="BK91" s="237">
        <f>ROUND(I91*H91,2)</f>
        <v>0</v>
      </c>
      <c r="BL91" s="4" t="s">
        <v>1364</v>
      </c>
      <c r="BM91" s="236" t="s">
        <v>1365</v>
      </c>
    </row>
    <row r="92" spans="2:65" s="1" customFormat="1">
      <c r="B92" s="14"/>
      <c r="D92" s="238" t="s">
        <v>277</v>
      </c>
      <c r="F92" s="239" t="s">
        <v>1366</v>
      </c>
      <c r="L92" s="14"/>
      <c r="M92" s="240"/>
      <c r="T92" s="142"/>
      <c r="AT92" s="4" t="s">
        <v>277</v>
      </c>
      <c r="AU92" s="4" t="s">
        <v>77</v>
      </c>
    </row>
    <row r="93" spans="2:65" s="1" customFormat="1" ht="24.2" customHeight="1">
      <c r="B93" s="14"/>
      <c r="C93" s="225" t="s">
        <v>77</v>
      </c>
      <c r="D93" s="225" t="s">
        <v>271</v>
      </c>
      <c r="E93" s="226" t="s">
        <v>1367</v>
      </c>
      <c r="F93" s="227" t="s">
        <v>1368</v>
      </c>
      <c r="G93" s="228" t="s">
        <v>1094</v>
      </c>
      <c r="H93" s="229">
        <v>1</v>
      </c>
      <c r="I93" s="22"/>
      <c r="J93" s="231">
        <f>ROUND(I93*H93,2)</f>
        <v>0</v>
      </c>
      <c r="K93" s="227" t="s">
        <v>303</v>
      </c>
      <c r="L93" s="14"/>
      <c r="M93" s="232" t="s">
        <v>3</v>
      </c>
      <c r="N93" s="233" t="s">
        <v>39</v>
      </c>
      <c r="P93" s="234">
        <f>O93*H93</f>
        <v>0</v>
      </c>
      <c r="Q93" s="234">
        <v>0</v>
      </c>
      <c r="R93" s="234">
        <f>Q93*H93</f>
        <v>0</v>
      </c>
      <c r="S93" s="234">
        <v>0</v>
      </c>
      <c r="T93" s="235">
        <f>S93*H93</f>
        <v>0</v>
      </c>
      <c r="AR93" s="236" t="s">
        <v>275</v>
      </c>
      <c r="AT93" s="236" t="s">
        <v>271</v>
      </c>
      <c r="AU93" s="236" t="s">
        <v>77</v>
      </c>
      <c r="AY93" s="4" t="s">
        <v>268</v>
      </c>
      <c r="BE93" s="237">
        <f>IF(N93="základní",J93,0)</f>
        <v>0</v>
      </c>
      <c r="BF93" s="237">
        <f>IF(N93="snížená",J93,0)</f>
        <v>0</v>
      </c>
      <c r="BG93" s="237">
        <f>IF(N93="zákl. přenesená",J93,0)</f>
        <v>0</v>
      </c>
      <c r="BH93" s="237">
        <f>IF(N93="sníž. přenesená",J93,0)</f>
        <v>0</v>
      </c>
      <c r="BI93" s="237">
        <f>IF(N93="nulová",J93,0)</f>
        <v>0</v>
      </c>
      <c r="BJ93" s="4" t="s">
        <v>75</v>
      </c>
      <c r="BK93" s="237">
        <f>ROUND(I93*H93,2)</f>
        <v>0</v>
      </c>
      <c r="BL93" s="4" t="s">
        <v>275</v>
      </c>
      <c r="BM93" s="236" t="s">
        <v>1831</v>
      </c>
    </row>
    <row r="94" spans="2:65" s="214" customFormat="1" ht="22.9" customHeight="1">
      <c r="B94" s="213"/>
      <c r="D94" s="215" t="s">
        <v>67</v>
      </c>
      <c r="E94" s="223" t="s">
        <v>1370</v>
      </c>
      <c r="F94" s="223" t="s">
        <v>1371</v>
      </c>
      <c r="J94" s="224">
        <f>BK94</f>
        <v>0</v>
      </c>
      <c r="L94" s="213"/>
      <c r="M94" s="218"/>
      <c r="P94" s="219">
        <f>SUM(P95:P96)</f>
        <v>0</v>
      </c>
      <c r="R94" s="219">
        <f>SUM(R95:R96)</f>
        <v>0</v>
      </c>
      <c r="T94" s="220">
        <f>SUM(T95:T96)</f>
        <v>0</v>
      </c>
      <c r="AR94" s="215" t="s">
        <v>299</v>
      </c>
      <c r="AT94" s="221" t="s">
        <v>67</v>
      </c>
      <c r="AU94" s="221" t="s">
        <v>75</v>
      </c>
      <c r="AY94" s="215" t="s">
        <v>268</v>
      </c>
      <c r="BK94" s="222">
        <f>SUM(BK95:BK96)</f>
        <v>0</v>
      </c>
    </row>
    <row r="95" spans="2:65" s="1" customFormat="1" ht="24.2" customHeight="1">
      <c r="B95" s="14"/>
      <c r="C95" s="225" t="s">
        <v>186</v>
      </c>
      <c r="D95" s="225" t="s">
        <v>271</v>
      </c>
      <c r="E95" s="226" t="s">
        <v>1372</v>
      </c>
      <c r="F95" s="227" t="s">
        <v>1373</v>
      </c>
      <c r="G95" s="228" t="s">
        <v>1094</v>
      </c>
      <c r="H95" s="229">
        <v>1</v>
      </c>
      <c r="I95" s="22"/>
      <c r="J95" s="231">
        <f>ROUND(I95*H95,2)</f>
        <v>0</v>
      </c>
      <c r="K95" s="227" t="s">
        <v>274</v>
      </c>
      <c r="L95" s="14"/>
      <c r="M95" s="232" t="s">
        <v>3</v>
      </c>
      <c r="N95" s="233" t="s">
        <v>39</v>
      </c>
      <c r="P95" s="234">
        <f>O95*H95</f>
        <v>0</v>
      </c>
      <c r="Q95" s="234">
        <v>0</v>
      </c>
      <c r="R95" s="234">
        <f>Q95*H95</f>
        <v>0</v>
      </c>
      <c r="S95" s="234">
        <v>0</v>
      </c>
      <c r="T95" s="235">
        <f>S95*H95</f>
        <v>0</v>
      </c>
      <c r="AR95" s="236" t="s">
        <v>1364</v>
      </c>
      <c r="AT95" s="236" t="s">
        <v>271</v>
      </c>
      <c r="AU95" s="236" t="s">
        <v>77</v>
      </c>
      <c r="AY95" s="4" t="s">
        <v>268</v>
      </c>
      <c r="BE95" s="237">
        <f>IF(N95="základní",J95,0)</f>
        <v>0</v>
      </c>
      <c r="BF95" s="237">
        <f>IF(N95="snížená",J95,0)</f>
        <v>0</v>
      </c>
      <c r="BG95" s="237">
        <f>IF(N95="zákl. přenesená",J95,0)</f>
        <v>0</v>
      </c>
      <c r="BH95" s="237">
        <f>IF(N95="sníž. přenesená",J95,0)</f>
        <v>0</v>
      </c>
      <c r="BI95" s="237">
        <f>IF(N95="nulová",J95,0)</f>
        <v>0</v>
      </c>
      <c r="BJ95" s="4" t="s">
        <v>75</v>
      </c>
      <c r="BK95" s="237">
        <f>ROUND(I95*H95,2)</f>
        <v>0</v>
      </c>
      <c r="BL95" s="4" t="s">
        <v>1364</v>
      </c>
      <c r="BM95" s="236" t="s">
        <v>1374</v>
      </c>
    </row>
    <row r="96" spans="2:65" s="1" customFormat="1">
      <c r="B96" s="14"/>
      <c r="D96" s="238" t="s">
        <v>277</v>
      </c>
      <c r="F96" s="239" t="s">
        <v>1375</v>
      </c>
      <c r="L96" s="14"/>
      <c r="M96" s="282"/>
      <c r="N96" s="283"/>
      <c r="O96" s="283"/>
      <c r="P96" s="283"/>
      <c r="Q96" s="283"/>
      <c r="R96" s="283"/>
      <c r="S96" s="283"/>
      <c r="T96" s="284"/>
      <c r="AT96" s="4" t="s">
        <v>277</v>
      </c>
      <c r="AU96" s="4" t="s">
        <v>77</v>
      </c>
    </row>
    <row r="97" spans="2:12" s="1" customFormat="1" ht="6.95" customHeight="1">
      <c r="B97" s="15"/>
      <c r="C97" s="16"/>
      <c r="D97" s="16"/>
      <c r="E97" s="16"/>
      <c r="F97" s="16"/>
      <c r="G97" s="16"/>
      <c r="H97" s="16"/>
      <c r="I97" s="16"/>
      <c r="J97" s="16"/>
      <c r="K97" s="16"/>
      <c r="L97" s="14"/>
    </row>
  </sheetData>
  <sheetProtection algorithmName="SHA-512" hashValue="IkTHnrUuODZRNChLKVFqiMKNDTryuehmifEcFSSjK6J9Kfst7hoiVtA4gYRgWT+reWRif3Puk93Vg1b/C6TXTQ==" saltValue="ZZIOaxl6JaHXIwAisKFeKw==" spinCount="100000" sheet="1" objects="1" scenarios="1"/>
  <autoFilter ref="C87:K96" xr:uid="{00000000-0009-0000-0000-000010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2" r:id="rId1" xr:uid="{00000000-0004-0000-1000-000000000000}"/>
    <hyperlink ref="F96" r:id="rId2" xr:uid="{00000000-0004-0000-10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BM415"/>
  <sheetViews>
    <sheetView showGridLines="0" workbookViewId="0">
      <selection activeCell="I413" activeCellId="92" sqref="E20:H20 J19:J20 I113 I116 I118 I123 I127 I131:I134 I138 I141 I149 I153 I155 I157 I160 I164 I170 I175 I177 I179 I184 I189 I192 I194 I197 I203 I205 I208 I211 I214 I218 I221 I223 I224:I225 I229 I231 I233 I236 I242 I246 I250 I252 I254:I255 I257:I258 I260:I265 I267 I269 I272 I275 I279 I282 I285 I288:I289 I293:I294 I297 I299 I301 I303 I305:I306 I308:I309 I314 I311:I312 I317 I321 I323 I327 I330 I332 I334 I336 I339 I342 I346 I349 I354 I358 I361 I363 I365 I370 I372 I377 I382 I385 I389 I391 I394 I400 I403 I405 I409 I411 I413"/>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t="s">
        <v>6</v>
      </c>
      <c r="M2" s="294"/>
      <c r="N2" s="294"/>
      <c r="O2" s="294"/>
      <c r="P2" s="294"/>
      <c r="Q2" s="294"/>
      <c r="R2" s="294"/>
      <c r="S2" s="294"/>
      <c r="T2" s="294"/>
      <c r="U2" s="294"/>
      <c r="V2" s="294"/>
      <c r="AT2" s="4" t="s">
        <v>132</v>
      </c>
      <c r="AZ2" s="181" t="s">
        <v>218</v>
      </c>
      <c r="BA2" s="181" t="s">
        <v>219</v>
      </c>
      <c r="BB2" s="181" t="s">
        <v>195</v>
      </c>
      <c r="BC2" s="181" t="s">
        <v>1832</v>
      </c>
      <c r="BD2" s="181" t="s">
        <v>186</v>
      </c>
    </row>
    <row r="3" spans="2:56" ht="6.95" customHeight="1">
      <c r="B3" s="5"/>
      <c r="C3" s="6"/>
      <c r="D3" s="6"/>
      <c r="E3" s="6"/>
      <c r="F3" s="6"/>
      <c r="G3" s="6"/>
      <c r="H3" s="6"/>
      <c r="I3" s="6"/>
      <c r="J3" s="6"/>
      <c r="K3" s="6"/>
      <c r="L3" s="7"/>
      <c r="AT3" s="4" t="s">
        <v>77</v>
      </c>
      <c r="AZ3" s="181" t="s">
        <v>221</v>
      </c>
      <c r="BA3" s="181" t="s">
        <v>222</v>
      </c>
      <c r="BB3" s="181" t="s">
        <v>195</v>
      </c>
      <c r="BC3" s="181" t="s">
        <v>1833</v>
      </c>
      <c r="BD3" s="181" t="s">
        <v>186</v>
      </c>
    </row>
    <row r="4" spans="2:56" ht="24.95" customHeight="1">
      <c r="B4" s="7"/>
      <c r="D4" s="8" t="s">
        <v>190</v>
      </c>
      <c r="L4" s="7"/>
      <c r="M4" s="182" t="s">
        <v>11</v>
      </c>
      <c r="AT4" s="4" t="s">
        <v>4</v>
      </c>
      <c r="AZ4" s="181" t="s">
        <v>1834</v>
      </c>
      <c r="BA4" s="181" t="s">
        <v>1835</v>
      </c>
      <c r="BB4" s="181" t="s">
        <v>195</v>
      </c>
      <c r="BC4" s="181" t="s">
        <v>1836</v>
      </c>
      <c r="BD4" s="181" t="s">
        <v>186</v>
      </c>
    </row>
    <row r="5" spans="2:56" ht="6.95" customHeight="1">
      <c r="B5" s="7"/>
      <c r="L5" s="7"/>
      <c r="AZ5" s="181" t="s">
        <v>191</v>
      </c>
      <c r="BA5" s="181" t="s">
        <v>192</v>
      </c>
      <c r="BB5" s="181" t="s">
        <v>184</v>
      </c>
      <c r="BC5" s="181" t="s">
        <v>1837</v>
      </c>
      <c r="BD5" s="181" t="s">
        <v>186</v>
      </c>
    </row>
    <row r="6" spans="2:56" ht="12" customHeight="1">
      <c r="B6" s="7"/>
      <c r="D6" s="11" t="s">
        <v>17</v>
      </c>
      <c r="L6" s="7"/>
      <c r="AZ6" s="181" t="s">
        <v>182</v>
      </c>
      <c r="BA6" s="181" t="s">
        <v>183</v>
      </c>
      <c r="BB6" s="181" t="s">
        <v>184</v>
      </c>
      <c r="BC6" s="181" t="s">
        <v>1838</v>
      </c>
      <c r="BD6" s="181" t="s">
        <v>186</v>
      </c>
    </row>
    <row r="7" spans="2:56" ht="16.5" customHeight="1">
      <c r="B7" s="7"/>
      <c r="E7" s="333" t="str">
        <f>'Rekapitulace stavby'!K6</f>
        <v>Rekonstrukce sociálního zařízení včetně rozvodů vody a kanalizace</v>
      </c>
      <c r="F7" s="334"/>
      <c r="G7" s="334"/>
      <c r="H7" s="334"/>
      <c r="L7" s="7"/>
      <c r="AZ7" s="181" t="s">
        <v>187</v>
      </c>
      <c r="BA7" s="181" t="s">
        <v>188</v>
      </c>
      <c r="BB7" s="181" t="s">
        <v>184</v>
      </c>
      <c r="BC7" s="181" t="s">
        <v>1839</v>
      </c>
      <c r="BD7" s="181" t="s">
        <v>186</v>
      </c>
    </row>
    <row r="8" spans="2:56" ht="12" customHeight="1">
      <c r="B8" s="7"/>
      <c r="D8" s="11" t="s">
        <v>203</v>
      </c>
      <c r="L8" s="7"/>
      <c r="AZ8" s="181" t="s">
        <v>193</v>
      </c>
      <c r="BA8" s="181" t="s">
        <v>194</v>
      </c>
      <c r="BB8" s="181" t="s">
        <v>195</v>
      </c>
      <c r="BC8" s="181" t="s">
        <v>1832</v>
      </c>
      <c r="BD8" s="181" t="s">
        <v>186</v>
      </c>
    </row>
    <row r="9" spans="2:56" s="1" customFormat="1" ht="16.5" customHeight="1">
      <c r="B9" s="14"/>
      <c r="E9" s="333" t="s">
        <v>1840</v>
      </c>
      <c r="F9" s="332"/>
      <c r="G9" s="332"/>
      <c r="H9" s="332"/>
      <c r="L9" s="14"/>
      <c r="AZ9" s="181" t="s">
        <v>197</v>
      </c>
      <c r="BA9" s="181" t="s">
        <v>198</v>
      </c>
      <c r="BB9" s="181" t="s">
        <v>195</v>
      </c>
      <c r="BC9" s="181" t="s">
        <v>1841</v>
      </c>
      <c r="BD9" s="181" t="s">
        <v>186</v>
      </c>
    </row>
    <row r="10" spans="2:56" s="1" customFormat="1" ht="12" customHeight="1">
      <c r="B10" s="14"/>
      <c r="D10" s="11" t="s">
        <v>211</v>
      </c>
      <c r="L10" s="14"/>
      <c r="AZ10" s="181" t="s">
        <v>200</v>
      </c>
      <c r="BA10" s="181" t="s">
        <v>201</v>
      </c>
      <c r="BB10" s="181" t="s">
        <v>184</v>
      </c>
      <c r="BC10" s="181" t="s">
        <v>1842</v>
      </c>
      <c r="BD10" s="181" t="s">
        <v>186</v>
      </c>
    </row>
    <row r="11" spans="2:56" s="1" customFormat="1" ht="16.5" customHeight="1">
      <c r="B11" s="14"/>
      <c r="E11" s="324" t="s">
        <v>1843</v>
      </c>
      <c r="F11" s="332"/>
      <c r="G11" s="332"/>
      <c r="H11" s="332"/>
      <c r="L11" s="14"/>
      <c r="AZ11" s="181" t="s">
        <v>204</v>
      </c>
      <c r="BA11" s="181" t="s">
        <v>205</v>
      </c>
      <c r="BB11" s="181" t="s">
        <v>184</v>
      </c>
      <c r="BC11" s="181" t="s">
        <v>1844</v>
      </c>
      <c r="BD11" s="181" t="s">
        <v>186</v>
      </c>
    </row>
    <row r="12" spans="2:56" s="1" customFormat="1">
      <c r="B12" s="14"/>
      <c r="L12" s="14"/>
      <c r="AZ12" s="181" t="s">
        <v>208</v>
      </c>
      <c r="BA12" s="181" t="s">
        <v>209</v>
      </c>
      <c r="BB12" s="181" t="s">
        <v>184</v>
      </c>
      <c r="BC12" s="181" t="s">
        <v>1845</v>
      </c>
      <c r="BD12" s="181" t="s">
        <v>186</v>
      </c>
    </row>
    <row r="13" spans="2:56" s="1" customFormat="1" ht="12" customHeight="1">
      <c r="B13" s="14"/>
      <c r="D13" s="11" t="s">
        <v>19</v>
      </c>
      <c r="F13" s="121" t="s">
        <v>3</v>
      </c>
      <c r="I13" s="11" t="s">
        <v>20</v>
      </c>
      <c r="J13" s="121" t="s">
        <v>3</v>
      </c>
      <c r="L13" s="14"/>
      <c r="AZ13" s="181" t="s">
        <v>216</v>
      </c>
      <c r="BA13" s="181" t="s">
        <v>217</v>
      </c>
      <c r="BB13" s="181" t="s">
        <v>195</v>
      </c>
      <c r="BC13" s="181" t="s">
        <v>1846</v>
      </c>
      <c r="BD13" s="181" t="s">
        <v>186</v>
      </c>
    </row>
    <row r="14" spans="2:56" s="1" customFormat="1" ht="12" customHeight="1">
      <c r="B14" s="14"/>
      <c r="D14" s="11" t="s">
        <v>21</v>
      </c>
      <c r="F14" s="121" t="s">
        <v>22</v>
      </c>
      <c r="I14" s="11" t="s">
        <v>23</v>
      </c>
      <c r="J14" s="17">
        <f>'Rekapitulace stavby'!AN8</f>
        <v>0</v>
      </c>
      <c r="L14" s="14"/>
    </row>
    <row r="15" spans="2:56" s="1" customFormat="1" ht="10.9" customHeight="1">
      <c r="B15" s="14"/>
      <c r="L15" s="14"/>
    </row>
    <row r="16" spans="2: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ROUND(J110,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ROUND((SUM(BE110:BE414)),  2)</f>
        <v>0</v>
      </c>
      <c r="I35" s="189">
        <v>0.21</v>
      </c>
      <c r="J35" s="174">
        <f>ROUND(((SUM(BE110:BE414))*I35),  2)</f>
        <v>0</v>
      </c>
      <c r="L35" s="14"/>
    </row>
    <row r="36" spans="2:12" s="1" customFormat="1" ht="14.45" customHeight="1">
      <c r="B36" s="14"/>
      <c r="E36" s="11" t="s">
        <v>40</v>
      </c>
      <c r="F36" s="174">
        <f>ROUND((SUM(BF110:BF414)),  2)</f>
        <v>0</v>
      </c>
      <c r="I36" s="189">
        <v>0.12</v>
      </c>
      <c r="J36" s="174">
        <f>ROUND(((SUM(BF110:BF414))*I36),  2)</f>
        <v>0</v>
      </c>
      <c r="L36" s="14"/>
    </row>
    <row r="37" spans="2:12" s="1" customFormat="1" ht="14.45" hidden="1" customHeight="1">
      <c r="B37" s="14"/>
      <c r="E37" s="11" t="s">
        <v>41</v>
      </c>
      <c r="F37" s="174">
        <f>ROUND((SUM(BG110:BG414)),  2)</f>
        <v>0</v>
      </c>
      <c r="I37" s="189">
        <v>0.21</v>
      </c>
      <c r="J37" s="174">
        <f>0</f>
        <v>0</v>
      </c>
      <c r="L37" s="14"/>
    </row>
    <row r="38" spans="2:12" s="1" customFormat="1" ht="14.45" hidden="1" customHeight="1">
      <c r="B38" s="14"/>
      <c r="E38" s="11" t="s">
        <v>42</v>
      </c>
      <c r="F38" s="174">
        <f>ROUND((SUM(BH110:BH414)),  2)</f>
        <v>0</v>
      </c>
      <c r="I38" s="189">
        <v>0.12</v>
      </c>
      <c r="J38" s="174">
        <f>0</f>
        <v>0</v>
      </c>
      <c r="L38" s="14"/>
    </row>
    <row r="39" spans="2:12" s="1" customFormat="1" ht="14.45" hidden="1" customHeight="1">
      <c r="B39" s="14"/>
      <c r="E39" s="11" t="s">
        <v>43</v>
      </c>
      <c r="F39" s="174">
        <f>ROUND((SUM(BI110:BI414)),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1840</v>
      </c>
      <c r="F52" s="332"/>
      <c r="G52" s="332"/>
      <c r="H52" s="332"/>
      <c r="L52" s="14"/>
    </row>
    <row r="53" spans="2:47" s="1" customFormat="1" ht="12" customHeight="1">
      <c r="B53" s="14"/>
      <c r="C53" s="11" t="s">
        <v>211</v>
      </c>
      <c r="L53" s="14"/>
    </row>
    <row r="54" spans="2:47" s="1" customFormat="1" ht="16.5" customHeight="1">
      <c r="B54" s="14"/>
      <c r="E54" s="324" t="str">
        <f>E11</f>
        <v>C1 - WC, mezipatro</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J110</f>
        <v>0</v>
      </c>
      <c r="L63" s="14"/>
      <c r="AU63" s="4" t="s">
        <v>227</v>
      </c>
    </row>
    <row r="64" spans="2:47" s="201" customFormat="1" ht="24.95" customHeight="1">
      <c r="B64" s="200"/>
      <c r="D64" s="202" t="s">
        <v>228</v>
      </c>
      <c r="E64" s="203"/>
      <c r="F64" s="203"/>
      <c r="G64" s="203"/>
      <c r="H64" s="203"/>
      <c r="I64" s="203"/>
      <c r="J64" s="204">
        <f>J111</f>
        <v>0</v>
      </c>
      <c r="L64" s="200"/>
    </row>
    <row r="65" spans="2:12" s="171" customFormat="1" ht="19.899999999999999" customHeight="1">
      <c r="B65" s="205"/>
      <c r="D65" s="206" t="s">
        <v>229</v>
      </c>
      <c r="E65" s="207"/>
      <c r="F65" s="207"/>
      <c r="G65" s="207"/>
      <c r="H65" s="207"/>
      <c r="I65" s="207"/>
      <c r="J65" s="208">
        <f>J112</f>
        <v>0</v>
      </c>
      <c r="L65" s="205"/>
    </row>
    <row r="66" spans="2:12" s="171" customFormat="1" ht="19.899999999999999" customHeight="1">
      <c r="B66" s="205"/>
      <c r="D66" s="206" t="s">
        <v>230</v>
      </c>
      <c r="E66" s="207"/>
      <c r="F66" s="207"/>
      <c r="G66" s="207"/>
      <c r="H66" s="207"/>
      <c r="I66" s="207"/>
      <c r="J66" s="208">
        <f>J126</f>
        <v>0</v>
      </c>
      <c r="L66" s="205"/>
    </row>
    <row r="67" spans="2:12" s="171" customFormat="1" ht="19.899999999999999" customHeight="1">
      <c r="B67" s="205"/>
      <c r="D67" s="206" t="s">
        <v>231</v>
      </c>
      <c r="E67" s="207"/>
      <c r="F67" s="207"/>
      <c r="G67" s="207"/>
      <c r="H67" s="207"/>
      <c r="I67" s="207"/>
      <c r="J67" s="208">
        <f>J137</f>
        <v>0</v>
      </c>
      <c r="L67" s="205"/>
    </row>
    <row r="68" spans="2:12" s="171" customFormat="1" ht="19.899999999999999" customHeight="1">
      <c r="B68" s="205"/>
      <c r="D68" s="206" t="s">
        <v>232</v>
      </c>
      <c r="E68" s="207"/>
      <c r="F68" s="207"/>
      <c r="G68" s="207"/>
      <c r="H68" s="207"/>
      <c r="I68" s="207"/>
      <c r="J68" s="208">
        <f>J148</f>
        <v>0</v>
      </c>
      <c r="L68" s="205"/>
    </row>
    <row r="69" spans="2:12" s="171" customFormat="1" ht="19.899999999999999" customHeight="1">
      <c r="B69" s="205"/>
      <c r="D69" s="206" t="s">
        <v>233</v>
      </c>
      <c r="E69" s="207"/>
      <c r="F69" s="207"/>
      <c r="G69" s="207"/>
      <c r="H69" s="207"/>
      <c r="I69" s="207"/>
      <c r="J69" s="208">
        <f>J152</f>
        <v>0</v>
      </c>
      <c r="L69" s="205"/>
    </row>
    <row r="70" spans="2:12" s="201" customFormat="1" ht="24.95" customHeight="1">
      <c r="B70" s="200"/>
      <c r="D70" s="202" t="s">
        <v>234</v>
      </c>
      <c r="E70" s="203"/>
      <c r="F70" s="203"/>
      <c r="G70" s="203"/>
      <c r="H70" s="203"/>
      <c r="I70" s="203"/>
      <c r="J70" s="204">
        <f>J162</f>
        <v>0</v>
      </c>
      <c r="L70" s="200"/>
    </row>
    <row r="71" spans="2:12" s="171" customFormat="1" ht="19.899999999999999" customHeight="1">
      <c r="B71" s="205"/>
      <c r="D71" s="206" t="s">
        <v>1387</v>
      </c>
      <c r="E71" s="207"/>
      <c r="F71" s="207"/>
      <c r="G71" s="207"/>
      <c r="H71" s="207"/>
      <c r="I71" s="207"/>
      <c r="J71" s="208">
        <f>J163</f>
        <v>0</v>
      </c>
      <c r="L71" s="205"/>
    </row>
    <row r="72" spans="2:12" s="171" customFormat="1" ht="19.899999999999999" customHeight="1">
      <c r="B72" s="205"/>
      <c r="D72" s="206" t="s">
        <v>235</v>
      </c>
      <c r="E72" s="207"/>
      <c r="F72" s="207"/>
      <c r="G72" s="207"/>
      <c r="H72" s="207"/>
      <c r="I72" s="207"/>
      <c r="J72" s="208">
        <f>J168</f>
        <v>0</v>
      </c>
      <c r="L72" s="205"/>
    </row>
    <row r="73" spans="2:12" s="171" customFormat="1" ht="14.85" customHeight="1">
      <c r="B73" s="205"/>
      <c r="D73" s="206" t="s">
        <v>236</v>
      </c>
      <c r="E73" s="207"/>
      <c r="F73" s="207"/>
      <c r="G73" s="207"/>
      <c r="H73" s="207"/>
      <c r="I73" s="207"/>
      <c r="J73" s="208">
        <f>J169</f>
        <v>0</v>
      </c>
      <c r="L73" s="205"/>
    </row>
    <row r="74" spans="2:12" s="171" customFormat="1" ht="21.75" customHeight="1">
      <c r="B74" s="205"/>
      <c r="D74" s="206" t="s">
        <v>237</v>
      </c>
      <c r="E74" s="207"/>
      <c r="F74" s="207"/>
      <c r="G74" s="207"/>
      <c r="H74" s="207"/>
      <c r="I74" s="207"/>
      <c r="J74" s="208">
        <f>J188</f>
        <v>0</v>
      </c>
      <c r="L74" s="205"/>
    </row>
    <row r="75" spans="2:12" s="171" customFormat="1" ht="14.85" customHeight="1">
      <c r="B75" s="205"/>
      <c r="D75" s="206" t="s">
        <v>238</v>
      </c>
      <c r="E75" s="207"/>
      <c r="F75" s="207"/>
      <c r="G75" s="207"/>
      <c r="H75" s="207"/>
      <c r="I75" s="207"/>
      <c r="J75" s="208">
        <f>J213</f>
        <v>0</v>
      </c>
      <c r="L75" s="205"/>
    </row>
    <row r="76" spans="2:12" s="171" customFormat="1" ht="14.85" customHeight="1">
      <c r="B76" s="205"/>
      <c r="D76" s="206" t="s">
        <v>239</v>
      </c>
      <c r="E76" s="207"/>
      <c r="F76" s="207"/>
      <c r="G76" s="207"/>
      <c r="H76" s="207"/>
      <c r="I76" s="207"/>
      <c r="J76" s="208">
        <f>J220</f>
        <v>0</v>
      </c>
      <c r="L76" s="205"/>
    </row>
    <row r="77" spans="2:12" s="171" customFormat="1" ht="19.899999999999999" customHeight="1">
      <c r="B77" s="205"/>
      <c r="D77" s="206" t="s">
        <v>240</v>
      </c>
      <c r="E77" s="207"/>
      <c r="F77" s="207"/>
      <c r="G77" s="207"/>
      <c r="H77" s="207"/>
      <c r="I77" s="207"/>
      <c r="J77" s="208">
        <f>J235</f>
        <v>0</v>
      </c>
      <c r="L77" s="205"/>
    </row>
    <row r="78" spans="2:12" s="171" customFormat="1" ht="19.899999999999999" customHeight="1">
      <c r="B78" s="205"/>
      <c r="D78" s="206" t="s">
        <v>241</v>
      </c>
      <c r="E78" s="207"/>
      <c r="F78" s="207"/>
      <c r="G78" s="207"/>
      <c r="H78" s="207"/>
      <c r="I78" s="207"/>
      <c r="J78" s="208">
        <f>J241</f>
        <v>0</v>
      </c>
      <c r="L78" s="205"/>
    </row>
    <row r="79" spans="2:12" s="171" customFormat="1" ht="19.899999999999999" customHeight="1">
      <c r="B79" s="205"/>
      <c r="D79" s="206" t="s">
        <v>242</v>
      </c>
      <c r="E79" s="207"/>
      <c r="F79" s="207"/>
      <c r="G79" s="207"/>
      <c r="H79" s="207"/>
      <c r="I79" s="207"/>
      <c r="J79" s="208">
        <f>J245</f>
        <v>0</v>
      </c>
      <c r="L79" s="205"/>
    </row>
    <row r="80" spans="2:12" s="201" customFormat="1" ht="24.95" customHeight="1">
      <c r="B80" s="200"/>
      <c r="D80" s="202" t="s">
        <v>243</v>
      </c>
      <c r="E80" s="203"/>
      <c r="F80" s="203"/>
      <c r="G80" s="203"/>
      <c r="H80" s="203"/>
      <c r="I80" s="203"/>
      <c r="J80" s="204">
        <f>J248</f>
        <v>0</v>
      </c>
      <c r="L80" s="200"/>
    </row>
    <row r="81" spans="2:12" s="171" customFormat="1" ht="19.899999999999999" customHeight="1">
      <c r="B81" s="205"/>
      <c r="D81" s="206" t="s">
        <v>244</v>
      </c>
      <c r="E81" s="207"/>
      <c r="F81" s="207"/>
      <c r="G81" s="207"/>
      <c r="H81" s="207"/>
      <c r="I81" s="207"/>
      <c r="J81" s="208">
        <f>J249</f>
        <v>0</v>
      </c>
      <c r="L81" s="205"/>
    </row>
    <row r="82" spans="2:12" s="171" customFormat="1" ht="19.899999999999999" customHeight="1">
      <c r="B82" s="205"/>
      <c r="D82" s="206" t="s">
        <v>245</v>
      </c>
      <c r="E82" s="207"/>
      <c r="F82" s="207"/>
      <c r="G82" s="207"/>
      <c r="H82" s="207"/>
      <c r="I82" s="207"/>
      <c r="J82" s="208">
        <f>J268</f>
        <v>0</v>
      </c>
      <c r="L82" s="205"/>
    </row>
    <row r="83" spans="2:12" s="171" customFormat="1" ht="14.85" customHeight="1">
      <c r="B83" s="205"/>
      <c r="D83" s="206" t="s">
        <v>246</v>
      </c>
      <c r="E83" s="207"/>
      <c r="F83" s="207"/>
      <c r="G83" s="207"/>
      <c r="H83" s="207"/>
      <c r="I83" s="207"/>
      <c r="J83" s="208">
        <f>J271</f>
        <v>0</v>
      </c>
      <c r="L83" s="205"/>
    </row>
    <row r="84" spans="2:12" s="171" customFormat="1" ht="19.899999999999999" customHeight="1">
      <c r="B84" s="205"/>
      <c r="D84" s="206" t="s">
        <v>248</v>
      </c>
      <c r="E84" s="207"/>
      <c r="F84" s="207"/>
      <c r="G84" s="207"/>
      <c r="H84" s="207"/>
      <c r="I84" s="207"/>
      <c r="J84" s="208">
        <f>J298</f>
        <v>0</v>
      </c>
      <c r="L84" s="205"/>
    </row>
    <row r="85" spans="2:12" s="171" customFormat="1" ht="19.899999999999999" customHeight="1">
      <c r="B85" s="205"/>
      <c r="D85" s="206" t="s">
        <v>249</v>
      </c>
      <c r="E85" s="207"/>
      <c r="F85" s="207"/>
      <c r="G85" s="207"/>
      <c r="H85" s="207"/>
      <c r="I85" s="207"/>
      <c r="J85" s="208">
        <f>J313</f>
        <v>0</v>
      </c>
      <c r="L85" s="205"/>
    </row>
    <row r="86" spans="2:12" s="171" customFormat="1" ht="14.85" customHeight="1">
      <c r="B86" s="205"/>
      <c r="D86" s="206" t="s">
        <v>250</v>
      </c>
      <c r="E86" s="207"/>
      <c r="F86" s="207"/>
      <c r="G86" s="207"/>
      <c r="H86" s="207"/>
      <c r="I86" s="207"/>
      <c r="J86" s="208">
        <f>J338</f>
        <v>0</v>
      </c>
      <c r="L86" s="205"/>
    </row>
    <row r="87" spans="2:12" s="171" customFormat="1" ht="19.899999999999999" customHeight="1">
      <c r="B87" s="205"/>
      <c r="D87" s="206" t="s">
        <v>251</v>
      </c>
      <c r="E87" s="207"/>
      <c r="F87" s="207"/>
      <c r="G87" s="207"/>
      <c r="H87" s="207"/>
      <c r="I87" s="207"/>
      <c r="J87" s="208">
        <f>J357</f>
        <v>0</v>
      </c>
      <c r="L87" s="205"/>
    </row>
    <row r="88" spans="2:12" s="171" customFormat="1" ht="19.899999999999999" customHeight="1">
      <c r="B88" s="205"/>
      <c r="D88" s="206" t="s">
        <v>252</v>
      </c>
      <c r="E88" s="207"/>
      <c r="F88" s="207"/>
      <c r="G88" s="207"/>
      <c r="H88" s="207"/>
      <c r="I88" s="207"/>
      <c r="J88" s="208">
        <f>J393</f>
        <v>0</v>
      </c>
      <c r="L88" s="205"/>
    </row>
    <row r="89" spans="2:12" s="1" customFormat="1" ht="21.75" customHeight="1">
      <c r="B89" s="14"/>
      <c r="L89" s="14"/>
    </row>
    <row r="90" spans="2:12" s="1" customFormat="1" ht="6.95" customHeight="1">
      <c r="B90" s="15"/>
      <c r="C90" s="16"/>
      <c r="D90" s="16"/>
      <c r="E90" s="16"/>
      <c r="F90" s="16"/>
      <c r="G90" s="16"/>
      <c r="H90" s="16"/>
      <c r="I90" s="16"/>
      <c r="J90" s="16"/>
      <c r="K90" s="16"/>
      <c r="L90" s="14"/>
    </row>
    <row r="94" spans="2:12" s="1" customFormat="1" ht="6.95" customHeight="1">
      <c r="B94" s="132"/>
      <c r="C94" s="133"/>
      <c r="D94" s="133"/>
      <c r="E94" s="133"/>
      <c r="F94" s="133"/>
      <c r="G94" s="133"/>
      <c r="H94" s="133"/>
      <c r="I94" s="133"/>
      <c r="J94" s="133"/>
      <c r="K94" s="133"/>
      <c r="L94" s="14"/>
    </row>
    <row r="95" spans="2:12" s="1" customFormat="1" ht="24.95" customHeight="1">
      <c r="B95" s="14"/>
      <c r="C95" s="8" t="s">
        <v>253</v>
      </c>
      <c r="L95" s="14"/>
    </row>
    <row r="96" spans="2:12" s="1" customFormat="1" ht="6.95" customHeight="1">
      <c r="B96" s="14"/>
      <c r="L96" s="14"/>
    </row>
    <row r="97" spans="2:63" s="1" customFormat="1" ht="12" customHeight="1">
      <c r="B97" s="14"/>
      <c r="C97" s="11" t="s">
        <v>17</v>
      </c>
      <c r="L97" s="14"/>
    </row>
    <row r="98" spans="2:63" s="1" customFormat="1" ht="16.5" customHeight="1">
      <c r="B98" s="14"/>
      <c r="E98" s="333" t="str">
        <f>E7</f>
        <v>Rekonstrukce sociálního zařízení včetně rozvodů vody a kanalizace</v>
      </c>
      <c r="F98" s="334"/>
      <c r="G98" s="334"/>
      <c r="H98" s="334"/>
      <c r="L98" s="14"/>
    </row>
    <row r="99" spans="2:63" ht="12" customHeight="1">
      <c r="B99" s="7"/>
      <c r="C99" s="11" t="s">
        <v>203</v>
      </c>
      <c r="L99" s="7"/>
    </row>
    <row r="100" spans="2:63" s="1" customFormat="1" ht="16.5" customHeight="1">
      <c r="B100" s="14"/>
      <c r="E100" s="333" t="s">
        <v>1840</v>
      </c>
      <c r="F100" s="332"/>
      <c r="G100" s="332"/>
      <c r="H100" s="332"/>
      <c r="L100" s="14"/>
    </row>
    <row r="101" spans="2:63" s="1" customFormat="1" ht="12" customHeight="1">
      <c r="B101" s="14"/>
      <c r="C101" s="11" t="s">
        <v>211</v>
      </c>
      <c r="L101" s="14"/>
    </row>
    <row r="102" spans="2:63" s="1" customFormat="1" ht="16.5" customHeight="1">
      <c r="B102" s="14"/>
      <c r="E102" s="324" t="str">
        <f>E11</f>
        <v>C1 - WC, mezipatro</v>
      </c>
      <c r="F102" s="332"/>
      <c r="G102" s="332"/>
      <c r="H102" s="332"/>
      <c r="L102" s="14"/>
    </row>
    <row r="103" spans="2:63" s="1" customFormat="1" ht="6.95" customHeight="1">
      <c r="B103" s="14"/>
      <c r="L103" s="14"/>
    </row>
    <row r="104" spans="2:63" s="1" customFormat="1" ht="12" customHeight="1">
      <c r="B104" s="14"/>
      <c r="C104" s="11" t="s">
        <v>21</v>
      </c>
      <c r="F104" s="121" t="str">
        <f>F14</f>
        <v xml:space="preserve"> </v>
      </c>
      <c r="I104" s="11" t="s">
        <v>23</v>
      </c>
      <c r="J104" s="17">
        <f>IF(J14="","",J14)</f>
        <v>0</v>
      </c>
      <c r="L104" s="14"/>
    </row>
    <row r="105" spans="2:63" s="1" customFormat="1" ht="6.95" customHeight="1">
      <c r="B105" s="14"/>
      <c r="L105" s="14"/>
    </row>
    <row r="106" spans="2:63" s="1" customFormat="1" ht="15.2" customHeight="1">
      <c r="B106" s="14"/>
      <c r="C106" s="11" t="s">
        <v>24</v>
      </c>
      <c r="F106" s="121" t="str">
        <f>E17</f>
        <v xml:space="preserve"> </v>
      </c>
      <c r="I106" s="11" t="s">
        <v>29</v>
      </c>
      <c r="J106" s="196" t="str">
        <f>E23</f>
        <v xml:space="preserve"> </v>
      </c>
      <c r="L106" s="14"/>
    </row>
    <row r="107" spans="2:63" s="1" customFormat="1" ht="15.2" customHeight="1">
      <c r="B107" s="14"/>
      <c r="C107" s="11" t="s">
        <v>27</v>
      </c>
      <c r="F107" s="121" t="str">
        <f>IF(E20="","",E20)</f>
        <v>Vyplň údaj</v>
      </c>
      <c r="I107" s="11" t="s">
        <v>31</v>
      </c>
      <c r="J107" s="196" t="str">
        <f>E26</f>
        <v xml:space="preserve"> </v>
      </c>
      <c r="L107" s="14"/>
    </row>
    <row r="108" spans="2:63" s="1" customFormat="1" ht="10.35" customHeight="1">
      <c r="B108" s="14"/>
      <c r="L108" s="14"/>
    </row>
    <row r="109" spans="2:63" s="2" customFormat="1" ht="29.25" customHeight="1">
      <c r="B109" s="18"/>
      <c r="C109" s="19" t="s">
        <v>254</v>
      </c>
      <c r="D109" s="20" t="s">
        <v>53</v>
      </c>
      <c r="E109" s="20" t="s">
        <v>49</v>
      </c>
      <c r="F109" s="20" t="s">
        <v>50</v>
      </c>
      <c r="G109" s="20" t="s">
        <v>255</v>
      </c>
      <c r="H109" s="20" t="s">
        <v>256</v>
      </c>
      <c r="I109" s="20" t="s">
        <v>257</v>
      </c>
      <c r="J109" s="20" t="s">
        <v>226</v>
      </c>
      <c r="K109" s="21" t="s">
        <v>258</v>
      </c>
      <c r="L109" s="18"/>
      <c r="M109" s="145" t="s">
        <v>3</v>
      </c>
      <c r="N109" s="146" t="s">
        <v>38</v>
      </c>
      <c r="O109" s="146" t="s">
        <v>259</v>
      </c>
      <c r="P109" s="146" t="s">
        <v>260</v>
      </c>
      <c r="Q109" s="146" t="s">
        <v>261</v>
      </c>
      <c r="R109" s="146" t="s">
        <v>262</v>
      </c>
      <c r="S109" s="146" t="s">
        <v>263</v>
      </c>
      <c r="T109" s="147" t="s">
        <v>264</v>
      </c>
    </row>
    <row r="110" spans="2:63" s="1" customFormat="1" ht="22.9" customHeight="1">
      <c r="B110" s="14"/>
      <c r="C110" s="151" t="s">
        <v>265</v>
      </c>
      <c r="J110" s="209">
        <f>BK110</f>
        <v>0</v>
      </c>
      <c r="L110" s="14"/>
      <c r="M110" s="148"/>
      <c r="N110" s="140"/>
      <c r="O110" s="140"/>
      <c r="P110" s="210">
        <f>P111+P162+P248</f>
        <v>0</v>
      </c>
      <c r="Q110" s="140"/>
      <c r="R110" s="210">
        <f>R111+R162+R248</f>
        <v>1.2095205071399999</v>
      </c>
      <c r="S110" s="140"/>
      <c r="T110" s="211">
        <f>T111+T162+T248</f>
        <v>0.6547984200000001</v>
      </c>
      <c r="AT110" s="4" t="s">
        <v>67</v>
      </c>
      <c r="AU110" s="4" t="s">
        <v>227</v>
      </c>
      <c r="BK110" s="212">
        <f>BK111+BK162+BK248</f>
        <v>0</v>
      </c>
    </row>
    <row r="111" spans="2:63" s="214" customFormat="1" ht="25.9" customHeight="1">
      <c r="B111" s="213"/>
      <c r="D111" s="215" t="s">
        <v>67</v>
      </c>
      <c r="E111" s="216" t="s">
        <v>266</v>
      </c>
      <c r="F111" s="216" t="s">
        <v>267</v>
      </c>
      <c r="J111" s="217">
        <f>BK111</f>
        <v>0</v>
      </c>
      <c r="L111" s="213"/>
      <c r="M111" s="218"/>
      <c r="P111" s="219">
        <f>P112+P126+P137+P148+P152</f>
        <v>0</v>
      </c>
      <c r="R111" s="219">
        <f>R112+R126+R137+R148+R152</f>
        <v>1.5703999999999997E-5</v>
      </c>
      <c r="T111" s="220">
        <f>T112+T126+T137+T148+T152</f>
        <v>0.65454814000000006</v>
      </c>
      <c r="AR111" s="215" t="s">
        <v>75</v>
      </c>
      <c r="AT111" s="221" t="s">
        <v>67</v>
      </c>
      <c r="AU111" s="221" t="s">
        <v>68</v>
      </c>
      <c r="AY111" s="215" t="s">
        <v>268</v>
      </c>
      <c r="BK111" s="222">
        <f>BK112+BK126+BK137+BK148+BK152</f>
        <v>0</v>
      </c>
    </row>
    <row r="112" spans="2:63" s="214" customFormat="1" ht="22.9" customHeight="1">
      <c r="B112" s="213"/>
      <c r="D112" s="215" t="s">
        <v>67</v>
      </c>
      <c r="E112" s="223" t="s">
        <v>269</v>
      </c>
      <c r="F112" s="223" t="s">
        <v>270</v>
      </c>
      <c r="J112" s="224">
        <f>BK112</f>
        <v>0</v>
      </c>
      <c r="L112" s="213"/>
      <c r="M112" s="218"/>
      <c r="P112" s="219">
        <f>SUM(P113:P125)</f>
        <v>0</v>
      </c>
      <c r="R112" s="219">
        <f>SUM(R113:R125)</f>
        <v>1.5703999999999997E-5</v>
      </c>
      <c r="T112" s="220">
        <f>SUM(T113:T125)</f>
        <v>7.7645999999999993E-2</v>
      </c>
      <c r="AR112" s="215" t="s">
        <v>75</v>
      </c>
      <c r="AT112" s="221" t="s">
        <v>67</v>
      </c>
      <c r="AU112" s="221" t="s">
        <v>75</v>
      </c>
      <c r="AY112" s="215" t="s">
        <v>268</v>
      </c>
      <c r="BK112" s="222">
        <f>SUM(BK113:BK125)</f>
        <v>0</v>
      </c>
    </row>
    <row r="113" spans="2:65" s="1" customFormat="1" ht="21.75" customHeight="1">
      <c r="B113" s="14"/>
      <c r="C113" s="225" t="s">
        <v>75</v>
      </c>
      <c r="D113" s="225" t="s">
        <v>271</v>
      </c>
      <c r="E113" s="226" t="s">
        <v>280</v>
      </c>
      <c r="F113" s="227" t="s">
        <v>281</v>
      </c>
      <c r="G113" s="228" t="s">
        <v>184</v>
      </c>
      <c r="H113" s="229">
        <v>3.25</v>
      </c>
      <c r="I113" s="22"/>
      <c r="J113" s="231">
        <f>ROUND(I113*H113,2)</f>
        <v>0</v>
      </c>
      <c r="K113" s="227" t="s">
        <v>274</v>
      </c>
      <c r="L113" s="14"/>
      <c r="M113" s="232" t="s">
        <v>3</v>
      </c>
      <c r="N113" s="233" t="s">
        <v>39</v>
      </c>
      <c r="P113" s="234">
        <f>O113*H113</f>
        <v>0</v>
      </c>
      <c r="Q113" s="234">
        <v>3.472E-6</v>
      </c>
      <c r="R113" s="234">
        <f>Q113*H113</f>
        <v>1.1283999999999999E-5</v>
      </c>
      <c r="S113" s="234">
        <v>0</v>
      </c>
      <c r="T113" s="235">
        <f>S113*H113</f>
        <v>0</v>
      </c>
      <c r="AR113" s="236" t="s">
        <v>275</v>
      </c>
      <c r="AT113" s="236" t="s">
        <v>271</v>
      </c>
      <c r="AU113" s="236" t="s">
        <v>77</v>
      </c>
      <c r="AY113" s="4" t="s">
        <v>268</v>
      </c>
      <c r="BE113" s="237">
        <f>IF(N113="základní",J113,0)</f>
        <v>0</v>
      </c>
      <c r="BF113" s="237">
        <f>IF(N113="snížená",J113,0)</f>
        <v>0</v>
      </c>
      <c r="BG113" s="237">
        <f>IF(N113="zákl. přenesená",J113,0)</f>
        <v>0</v>
      </c>
      <c r="BH113" s="237">
        <f>IF(N113="sníž. přenesená",J113,0)</f>
        <v>0</v>
      </c>
      <c r="BI113" s="237">
        <f>IF(N113="nulová",J113,0)</f>
        <v>0</v>
      </c>
      <c r="BJ113" s="4" t="s">
        <v>75</v>
      </c>
      <c r="BK113" s="237">
        <f>ROUND(I113*H113,2)</f>
        <v>0</v>
      </c>
      <c r="BL113" s="4" t="s">
        <v>275</v>
      </c>
      <c r="BM113" s="236" t="s">
        <v>282</v>
      </c>
    </row>
    <row r="114" spans="2:65" s="1" customFormat="1">
      <c r="B114" s="14"/>
      <c r="D114" s="238" t="s">
        <v>277</v>
      </c>
      <c r="F114" s="239" t="s">
        <v>283</v>
      </c>
      <c r="L114" s="14"/>
      <c r="M114" s="240"/>
      <c r="T114" s="142"/>
      <c r="AT114" s="4" t="s">
        <v>277</v>
      </c>
      <c r="AU114" s="4" t="s">
        <v>77</v>
      </c>
    </row>
    <row r="115" spans="2:65" s="242" customFormat="1">
      <c r="B115" s="241"/>
      <c r="D115" s="243" t="s">
        <v>279</v>
      </c>
      <c r="E115" s="244" t="s">
        <v>3</v>
      </c>
      <c r="F115" s="245" t="s">
        <v>182</v>
      </c>
      <c r="H115" s="246">
        <v>3.25</v>
      </c>
      <c r="L115" s="241"/>
      <c r="M115" s="247"/>
      <c r="T115" s="248"/>
      <c r="AT115" s="244" t="s">
        <v>279</v>
      </c>
      <c r="AU115" s="244" t="s">
        <v>77</v>
      </c>
      <c r="AV115" s="242" t="s">
        <v>77</v>
      </c>
      <c r="AW115" s="242" t="s">
        <v>30</v>
      </c>
      <c r="AX115" s="242" t="s">
        <v>75</v>
      </c>
      <c r="AY115" s="244" t="s">
        <v>268</v>
      </c>
    </row>
    <row r="116" spans="2:65" s="1" customFormat="1" ht="24.2" customHeight="1">
      <c r="B116" s="14"/>
      <c r="C116" s="225" t="s">
        <v>77</v>
      </c>
      <c r="D116" s="225" t="s">
        <v>271</v>
      </c>
      <c r="E116" s="226" t="s">
        <v>284</v>
      </c>
      <c r="F116" s="227" t="s">
        <v>285</v>
      </c>
      <c r="G116" s="228" t="s">
        <v>184</v>
      </c>
      <c r="H116" s="229">
        <v>3.25</v>
      </c>
      <c r="I116" s="22"/>
      <c r="J116" s="231">
        <f>ROUND(I116*H116,2)</f>
        <v>0</v>
      </c>
      <c r="K116" s="227" t="s">
        <v>274</v>
      </c>
      <c r="L116" s="14"/>
      <c r="M116" s="232" t="s">
        <v>3</v>
      </c>
      <c r="N116" s="233" t="s">
        <v>39</v>
      </c>
      <c r="P116" s="234">
        <f>O116*H116</f>
        <v>0</v>
      </c>
      <c r="Q116" s="234">
        <v>1.3599999999999999E-6</v>
      </c>
      <c r="R116" s="234">
        <f>Q116*H116</f>
        <v>4.42E-6</v>
      </c>
      <c r="S116" s="234">
        <v>0</v>
      </c>
      <c r="T116" s="235">
        <f>S116*H116</f>
        <v>0</v>
      </c>
      <c r="AR116" s="236" t="s">
        <v>275</v>
      </c>
      <c r="AT116" s="236" t="s">
        <v>271</v>
      </c>
      <c r="AU116" s="236" t="s">
        <v>77</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275</v>
      </c>
      <c r="BM116" s="236" t="s">
        <v>286</v>
      </c>
    </row>
    <row r="117" spans="2:65" s="1" customFormat="1">
      <c r="B117" s="14"/>
      <c r="D117" s="238" t="s">
        <v>277</v>
      </c>
      <c r="F117" s="239" t="s">
        <v>287</v>
      </c>
      <c r="L117" s="14"/>
      <c r="M117" s="240"/>
      <c r="T117" s="142"/>
      <c r="AT117" s="4" t="s">
        <v>277</v>
      </c>
      <c r="AU117" s="4" t="s">
        <v>77</v>
      </c>
    </row>
    <row r="118" spans="2:65" s="1" customFormat="1" ht="24.2" customHeight="1">
      <c r="B118" s="14"/>
      <c r="C118" s="225" t="s">
        <v>186</v>
      </c>
      <c r="D118" s="225" t="s">
        <v>271</v>
      </c>
      <c r="E118" s="226" t="s">
        <v>1389</v>
      </c>
      <c r="F118" s="227" t="s">
        <v>1390</v>
      </c>
      <c r="G118" s="228" t="s">
        <v>379</v>
      </c>
      <c r="H118" s="229">
        <v>7.5439999999999996</v>
      </c>
      <c r="I118" s="22"/>
      <c r="J118" s="231">
        <f>ROUND(I118*H118,2)</f>
        <v>0</v>
      </c>
      <c r="K118" s="227" t="s">
        <v>274</v>
      </c>
      <c r="L118" s="14"/>
      <c r="M118" s="232" t="s">
        <v>3</v>
      </c>
      <c r="N118" s="233" t="s">
        <v>39</v>
      </c>
      <c r="P118" s="234">
        <f>O118*H118</f>
        <v>0</v>
      </c>
      <c r="Q118" s="234">
        <v>0</v>
      </c>
      <c r="R118" s="234">
        <f>Q118*H118</f>
        <v>0</v>
      </c>
      <c r="S118" s="234">
        <v>8.9999999999999993E-3</v>
      </c>
      <c r="T118" s="235">
        <f>S118*H118</f>
        <v>6.7895999999999998E-2</v>
      </c>
      <c r="AR118" s="236" t="s">
        <v>275</v>
      </c>
      <c r="AT118" s="236" t="s">
        <v>271</v>
      </c>
      <c r="AU118" s="236" t="s">
        <v>77</v>
      </c>
      <c r="AY118" s="4" t="s">
        <v>268</v>
      </c>
      <c r="BE118" s="237">
        <f>IF(N118="základní",J118,0)</f>
        <v>0</v>
      </c>
      <c r="BF118" s="237">
        <f>IF(N118="snížená",J118,0)</f>
        <v>0</v>
      </c>
      <c r="BG118" s="237">
        <f>IF(N118="zákl. přenesená",J118,0)</f>
        <v>0</v>
      </c>
      <c r="BH118" s="237">
        <f>IF(N118="sníž. přenesená",J118,0)</f>
        <v>0</v>
      </c>
      <c r="BI118" s="237">
        <f>IF(N118="nulová",J118,0)</f>
        <v>0</v>
      </c>
      <c r="BJ118" s="4" t="s">
        <v>75</v>
      </c>
      <c r="BK118" s="237">
        <f>ROUND(I118*H118,2)</f>
        <v>0</v>
      </c>
      <c r="BL118" s="4" t="s">
        <v>275</v>
      </c>
      <c r="BM118" s="236" t="s">
        <v>1391</v>
      </c>
    </row>
    <row r="119" spans="2:65" s="1" customFormat="1">
      <c r="B119" s="14"/>
      <c r="D119" s="238" t="s">
        <v>277</v>
      </c>
      <c r="F119" s="239" t="s">
        <v>1392</v>
      </c>
      <c r="L119" s="14"/>
      <c r="M119" s="240"/>
      <c r="T119" s="142"/>
      <c r="AT119" s="4" t="s">
        <v>277</v>
      </c>
      <c r="AU119" s="4" t="s">
        <v>77</v>
      </c>
    </row>
    <row r="120" spans="2:65" s="242" customFormat="1">
      <c r="B120" s="241"/>
      <c r="D120" s="243" t="s">
        <v>279</v>
      </c>
      <c r="E120" s="244" t="s">
        <v>3</v>
      </c>
      <c r="F120" s="245" t="s">
        <v>1525</v>
      </c>
      <c r="H120" s="246">
        <v>2.66</v>
      </c>
      <c r="L120" s="241"/>
      <c r="M120" s="247"/>
      <c r="T120" s="248"/>
      <c r="AT120" s="244" t="s">
        <v>279</v>
      </c>
      <c r="AU120" s="244" t="s">
        <v>77</v>
      </c>
      <c r="AV120" s="242" t="s">
        <v>77</v>
      </c>
      <c r="AW120" s="242" t="s">
        <v>30</v>
      </c>
      <c r="AX120" s="242" t="s">
        <v>68</v>
      </c>
      <c r="AY120" s="244" t="s">
        <v>268</v>
      </c>
    </row>
    <row r="121" spans="2:65" s="242" customFormat="1">
      <c r="B121" s="241"/>
      <c r="D121" s="243" t="s">
        <v>279</v>
      </c>
      <c r="E121" s="244" t="s">
        <v>3</v>
      </c>
      <c r="F121" s="245" t="s">
        <v>1834</v>
      </c>
      <c r="H121" s="246">
        <v>4.8840000000000003</v>
      </c>
      <c r="L121" s="241"/>
      <c r="M121" s="247"/>
      <c r="T121" s="248"/>
      <c r="AT121" s="244" t="s">
        <v>279</v>
      </c>
      <c r="AU121" s="244" t="s">
        <v>77</v>
      </c>
      <c r="AV121" s="242" t="s">
        <v>77</v>
      </c>
      <c r="AW121" s="242" t="s">
        <v>30</v>
      </c>
      <c r="AX121" s="242" t="s">
        <v>68</v>
      </c>
      <c r="AY121" s="244" t="s">
        <v>268</v>
      </c>
    </row>
    <row r="122" spans="2:65" s="250" customFormat="1">
      <c r="B122" s="249"/>
      <c r="D122" s="243" t="s">
        <v>279</v>
      </c>
      <c r="E122" s="251" t="s">
        <v>3</v>
      </c>
      <c r="F122" s="252" t="s">
        <v>298</v>
      </c>
      <c r="H122" s="253">
        <v>7.5439999999999996</v>
      </c>
      <c r="L122" s="249"/>
      <c r="M122" s="254"/>
      <c r="T122" s="255"/>
      <c r="AT122" s="251" t="s">
        <v>279</v>
      </c>
      <c r="AU122" s="251" t="s">
        <v>77</v>
      </c>
      <c r="AV122" s="250" t="s">
        <v>275</v>
      </c>
      <c r="AW122" s="250" t="s">
        <v>30</v>
      </c>
      <c r="AX122" s="250" t="s">
        <v>75</v>
      </c>
      <c r="AY122" s="251" t="s">
        <v>268</v>
      </c>
    </row>
    <row r="123" spans="2:65" s="1" customFormat="1" ht="24.2" customHeight="1">
      <c r="B123" s="14"/>
      <c r="C123" s="225" t="s">
        <v>275</v>
      </c>
      <c r="D123" s="225" t="s">
        <v>271</v>
      </c>
      <c r="E123" s="226" t="s">
        <v>1847</v>
      </c>
      <c r="F123" s="227" t="s">
        <v>1848</v>
      </c>
      <c r="G123" s="228" t="s">
        <v>184</v>
      </c>
      <c r="H123" s="229">
        <v>3.25</v>
      </c>
      <c r="I123" s="22"/>
      <c r="J123" s="231">
        <f>ROUND(I123*H123,2)</f>
        <v>0</v>
      </c>
      <c r="K123" s="227" t="s">
        <v>274</v>
      </c>
      <c r="L123" s="14"/>
      <c r="M123" s="232" t="s">
        <v>3</v>
      </c>
      <c r="N123" s="233" t="s">
        <v>39</v>
      </c>
      <c r="P123" s="234">
        <f>O123*H123</f>
        <v>0</v>
      </c>
      <c r="Q123" s="234">
        <v>0</v>
      </c>
      <c r="R123" s="234">
        <f>Q123*H123</f>
        <v>0</v>
      </c>
      <c r="S123" s="234">
        <v>3.0000000000000001E-3</v>
      </c>
      <c r="T123" s="235">
        <f>S123*H123</f>
        <v>9.75E-3</v>
      </c>
      <c r="AR123" s="236" t="s">
        <v>275</v>
      </c>
      <c r="AT123" s="236" t="s">
        <v>271</v>
      </c>
      <c r="AU123" s="236" t="s">
        <v>77</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275</v>
      </c>
      <c r="BM123" s="236" t="s">
        <v>1849</v>
      </c>
    </row>
    <row r="124" spans="2:65" s="1" customFormat="1">
      <c r="B124" s="14"/>
      <c r="D124" s="238" t="s">
        <v>277</v>
      </c>
      <c r="F124" s="239" t="s">
        <v>1850</v>
      </c>
      <c r="L124" s="14"/>
      <c r="M124" s="240"/>
      <c r="T124" s="142"/>
      <c r="AT124" s="4" t="s">
        <v>277</v>
      </c>
      <c r="AU124" s="4" t="s">
        <v>77</v>
      </c>
    </row>
    <row r="125" spans="2:65" s="242" customFormat="1">
      <c r="B125" s="241"/>
      <c r="D125" s="243" t="s">
        <v>279</v>
      </c>
      <c r="E125" s="244" t="s">
        <v>3</v>
      </c>
      <c r="F125" s="245" t="s">
        <v>182</v>
      </c>
      <c r="H125" s="246">
        <v>3.25</v>
      </c>
      <c r="L125" s="241"/>
      <c r="M125" s="247"/>
      <c r="T125" s="248"/>
      <c r="AT125" s="244" t="s">
        <v>279</v>
      </c>
      <c r="AU125" s="244" t="s">
        <v>77</v>
      </c>
      <c r="AV125" s="242" t="s">
        <v>77</v>
      </c>
      <c r="AW125" s="242" t="s">
        <v>30</v>
      </c>
      <c r="AX125" s="242" t="s">
        <v>75</v>
      </c>
      <c r="AY125" s="244" t="s">
        <v>268</v>
      </c>
    </row>
    <row r="126" spans="2:65" s="214" customFormat="1" ht="22.9" customHeight="1">
      <c r="B126" s="213"/>
      <c r="D126" s="215" t="s">
        <v>67</v>
      </c>
      <c r="E126" s="223" t="s">
        <v>288</v>
      </c>
      <c r="F126" s="223" t="s">
        <v>289</v>
      </c>
      <c r="J126" s="224">
        <f>BK126</f>
        <v>0</v>
      </c>
      <c r="L126" s="213"/>
      <c r="M126" s="218"/>
      <c r="P126" s="219">
        <f>SUM(P127:P136)</f>
        <v>0</v>
      </c>
      <c r="R126" s="219">
        <f>SUM(R127:R136)</f>
        <v>0</v>
      </c>
      <c r="T126" s="220">
        <f>SUM(T127:T136)</f>
        <v>0.26875700000000002</v>
      </c>
      <c r="AR126" s="215" t="s">
        <v>75</v>
      </c>
      <c r="AT126" s="221" t="s">
        <v>67</v>
      </c>
      <c r="AU126" s="221" t="s">
        <v>75</v>
      </c>
      <c r="AY126" s="215" t="s">
        <v>268</v>
      </c>
      <c r="BK126" s="222">
        <f>SUM(BK127:BK136)</f>
        <v>0</v>
      </c>
    </row>
    <row r="127" spans="2:65" s="1" customFormat="1" ht="37.9" customHeight="1">
      <c r="B127" s="14"/>
      <c r="C127" s="225" t="s">
        <v>299</v>
      </c>
      <c r="D127" s="225" t="s">
        <v>271</v>
      </c>
      <c r="E127" s="226" t="s">
        <v>290</v>
      </c>
      <c r="F127" s="227" t="s">
        <v>291</v>
      </c>
      <c r="G127" s="228" t="s">
        <v>184</v>
      </c>
      <c r="H127" s="229">
        <v>3.2320000000000002</v>
      </c>
      <c r="I127" s="22"/>
      <c r="J127" s="231">
        <f>ROUND(I127*H127,2)</f>
        <v>0</v>
      </c>
      <c r="K127" s="227" t="s">
        <v>274</v>
      </c>
      <c r="L127" s="14"/>
      <c r="M127" s="232" t="s">
        <v>3</v>
      </c>
      <c r="N127" s="233" t="s">
        <v>39</v>
      </c>
      <c r="P127" s="234">
        <f>O127*H127</f>
        <v>0</v>
      </c>
      <c r="Q127" s="234">
        <v>0</v>
      </c>
      <c r="R127" s="234">
        <f>Q127*H127</f>
        <v>0</v>
      </c>
      <c r="S127" s="234">
        <v>7.5999999999999998E-2</v>
      </c>
      <c r="T127" s="235">
        <f>S127*H127</f>
        <v>0.24563200000000002</v>
      </c>
      <c r="AR127" s="236" t="s">
        <v>292</v>
      </c>
      <c r="AT127" s="236" t="s">
        <v>271</v>
      </c>
      <c r="AU127" s="236" t="s">
        <v>77</v>
      </c>
      <c r="AY127" s="4" t="s">
        <v>268</v>
      </c>
      <c r="BE127" s="237">
        <f>IF(N127="základní",J127,0)</f>
        <v>0</v>
      </c>
      <c r="BF127" s="237">
        <f>IF(N127="snížená",J127,0)</f>
        <v>0</v>
      </c>
      <c r="BG127" s="237">
        <f>IF(N127="zákl. přenesená",J127,0)</f>
        <v>0</v>
      </c>
      <c r="BH127" s="237">
        <f>IF(N127="sníž. přenesená",J127,0)</f>
        <v>0</v>
      </c>
      <c r="BI127" s="237">
        <f>IF(N127="nulová",J127,0)</f>
        <v>0</v>
      </c>
      <c r="BJ127" s="4" t="s">
        <v>75</v>
      </c>
      <c r="BK127" s="237">
        <f>ROUND(I127*H127,2)</f>
        <v>0</v>
      </c>
      <c r="BL127" s="4" t="s">
        <v>292</v>
      </c>
      <c r="BM127" s="236" t="s">
        <v>293</v>
      </c>
    </row>
    <row r="128" spans="2:65" s="1" customFormat="1">
      <c r="B128" s="14"/>
      <c r="D128" s="238" t="s">
        <v>277</v>
      </c>
      <c r="F128" s="239" t="s">
        <v>294</v>
      </c>
      <c r="L128" s="14"/>
      <c r="M128" s="240"/>
      <c r="T128" s="142"/>
      <c r="AT128" s="4" t="s">
        <v>277</v>
      </c>
      <c r="AU128" s="4" t="s">
        <v>77</v>
      </c>
    </row>
    <row r="129" spans="2:65" s="242" customFormat="1">
      <c r="B129" s="241"/>
      <c r="D129" s="243" t="s">
        <v>279</v>
      </c>
      <c r="E129" s="244" t="s">
        <v>3</v>
      </c>
      <c r="F129" s="245" t="s">
        <v>1394</v>
      </c>
      <c r="H129" s="246">
        <v>3.2320000000000002</v>
      </c>
      <c r="L129" s="241"/>
      <c r="M129" s="247"/>
      <c r="T129" s="248"/>
      <c r="AT129" s="244" t="s">
        <v>279</v>
      </c>
      <c r="AU129" s="244" t="s">
        <v>77</v>
      </c>
      <c r="AV129" s="242" t="s">
        <v>77</v>
      </c>
      <c r="AW129" s="242" t="s">
        <v>30</v>
      </c>
      <c r="AX129" s="242" t="s">
        <v>68</v>
      </c>
      <c r="AY129" s="244" t="s">
        <v>268</v>
      </c>
    </row>
    <row r="130" spans="2:65" s="250" customFormat="1">
      <c r="B130" s="249"/>
      <c r="D130" s="243" t="s">
        <v>279</v>
      </c>
      <c r="E130" s="251" t="s">
        <v>3</v>
      </c>
      <c r="F130" s="252" t="s">
        <v>298</v>
      </c>
      <c r="H130" s="253">
        <v>3.2320000000000002</v>
      </c>
      <c r="L130" s="249"/>
      <c r="M130" s="254"/>
      <c r="T130" s="255"/>
      <c r="AT130" s="251" t="s">
        <v>279</v>
      </c>
      <c r="AU130" s="251" t="s">
        <v>77</v>
      </c>
      <c r="AV130" s="250" t="s">
        <v>275</v>
      </c>
      <c r="AW130" s="250" t="s">
        <v>30</v>
      </c>
      <c r="AX130" s="250" t="s">
        <v>75</v>
      </c>
      <c r="AY130" s="251" t="s">
        <v>268</v>
      </c>
    </row>
    <row r="131" spans="2:65" s="1" customFormat="1" ht="16.5" customHeight="1">
      <c r="B131" s="14"/>
      <c r="C131" s="225" t="s">
        <v>305</v>
      </c>
      <c r="D131" s="225" t="s">
        <v>271</v>
      </c>
      <c r="E131" s="226" t="s">
        <v>300</v>
      </c>
      <c r="F131" s="227" t="s">
        <v>301</v>
      </c>
      <c r="G131" s="228" t="s">
        <v>302</v>
      </c>
      <c r="H131" s="229">
        <v>1</v>
      </c>
      <c r="I131" s="22"/>
      <c r="J131" s="231">
        <f>ROUND(I131*H131,2)</f>
        <v>0</v>
      </c>
      <c r="K131" s="227" t="s">
        <v>303</v>
      </c>
      <c r="L131" s="14"/>
      <c r="M131" s="232" t="s">
        <v>3</v>
      </c>
      <c r="N131" s="233" t="s">
        <v>39</v>
      </c>
      <c r="P131" s="234">
        <f>O131*H131</f>
        <v>0</v>
      </c>
      <c r="Q131" s="234">
        <v>0</v>
      </c>
      <c r="R131" s="234">
        <f>Q131*H131</f>
        <v>0</v>
      </c>
      <c r="S131" s="234">
        <v>0.01</v>
      </c>
      <c r="T131" s="235">
        <f>S131*H131</f>
        <v>0.01</v>
      </c>
      <c r="AR131" s="236" t="s">
        <v>292</v>
      </c>
      <c r="AT131" s="236" t="s">
        <v>271</v>
      </c>
      <c r="AU131" s="236" t="s">
        <v>77</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292</v>
      </c>
      <c r="BM131" s="236" t="s">
        <v>304</v>
      </c>
    </row>
    <row r="132" spans="2:65" s="1" customFormat="1" ht="16.5" customHeight="1">
      <c r="B132" s="14"/>
      <c r="C132" s="225" t="s">
        <v>310</v>
      </c>
      <c r="D132" s="225" t="s">
        <v>271</v>
      </c>
      <c r="E132" s="226" t="s">
        <v>306</v>
      </c>
      <c r="F132" s="227" t="s">
        <v>307</v>
      </c>
      <c r="G132" s="228" t="s">
        <v>308</v>
      </c>
      <c r="H132" s="229">
        <v>1</v>
      </c>
      <c r="I132" s="22"/>
      <c r="J132" s="231">
        <f>ROUND(I132*H132,2)</f>
        <v>0</v>
      </c>
      <c r="K132" s="227" t="s">
        <v>303</v>
      </c>
      <c r="L132" s="14"/>
      <c r="M132" s="232" t="s">
        <v>3</v>
      </c>
      <c r="N132" s="233" t="s">
        <v>39</v>
      </c>
      <c r="P132" s="234">
        <f>O132*H132</f>
        <v>0</v>
      </c>
      <c r="Q132" s="234">
        <v>0</v>
      </c>
      <c r="R132" s="234">
        <f>Q132*H132</f>
        <v>0</v>
      </c>
      <c r="S132" s="234">
        <v>0</v>
      </c>
      <c r="T132" s="235">
        <f>S132*H132</f>
        <v>0</v>
      </c>
      <c r="AR132" s="236" t="s">
        <v>292</v>
      </c>
      <c r="AT132" s="236" t="s">
        <v>271</v>
      </c>
      <c r="AU132" s="236" t="s">
        <v>77</v>
      </c>
      <c r="AY132" s="4" t="s">
        <v>268</v>
      </c>
      <c r="BE132" s="237">
        <f>IF(N132="základní",J132,0)</f>
        <v>0</v>
      </c>
      <c r="BF132" s="237">
        <f>IF(N132="snížená",J132,0)</f>
        <v>0</v>
      </c>
      <c r="BG132" s="237">
        <f>IF(N132="zákl. přenesená",J132,0)</f>
        <v>0</v>
      </c>
      <c r="BH132" s="237">
        <f>IF(N132="sníž. přenesená",J132,0)</f>
        <v>0</v>
      </c>
      <c r="BI132" s="237">
        <f>IF(N132="nulová",J132,0)</f>
        <v>0</v>
      </c>
      <c r="BJ132" s="4" t="s">
        <v>75</v>
      </c>
      <c r="BK132" s="237">
        <f>ROUND(I132*H132,2)</f>
        <v>0</v>
      </c>
      <c r="BL132" s="4" t="s">
        <v>292</v>
      </c>
      <c r="BM132" s="236" t="s">
        <v>309</v>
      </c>
    </row>
    <row r="133" spans="2:65" s="1" customFormat="1" ht="24.2" customHeight="1">
      <c r="B133" s="14"/>
      <c r="C133" s="225" t="s">
        <v>314</v>
      </c>
      <c r="D133" s="225" t="s">
        <v>271</v>
      </c>
      <c r="E133" s="226" t="s">
        <v>311</v>
      </c>
      <c r="F133" s="227" t="s">
        <v>312</v>
      </c>
      <c r="G133" s="228" t="s">
        <v>308</v>
      </c>
      <c r="H133" s="229">
        <v>1</v>
      </c>
      <c r="I133" s="22"/>
      <c r="J133" s="231">
        <f>ROUND(I133*H133,2)</f>
        <v>0</v>
      </c>
      <c r="K133" s="227" t="s">
        <v>303</v>
      </c>
      <c r="L133" s="14"/>
      <c r="M133" s="232" t="s">
        <v>3</v>
      </c>
      <c r="N133" s="233" t="s">
        <v>39</v>
      </c>
      <c r="P133" s="234">
        <f>O133*H133</f>
        <v>0</v>
      </c>
      <c r="Q133" s="234">
        <v>0</v>
      </c>
      <c r="R133" s="234">
        <f>Q133*H133</f>
        <v>0</v>
      </c>
      <c r="S133" s="234">
        <v>5.0000000000000001E-3</v>
      </c>
      <c r="T133" s="235">
        <f>S133*H133</f>
        <v>5.0000000000000001E-3</v>
      </c>
      <c r="AR133" s="236" t="s">
        <v>292</v>
      </c>
      <c r="AT133" s="236" t="s">
        <v>271</v>
      </c>
      <c r="AU133" s="236" t="s">
        <v>77</v>
      </c>
      <c r="AY133" s="4" t="s">
        <v>268</v>
      </c>
      <c r="BE133" s="237">
        <f>IF(N133="základní",J133,0)</f>
        <v>0</v>
      </c>
      <c r="BF133" s="237">
        <f>IF(N133="snížená",J133,0)</f>
        <v>0</v>
      </c>
      <c r="BG133" s="237">
        <f>IF(N133="zákl. přenesená",J133,0)</f>
        <v>0</v>
      </c>
      <c r="BH133" s="237">
        <f>IF(N133="sníž. přenesená",J133,0)</f>
        <v>0</v>
      </c>
      <c r="BI133" s="237">
        <f>IF(N133="nulová",J133,0)</f>
        <v>0</v>
      </c>
      <c r="BJ133" s="4" t="s">
        <v>75</v>
      </c>
      <c r="BK133" s="237">
        <f>ROUND(I133*H133,2)</f>
        <v>0</v>
      </c>
      <c r="BL133" s="4" t="s">
        <v>292</v>
      </c>
      <c r="BM133" s="236" t="s">
        <v>313</v>
      </c>
    </row>
    <row r="134" spans="2:65" s="1" customFormat="1" ht="16.5" customHeight="1">
      <c r="B134" s="14"/>
      <c r="C134" s="225" t="s">
        <v>323</v>
      </c>
      <c r="D134" s="225" t="s">
        <v>271</v>
      </c>
      <c r="E134" s="226" t="s">
        <v>1396</v>
      </c>
      <c r="F134" s="227" t="s">
        <v>1397</v>
      </c>
      <c r="G134" s="228" t="s">
        <v>379</v>
      </c>
      <c r="H134" s="229">
        <v>1.625</v>
      </c>
      <c r="I134" s="22"/>
      <c r="J134" s="231">
        <f>ROUND(I134*H134,2)</f>
        <v>0</v>
      </c>
      <c r="K134" s="227" t="s">
        <v>274</v>
      </c>
      <c r="L134" s="14"/>
      <c r="M134" s="232" t="s">
        <v>3</v>
      </c>
      <c r="N134" s="233" t="s">
        <v>39</v>
      </c>
      <c r="P134" s="234">
        <f>O134*H134</f>
        <v>0</v>
      </c>
      <c r="Q134" s="234">
        <v>0</v>
      </c>
      <c r="R134" s="234">
        <f>Q134*H134</f>
        <v>0</v>
      </c>
      <c r="S134" s="234">
        <v>5.0000000000000001E-3</v>
      </c>
      <c r="T134" s="235">
        <f>S134*H134</f>
        <v>8.1250000000000003E-3</v>
      </c>
      <c r="AR134" s="236" t="s">
        <v>292</v>
      </c>
      <c r="AT134" s="236" t="s">
        <v>271</v>
      </c>
      <c r="AU134" s="236" t="s">
        <v>77</v>
      </c>
      <c r="AY134" s="4" t="s">
        <v>268</v>
      </c>
      <c r="BE134" s="237">
        <f>IF(N134="základní",J134,0)</f>
        <v>0</v>
      </c>
      <c r="BF134" s="237">
        <f>IF(N134="snížená",J134,0)</f>
        <v>0</v>
      </c>
      <c r="BG134" s="237">
        <f>IF(N134="zákl. přenesená",J134,0)</f>
        <v>0</v>
      </c>
      <c r="BH134" s="237">
        <f>IF(N134="sníž. přenesená",J134,0)</f>
        <v>0</v>
      </c>
      <c r="BI134" s="237">
        <f>IF(N134="nulová",J134,0)</f>
        <v>0</v>
      </c>
      <c r="BJ134" s="4" t="s">
        <v>75</v>
      </c>
      <c r="BK134" s="237">
        <f>ROUND(I134*H134,2)</f>
        <v>0</v>
      </c>
      <c r="BL134" s="4" t="s">
        <v>292</v>
      </c>
      <c r="BM134" s="236" t="s">
        <v>1398</v>
      </c>
    </row>
    <row r="135" spans="2:65" s="1" customFormat="1">
      <c r="B135" s="14"/>
      <c r="D135" s="238" t="s">
        <v>277</v>
      </c>
      <c r="F135" s="239" t="s">
        <v>1399</v>
      </c>
      <c r="L135" s="14"/>
      <c r="M135" s="240"/>
      <c r="T135" s="142"/>
      <c r="AT135" s="4" t="s">
        <v>277</v>
      </c>
      <c r="AU135" s="4" t="s">
        <v>77</v>
      </c>
    </row>
    <row r="136" spans="2:65" s="242" customFormat="1">
      <c r="B136" s="241"/>
      <c r="D136" s="243" t="s">
        <v>279</v>
      </c>
      <c r="E136" s="244" t="s">
        <v>3</v>
      </c>
      <c r="F136" s="245" t="s">
        <v>193</v>
      </c>
      <c r="H136" s="246">
        <v>1.625</v>
      </c>
      <c r="L136" s="241"/>
      <c r="M136" s="247"/>
      <c r="T136" s="248"/>
      <c r="AT136" s="244" t="s">
        <v>279</v>
      </c>
      <c r="AU136" s="244" t="s">
        <v>77</v>
      </c>
      <c r="AV136" s="242" t="s">
        <v>77</v>
      </c>
      <c r="AW136" s="242" t="s">
        <v>30</v>
      </c>
      <c r="AX136" s="242" t="s">
        <v>75</v>
      </c>
      <c r="AY136" s="244" t="s">
        <v>268</v>
      </c>
    </row>
    <row r="137" spans="2:65" s="214" customFormat="1" ht="22.9" customHeight="1">
      <c r="B137" s="213"/>
      <c r="D137" s="215" t="s">
        <v>67</v>
      </c>
      <c r="E137" s="223" t="s">
        <v>321</v>
      </c>
      <c r="F137" s="223" t="s">
        <v>322</v>
      </c>
      <c r="J137" s="224">
        <f>BK137</f>
        <v>0</v>
      </c>
      <c r="L137" s="213"/>
      <c r="M137" s="218"/>
      <c r="P137" s="219">
        <f>SUM(P138:P147)</f>
        <v>0</v>
      </c>
      <c r="R137" s="219">
        <f>SUM(R138:R147)</f>
        <v>0</v>
      </c>
      <c r="T137" s="220">
        <f>SUM(T138:T147)</f>
        <v>0.17724514</v>
      </c>
      <c r="AR137" s="215" t="s">
        <v>75</v>
      </c>
      <c r="AT137" s="221" t="s">
        <v>67</v>
      </c>
      <c r="AU137" s="221" t="s">
        <v>75</v>
      </c>
      <c r="AY137" s="215" t="s">
        <v>268</v>
      </c>
      <c r="BK137" s="222">
        <f>SUM(BK138:BK147)</f>
        <v>0</v>
      </c>
    </row>
    <row r="138" spans="2:65" s="1" customFormat="1" ht="33" customHeight="1">
      <c r="B138" s="14"/>
      <c r="C138" s="225" t="s">
        <v>334</v>
      </c>
      <c r="D138" s="225" t="s">
        <v>271</v>
      </c>
      <c r="E138" s="226" t="s">
        <v>1851</v>
      </c>
      <c r="F138" s="227" t="s">
        <v>1852</v>
      </c>
      <c r="G138" s="228" t="s">
        <v>184</v>
      </c>
      <c r="H138" s="229">
        <v>0.36299999999999999</v>
      </c>
      <c r="I138" s="22"/>
      <c r="J138" s="231">
        <f>ROUND(I138*H138,2)</f>
        <v>0</v>
      </c>
      <c r="K138" s="227" t="s">
        <v>274</v>
      </c>
      <c r="L138" s="14"/>
      <c r="M138" s="232" t="s">
        <v>3</v>
      </c>
      <c r="N138" s="233" t="s">
        <v>39</v>
      </c>
      <c r="P138" s="234">
        <f>O138*H138</f>
        <v>0</v>
      </c>
      <c r="Q138" s="234">
        <v>0</v>
      </c>
      <c r="R138" s="234">
        <f>Q138*H138</f>
        <v>0</v>
      </c>
      <c r="S138" s="234">
        <v>4.7800000000000004E-3</v>
      </c>
      <c r="T138" s="235">
        <f>S138*H138</f>
        <v>1.73514E-3</v>
      </c>
      <c r="AR138" s="236" t="s">
        <v>275</v>
      </c>
      <c r="AT138" s="236" t="s">
        <v>271</v>
      </c>
      <c r="AU138" s="236" t="s">
        <v>77</v>
      </c>
      <c r="AY138" s="4" t="s">
        <v>268</v>
      </c>
      <c r="BE138" s="237">
        <f>IF(N138="základní",J138,0)</f>
        <v>0</v>
      </c>
      <c r="BF138" s="237">
        <f>IF(N138="snížená",J138,0)</f>
        <v>0</v>
      </c>
      <c r="BG138" s="237">
        <f>IF(N138="zákl. přenesená",J138,0)</f>
        <v>0</v>
      </c>
      <c r="BH138" s="237">
        <f>IF(N138="sníž. přenesená",J138,0)</f>
        <v>0</v>
      </c>
      <c r="BI138" s="237">
        <f>IF(N138="nulová",J138,0)</f>
        <v>0</v>
      </c>
      <c r="BJ138" s="4" t="s">
        <v>75</v>
      </c>
      <c r="BK138" s="237">
        <f>ROUND(I138*H138,2)</f>
        <v>0</v>
      </c>
      <c r="BL138" s="4" t="s">
        <v>275</v>
      </c>
      <c r="BM138" s="236" t="s">
        <v>1853</v>
      </c>
    </row>
    <row r="139" spans="2:65" s="1" customFormat="1">
      <c r="B139" s="14"/>
      <c r="D139" s="238" t="s">
        <v>277</v>
      </c>
      <c r="F139" s="239" t="s">
        <v>1854</v>
      </c>
      <c r="L139" s="14"/>
      <c r="M139" s="240"/>
      <c r="T139" s="142"/>
      <c r="AT139" s="4" t="s">
        <v>277</v>
      </c>
      <c r="AU139" s="4" t="s">
        <v>77</v>
      </c>
    </row>
    <row r="140" spans="2:65" s="242" customFormat="1">
      <c r="B140" s="241"/>
      <c r="D140" s="243" t="s">
        <v>279</v>
      </c>
      <c r="E140" s="244" t="s">
        <v>3</v>
      </c>
      <c r="F140" s="245" t="s">
        <v>1855</v>
      </c>
      <c r="H140" s="246">
        <v>0.36299999999999999</v>
      </c>
      <c r="L140" s="241"/>
      <c r="M140" s="247"/>
      <c r="T140" s="248"/>
      <c r="AT140" s="244" t="s">
        <v>279</v>
      </c>
      <c r="AU140" s="244" t="s">
        <v>77</v>
      </c>
      <c r="AV140" s="242" t="s">
        <v>77</v>
      </c>
      <c r="AW140" s="242" t="s">
        <v>30</v>
      </c>
      <c r="AX140" s="242" t="s">
        <v>75</v>
      </c>
      <c r="AY140" s="244" t="s">
        <v>268</v>
      </c>
    </row>
    <row r="141" spans="2:65" s="1" customFormat="1" ht="37.9" customHeight="1">
      <c r="B141" s="14"/>
      <c r="C141" s="225" t="s">
        <v>342</v>
      </c>
      <c r="D141" s="225" t="s">
        <v>271</v>
      </c>
      <c r="E141" s="226" t="s">
        <v>1856</v>
      </c>
      <c r="F141" s="227" t="s">
        <v>1857</v>
      </c>
      <c r="G141" s="228" t="s">
        <v>184</v>
      </c>
      <c r="H141" s="229">
        <v>17.550999999999998</v>
      </c>
      <c r="I141" s="22"/>
      <c r="J141" s="231">
        <f>ROUND(I141*H141,2)</f>
        <v>0</v>
      </c>
      <c r="K141" s="227" t="s">
        <v>274</v>
      </c>
      <c r="L141" s="14"/>
      <c r="M141" s="232" t="s">
        <v>3</v>
      </c>
      <c r="N141" s="233" t="s">
        <v>39</v>
      </c>
      <c r="P141" s="234">
        <f>O141*H141</f>
        <v>0</v>
      </c>
      <c r="Q141" s="234">
        <v>0</v>
      </c>
      <c r="R141" s="234">
        <f>Q141*H141</f>
        <v>0</v>
      </c>
      <c r="S141" s="234">
        <v>0.01</v>
      </c>
      <c r="T141" s="235">
        <f>S141*H141</f>
        <v>0.17551</v>
      </c>
      <c r="AR141" s="236" t="s">
        <v>275</v>
      </c>
      <c r="AT141" s="236" t="s">
        <v>271</v>
      </c>
      <c r="AU141" s="236" t="s">
        <v>77</v>
      </c>
      <c r="AY141" s="4" t="s">
        <v>268</v>
      </c>
      <c r="BE141" s="237">
        <f>IF(N141="základní",J141,0)</f>
        <v>0</v>
      </c>
      <c r="BF141" s="237">
        <f>IF(N141="snížená",J141,0)</f>
        <v>0</v>
      </c>
      <c r="BG141" s="237">
        <f>IF(N141="zákl. přenesená",J141,0)</f>
        <v>0</v>
      </c>
      <c r="BH141" s="237">
        <f>IF(N141="sníž. přenesená",J141,0)</f>
        <v>0</v>
      </c>
      <c r="BI141" s="237">
        <f>IF(N141="nulová",J141,0)</f>
        <v>0</v>
      </c>
      <c r="BJ141" s="4" t="s">
        <v>75</v>
      </c>
      <c r="BK141" s="237">
        <f>ROUND(I141*H141,2)</f>
        <v>0</v>
      </c>
      <c r="BL141" s="4" t="s">
        <v>275</v>
      </c>
      <c r="BM141" s="236" t="s">
        <v>1530</v>
      </c>
    </row>
    <row r="142" spans="2:65" s="1" customFormat="1">
      <c r="B142" s="14"/>
      <c r="D142" s="238" t="s">
        <v>277</v>
      </c>
      <c r="F142" s="239" t="s">
        <v>1858</v>
      </c>
      <c r="L142" s="14"/>
      <c r="M142" s="240"/>
      <c r="T142" s="142"/>
      <c r="AT142" s="4" t="s">
        <v>277</v>
      </c>
      <c r="AU142" s="4" t="s">
        <v>77</v>
      </c>
    </row>
    <row r="143" spans="2:65" s="242" customFormat="1">
      <c r="B143" s="241"/>
      <c r="D143" s="243" t="s">
        <v>279</v>
      </c>
      <c r="E143" s="244" t="s">
        <v>3</v>
      </c>
      <c r="F143" s="245" t="s">
        <v>1859</v>
      </c>
      <c r="H143" s="246">
        <v>23.367999999999999</v>
      </c>
      <c r="L143" s="241"/>
      <c r="M143" s="247"/>
      <c r="T143" s="248"/>
      <c r="AT143" s="244" t="s">
        <v>279</v>
      </c>
      <c r="AU143" s="244" t="s">
        <v>77</v>
      </c>
      <c r="AV143" s="242" t="s">
        <v>77</v>
      </c>
      <c r="AW143" s="242" t="s">
        <v>30</v>
      </c>
      <c r="AX143" s="242" t="s">
        <v>68</v>
      </c>
      <c r="AY143" s="244" t="s">
        <v>268</v>
      </c>
    </row>
    <row r="144" spans="2:65" s="242" customFormat="1">
      <c r="B144" s="241"/>
      <c r="D144" s="243" t="s">
        <v>279</v>
      </c>
      <c r="E144" s="244" t="s">
        <v>3</v>
      </c>
      <c r="F144" s="245" t="s">
        <v>841</v>
      </c>
      <c r="H144" s="246">
        <v>-1.373</v>
      </c>
      <c r="L144" s="241"/>
      <c r="M144" s="247"/>
      <c r="T144" s="248"/>
      <c r="AT144" s="244" t="s">
        <v>279</v>
      </c>
      <c r="AU144" s="244" t="s">
        <v>77</v>
      </c>
      <c r="AV144" s="242" t="s">
        <v>77</v>
      </c>
      <c r="AW144" s="242" t="s">
        <v>30</v>
      </c>
      <c r="AX144" s="242" t="s">
        <v>68</v>
      </c>
      <c r="AY144" s="244" t="s">
        <v>268</v>
      </c>
    </row>
    <row r="145" spans="2:65" s="242" customFormat="1">
      <c r="B145" s="241"/>
      <c r="D145" s="243" t="s">
        <v>279</v>
      </c>
      <c r="E145" s="244" t="s">
        <v>3</v>
      </c>
      <c r="F145" s="245" t="s">
        <v>1860</v>
      </c>
      <c r="H145" s="246">
        <v>-1.6160000000000001</v>
      </c>
      <c r="L145" s="241"/>
      <c r="M145" s="247"/>
      <c r="T145" s="248"/>
      <c r="AT145" s="244" t="s">
        <v>279</v>
      </c>
      <c r="AU145" s="244" t="s">
        <v>77</v>
      </c>
      <c r="AV145" s="242" t="s">
        <v>77</v>
      </c>
      <c r="AW145" s="242" t="s">
        <v>30</v>
      </c>
      <c r="AX145" s="242" t="s">
        <v>68</v>
      </c>
      <c r="AY145" s="244" t="s">
        <v>268</v>
      </c>
    </row>
    <row r="146" spans="2:65" s="242" customFormat="1">
      <c r="B146" s="241"/>
      <c r="D146" s="243" t="s">
        <v>279</v>
      </c>
      <c r="E146" s="244" t="s">
        <v>3</v>
      </c>
      <c r="F146" s="245" t="s">
        <v>1861</v>
      </c>
      <c r="H146" s="246">
        <v>-2.8279999999999998</v>
      </c>
      <c r="L146" s="241"/>
      <c r="M146" s="247"/>
      <c r="T146" s="248"/>
      <c r="AT146" s="244" t="s">
        <v>279</v>
      </c>
      <c r="AU146" s="244" t="s">
        <v>77</v>
      </c>
      <c r="AV146" s="242" t="s">
        <v>77</v>
      </c>
      <c r="AW146" s="242" t="s">
        <v>30</v>
      </c>
      <c r="AX146" s="242" t="s">
        <v>68</v>
      </c>
      <c r="AY146" s="244" t="s">
        <v>268</v>
      </c>
    </row>
    <row r="147" spans="2:65" s="250" customFormat="1">
      <c r="B147" s="249"/>
      <c r="D147" s="243" t="s">
        <v>279</v>
      </c>
      <c r="E147" s="251" t="s">
        <v>3</v>
      </c>
      <c r="F147" s="252" t="s">
        <v>298</v>
      </c>
      <c r="H147" s="253">
        <v>17.550999999999998</v>
      </c>
      <c r="L147" s="249"/>
      <c r="M147" s="254"/>
      <c r="T147" s="255"/>
      <c r="AT147" s="251" t="s">
        <v>279</v>
      </c>
      <c r="AU147" s="251" t="s">
        <v>77</v>
      </c>
      <c r="AV147" s="250" t="s">
        <v>275</v>
      </c>
      <c r="AW147" s="250" t="s">
        <v>30</v>
      </c>
      <c r="AX147" s="250" t="s">
        <v>75</v>
      </c>
      <c r="AY147" s="251" t="s">
        <v>268</v>
      </c>
    </row>
    <row r="148" spans="2:65" s="214" customFormat="1" ht="22.9" customHeight="1">
      <c r="B148" s="213"/>
      <c r="D148" s="215" t="s">
        <v>67</v>
      </c>
      <c r="E148" s="223" t="s">
        <v>340</v>
      </c>
      <c r="F148" s="223" t="s">
        <v>341</v>
      </c>
      <c r="J148" s="224">
        <f>BK148</f>
        <v>0</v>
      </c>
      <c r="L148" s="213"/>
      <c r="M148" s="218"/>
      <c r="P148" s="219">
        <f>SUM(P149:P151)</f>
        <v>0</v>
      </c>
      <c r="R148" s="219">
        <f>SUM(R149:R151)</f>
        <v>0</v>
      </c>
      <c r="T148" s="220">
        <f>SUM(T149:T151)</f>
        <v>0.13089999999999999</v>
      </c>
      <c r="AR148" s="215" t="s">
        <v>75</v>
      </c>
      <c r="AT148" s="221" t="s">
        <v>67</v>
      </c>
      <c r="AU148" s="221" t="s">
        <v>75</v>
      </c>
      <c r="AY148" s="215" t="s">
        <v>268</v>
      </c>
      <c r="BK148" s="222">
        <f>SUM(BK149:BK151)</f>
        <v>0</v>
      </c>
    </row>
    <row r="149" spans="2:65" s="1" customFormat="1" ht="55.5" customHeight="1">
      <c r="B149" s="14"/>
      <c r="C149" s="225" t="s">
        <v>9</v>
      </c>
      <c r="D149" s="225" t="s">
        <v>271</v>
      </c>
      <c r="E149" s="226" t="s">
        <v>1411</v>
      </c>
      <c r="F149" s="227" t="s">
        <v>1412</v>
      </c>
      <c r="G149" s="228" t="s">
        <v>184</v>
      </c>
      <c r="H149" s="229">
        <v>0.7</v>
      </c>
      <c r="I149" s="22"/>
      <c r="J149" s="231">
        <f>ROUND(I149*H149,2)</f>
        <v>0</v>
      </c>
      <c r="K149" s="227" t="s">
        <v>274</v>
      </c>
      <c r="L149" s="14"/>
      <c r="M149" s="232" t="s">
        <v>3</v>
      </c>
      <c r="N149" s="233" t="s">
        <v>39</v>
      </c>
      <c r="P149" s="234">
        <f>O149*H149</f>
        <v>0</v>
      </c>
      <c r="Q149" s="234">
        <v>0</v>
      </c>
      <c r="R149" s="234">
        <f>Q149*H149</f>
        <v>0</v>
      </c>
      <c r="S149" s="234">
        <v>0.187</v>
      </c>
      <c r="T149" s="235">
        <f>S149*H149</f>
        <v>0.13089999999999999</v>
      </c>
      <c r="AR149" s="236" t="s">
        <v>275</v>
      </c>
      <c r="AT149" s="236" t="s">
        <v>271</v>
      </c>
      <c r="AU149" s="236" t="s">
        <v>77</v>
      </c>
      <c r="AY149" s="4" t="s">
        <v>268</v>
      </c>
      <c r="BE149" s="237">
        <f>IF(N149="základní",J149,0)</f>
        <v>0</v>
      </c>
      <c r="BF149" s="237">
        <f>IF(N149="snížená",J149,0)</f>
        <v>0</v>
      </c>
      <c r="BG149" s="237">
        <f>IF(N149="zákl. přenesená",J149,0)</f>
        <v>0</v>
      </c>
      <c r="BH149" s="237">
        <f>IF(N149="sníž. přenesená",J149,0)</f>
        <v>0</v>
      </c>
      <c r="BI149" s="237">
        <f>IF(N149="nulová",J149,0)</f>
        <v>0</v>
      </c>
      <c r="BJ149" s="4" t="s">
        <v>75</v>
      </c>
      <c r="BK149" s="237">
        <f>ROUND(I149*H149,2)</f>
        <v>0</v>
      </c>
      <c r="BL149" s="4" t="s">
        <v>275</v>
      </c>
      <c r="BM149" s="236" t="s">
        <v>1413</v>
      </c>
    </row>
    <row r="150" spans="2:65" s="1" customFormat="1">
      <c r="B150" s="14"/>
      <c r="D150" s="238" t="s">
        <v>277</v>
      </c>
      <c r="F150" s="239" t="s">
        <v>1414</v>
      </c>
      <c r="L150" s="14"/>
      <c r="M150" s="240"/>
      <c r="T150" s="142"/>
      <c r="AT150" s="4" t="s">
        <v>277</v>
      </c>
      <c r="AU150" s="4" t="s">
        <v>77</v>
      </c>
    </row>
    <row r="151" spans="2:65" s="242" customFormat="1">
      <c r="B151" s="241"/>
      <c r="D151" s="243" t="s">
        <v>279</v>
      </c>
      <c r="E151" s="244" t="s">
        <v>3</v>
      </c>
      <c r="F151" s="245" t="s">
        <v>1415</v>
      </c>
      <c r="H151" s="246">
        <v>0.7</v>
      </c>
      <c r="L151" s="241"/>
      <c r="M151" s="247"/>
      <c r="T151" s="248"/>
      <c r="AT151" s="244" t="s">
        <v>279</v>
      </c>
      <c r="AU151" s="244" t="s">
        <v>77</v>
      </c>
      <c r="AV151" s="242" t="s">
        <v>77</v>
      </c>
      <c r="AW151" s="242" t="s">
        <v>30</v>
      </c>
      <c r="AX151" s="242" t="s">
        <v>75</v>
      </c>
      <c r="AY151" s="244" t="s">
        <v>268</v>
      </c>
    </row>
    <row r="152" spans="2:65" s="214" customFormat="1" ht="22.9" customHeight="1">
      <c r="B152" s="213"/>
      <c r="D152" s="215" t="s">
        <v>67</v>
      </c>
      <c r="E152" s="223" t="s">
        <v>349</v>
      </c>
      <c r="F152" s="223" t="s">
        <v>350</v>
      </c>
      <c r="J152" s="224">
        <f>BK152</f>
        <v>0</v>
      </c>
      <c r="L152" s="213"/>
      <c r="M152" s="218"/>
      <c r="P152" s="219">
        <f>SUM(P153:P161)</f>
        <v>0</v>
      </c>
      <c r="R152" s="219">
        <f>SUM(R153:R161)</f>
        <v>0</v>
      </c>
      <c r="T152" s="220">
        <f>SUM(T153:T161)</f>
        <v>0</v>
      </c>
      <c r="AR152" s="215" t="s">
        <v>75</v>
      </c>
      <c r="AT152" s="221" t="s">
        <v>67</v>
      </c>
      <c r="AU152" s="221" t="s">
        <v>75</v>
      </c>
      <c r="AY152" s="215" t="s">
        <v>268</v>
      </c>
      <c r="BK152" s="222">
        <f>SUM(BK153:BK161)</f>
        <v>0</v>
      </c>
    </row>
    <row r="153" spans="2:65" s="1" customFormat="1" ht="37.9" customHeight="1">
      <c r="B153" s="14"/>
      <c r="C153" s="225" t="s">
        <v>356</v>
      </c>
      <c r="D153" s="225" t="s">
        <v>271</v>
      </c>
      <c r="E153" s="226" t="s">
        <v>351</v>
      </c>
      <c r="F153" s="227" t="s">
        <v>352</v>
      </c>
      <c r="G153" s="228" t="s">
        <v>353</v>
      </c>
      <c r="H153" s="229">
        <v>0.65500000000000003</v>
      </c>
      <c r="I153" s="22"/>
      <c r="J153" s="231">
        <f>ROUND(I153*H153,2)</f>
        <v>0</v>
      </c>
      <c r="K153" s="227" t="s">
        <v>274</v>
      </c>
      <c r="L153" s="14"/>
      <c r="M153" s="232" t="s">
        <v>3</v>
      </c>
      <c r="N153" s="233" t="s">
        <v>39</v>
      </c>
      <c r="P153" s="234">
        <f>O153*H153</f>
        <v>0</v>
      </c>
      <c r="Q153" s="234">
        <v>0</v>
      </c>
      <c r="R153" s="234">
        <f>Q153*H153</f>
        <v>0</v>
      </c>
      <c r="S153" s="234">
        <v>0</v>
      </c>
      <c r="T153" s="235">
        <f>S153*H153</f>
        <v>0</v>
      </c>
      <c r="AR153" s="236" t="s">
        <v>275</v>
      </c>
      <c r="AT153" s="236" t="s">
        <v>271</v>
      </c>
      <c r="AU153" s="236" t="s">
        <v>77</v>
      </c>
      <c r="AY153" s="4" t="s">
        <v>268</v>
      </c>
      <c r="BE153" s="237">
        <f>IF(N153="základní",J153,0)</f>
        <v>0</v>
      </c>
      <c r="BF153" s="237">
        <f>IF(N153="snížená",J153,0)</f>
        <v>0</v>
      </c>
      <c r="BG153" s="237">
        <f>IF(N153="zákl. přenesená",J153,0)</f>
        <v>0</v>
      </c>
      <c r="BH153" s="237">
        <f>IF(N153="sníž. přenesená",J153,0)</f>
        <v>0</v>
      </c>
      <c r="BI153" s="237">
        <f>IF(N153="nulová",J153,0)</f>
        <v>0</v>
      </c>
      <c r="BJ153" s="4" t="s">
        <v>75</v>
      </c>
      <c r="BK153" s="237">
        <f>ROUND(I153*H153,2)</f>
        <v>0</v>
      </c>
      <c r="BL153" s="4" t="s">
        <v>275</v>
      </c>
      <c r="BM153" s="236" t="s">
        <v>354</v>
      </c>
    </row>
    <row r="154" spans="2:65" s="1" customFormat="1">
      <c r="B154" s="14"/>
      <c r="D154" s="238" t="s">
        <v>277</v>
      </c>
      <c r="F154" s="239" t="s">
        <v>355</v>
      </c>
      <c r="L154" s="14"/>
      <c r="M154" s="240"/>
      <c r="T154" s="142"/>
      <c r="AT154" s="4" t="s">
        <v>277</v>
      </c>
      <c r="AU154" s="4" t="s">
        <v>77</v>
      </c>
    </row>
    <row r="155" spans="2:65" s="1" customFormat="1" ht="33" customHeight="1">
      <c r="B155" s="14"/>
      <c r="C155" s="225" t="s">
        <v>361</v>
      </c>
      <c r="D155" s="225" t="s">
        <v>271</v>
      </c>
      <c r="E155" s="226" t="s">
        <v>357</v>
      </c>
      <c r="F155" s="227" t="s">
        <v>358</v>
      </c>
      <c r="G155" s="228" t="s">
        <v>353</v>
      </c>
      <c r="H155" s="229">
        <v>0.65500000000000003</v>
      </c>
      <c r="I155" s="22"/>
      <c r="J155" s="231">
        <f>ROUND(I155*H155,2)</f>
        <v>0</v>
      </c>
      <c r="K155" s="227" t="s">
        <v>274</v>
      </c>
      <c r="L155" s="14"/>
      <c r="M155" s="232" t="s">
        <v>3</v>
      </c>
      <c r="N155" s="233" t="s">
        <v>39</v>
      </c>
      <c r="P155" s="234">
        <f>O155*H155</f>
        <v>0</v>
      </c>
      <c r="Q155" s="234">
        <v>0</v>
      </c>
      <c r="R155" s="234">
        <f>Q155*H155</f>
        <v>0</v>
      </c>
      <c r="S155" s="234">
        <v>0</v>
      </c>
      <c r="T155" s="235">
        <f>S155*H155</f>
        <v>0</v>
      </c>
      <c r="AR155" s="236" t="s">
        <v>275</v>
      </c>
      <c r="AT155" s="236" t="s">
        <v>271</v>
      </c>
      <c r="AU155" s="236" t="s">
        <v>77</v>
      </c>
      <c r="AY155" s="4" t="s">
        <v>268</v>
      </c>
      <c r="BE155" s="237">
        <f>IF(N155="základní",J155,0)</f>
        <v>0</v>
      </c>
      <c r="BF155" s="237">
        <f>IF(N155="snížená",J155,0)</f>
        <v>0</v>
      </c>
      <c r="BG155" s="237">
        <f>IF(N155="zákl. přenesená",J155,0)</f>
        <v>0</v>
      </c>
      <c r="BH155" s="237">
        <f>IF(N155="sníž. přenesená",J155,0)</f>
        <v>0</v>
      </c>
      <c r="BI155" s="237">
        <f>IF(N155="nulová",J155,0)</f>
        <v>0</v>
      </c>
      <c r="BJ155" s="4" t="s">
        <v>75</v>
      </c>
      <c r="BK155" s="237">
        <f>ROUND(I155*H155,2)</f>
        <v>0</v>
      </c>
      <c r="BL155" s="4" t="s">
        <v>275</v>
      </c>
      <c r="BM155" s="236" t="s">
        <v>359</v>
      </c>
    </row>
    <row r="156" spans="2:65" s="1" customFormat="1">
      <c r="B156" s="14"/>
      <c r="D156" s="238" t="s">
        <v>277</v>
      </c>
      <c r="F156" s="239" t="s">
        <v>360</v>
      </c>
      <c r="L156" s="14"/>
      <c r="M156" s="240"/>
      <c r="T156" s="142"/>
      <c r="AT156" s="4" t="s">
        <v>277</v>
      </c>
      <c r="AU156" s="4" t="s">
        <v>77</v>
      </c>
    </row>
    <row r="157" spans="2:65" s="1" customFormat="1" ht="44.25" customHeight="1">
      <c r="B157" s="14"/>
      <c r="C157" s="225" t="s">
        <v>367</v>
      </c>
      <c r="D157" s="225" t="s">
        <v>271</v>
      </c>
      <c r="E157" s="226" t="s">
        <v>362</v>
      </c>
      <c r="F157" s="227" t="s">
        <v>363</v>
      </c>
      <c r="G157" s="228" t="s">
        <v>353</v>
      </c>
      <c r="H157" s="229">
        <v>15.72</v>
      </c>
      <c r="I157" s="22"/>
      <c r="J157" s="231">
        <f>ROUND(I157*H157,2)</f>
        <v>0</v>
      </c>
      <c r="K157" s="227" t="s">
        <v>274</v>
      </c>
      <c r="L157" s="14"/>
      <c r="M157" s="232" t="s">
        <v>3</v>
      </c>
      <c r="N157" s="233" t="s">
        <v>39</v>
      </c>
      <c r="P157" s="234">
        <f>O157*H157</f>
        <v>0</v>
      </c>
      <c r="Q157" s="234">
        <v>0</v>
      </c>
      <c r="R157" s="234">
        <f>Q157*H157</f>
        <v>0</v>
      </c>
      <c r="S157" s="234">
        <v>0</v>
      </c>
      <c r="T157" s="235">
        <f>S157*H157</f>
        <v>0</v>
      </c>
      <c r="AR157" s="236" t="s">
        <v>275</v>
      </c>
      <c r="AT157" s="236" t="s">
        <v>271</v>
      </c>
      <c r="AU157" s="236" t="s">
        <v>77</v>
      </c>
      <c r="AY157" s="4" t="s">
        <v>268</v>
      </c>
      <c r="BE157" s="237">
        <f>IF(N157="základní",J157,0)</f>
        <v>0</v>
      </c>
      <c r="BF157" s="237">
        <f>IF(N157="snížená",J157,0)</f>
        <v>0</v>
      </c>
      <c r="BG157" s="237">
        <f>IF(N157="zákl. přenesená",J157,0)</f>
        <v>0</v>
      </c>
      <c r="BH157" s="237">
        <f>IF(N157="sníž. přenesená",J157,0)</f>
        <v>0</v>
      </c>
      <c r="BI157" s="237">
        <f>IF(N157="nulová",J157,0)</f>
        <v>0</v>
      </c>
      <c r="BJ157" s="4" t="s">
        <v>75</v>
      </c>
      <c r="BK157" s="237">
        <f>ROUND(I157*H157,2)</f>
        <v>0</v>
      </c>
      <c r="BL157" s="4" t="s">
        <v>275</v>
      </c>
      <c r="BM157" s="236" t="s">
        <v>364</v>
      </c>
    </row>
    <row r="158" spans="2:65" s="1" customFormat="1">
      <c r="B158" s="14"/>
      <c r="D158" s="238" t="s">
        <v>277</v>
      </c>
      <c r="F158" s="239" t="s">
        <v>365</v>
      </c>
      <c r="L158" s="14"/>
      <c r="M158" s="240"/>
      <c r="T158" s="142"/>
      <c r="AT158" s="4" t="s">
        <v>277</v>
      </c>
      <c r="AU158" s="4" t="s">
        <v>77</v>
      </c>
    </row>
    <row r="159" spans="2:65" s="242" customFormat="1">
      <c r="B159" s="241"/>
      <c r="D159" s="243" t="s">
        <v>279</v>
      </c>
      <c r="F159" s="245" t="s">
        <v>1862</v>
      </c>
      <c r="H159" s="246">
        <v>15.72</v>
      </c>
      <c r="L159" s="241"/>
      <c r="M159" s="247"/>
      <c r="T159" s="248"/>
      <c r="AT159" s="244" t="s">
        <v>279</v>
      </c>
      <c r="AU159" s="244" t="s">
        <v>77</v>
      </c>
      <c r="AV159" s="242" t="s">
        <v>77</v>
      </c>
      <c r="AW159" s="242" t="s">
        <v>4</v>
      </c>
      <c r="AX159" s="242" t="s">
        <v>75</v>
      </c>
      <c r="AY159" s="244" t="s">
        <v>268</v>
      </c>
    </row>
    <row r="160" spans="2:65" s="1" customFormat="1" ht="44.25" customHeight="1">
      <c r="B160" s="14"/>
      <c r="C160" s="225" t="s">
        <v>292</v>
      </c>
      <c r="D160" s="225" t="s">
        <v>271</v>
      </c>
      <c r="E160" s="226" t="s">
        <v>368</v>
      </c>
      <c r="F160" s="227" t="s">
        <v>369</v>
      </c>
      <c r="G160" s="228" t="s">
        <v>353</v>
      </c>
      <c r="H160" s="229">
        <v>0.65500000000000003</v>
      </c>
      <c r="I160" s="22"/>
      <c r="J160" s="231">
        <f>ROUND(I160*H160,2)</f>
        <v>0</v>
      </c>
      <c r="K160" s="227" t="s">
        <v>274</v>
      </c>
      <c r="L160" s="14"/>
      <c r="M160" s="232" t="s">
        <v>3</v>
      </c>
      <c r="N160" s="233" t="s">
        <v>39</v>
      </c>
      <c r="P160" s="234">
        <f>O160*H160</f>
        <v>0</v>
      </c>
      <c r="Q160" s="234">
        <v>0</v>
      </c>
      <c r="R160" s="234">
        <f>Q160*H160</f>
        <v>0</v>
      </c>
      <c r="S160" s="234">
        <v>0</v>
      </c>
      <c r="T160" s="235">
        <f>S160*H160</f>
        <v>0</v>
      </c>
      <c r="AR160" s="236" t="s">
        <v>275</v>
      </c>
      <c r="AT160" s="236" t="s">
        <v>271</v>
      </c>
      <c r="AU160" s="236" t="s">
        <v>77</v>
      </c>
      <c r="AY160" s="4" t="s">
        <v>268</v>
      </c>
      <c r="BE160" s="237">
        <f>IF(N160="základní",J160,0)</f>
        <v>0</v>
      </c>
      <c r="BF160" s="237">
        <f>IF(N160="snížená",J160,0)</f>
        <v>0</v>
      </c>
      <c r="BG160" s="237">
        <f>IF(N160="zákl. přenesená",J160,0)</f>
        <v>0</v>
      </c>
      <c r="BH160" s="237">
        <f>IF(N160="sníž. přenesená",J160,0)</f>
        <v>0</v>
      </c>
      <c r="BI160" s="237">
        <f>IF(N160="nulová",J160,0)</f>
        <v>0</v>
      </c>
      <c r="BJ160" s="4" t="s">
        <v>75</v>
      </c>
      <c r="BK160" s="237">
        <f>ROUND(I160*H160,2)</f>
        <v>0</v>
      </c>
      <c r="BL160" s="4" t="s">
        <v>275</v>
      </c>
      <c r="BM160" s="236" t="s">
        <v>370</v>
      </c>
    </row>
    <row r="161" spans="2:65" s="1" customFormat="1">
      <c r="B161" s="14"/>
      <c r="D161" s="238" t="s">
        <v>277</v>
      </c>
      <c r="F161" s="239" t="s">
        <v>371</v>
      </c>
      <c r="L161" s="14"/>
      <c r="M161" s="240"/>
      <c r="T161" s="142"/>
      <c r="AT161" s="4" t="s">
        <v>277</v>
      </c>
      <c r="AU161" s="4" t="s">
        <v>77</v>
      </c>
    </row>
    <row r="162" spans="2:65" s="214" customFormat="1" ht="25.9" customHeight="1">
      <c r="B162" s="213"/>
      <c r="D162" s="215" t="s">
        <v>67</v>
      </c>
      <c r="E162" s="216" t="s">
        <v>372</v>
      </c>
      <c r="F162" s="216" t="s">
        <v>373</v>
      </c>
      <c r="J162" s="217">
        <f>BK162</f>
        <v>0</v>
      </c>
      <c r="L162" s="213"/>
      <c r="M162" s="218"/>
      <c r="P162" s="219">
        <f>P163+P168+P235+P241+P245</f>
        <v>0</v>
      </c>
      <c r="R162" s="219">
        <f>R163+R168+R235+R241+R245</f>
        <v>0.65414452960000002</v>
      </c>
      <c r="T162" s="220">
        <f>T163+T168+T235+T241+T245</f>
        <v>1.3730000000000001E-5</v>
      </c>
      <c r="AR162" s="215" t="s">
        <v>75</v>
      </c>
      <c r="AT162" s="221" t="s">
        <v>67</v>
      </c>
      <c r="AU162" s="221" t="s">
        <v>68</v>
      </c>
      <c r="AY162" s="215" t="s">
        <v>268</v>
      </c>
      <c r="BK162" s="222">
        <f>BK163+BK168+BK235+BK241+BK245</f>
        <v>0</v>
      </c>
    </row>
    <row r="163" spans="2:65" s="214" customFormat="1" ht="22.9" customHeight="1">
      <c r="B163" s="213"/>
      <c r="D163" s="215" t="s">
        <v>67</v>
      </c>
      <c r="E163" s="223" t="s">
        <v>186</v>
      </c>
      <c r="F163" s="223" t="s">
        <v>1421</v>
      </c>
      <c r="J163" s="224">
        <f>BK163</f>
        <v>0</v>
      </c>
      <c r="L163" s="213"/>
      <c r="M163" s="218"/>
      <c r="P163" s="219">
        <f>SUM(P164:P167)</f>
        <v>0</v>
      </c>
      <c r="R163" s="219">
        <f>SUM(R164:R167)</f>
        <v>3.7842000000000001E-2</v>
      </c>
      <c r="T163" s="220">
        <f>SUM(T164:T167)</f>
        <v>0</v>
      </c>
      <c r="AR163" s="215" t="s">
        <v>75</v>
      </c>
      <c r="AT163" s="221" t="s">
        <v>67</v>
      </c>
      <c r="AU163" s="221" t="s">
        <v>75</v>
      </c>
      <c r="AY163" s="215" t="s">
        <v>268</v>
      </c>
      <c r="BK163" s="222">
        <f>SUM(BK164:BK167)</f>
        <v>0</v>
      </c>
    </row>
    <row r="164" spans="2:65" s="1" customFormat="1" ht="49.15" customHeight="1">
      <c r="B164" s="14"/>
      <c r="C164" s="225" t="s">
        <v>382</v>
      </c>
      <c r="D164" s="225" t="s">
        <v>271</v>
      </c>
      <c r="E164" s="226" t="s">
        <v>1422</v>
      </c>
      <c r="F164" s="227" t="s">
        <v>1423</v>
      </c>
      <c r="G164" s="228" t="s">
        <v>184</v>
      </c>
      <c r="H164" s="229">
        <v>0.6</v>
      </c>
      <c r="I164" s="22"/>
      <c r="J164" s="231">
        <f>ROUND(I164*H164,2)</f>
        <v>0</v>
      </c>
      <c r="K164" s="227" t="s">
        <v>274</v>
      </c>
      <c r="L164" s="14"/>
      <c r="M164" s="232" t="s">
        <v>3</v>
      </c>
      <c r="N164" s="233" t="s">
        <v>39</v>
      </c>
      <c r="P164" s="234">
        <f>O164*H164</f>
        <v>0</v>
      </c>
      <c r="Q164" s="234">
        <v>6.3070000000000001E-2</v>
      </c>
      <c r="R164" s="234">
        <f>Q164*H164</f>
        <v>3.7842000000000001E-2</v>
      </c>
      <c r="S164" s="234">
        <v>0</v>
      </c>
      <c r="T164" s="235">
        <f>S164*H164</f>
        <v>0</v>
      </c>
      <c r="AR164" s="236" t="s">
        <v>275</v>
      </c>
      <c r="AT164" s="236" t="s">
        <v>271</v>
      </c>
      <c r="AU164" s="236" t="s">
        <v>77</v>
      </c>
      <c r="AY164" s="4" t="s">
        <v>268</v>
      </c>
      <c r="BE164" s="237">
        <f>IF(N164="základní",J164,0)</f>
        <v>0</v>
      </c>
      <c r="BF164" s="237">
        <f>IF(N164="snížená",J164,0)</f>
        <v>0</v>
      </c>
      <c r="BG164" s="237">
        <f>IF(N164="zákl. přenesená",J164,0)</f>
        <v>0</v>
      </c>
      <c r="BH164" s="237">
        <f>IF(N164="sníž. přenesená",J164,0)</f>
        <v>0</v>
      </c>
      <c r="BI164" s="237">
        <f>IF(N164="nulová",J164,0)</f>
        <v>0</v>
      </c>
      <c r="BJ164" s="4" t="s">
        <v>75</v>
      </c>
      <c r="BK164" s="237">
        <f>ROUND(I164*H164,2)</f>
        <v>0</v>
      </c>
      <c r="BL164" s="4" t="s">
        <v>275</v>
      </c>
      <c r="BM164" s="236" t="s">
        <v>1424</v>
      </c>
    </row>
    <row r="165" spans="2:65" s="1" customFormat="1">
      <c r="B165" s="14"/>
      <c r="D165" s="238" t="s">
        <v>277</v>
      </c>
      <c r="F165" s="239" t="s">
        <v>1425</v>
      </c>
      <c r="L165" s="14"/>
      <c r="M165" s="240"/>
      <c r="T165" s="142"/>
      <c r="AT165" s="4" t="s">
        <v>277</v>
      </c>
      <c r="AU165" s="4" t="s">
        <v>77</v>
      </c>
    </row>
    <row r="166" spans="2:65" s="242" customFormat="1">
      <c r="B166" s="241"/>
      <c r="D166" s="243" t="s">
        <v>279</v>
      </c>
      <c r="E166" s="244" t="s">
        <v>3</v>
      </c>
      <c r="F166" s="245" t="s">
        <v>1426</v>
      </c>
      <c r="H166" s="246">
        <v>0.6</v>
      </c>
      <c r="L166" s="241"/>
      <c r="M166" s="247"/>
      <c r="T166" s="248"/>
      <c r="AT166" s="244" t="s">
        <v>279</v>
      </c>
      <c r="AU166" s="244" t="s">
        <v>77</v>
      </c>
      <c r="AV166" s="242" t="s">
        <v>77</v>
      </c>
      <c r="AW166" s="242" t="s">
        <v>30</v>
      </c>
      <c r="AX166" s="242" t="s">
        <v>68</v>
      </c>
      <c r="AY166" s="244" t="s">
        <v>268</v>
      </c>
    </row>
    <row r="167" spans="2:65" s="250" customFormat="1">
      <c r="B167" s="249"/>
      <c r="D167" s="243" t="s">
        <v>279</v>
      </c>
      <c r="E167" s="251" t="s">
        <v>3</v>
      </c>
      <c r="F167" s="252" t="s">
        <v>298</v>
      </c>
      <c r="H167" s="253">
        <v>0.6</v>
      </c>
      <c r="L167" s="249"/>
      <c r="M167" s="254"/>
      <c r="T167" s="255"/>
      <c r="AT167" s="251" t="s">
        <v>279</v>
      </c>
      <c r="AU167" s="251" t="s">
        <v>77</v>
      </c>
      <c r="AV167" s="250" t="s">
        <v>275</v>
      </c>
      <c r="AW167" s="250" t="s">
        <v>30</v>
      </c>
      <c r="AX167" s="250" t="s">
        <v>75</v>
      </c>
      <c r="AY167" s="251" t="s">
        <v>268</v>
      </c>
    </row>
    <row r="168" spans="2:65" s="214" customFormat="1" ht="22.9" customHeight="1">
      <c r="B168" s="213"/>
      <c r="D168" s="215" t="s">
        <v>67</v>
      </c>
      <c r="E168" s="223" t="s">
        <v>305</v>
      </c>
      <c r="F168" s="223" t="s">
        <v>374</v>
      </c>
      <c r="J168" s="224">
        <f>BK168</f>
        <v>0</v>
      </c>
      <c r="L168" s="213"/>
      <c r="M168" s="218"/>
      <c r="P168" s="219">
        <f>P169+P213+P220</f>
        <v>0</v>
      </c>
      <c r="R168" s="219">
        <f>R169+R213+R220</f>
        <v>0.61514437960000001</v>
      </c>
      <c r="T168" s="220">
        <f>T169+T213+T220</f>
        <v>1.3730000000000001E-5</v>
      </c>
      <c r="AR168" s="215" t="s">
        <v>75</v>
      </c>
      <c r="AT168" s="221" t="s">
        <v>67</v>
      </c>
      <c r="AU168" s="221" t="s">
        <v>75</v>
      </c>
      <c r="AY168" s="215" t="s">
        <v>268</v>
      </c>
      <c r="BK168" s="222">
        <f>BK169+BK213+BK220</f>
        <v>0</v>
      </c>
    </row>
    <row r="169" spans="2:65" s="214" customFormat="1" ht="20.85" customHeight="1">
      <c r="B169" s="213"/>
      <c r="D169" s="215" t="s">
        <v>67</v>
      </c>
      <c r="E169" s="223" t="s">
        <v>375</v>
      </c>
      <c r="F169" s="223" t="s">
        <v>376</v>
      </c>
      <c r="J169" s="224">
        <f>BK169</f>
        <v>0</v>
      </c>
      <c r="L169" s="213"/>
      <c r="M169" s="218"/>
      <c r="P169" s="219">
        <f>P170+SUM(P171:P188)</f>
        <v>0</v>
      </c>
      <c r="R169" s="219">
        <f>R170+SUM(R171:R188)</f>
        <v>0.44186491800000005</v>
      </c>
      <c r="T169" s="220">
        <f>T170+SUM(T171:T188)</f>
        <v>1.3730000000000001E-5</v>
      </c>
      <c r="AR169" s="215" t="s">
        <v>75</v>
      </c>
      <c r="AT169" s="221" t="s">
        <v>67</v>
      </c>
      <c r="AU169" s="221" t="s">
        <v>77</v>
      </c>
      <c r="AY169" s="215" t="s">
        <v>268</v>
      </c>
      <c r="BK169" s="222">
        <f>BK170+SUM(BK171:BK188)</f>
        <v>0</v>
      </c>
    </row>
    <row r="170" spans="2:65" s="1" customFormat="1" ht="55.5" customHeight="1">
      <c r="B170" s="14"/>
      <c r="C170" s="225" t="s">
        <v>388</v>
      </c>
      <c r="D170" s="225" t="s">
        <v>271</v>
      </c>
      <c r="E170" s="226" t="s">
        <v>377</v>
      </c>
      <c r="F170" s="227" t="s">
        <v>378</v>
      </c>
      <c r="G170" s="228" t="s">
        <v>379</v>
      </c>
      <c r="H170" s="229">
        <v>5.0149999999999997</v>
      </c>
      <c r="I170" s="22"/>
      <c r="J170" s="231">
        <f>ROUND(I170*H170,2)</f>
        <v>0</v>
      </c>
      <c r="K170" s="227" t="s">
        <v>274</v>
      </c>
      <c r="L170" s="14"/>
      <c r="M170" s="232" t="s">
        <v>3</v>
      </c>
      <c r="N170" s="233" t="s">
        <v>39</v>
      </c>
      <c r="P170" s="234">
        <f>O170*H170</f>
        <v>0</v>
      </c>
      <c r="Q170" s="234">
        <v>0</v>
      </c>
      <c r="R170" s="234">
        <f>Q170*H170</f>
        <v>0</v>
      </c>
      <c r="S170" s="234">
        <v>0</v>
      </c>
      <c r="T170" s="235">
        <f>S170*H170</f>
        <v>0</v>
      </c>
      <c r="AR170" s="236" t="s">
        <v>275</v>
      </c>
      <c r="AT170" s="236" t="s">
        <v>271</v>
      </c>
      <c r="AU170" s="236" t="s">
        <v>186</v>
      </c>
      <c r="AY170" s="4" t="s">
        <v>268</v>
      </c>
      <c r="BE170" s="237">
        <f>IF(N170="základní",J170,0)</f>
        <v>0</v>
      </c>
      <c r="BF170" s="237">
        <f>IF(N170="snížená",J170,0)</f>
        <v>0</v>
      </c>
      <c r="BG170" s="237">
        <f>IF(N170="zákl. přenesená",J170,0)</f>
        <v>0</v>
      </c>
      <c r="BH170" s="237">
        <f>IF(N170="sníž. přenesená",J170,0)</f>
        <v>0</v>
      </c>
      <c r="BI170" s="237">
        <f>IF(N170="nulová",J170,0)</f>
        <v>0</v>
      </c>
      <c r="BJ170" s="4" t="s">
        <v>75</v>
      </c>
      <c r="BK170" s="237">
        <f>ROUND(I170*H170,2)</f>
        <v>0</v>
      </c>
      <c r="BL170" s="4" t="s">
        <v>275</v>
      </c>
      <c r="BM170" s="236" t="s">
        <v>380</v>
      </c>
    </row>
    <row r="171" spans="2:65" s="1" customFormat="1">
      <c r="B171" s="14"/>
      <c r="D171" s="238" t="s">
        <v>277</v>
      </c>
      <c r="F171" s="239" t="s">
        <v>381</v>
      </c>
      <c r="L171" s="14"/>
      <c r="M171" s="240"/>
      <c r="T171" s="142"/>
      <c r="AT171" s="4" t="s">
        <v>277</v>
      </c>
      <c r="AU171" s="4" t="s">
        <v>186</v>
      </c>
    </row>
    <row r="172" spans="2:65" s="242" customFormat="1">
      <c r="B172" s="241"/>
      <c r="D172" s="243" t="s">
        <v>279</v>
      </c>
      <c r="E172" s="244" t="s">
        <v>3</v>
      </c>
      <c r="F172" s="245" t="s">
        <v>216</v>
      </c>
      <c r="H172" s="246">
        <v>3.39</v>
      </c>
      <c r="L172" s="241"/>
      <c r="M172" s="247"/>
      <c r="T172" s="248"/>
      <c r="AT172" s="244" t="s">
        <v>279</v>
      </c>
      <c r="AU172" s="244" t="s">
        <v>186</v>
      </c>
      <c r="AV172" s="242" t="s">
        <v>77</v>
      </c>
      <c r="AW172" s="242" t="s">
        <v>30</v>
      </c>
      <c r="AX172" s="242" t="s">
        <v>68</v>
      </c>
      <c r="AY172" s="244" t="s">
        <v>268</v>
      </c>
    </row>
    <row r="173" spans="2:65" s="242" customFormat="1">
      <c r="B173" s="241"/>
      <c r="D173" s="243" t="s">
        <v>279</v>
      </c>
      <c r="E173" s="244" t="s">
        <v>3</v>
      </c>
      <c r="F173" s="245" t="s">
        <v>218</v>
      </c>
      <c r="H173" s="246">
        <v>1.625</v>
      </c>
      <c r="L173" s="241"/>
      <c r="M173" s="247"/>
      <c r="T173" s="248"/>
      <c r="AT173" s="244" t="s">
        <v>279</v>
      </c>
      <c r="AU173" s="244" t="s">
        <v>186</v>
      </c>
      <c r="AV173" s="242" t="s">
        <v>77</v>
      </c>
      <c r="AW173" s="242" t="s">
        <v>30</v>
      </c>
      <c r="AX173" s="242" t="s">
        <v>68</v>
      </c>
      <c r="AY173" s="244" t="s">
        <v>268</v>
      </c>
    </row>
    <row r="174" spans="2:65" s="250" customFormat="1">
      <c r="B174" s="249"/>
      <c r="D174" s="243" t="s">
        <v>279</v>
      </c>
      <c r="E174" s="251" t="s">
        <v>3</v>
      </c>
      <c r="F174" s="252" t="s">
        <v>298</v>
      </c>
      <c r="H174" s="253">
        <v>5.0149999999999997</v>
      </c>
      <c r="L174" s="249"/>
      <c r="M174" s="254"/>
      <c r="T174" s="255"/>
      <c r="AT174" s="251" t="s">
        <v>279</v>
      </c>
      <c r="AU174" s="251" t="s">
        <v>186</v>
      </c>
      <c r="AV174" s="250" t="s">
        <v>275</v>
      </c>
      <c r="AW174" s="250" t="s">
        <v>30</v>
      </c>
      <c r="AX174" s="250" t="s">
        <v>75</v>
      </c>
      <c r="AY174" s="251" t="s">
        <v>268</v>
      </c>
    </row>
    <row r="175" spans="2:65" s="1" customFormat="1" ht="16.5" customHeight="1">
      <c r="B175" s="14"/>
      <c r="C175" s="262" t="s">
        <v>393</v>
      </c>
      <c r="D175" s="262" t="s">
        <v>383</v>
      </c>
      <c r="E175" s="263" t="s">
        <v>384</v>
      </c>
      <c r="F175" s="264" t="s">
        <v>385</v>
      </c>
      <c r="G175" s="265" t="s">
        <v>379</v>
      </c>
      <c r="H175" s="266">
        <v>5.5170000000000003</v>
      </c>
      <c r="I175" s="24"/>
      <c r="J175" s="268">
        <f>ROUND(I175*H175,2)</f>
        <v>0</v>
      </c>
      <c r="K175" s="264" t="s">
        <v>274</v>
      </c>
      <c r="L175" s="269"/>
      <c r="M175" s="270" t="s">
        <v>3</v>
      </c>
      <c r="N175" s="271" t="s">
        <v>39</v>
      </c>
      <c r="P175" s="234">
        <f>O175*H175</f>
        <v>0</v>
      </c>
      <c r="Q175" s="234">
        <v>2.9999999999999997E-4</v>
      </c>
      <c r="R175" s="234">
        <f>Q175*H175</f>
        <v>1.6551000000000001E-3</v>
      </c>
      <c r="S175" s="234">
        <v>0</v>
      </c>
      <c r="T175" s="235">
        <f>S175*H175</f>
        <v>0</v>
      </c>
      <c r="AR175" s="236" t="s">
        <v>314</v>
      </c>
      <c r="AT175" s="236" t="s">
        <v>383</v>
      </c>
      <c r="AU175" s="236" t="s">
        <v>186</v>
      </c>
      <c r="AY175" s="4" t="s">
        <v>268</v>
      </c>
      <c r="BE175" s="237">
        <f>IF(N175="základní",J175,0)</f>
        <v>0</v>
      </c>
      <c r="BF175" s="237">
        <f>IF(N175="snížená",J175,0)</f>
        <v>0</v>
      </c>
      <c r="BG175" s="237">
        <f>IF(N175="zákl. přenesená",J175,0)</f>
        <v>0</v>
      </c>
      <c r="BH175" s="237">
        <f>IF(N175="sníž. přenesená",J175,0)</f>
        <v>0</v>
      </c>
      <c r="BI175" s="237">
        <f>IF(N175="nulová",J175,0)</f>
        <v>0</v>
      </c>
      <c r="BJ175" s="4" t="s">
        <v>75</v>
      </c>
      <c r="BK175" s="237">
        <f>ROUND(I175*H175,2)</f>
        <v>0</v>
      </c>
      <c r="BL175" s="4" t="s">
        <v>275</v>
      </c>
      <c r="BM175" s="236" t="s">
        <v>386</v>
      </c>
    </row>
    <row r="176" spans="2:65" s="242" customFormat="1">
      <c r="B176" s="241"/>
      <c r="D176" s="243" t="s">
        <v>279</v>
      </c>
      <c r="F176" s="245" t="s">
        <v>1863</v>
      </c>
      <c r="H176" s="246">
        <v>5.5170000000000003</v>
      </c>
      <c r="L176" s="241"/>
      <c r="M176" s="247"/>
      <c r="T176" s="248"/>
      <c r="AT176" s="244" t="s">
        <v>279</v>
      </c>
      <c r="AU176" s="244" t="s">
        <v>186</v>
      </c>
      <c r="AV176" s="242" t="s">
        <v>77</v>
      </c>
      <c r="AW176" s="242" t="s">
        <v>4</v>
      </c>
      <c r="AX176" s="242" t="s">
        <v>75</v>
      </c>
      <c r="AY176" s="244" t="s">
        <v>268</v>
      </c>
    </row>
    <row r="177" spans="2:65" s="1" customFormat="1" ht="44.25" customHeight="1">
      <c r="B177" s="14"/>
      <c r="C177" s="225" t="s">
        <v>399</v>
      </c>
      <c r="D177" s="225" t="s">
        <v>271</v>
      </c>
      <c r="E177" s="226" t="s">
        <v>389</v>
      </c>
      <c r="F177" s="227" t="s">
        <v>390</v>
      </c>
      <c r="G177" s="228" t="s">
        <v>379</v>
      </c>
      <c r="H177" s="229">
        <v>5.0149999999999997</v>
      </c>
      <c r="I177" s="22"/>
      <c r="J177" s="231">
        <f>ROUND(I177*H177,2)</f>
        <v>0</v>
      </c>
      <c r="K177" s="227" t="s">
        <v>274</v>
      </c>
      <c r="L177" s="14"/>
      <c r="M177" s="232" t="s">
        <v>3</v>
      </c>
      <c r="N177" s="233" t="s">
        <v>39</v>
      </c>
      <c r="P177" s="234">
        <f>O177*H177</f>
        <v>0</v>
      </c>
      <c r="Q177" s="234">
        <v>0</v>
      </c>
      <c r="R177" s="234">
        <f>Q177*H177</f>
        <v>0</v>
      </c>
      <c r="S177" s="234">
        <v>0</v>
      </c>
      <c r="T177" s="235">
        <f>S177*H177</f>
        <v>0</v>
      </c>
      <c r="AR177" s="236" t="s">
        <v>275</v>
      </c>
      <c r="AT177" s="236" t="s">
        <v>271</v>
      </c>
      <c r="AU177" s="236" t="s">
        <v>186</v>
      </c>
      <c r="AY177" s="4" t="s">
        <v>268</v>
      </c>
      <c r="BE177" s="237">
        <f>IF(N177="základní",J177,0)</f>
        <v>0</v>
      </c>
      <c r="BF177" s="237">
        <f>IF(N177="snížená",J177,0)</f>
        <v>0</v>
      </c>
      <c r="BG177" s="237">
        <f>IF(N177="zákl. přenesená",J177,0)</f>
        <v>0</v>
      </c>
      <c r="BH177" s="237">
        <f>IF(N177="sníž. přenesená",J177,0)</f>
        <v>0</v>
      </c>
      <c r="BI177" s="237">
        <f>IF(N177="nulová",J177,0)</f>
        <v>0</v>
      </c>
      <c r="BJ177" s="4" t="s">
        <v>75</v>
      </c>
      <c r="BK177" s="237">
        <f>ROUND(I177*H177,2)</f>
        <v>0</v>
      </c>
      <c r="BL177" s="4" t="s">
        <v>275</v>
      </c>
      <c r="BM177" s="236" t="s">
        <v>391</v>
      </c>
    </row>
    <row r="178" spans="2:65" s="1" customFormat="1">
      <c r="B178" s="14"/>
      <c r="D178" s="238" t="s">
        <v>277</v>
      </c>
      <c r="F178" s="239" t="s">
        <v>392</v>
      </c>
      <c r="L178" s="14"/>
      <c r="M178" s="240"/>
      <c r="T178" s="142"/>
      <c r="AT178" s="4" t="s">
        <v>277</v>
      </c>
      <c r="AU178" s="4" t="s">
        <v>186</v>
      </c>
    </row>
    <row r="179" spans="2:65" s="1" customFormat="1" ht="24.2" customHeight="1">
      <c r="B179" s="14"/>
      <c r="C179" s="262" t="s">
        <v>8</v>
      </c>
      <c r="D179" s="262" t="s">
        <v>383</v>
      </c>
      <c r="E179" s="263" t="s">
        <v>394</v>
      </c>
      <c r="F179" s="264" t="s">
        <v>395</v>
      </c>
      <c r="G179" s="265" t="s">
        <v>379</v>
      </c>
      <c r="H179" s="266">
        <v>5.5170000000000003</v>
      </c>
      <c r="I179" s="24"/>
      <c r="J179" s="268">
        <f>ROUND(I179*H179,2)</f>
        <v>0</v>
      </c>
      <c r="K179" s="264" t="s">
        <v>274</v>
      </c>
      <c r="L179" s="269"/>
      <c r="M179" s="270" t="s">
        <v>3</v>
      </c>
      <c r="N179" s="271" t="s">
        <v>39</v>
      </c>
      <c r="P179" s="234">
        <f>O179*H179</f>
        <v>0</v>
      </c>
      <c r="Q179" s="234">
        <v>1E-4</v>
      </c>
      <c r="R179" s="234">
        <f>Q179*H179</f>
        <v>5.5170000000000002E-4</v>
      </c>
      <c r="S179" s="234">
        <v>0</v>
      </c>
      <c r="T179" s="235">
        <f>S179*H179</f>
        <v>0</v>
      </c>
      <c r="AR179" s="236" t="s">
        <v>314</v>
      </c>
      <c r="AT179" s="236" t="s">
        <v>383</v>
      </c>
      <c r="AU179" s="236" t="s">
        <v>186</v>
      </c>
      <c r="AY179" s="4" t="s">
        <v>268</v>
      </c>
      <c r="BE179" s="237">
        <f>IF(N179="základní",J179,0)</f>
        <v>0</v>
      </c>
      <c r="BF179" s="237">
        <f>IF(N179="snížená",J179,0)</f>
        <v>0</v>
      </c>
      <c r="BG179" s="237">
        <f>IF(N179="zákl. přenesená",J179,0)</f>
        <v>0</v>
      </c>
      <c r="BH179" s="237">
        <f>IF(N179="sníž. přenesená",J179,0)</f>
        <v>0</v>
      </c>
      <c r="BI179" s="237">
        <f>IF(N179="nulová",J179,0)</f>
        <v>0</v>
      </c>
      <c r="BJ179" s="4" t="s">
        <v>75</v>
      </c>
      <c r="BK179" s="237">
        <f>ROUND(I179*H179,2)</f>
        <v>0</v>
      </c>
      <c r="BL179" s="4" t="s">
        <v>275</v>
      </c>
      <c r="BM179" s="236" t="s">
        <v>396</v>
      </c>
    </row>
    <row r="180" spans="2:65" s="242" customFormat="1">
      <c r="B180" s="241"/>
      <c r="D180" s="243" t="s">
        <v>279</v>
      </c>
      <c r="E180" s="244" t="s">
        <v>3</v>
      </c>
      <c r="F180" s="245" t="s">
        <v>216</v>
      </c>
      <c r="H180" s="246">
        <v>3.39</v>
      </c>
      <c r="L180" s="241"/>
      <c r="M180" s="247"/>
      <c r="T180" s="248"/>
      <c r="AT180" s="244" t="s">
        <v>279</v>
      </c>
      <c r="AU180" s="244" t="s">
        <v>186</v>
      </c>
      <c r="AV180" s="242" t="s">
        <v>77</v>
      </c>
      <c r="AW180" s="242" t="s">
        <v>30</v>
      </c>
      <c r="AX180" s="242" t="s">
        <v>68</v>
      </c>
      <c r="AY180" s="244" t="s">
        <v>268</v>
      </c>
    </row>
    <row r="181" spans="2:65" s="242" customFormat="1">
      <c r="B181" s="241"/>
      <c r="D181" s="243" t="s">
        <v>279</v>
      </c>
      <c r="E181" s="244" t="s">
        <v>3</v>
      </c>
      <c r="F181" s="245" t="s">
        <v>218</v>
      </c>
      <c r="H181" s="246">
        <v>1.625</v>
      </c>
      <c r="L181" s="241"/>
      <c r="M181" s="247"/>
      <c r="T181" s="248"/>
      <c r="AT181" s="244" t="s">
        <v>279</v>
      </c>
      <c r="AU181" s="244" t="s">
        <v>186</v>
      </c>
      <c r="AV181" s="242" t="s">
        <v>77</v>
      </c>
      <c r="AW181" s="242" t="s">
        <v>30</v>
      </c>
      <c r="AX181" s="242" t="s">
        <v>68</v>
      </c>
      <c r="AY181" s="244" t="s">
        <v>268</v>
      </c>
    </row>
    <row r="182" spans="2:65" s="250" customFormat="1">
      <c r="B182" s="249"/>
      <c r="D182" s="243" t="s">
        <v>279</v>
      </c>
      <c r="E182" s="251" t="s">
        <v>3</v>
      </c>
      <c r="F182" s="252" t="s">
        <v>298</v>
      </c>
      <c r="H182" s="253">
        <v>5.0149999999999997</v>
      </c>
      <c r="L182" s="249"/>
      <c r="M182" s="254"/>
      <c r="T182" s="255"/>
      <c r="AT182" s="251" t="s">
        <v>279</v>
      </c>
      <c r="AU182" s="251" t="s">
        <v>186</v>
      </c>
      <c r="AV182" s="250" t="s">
        <v>275</v>
      </c>
      <c r="AW182" s="250" t="s">
        <v>30</v>
      </c>
      <c r="AX182" s="250" t="s">
        <v>75</v>
      </c>
      <c r="AY182" s="251" t="s">
        <v>268</v>
      </c>
    </row>
    <row r="183" spans="2:65" s="242" customFormat="1">
      <c r="B183" s="241"/>
      <c r="D183" s="243" t="s">
        <v>279</v>
      </c>
      <c r="F183" s="245" t="s">
        <v>1863</v>
      </c>
      <c r="H183" s="246">
        <v>5.5170000000000003</v>
      </c>
      <c r="L183" s="241"/>
      <c r="M183" s="247"/>
      <c r="T183" s="248"/>
      <c r="AT183" s="244" t="s">
        <v>279</v>
      </c>
      <c r="AU183" s="244" t="s">
        <v>186</v>
      </c>
      <c r="AV183" s="242" t="s">
        <v>77</v>
      </c>
      <c r="AW183" s="242" t="s">
        <v>4</v>
      </c>
      <c r="AX183" s="242" t="s">
        <v>75</v>
      </c>
      <c r="AY183" s="244" t="s">
        <v>268</v>
      </c>
    </row>
    <row r="184" spans="2:65" s="1" customFormat="1" ht="37.9" customHeight="1">
      <c r="B184" s="14"/>
      <c r="C184" s="225" t="s">
        <v>411</v>
      </c>
      <c r="D184" s="225" t="s">
        <v>271</v>
      </c>
      <c r="E184" s="226" t="s">
        <v>400</v>
      </c>
      <c r="F184" s="227" t="s">
        <v>401</v>
      </c>
      <c r="G184" s="228" t="s">
        <v>184</v>
      </c>
      <c r="H184" s="229">
        <v>1.373</v>
      </c>
      <c r="I184" s="22"/>
      <c r="J184" s="231">
        <f>ROUND(I184*H184,2)</f>
        <v>0</v>
      </c>
      <c r="K184" s="227" t="s">
        <v>274</v>
      </c>
      <c r="L184" s="14"/>
      <c r="M184" s="232" t="s">
        <v>3</v>
      </c>
      <c r="N184" s="233" t="s">
        <v>39</v>
      </c>
      <c r="P184" s="234">
        <f>O184*H184</f>
        <v>0</v>
      </c>
      <c r="Q184" s="234">
        <v>2.1999999999999999E-5</v>
      </c>
      <c r="R184" s="234">
        <f>Q184*H184</f>
        <v>3.0205999999999998E-5</v>
      </c>
      <c r="S184" s="234">
        <v>1.0000000000000001E-5</v>
      </c>
      <c r="T184" s="235">
        <f>S184*H184</f>
        <v>1.3730000000000001E-5</v>
      </c>
      <c r="AR184" s="236" t="s">
        <v>275</v>
      </c>
      <c r="AT184" s="236" t="s">
        <v>271</v>
      </c>
      <c r="AU184" s="236" t="s">
        <v>186</v>
      </c>
      <c r="AY184" s="4" t="s">
        <v>268</v>
      </c>
      <c r="BE184" s="237">
        <f>IF(N184="základní",J184,0)</f>
        <v>0</v>
      </c>
      <c r="BF184" s="237">
        <f>IF(N184="snížená",J184,0)</f>
        <v>0</v>
      </c>
      <c r="BG184" s="237">
        <f>IF(N184="zákl. přenesená",J184,0)</f>
        <v>0</v>
      </c>
      <c r="BH184" s="237">
        <f>IF(N184="sníž. přenesená",J184,0)</f>
        <v>0</v>
      </c>
      <c r="BI184" s="237">
        <f>IF(N184="nulová",J184,0)</f>
        <v>0</v>
      </c>
      <c r="BJ184" s="4" t="s">
        <v>75</v>
      </c>
      <c r="BK184" s="237">
        <f>ROUND(I184*H184,2)</f>
        <v>0</v>
      </c>
      <c r="BL184" s="4" t="s">
        <v>275</v>
      </c>
      <c r="BM184" s="236" t="s">
        <v>402</v>
      </c>
    </row>
    <row r="185" spans="2:65" s="1" customFormat="1">
      <c r="B185" s="14"/>
      <c r="D185" s="238" t="s">
        <v>277</v>
      </c>
      <c r="F185" s="239" t="s">
        <v>403</v>
      </c>
      <c r="L185" s="14"/>
      <c r="M185" s="240"/>
      <c r="T185" s="142"/>
      <c r="AT185" s="4" t="s">
        <v>277</v>
      </c>
      <c r="AU185" s="4" t="s">
        <v>186</v>
      </c>
    </row>
    <row r="186" spans="2:65" s="242" customFormat="1">
      <c r="B186" s="241"/>
      <c r="D186" s="243" t="s">
        <v>279</v>
      </c>
      <c r="E186" s="244" t="s">
        <v>3</v>
      </c>
      <c r="F186" s="245" t="s">
        <v>208</v>
      </c>
      <c r="H186" s="246">
        <v>1.373</v>
      </c>
      <c r="L186" s="241"/>
      <c r="M186" s="247"/>
      <c r="T186" s="248"/>
      <c r="AT186" s="244" t="s">
        <v>279</v>
      </c>
      <c r="AU186" s="244" t="s">
        <v>186</v>
      </c>
      <c r="AV186" s="242" t="s">
        <v>77</v>
      </c>
      <c r="AW186" s="242" t="s">
        <v>30</v>
      </c>
      <c r="AX186" s="242" t="s">
        <v>68</v>
      </c>
      <c r="AY186" s="244" t="s">
        <v>268</v>
      </c>
    </row>
    <row r="187" spans="2:65" s="250" customFormat="1">
      <c r="B187" s="249"/>
      <c r="D187" s="243" t="s">
        <v>279</v>
      </c>
      <c r="E187" s="251" t="s">
        <v>3</v>
      </c>
      <c r="F187" s="252" t="s">
        <v>298</v>
      </c>
      <c r="H187" s="253">
        <v>1.373</v>
      </c>
      <c r="L187" s="249"/>
      <c r="M187" s="254"/>
      <c r="T187" s="255"/>
      <c r="AT187" s="251" t="s">
        <v>279</v>
      </c>
      <c r="AU187" s="251" t="s">
        <v>186</v>
      </c>
      <c r="AV187" s="250" t="s">
        <v>275</v>
      </c>
      <c r="AW187" s="250" t="s">
        <v>30</v>
      </c>
      <c r="AX187" s="250" t="s">
        <v>75</v>
      </c>
      <c r="AY187" s="251" t="s">
        <v>268</v>
      </c>
    </row>
    <row r="188" spans="2:65" s="273" customFormat="1" ht="20.85" customHeight="1">
      <c r="B188" s="272"/>
      <c r="D188" s="274" t="s">
        <v>67</v>
      </c>
      <c r="E188" s="274" t="s">
        <v>404</v>
      </c>
      <c r="F188" s="274" t="s">
        <v>405</v>
      </c>
      <c r="J188" s="275">
        <f>BK188</f>
        <v>0</v>
      </c>
      <c r="L188" s="272"/>
      <c r="M188" s="276"/>
      <c r="P188" s="277">
        <f>SUM(P189:P212)</f>
        <v>0</v>
      </c>
      <c r="R188" s="277">
        <f>SUM(R189:R212)</f>
        <v>0.43962791200000007</v>
      </c>
      <c r="T188" s="278">
        <f>SUM(T189:T212)</f>
        <v>0</v>
      </c>
      <c r="AR188" s="274" t="s">
        <v>75</v>
      </c>
      <c r="AT188" s="279" t="s">
        <v>67</v>
      </c>
      <c r="AU188" s="279" t="s">
        <v>186</v>
      </c>
      <c r="AY188" s="274" t="s">
        <v>268</v>
      </c>
      <c r="BK188" s="280">
        <f>SUM(BK189:BK212)</f>
        <v>0</v>
      </c>
    </row>
    <row r="189" spans="2:65" s="1" customFormat="1" ht="37.9" customHeight="1">
      <c r="B189" s="14"/>
      <c r="C189" s="225" t="s">
        <v>418</v>
      </c>
      <c r="D189" s="225" t="s">
        <v>271</v>
      </c>
      <c r="E189" s="226" t="s">
        <v>430</v>
      </c>
      <c r="F189" s="227" t="s">
        <v>431</v>
      </c>
      <c r="G189" s="228" t="s">
        <v>184</v>
      </c>
      <c r="H189" s="229">
        <v>10.641999999999999</v>
      </c>
      <c r="I189" s="22"/>
      <c r="J189" s="231">
        <f>ROUND(I189*H189,2)</f>
        <v>0</v>
      </c>
      <c r="K189" s="227" t="s">
        <v>274</v>
      </c>
      <c r="L189" s="14"/>
      <c r="M189" s="232" t="s">
        <v>3</v>
      </c>
      <c r="N189" s="233" t="s">
        <v>39</v>
      </c>
      <c r="P189" s="234">
        <f>O189*H189</f>
        <v>0</v>
      </c>
      <c r="Q189" s="234">
        <v>1.103E-2</v>
      </c>
      <c r="R189" s="234">
        <f>Q189*H189</f>
        <v>0.11738125999999999</v>
      </c>
      <c r="S189" s="234">
        <v>0</v>
      </c>
      <c r="T189" s="235">
        <f>S189*H189</f>
        <v>0</v>
      </c>
      <c r="AR189" s="236" t="s">
        <v>275</v>
      </c>
      <c r="AT189" s="236" t="s">
        <v>271</v>
      </c>
      <c r="AU189" s="236" t="s">
        <v>275</v>
      </c>
      <c r="AY189" s="4" t="s">
        <v>268</v>
      </c>
      <c r="BE189" s="237">
        <f>IF(N189="základní",J189,0)</f>
        <v>0</v>
      </c>
      <c r="BF189" s="237">
        <f>IF(N189="snížená",J189,0)</f>
        <v>0</v>
      </c>
      <c r="BG189" s="237">
        <f>IF(N189="zákl. přenesená",J189,0)</f>
        <v>0</v>
      </c>
      <c r="BH189" s="237">
        <f>IF(N189="sníž. přenesená",J189,0)</f>
        <v>0</v>
      </c>
      <c r="BI189" s="237">
        <f>IF(N189="nulová",J189,0)</f>
        <v>0</v>
      </c>
      <c r="BJ189" s="4" t="s">
        <v>75</v>
      </c>
      <c r="BK189" s="237">
        <f>ROUND(I189*H189,2)</f>
        <v>0</v>
      </c>
      <c r="BL189" s="4" t="s">
        <v>275</v>
      </c>
      <c r="BM189" s="236" t="s">
        <v>1864</v>
      </c>
    </row>
    <row r="190" spans="2:65" s="1" customFormat="1">
      <c r="B190" s="14"/>
      <c r="D190" s="238" t="s">
        <v>277</v>
      </c>
      <c r="F190" s="239" t="s">
        <v>433</v>
      </c>
      <c r="L190" s="14"/>
      <c r="M190" s="240"/>
      <c r="T190" s="142"/>
      <c r="AT190" s="4" t="s">
        <v>277</v>
      </c>
      <c r="AU190" s="4" t="s">
        <v>275</v>
      </c>
    </row>
    <row r="191" spans="2:65" s="242" customFormat="1">
      <c r="B191" s="241"/>
      <c r="D191" s="243" t="s">
        <v>279</v>
      </c>
      <c r="E191" s="244" t="s">
        <v>3</v>
      </c>
      <c r="F191" s="245" t="s">
        <v>204</v>
      </c>
      <c r="H191" s="246">
        <v>10.641999999999999</v>
      </c>
      <c r="L191" s="241"/>
      <c r="M191" s="247"/>
      <c r="T191" s="248"/>
      <c r="AT191" s="244" t="s">
        <v>279</v>
      </c>
      <c r="AU191" s="244" t="s">
        <v>275</v>
      </c>
      <c r="AV191" s="242" t="s">
        <v>77</v>
      </c>
      <c r="AW191" s="242" t="s">
        <v>30</v>
      </c>
      <c r="AX191" s="242" t="s">
        <v>75</v>
      </c>
      <c r="AY191" s="244" t="s">
        <v>268</v>
      </c>
    </row>
    <row r="192" spans="2:65" s="1" customFormat="1" ht="44.25" customHeight="1">
      <c r="B192" s="14"/>
      <c r="C192" s="225" t="s">
        <v>423</v>
      </c>
      <c r="D192" s="225" t="s">
        <v>271</v>
      </c>
      <c r="E192" s="226" t="s">
        <v>435</v>
      </c>
      <c r="F192" s="227" t="s">
        <v>436</v>
      </c>
      <c r="G192" s="228" t="s">
        <v>184</v>
      </c>
      <c r="H192" s="229">
        <v>10.641999999999999</v>
      </c>
      <c r="I192" s="22"/>
      <c r="J192" s="231">
        <f>ROUND(I192*H192,2)</f>
        <v>0</v>
      </c>
      <c r="K192" s="227" t="s">
        <v>274</v>
      </c>
      <c r="L192" s="14"/>
      <c r="M192" s="232" t="s">
        <v>3</v>
      </c>
      <c r="N192" s="233" t="s">
        <v>39</v>
      </c>
      <c r="P192" s="234">
        <f>O192*H192</f>
        <v>0</v>
      </c>
      <c r="Q192" s="234">
        <v>5.5199999999999997E-3</v>
      </c>
      <c r="R192" s="234">
        <f>Q192*H192</f>
        <v>5.8743839999999992E-2</v>
      </c>
      <c r="S192" s="234">
        <v>0</v>
      </c>
      <c r="T192" s="235">
        <f>S192*H192</f>
        <v>0</v>
      </c>
      <c r="AR192" s="236" t="s">
        <v>275</v>
      </c>
      <c r="AT192" s="236" t="s">
        <v>271</v>
      </c>
      <c r="AU192" s="236" t="s">
        <v>275</v>
      </c>
      <c r="AY192" s="4" t="s">
        <v>268</v>
      </c>
      <c r="BE192" s="237">
        <f>IF(N192="základní",J192,0)</f>
        <v>0</v>
      </c>
      <c r="BF192" s="237">
        <f>IF(N192="snížená",J192,0)</f>
        <v>0</v>
      </c>
      <c r="BG192" s="237">
        <f>IF(N192="zákl. přenesená",J192,0)</f>
        <v>0</v>
      </c>
      <c r="BH192" s="237">
        <f>IF(N192="sníž. přenesená",J192,0)</f>
        <v>0</v>
      </c>
      <c r="BI192" s="237">
        <f>IF(N192="nulová",J192,0)</f>
        <v>0</v>
      </c>
      <c r="BJ192" s="4" t="s">
        <v>75</v>
      </c>
      <c r="BK192" s="237">
        <f>ROUND(I192*H192,2)</f>
        <v>0</v>
      </c>
      <c r="BL192" s="4" t="s">
        <v>275</v>
      </c>
      <c r="BM192" s="236" t="s">
        <v>1865</v>
      </c>
    </row>
    <row r="193" spans="2:65" s="1" customFormat="1">
      <c r="B193" s="14"/>
      <c r="D193" s="238" t="s">
        <v>277</v>
      </c>
      <c r="F193" s="239" t="s">
        <v>438</v>
      </c>
      <c r="L193" s="14"/>
      <c r="M193" s="240"/>
      <c r="T193" s="142"/>
      <c r="AT193" s="4" t="s">
        <v>277</v>
      </c>
      <c r="AU193" s="4" t="s">
        <v>275</v>
      </c>
    </row>
    <row r="194" spans="2:65" s="1" customFormat="1" ht="24.2" customHeight="1">
      <c r="B194" s="14"/>
      <c r="C194" s="225" t="s">
        <v>429</v>
      </c>
      <c r="D194" s="225" t="s">
        <v>271</v>
      </c>
      <c r="E194" s="226" t="s">
        <v>406</v>
      </c>
      <c r="F194" s="227" t="s">
        <v>407</v>
      </c>
      <c r="G194" s="228" t="s">
        <v>379</v>
      </c>
      <c r="H194" s="229">
        <v>5.3</v>
      </c>
      <c r="I194" s="22"/>
      <c r="J194" s="231">
        <f>ROUND(I194*H194,2)</f>
        <v>0</v>
      </c>
      <c r="K194" s="227" t="s">
        <v>274</v>
      </c>
      <c r="L194" s="14"/>
      <c r="M194" s="232" t="s">
        <v>3</v>
      </c>
      <c r="N194" s="233" t="s">
        <v>39</v>
      </c>
      <c r="P194" s="234">
        <f>O194*H194</f>
        <v>0</v>
      </c>
      <c r="Q194" s="234">
        <v>1.5E-3</v>
      </c>
      <c r="R194" s="234">
        <f>Q194*H194</f>
        <v>7.9500000000000005E-3</v>
      </c>
      <c r="S194" s="234">
        <v>0</v>
      </c>
      <c r="T194" s="235">
        <f>S194*H194</f>
        <v>0</v>
      </c>
      <c r="AR194" s="236" t="s">
        <v>275</v>
      </c>
      <c r="AT194" s="236" t="s">
        <v>271</v>
      </c>
      <c r="AU194" s="236" t="s">
        <v>275</v>
      </c>
      <c r="AY194" s="4" t="s">
        <v>268</v>
      </c>
      <c r="BE194" s="237">
        <f>IF(N194="základní",J194,0)</f>
        <v>0</v>
      </c>
      <c r="BF194" s="237">
        <f>IF(N194="snížená",J194,0)</f>
        <v>0</v>
      </c>
      <c r="BG194" s="237">
        <f>IF(N194="zákl. přenesená",J194,0)</f>
        <v>0</v>
      </c>
      <c r="BH194" s="237">
        <f>IF(N194="sníž. přenesená",J194,0)</f>
        <v>0</v>
      </c>
      <c r="BI194" s="237">
        <f>IF(N194="nulová",J194,0)</f>
        <v>0</v>
      </c>
      <c r="BJ194" s="4" t="s">
        <v>75</v>
      </c>
      <c r="BK194" s="237">
        <f>ROUND(I194*H194,2)</f>
        <v>0</v>
      </c>
      <c r="BL194" s="4" t="s">
        <v>275</v>
      </c>
      <c r="BM194" s="236" t="s">
        <v>408</v>
      </c>
    </row>
    <row r="195" spans="2:65" s="1" customFormat="1">
      <c r="B195" s="14"/>
      <c r="D195" s="238" t="s">
        <v>277</v>
      </c>
      <c r="F195" s="239" t="s">
        <v>409</v>
      </c>
      <c r="L195" s="14"/>
      <c r="M195" s="240"/>
      <c r="T195" s="142"/>
      <c r="AT195" s="4" t="s">
        <v>277</v>
      </c>
      <c r="AU195" s="4" t="s">
        <v>275</v>
      </c>
    </row>
    <row r="196" spans="2:65" s="242" customFormat="1">
      <c r="B196" s="241"/>
      <c r="D196" s="243" t="s">
        <v>279</v>
      </c>
      <c r="E196" s="244" t="s">
        <v>3</v>
      </c>
      <c r="F196" s="245" t="s">
        <v>410</v>
      </c>
      <c r="H196" s="246">
        <v>5.3</v>
      </c>
      <c r="L196" s="241"/>
      <c r="M196" s="247"/>
      <c r="T196" s="248"/>
      <c r="AT196" s="244" t="s">
        <v>279</v>
      </c>
      <c r="AU196" s="244" t="s">
        <v>275</v>
      </c>
      <c r="AV196" s="242" t="s">
        <v>77</v>
      </c>
      <c r="AW196" s="242" t="s">
        <v>30</v>
      </c>
      <c r="AX196" s="242" t="s">
        <v>75</v>
      </c>
      <c r="AY196" s="244" t="s">
        <v>268</v>
      </c>
    </row>
    <row r="197" spans="2:65" s="1" customFormat="1" ht="37.9" customHeight="1">
      <c r="B197" s="14"/>
      <c r="C197" s="225" t="s">
        <v>434</v>
      </c>
      <c r="D197" s="225" t="s">
        <v>271</v>
      </c>
      <c r="E197" s="226" t="s">
        <v>412</v>
      </c>
      <c r="F197" s="227" t="s">
        <v>413</v>
      </c>
      <c r="G197" s="228" t="s">
        <v>184</v>
      </c>
      <c r="H197" s="229">
        <v>10.521000000000001</v>
      </c>
      <c r="I197" s="22"/>
      <c r="J197" s="231">
        <f>ROUND(I197*H197,2)</f>
        <v>0</v>
      </c>
      <c r="K197" s="227" t="s">
        <v>274</v>
      </c>
      <c r="L197" s="14"/>
      <c r="M197" s="232" t="s">
        <v>3</v>
      </c>
      <c r="N197" s="233" t="s">
        <v>39</v>
      </c>
      <c r="P197" s="234">
        <f>O197*H197</f>
        <v>0</v>
      </c>
      <c r="Q197" s="234">
        <v>1.575E-2</v>
      </c>
      <c r="R197" s="234">
        <f>Q197*H197</f>
        <v>0.16570575000000001</v>
      </c>
      <c r="S197" s="234">
        <v>0</v>
      </c>
      <c r="T197" s="235">
        <f>S197*H197</f>
        <v>0</v>
      </c>
      <c r="AR197" s="236" t="s">
        <v>275</v>
      </c>
      <c r="AT197" s="236" t="s">
        <v>271</v>
      </c>
      <c r="AU197" s="236" t="s">
        <v>275</v>
      </c>
      <c r="AY197" s="4" t="s">
        <v>268</v>
      </c>
      <c r="BE197" s="237">
        <f>IF(N197="základní",J197,0)</f>
        <v>0</v>
      </c>
      <c r="BF197" s="237">
        <f>IF(N197="snížená",J197,0)</f>
        <v>0</v>
      </c>
      <c r="BG197" s="237">
        <f>IF(N197="zákl. přenesená",J197,0)</f>
        <v>0</v>
      </c>
      <c r="BH197" s="237">
        <f>IF(N197="sníž. přenesená",J197,0)</f>
        <v>0</v>
      </c>
      <c r="BI197" s="237">
        <f>IF(N197="nulová",J197,0)</f>
        <v>0</v>
      </c>
      <c r="BJ197" s="4" t="s">
        <v>75</v>
      </c>
      <c r="BK197" s="237">
        <f>ROUND(I197*H197,2)</f>
        <v>0</v>
      </c>
      <c r="BL197" s="4" t="s">
        <v>275</v>
      </c>
      <c r="BM197" s="236" t="s">
        <v>414</v>
      </c>
    </row>
    <row r="198" spans="2:65" s="1" customFormat="1">
      <c r="B198" s="14"/>
      <c r="D198" s="238" t="s">
        <v>277</v>
      </c>
      <c r="F198" s="239" t="s">
        <v>415</v>
      </c>
      <c r="L198" s="14"/>
      <c r="M198" s="240"/>
      <c r="T198" s="142"/>
      <c r="AT198" s="4" t="s">
        <v>277</v>
      </c>
      <c r="AU198" s="4" t="s">
        <v>275</v>
      </c>
    </row>
    <row r="199" spans="2:65" s="257" customFormat="1">
      <c r="B199" s="256"/>
      <c r="D199" s="243" t="s">
        <v>279</v>
      </c>
      <c r="E199" s="258" t="s">
        <v>3</v>
      </c>
      <c r="F199" s="259" t="s">
        <v>416</v>
      </c>
      <c r="H199" s="258" t="s">
        <v>3</v>
      </c>
      <c r="L199" s="256"/>
      <c r="M199" s="260"/>
      <c r="T199" s="261"/>
      <c r="AT199" s="258" t="s">
        <v>279</v>
      </c>
      <c r="AU199" s="258" t="s">
        <v>275</v>
      </c>
      <c r="AV199" s="257" t="s">
        <v>75</v>
      </c>
      <c r="AW199" s="257" t="s">
        <v>30</v>
      </c>
      <c r="AX199" s="257" t="s">
        <v>68</v>
      </c>
      <c r="AY199" s="258" t="s">
        <v>268</v>
      </c>
    </row>
    <row r="200" spans="2:65" s="242" customFormat="1">
      <c r="B200" s="241"/>
      <c r="D200" s="243" t="s">
        <v>279</v>
      </c>
      <c r="E200" s="244" t="s">
        <v>3</v>
      </c>
      <c r="F200" s="245" t="s">
        <v>200</v>
      </c>
      <c r="H200" s="246">
        <v>9.0719999999999992</v>
      </c>
      <c r="L200" s="241"/>
      <c r="M200" s="247"/>
      <c r="T200" s="248"/>
      <c r="AT200" s="244" t="s">
        <v>279</v>
      </c>
      <c r="AU200" s="244" t="s">
        <v>275</v>
      </c>
      <c r="AV200" s="242" t="s">
        <v>77</v>
      </c>
      <c r="AW200" s="242" t="s">
        <v>30</v>
      </c>
      <c r="AX200" s="242" t="s">
        <v>68</v>
      </c>
      <c r="AY200" s="244" t="s">
        <v>268</v>
      </c>
    </row>
    <row r="201" spans="2:65" s="242" customFormat="1">
      <c r="B201" s="241"/>
      <c r="D201" s="243" t="s">
        <v>279</v>
      </c>
      <c r="E201" s="244" t="s">
        <v>3</v>
      </c>
      <c r="F201" s="245" t="s">
        <v>1866</v>
      </c>
      <c r="H201" s="246">
        <v>1.4490000000000001</v>
      </c>
      <c r="L201" s="241"/>
      <c r="M201" s="247"/>
      <c r="T201" s="248"/>
      <c r="AT201" s="244" t="s">
        <v>279</v>
      </c>
      <c r="AU201" s="244" t="s">
        <v>275</v>
      </c>
      <c r="AV201" s="242" t="s">
        <v>77</v>
      </c>
      <c r="AW201" s="242" t="s">
        <v>30</v>
      </c>
      <c r="AX201" s="242" t="s">
        <v>68</v>
      </c>
      <c r="AY201" s="244" t="s">
        <v>268</v>
      </c>
    </row>
    <row r="202" spans="2:65" s="250" customFormat="1">
      <c r="B202" s="249"/>
      <c r="D202" s="243" t="s">
        <v>279</v>
      </c>
      <c r="E202" s="251" t="s">
        <v>3</v>
      </c>
      <c r="F202" s="252" t="s">
        <v>298</v>
      </c>
      <c r="H202" s="253">
        <v>10.521000000000001</v>
      </c>
      <c r="L202" s="249"/>
      <c r="M202" s="254"/>
      <c r="T202" s="255"/>
      <c r="AT202" s="251" t="s">
        <v>279</v>
      </c>
      <c r="AU202" s="251" t="s">
        <v>275</v>
      </c>
      <c r="AV202" s="250" t="s">
        <v>275</v>
      </c>
      <c r="AW202" s="250" t="s">
        <v>30</v>
      </c>
      <c r="AX202" s="250" t="s">
        <v>75</v>
      </c>
      <c r="AY202" s="251" t="s">
        <v>268</v>
      </c>
    </row>
    <row r="203" spans="2:65" s="1" customFormat="1" ht="44.25" customHeight="1">
      <c r="B203" s="14"/>
      <c r="C203" s="225" t="s">
        <v>441</v>
      </c>
      <c r="D203" s="225" t="s">
        <v>271</v>
      </c>
      <c r="E203" s="226" t="s">
        <v>419</v>
      </c>
      <c r="F203" s="227" t="s">
        <v>420</v>
      </c>
      <c r="G203" s="228" t="s">
        <v>184</v>
      </c>
      <c r="H203" s="229">
        <v>10.521000000000001</v>
      </c>
      <c r="I203" s="22"/>
      <c r="J203" s="231">
        <f>ROUND(I203*H203,2)</f>
        <v>0</v>
      </c>
      <c r="K203" s="227" t="s">
        <v>274</v>
      </c>
      <c r="L203" s="14"/>
      <c r="M203" s="232" t="s">
        <v>3</v>
      </c>
      <c r="N203" s="233" t="s">
        <v>39</v>
      </c>
      <c r="P203" s="234">
        <f>O203*H203</f>
        <v>0</v>
      </c>
      <c r="Q203" s="234">
        <v>7.9000000000000008E-3</v>
      </c>
      <c r="R203" s="234">
        <f>Q203*H203</f>
        <v>8.311590000000002E-2</v>
      </c>
      <c r="S203" s="234">
        <v>0</v>
      </c>
      <c r="T203" s="235">
        <f>S203*H203</f>
        <v>0</v>
      </c>
      <c r="AR203" s="236" t="s">
        <v>275</v>
      </c>
      <c r="AT203" s="236" t="s">
        <v>271</v>
      </c>
      <c r="AU203" s="236" t="s">
        <v>275</v>
      </c>
      <c r="AY203" s="4" t="s">
        <v>268</v>
      </c>
      <c r="BE203" s="237">
        <f>IF(N203="základní",J203,0)</f>
        <v>0</v>
      </c>
      <c r="BF203" s="237">
        <f>IF(N203="snížená",J203,0)</f>
        <v>0</v>
      </c>
      <c r="BG203" s="237">
        <f>IF(N203="zákl. přenesená",J203,0)</f>
        <v>0</v>
      </c>
      <c r="BH203" s="237">
        <f>IF(N203="sníž. přenesená",J203,0)</f>
        <v>0</v>
      </c>
      <c r="BI203" s="237">
        <f>IF(N203="nulová",J203,0)</f>
        <v>0</v>
      </c>
      <c r="BJ203" s="4" t="s">
        <v>75</v>
      </c>
      <c r="BK203" s="237">
        <f>ROUND(I203*H203,2)</f>
        <v>0</v>
      </c>
      <c r="BL203" s="4" t="s">
        <v>275</v>
      </c>
      <c r="BM203" s="236" t="s">
        <v>421</v>
      </c>
    </row>
    <row r="204" spans="2:65" s="1" customFormat="1">
      <c r="B204" s="14"/>
      <c r="D204" s="238" t="s">
        <v>277</v>
      </c>
      <c r="F204" s="239" t="s">
        <v>422</v>
      </c>
      <c r="L204" s="14"/>
      <c r="M204" s="240"/>
      <c r="T204" s="142"/>
      <c r="AT204" s="4" t="s">
        <v>277</v>
      </c>
      <c r="AU204" s="4" t="s">
        <v>275</v>
      </c>
    </row>
    <row r="205" spans="2:65" s="1" customFormat="1" ht="24.2" customHeight="1">
      <c r="B205" s="14"/>
      <c r="C205" s="225" t="s">
        <v>447</v>
      </c>
      <c r="D205" s="225" t="s">
        <v>271</v>
      </c>
      <c r="E205" s="226" t="s">
        <v>424</v>
      </c>
      <c r="F205" s="227" t="s">
        <v>425</v>
      </c>
      <c r="G205" s="228" t="s">
        <v>184</v>
      </c>
      <c r="H205" s="229">
        <v>19.713999999999999</v>
      </c>
      <c r="I205" s="22"/>
      <c r="J205" s="231">
        <f>ROUND(I205*H205,2)</f>
        <v>0</v>
      </c>
      <c r="K205" s="227" t="s">
        <v>274</v>
      </c>
      <c r="L205" s="14"/>
      <c r="M205" s="232" t="s">
        <v>3</v>
      </c>
      <c r="N205" s="233" t="s">
        <v>39</v>
      </c>
      <c r="P205" s="234">
        <f>O205*H205</f>
        <v>0</v>
      </c>
      <c r="Q205" s="234">
        <v>2.63E-4</v>
      </c>
      <c r="R205" s="234">
        <f>Q205*H205</f>
        <v>5.1847819999999998E-3</v>
      </c>
      <c r="S205" s="234">
        <v>0</v>
      </c>
      <c r="T205" s="235">
        <f>S205*H205</f>
        <v>0</v>
      </c>
      <c r="AR205" s="236" t="s">
        <v>275</v>
      </c>
      <c r="AT205" s="236" t="s">
        <v>271</v>
      </c>
      <c r="AU205" s="236" t="s">
        <v>275</v>
      </c>
      <c r="AY205" s="4" t="s">
        <v>268</v>
      </c>
      <c r="BE205" s="237">
        <f>IF(N205="základní",J205,0)</f>
        <v>0</v>
      </c>
      <c r="BF205" s="237">
        <f>IF(N205="snížená",J205,0)</f>
        <v>0</v>
      </c>
      <c r="BG205" s="237">
        <f>IF(N205="zákl. přenesená",J205,0)</f>
        <v>0</v>
      </c>
      <c r="BH205" s="237">
        <f>IF(N205="sníž. přenesená",J205,0)</f>
        <v>0</v>
      </c>
      <c r="BI205" s="237">
        <f>IF(N205="nulová",J205,0)</f>
        <v>0</v>
      </c>
      <c r="BJ205" s="4" t="s">
        <v>75</v>
      </c>
      <c r="BK205" s="237">
        <f>ROUND(I205*H205,2)</f>
        <v>0</v>
      </c>
      <c r="BL205" s="4" t="s">
        <v>275</v>
      </c>
      <c r="BM205" s="236" t="s">
        <v>426</v>
      </c>
    </row>
    <row r="206" spans="2:65" s="1" customFormat="1">
      <c r="B206" s="14"/>
      <c r="D206" s="238" t="s">
        <v>277</v>
      </c>
      <c r="F206" s="239" t="s">
        <v>427</v>
      </c>
      <c r="L206" s="14"/>
      <c r="M206" s="240"/>
      <c r="T206" s="142"/>
      <c r="AT206" s="4" t="s">
        <v>277</v>
      </c>
      <c r="AU206" s="4" t="s">
        <v>275</v>
      </c>
    </row>
    <row r="207" spans="2:65" s="242" customFormat="1">
      <c r="B207" s="241"/>
      <c r="D207" s="243" t="s">
        <v>279</v>
      </c>
      <c r="E207" s="244" t="s">
        <v>3</v>
      </c>
      <c r="F207" s="245" t="s">
        <v>1867</v>
      </c>
      <c r="H207" s="246">
        <v>19.713999999999999</v>
      </c>
      <c r="L207" s="241"/>
      <c r="M207" s="247"/>
      <c r="T207" s="248"/>
      <c r="AT207" s="244" t="s">
        <v>279</v>
      </c>
      <c r="AU207" s="244" t="s">
        <v>275</v>
      </c>
      <c r="AV207" s="242" t="s">
        <v>77</v>
      </c>
      <c r="AW207" s="242" t="s">
        <v>30</v>
      </c>
      <c r="AX207" s="242" t="s">
        <v>75</v>
      </c>
      <c r="AY207" s="244" t="s">
        <v>268</v>
      </c>
    </row>
    <row r="208" spans="2:65" s="1" customFormat="1" ht="24.2" customHeight="1">
      <c r="B208" s="14"/>
      <c r="C208" s="225" t="s">
        <v>454</v>
      </c>
      <c r="D208" s="225" t="s">
        <v>271</v>
      </c>
      <c r="E208" s="226" t="s">
        <v>1537</v>
      </c>
      <c r="F208" s="227" t="s">
        <v>1538</v>
      </c>
      <c r="G208" s="228" t="s">
        <v>184</v>
      </c>
      <c r="H208" s="229">
        <v>0.36299999999999999</v>
      </c>
      <c r="I208" s="22"/>
      <c r="J208" s="231">
        <f>ROUND(I208*H208,2)</f>
        <v>0</v>
      </c>
      <c r="K208" s="227" t="s">
        <v>274</v>
      </c>
      <c r="L208" s="14"/>
      <c r="M208" s="232" t="s">
        <v>3</v>
      </c>
      <c r="N208" s="233" t="s">
        <v>39</v>
      </c>
      <c r="P208" s="234">
        <f>O208*H208</f>
        <v>0</v>
      </c>
      <c r="Q208" s="234">
        <v>2.5999999999999998E-4</v>
      </c>
      <c r="R208" s="234">
        <f>Q208*H208</f>
        <v>9.4379999999999987E-5</v>
      </c>
      <c r="S208" s="234">
        <v>0</v>
      </c>
      <c r="T208" s="235">
        <f>S208*H208</f>
        <v>0</v>
      </c>
      <c r="AR208" s="236" t="s">
        <v>275</v>
      </c>
      <c r="AT208" s="236" t="s">
        <v>271</v>
      </c>
      <c r="AU208" s="236" t="s">
        <v>275</v>
      </c>
      <c r="AY208" s="4" t="s">
        <v>268</v>
      </c>
      <c r="BE208" s="237">
        <f>IF(N208="základní",J208,0)</f>
        <v>0</v>
      </c>
      <c r="BF208" s="237">
        <f>IF(N208="snížená",J208,0)</f>
        <v>0</v>
      </c>
      <c r="BG208" s="237">
        <f>IF(N208="zákl. přenesená",J208,0)</f>
        <v>0</v>
      </c>
      <c r="BH208" s="237">
        <f>IF(N208="sníž. přenesená",J208,0)</f>
        <v>0</v>
      </c>
      <c r="BI208" s="237">
        <f>IF(N208="nulová",J208,0)</f>
        <v>0</v>
      </c>
      <c r="BJ208" s="4" t="s">
        <v>75</v>
      </c>
      <c r="BK208" s="237">
        <f>ROUND(I208*H208,2)</f>
        <v>0</v>
      </c>
      <c r="BL208" s="4" t="s">
        <v>275</v>
      </c>
      <c r="BM208" s="236" t="s">
        <v>1868</v>
      </c>
    </row>
    <row r="209" spans="2:65" s="1" customFormat="1">
      <c r="B209" s="14"/>
      <c r="D209" s="238" t="s">
        <v>277</v>
      </c>
      <c r="F209" s="239" t="s">
        <v>1540</v>
      </c>
      <c r="L209" s="14"/>
      <c r="M209" s="240"/>
      <c r="T209" s="142"/>
      <c r="AT209" s="4" t="s">
        <v>277</v>
      </c>
      <c r="AU209" s="4" t="s">
        <v>275</v>
      </c>
    </row>
    <row r="210" spans="2:65" s="242" customFormat="1">
      <c r="B210" s="241"/>
      <c r="D210" s="243" t="s">
        <v>279</v>
      </c>
      <c r="E210" s="244" t="s">
        <v>3</v>
      </c>
      <c r="F210" s="245" t="s">
        <v>1869</v>
      </c>
      <c r="H210" s="246">
        <v>0.36299999999999999</v>
      </c>
      <c r="L210" s="241"/>
      <c r="M210" s="247"/>
      <c r="T210" s="248"/>
      <c r="AT210" s="244" t="s">
        <v>279</v>
      </c>
      <c r="AU210" s="244" t="s">
        <v>275</v>
      </c>
      <c r="AV210" s="242" t="s">
        <v>77</v>
      </c>
      <c r="AW210" s="242" t="s">
        <v>30</v>
      </c>
      <c r="AX210" s="242" t="s">
        <v>75</v>
      </c>
      <c r="AY210" s="244" t="s">
        <v>268</v>
      </c>
    </row>
    <row r="211" spans="2:65" s="1" customFormat="1" ht="24.2" customHeight="1">
      <c r="B211" s="14"/>
      <c r="C211" s="225" t="s">
        <v>459</v>
      </c>
      <c r="D211" s="225" t="s">
        <v>271</v>
      </c>
      <c r="E211" s="226" t="s">
        <v>1541</v>
      </c>
      <c r="F211" s="227" t="s">
        <v>1542</v>
      </c>
      <c r="G211" s="228" t="s">
        <v>184</v>
      </c>
      <c r="H211" s="229">
        <v>0.36299999999999999</v>
      </c>
      <c r="I211" s="22"/>
      <c r="J211" s="231">
        <f>ROUND(I211*H211,2)</f>
        <v>0</v>
      </c>
      <c r="K211" s="227" t="s">
        <v>274</v>
      </c>
      <c r="L211" s="14"/>
      <c r="M211" s="232" t="s">
        <v>3</v>
      </c>
      <c r="N211" s="233" t="s">
        <v>39</v>
      </c>
      <c r="P211" s="234">
        <f>O211*H211</f>
        <v>0</v>
      </c>
      <c r="Q211" s="234">
        <v>4.0000000000000001E-3</v>
      </c>
      <c r="R211" s="234">
        <f>Q211*H211</f>
        <v>1.4519999999999999E-3</v>
      </c>
      <c r="S211" s="234">
        <v>0</v>
      </c>
      <c r="T211" s="235">
        <f>S211*H211</f>
        <v>0</v>
      </c>
      <c r="AR211" s="236" t="s">
        <v>275</v>
      </c>
      <c r="AT211" s="236" t="s">
        <v>271</v>
      </c>
      <c r="AU211" s="236" t="s">
        <v>275</v>
      </c>
      <c r="AY211" s="4" t="s">
        <v>268</v>
      </c>
      <c r="BE211" s="237">
        <f>IF(N211="základní",J211,0)</f>
        <v>0</v>
      </c>
      <c r="BF211" s="237">
        <f>IF(N211="snížená",J211,0)</f>
        <v>0</v>
      </c>
      <c r="BG211" s="237">
        <f>IF(N211="zákl. přenesená",J211,0)</f>
        <v>0</v>
      </c>
      <c r="BH211" s="237">
        <f>IF(N211="sníž. přenesená",J211,0)</f>
        <v>0</v>
      </c>
      <c r="BI211" s="237">
        <f>IF(N211="nulová",J211,0)</f>
        <v>0</v>
      </c>
      <c r="BJ211" s="4" t="s">
        <v>75</v>
      </c>
      <c r="BK211" s="237">
        <f>ROUND(I211*H211,2)</f>
        <v>0</v>
      </c>
      <c r="BL211" s="4" t="s">
        <v>275</v>
      </c>
      <c r="BM211" s="236" t="s">
        <v>1870</v>
      </c>
    </row>
    <row r="212" spans="2:65" s="1" customFormat="1">
      <c r="B212" s="14"/>
      <c r="D212" s="238" t="s">
        <v>277</v>
      </c>
      <c r="F212" s="239" t="s">
        <v>1544</v>
      </c>
      <c r="L212" s="14"/>
      <c r="M212" s="240"/>
      <c r="T212" s="142"/>
      <c r="AT212" s="4" t="s">
        <v>277</v>
      </c>
      <c r="AU212" s="4" t="s">
        <v>275</v>
      </c>
    </row>
    <row r="213" spans="2:65" s="214" customFormat="1" ht="20.85" customHeight="1">
      <c r="B213" s="213"/>
      <c r="D213" s="215" t="s">
        <v>67</v>
      </c>
      <c r="E213" s="223" t="s">
        <v>439</v>
      </c>
      <c r="F213" s="223" t="s">
        <v>440</v>
      </c>
      <c r="J213" s="224">
        <f>BK213</f>
        <v>0</v>
      </c>
      <c r="L213" s="213"/>
      <c r="M213" s="218"/>
      <c r="P213" s="219">
        <f>SUM(P214:P219)</f>
        <v>0</v>
      </c>
      <c r="R213" s="219">
        <f>SUM(R214:R219)</f>
        <v>3.4775E-2</v>
      </c>
      <c r="T213" s="220">
        <f>SUM(T214:T219)</f>
        <v>0</v>
      </c>
      <c r="AR213" s="215" t="s">
        <v>75</v>
      </c>
      <c r="AT213" s="221" t="s">
        <v>67</v>
      </c>
      <c r="AU213" s="221" t="s">
        <v>77</v>
      </c>
      <c r="AY213" s="215" t="s">
        <v>268</v>
      </c>
      <c r="BK213" s="222">
        <f>SUM(BK214:BK219)</f>
        <v>0</v>
      </c>
    </row>
    <row r="214" spans="2:65" s="1" customFormat="1" ht="24.2" customHeight="1">
      <c r="B214" s="14"/>
      <c r="C214" s="225" t="s">
        <v>464</v>
      </c>
      <c r="D214" s="225" t="s">
        <v>271</v>
      </c>
      <c r="E214" s="226" t="s">
        <v>442</v>
      </c>
      <c r="F214" s="227" t="s">
        <v>443</v>
      </c>
      <c r="G214" s="228" t="s">
        <v>184</v>
      </c>
      <c r="H214" s="229">
        <v>3.25</v>
      </c>
      <c r="I214" s="22"/>
      <c r="J214" s="231">
        <f>ROUND(I214*H214,2)</f>
        <v>0</v>
      </c>
      <c r="K214" s="227" t="s">
        <v>274</v>
      </c>
      <c r="L214" s="14"/>
      <c r="M214" s="232" t="s">
        <v>3</v>
      </c>
      <c r="N214" s="233" t="s">
        <v>39</v>
      </c>
      <c r="P214" s="234">
        <f>O214*H214</f>
        <v>0</v>
      </c>
      <c r="Q214" s="234">
        <v>1.0200000000000001E-2</v>
      </c>
      <c r="R214" s="234">
        <f>Q214*H214</f>
        <v>3.3149999999999999E-2</v>
      </c>
      <c r="S214" s="234">
        <v>0</v>
      </c>
      <c r="T214" s="235">
        <f>S214*H214</f>
        <v>0</v>
      </c>
      <c r="AR214" s="236" t="s">
        <v>275</v>
      </c>
      <c r="AT214" s="236" t="s">
        <v>271</v>
      </c>
      <c r="AU214" s="236" t="s">
        <v>186</v>
      </c>
      <c r="AY214" s="4" t="s">
        <v>268</v>
      </c>
      <c r="BE214" s="237">
        <f>IF(N214="základní",J214,0)</f>
        <v>0</v>
      </c>
      <c r="BF214" s="237">
        <f>IF(N214="snížená",J214,0)</f>
        <v>0</v>
      </c>
      <c r="BG214" s="237">
        <f>IF(N214="zákl. přenesená",J214,0)</f>
        <v>0</v>
      </c>
      <c r="BH214" s="237">
        <f>IF(N214="sníž. přenesená",J214,0)</f>
        <v>0</v>
      </c>
      <c r="BI214" s="237">
        <f>IF(N214="nulová",J214,0)</f>
        <v>0</v>
      </c>
      <c r="BJ214" s="4" t="s">
        <v>75</v>
      </c>
      <c r="BK214" s="237">
        <f>ROUND(I214*H214,2)</f>
        <v>0</v>
      </c>
      <c r="BL214" s="4" t="s">
        <v>275</v>
      </c>
      <c r="BM214" s="236" t="s">
        <v>444</v>
      </c>
    </row>
    <row r="215" spans="2:65" s="1" customFormat="1">
      <c r="B215" s="14"/>
      <c r="D215" s="238" t="s">
        <v>277</v>
      </c>
      <c r="F215" s="239" t="s">
        <v>445</v>
      </c>
      <c r="L215" s="14"/>
      <c r="M215" s="240"/>
      <c r="T215" s="142"/>
      <c r="AT215" s="4" t="s">
        <v>277</v>
      </c>
      <c r="AU215" s="4" t="s">
        <v>186</v>
      </c>
    </row>
    <row r="216" spans="2:65" s="257" customFormat="1">
      <c r="B216" s="256"/>
      <c r="D216" s="243" t="s">
        <v>279</v>
      </c>
      <c r="E216" s="258" t="s">
        <v>3</v>
      </c>
      <c r="F216" s="259" t="s">
        <v>446</v>
      </c>
      <c r="H216" s="258" t="s">
        <v>3</v>
      </c>
      <c r="L216" s="256"/>
      <c r="M216" s="260"/>
      <c r="T216" s="261"/>
      <c r="AT216" s="258" t="s">
        <v>279</v>
      </c>
      <c r="AU216" s="258" t="s">
        <v>186</v>
      </c>
      <c r="AV216" s="257" t="s">
        <v>75</v>
      </c>
      <c r="AW216" s="257" t="s">
        <v>30</v>
      </c>
      <c r="AX216" s="257" t="s">
        <v>68</v>
      </c>
      <c r="AY216" s="258" t="s">
        <v>268</v>
      </c>
    </row>
    <row r="217" spans="2:65" s="242" customFormat="1">
      <c r="B217" s="241"/>
      <c r="D217" s="243" t="s">
        <v>279</v>
      </c>
      <c r="E217" s="244" t="s">
        <v>3</v>
      </c>
      <c r="F217" s="245" t="s">
        <v>182</v>
      </c>
      <c r="H217" s="246">
        <v>3.25</v>
      </c>
      <c r="L217" s="241"/>
      <c r="M217" s="247"/>
      <c r="T217" s="248"/>
      <c r="AT217" s="244" t="s">
        <v>279</v>
      </c>
      <c r="AU217" s="244" t="s">
        <v>186</v>
      </c>
      <c r="AV217" s="242" t="s">
        <v>77</v>
      </c>
      <c r="AW217" s="242" t="s">
        <v>30</v>
      </c>
      <c r="AX217" s="242" t="s">
        <v>75</v>
      </c>
      <c r="AY217" s="244" t="s">
        <v>268</v>
      </c>
    </row>
    <row r="218" spans="2:65" s="1" customFormat="1" ht="24.2" customHeight="1">
      <c r="B218" s="14"/>
      <c r="C218" s="225" t="s">
        <v>470</v>
      </c>
      <c r="D218" s="225" t="s">
        <v>271</v>
      </c>
      <c r="E218" s="226" t="s">
        <v>1489</v>
      </c>
      <c r="F218" s="227" t="s">
        <v>1490</v>
      </c>
      <c r="G218" s="228" t="s">
        <v>184</v>
      </c>
      <c r="H218" s="229">
        <v>3.25</v>
      </c>
      <c r="I218" s="22"/>
      <c r="J218" s="231">
        <f>ROUND(I218*H218,2)</f>
        <v>0</v>
      </c>
      <c r="K218" s="227" t="s">
        <v>274</v>
      </c>
      <c r="L218" s="14"/>
      <c r="M218" s="232" t="s">
        <v>3</v>
      </c>
      <c r="N218" s="233" t="s">
        <v>39</v>
      </c>
      <c r="P218" s="234">
        <f>O218*H218</f>
        <v>0</v>
      </c>
      <c r="Q218" s="234">
        <v>5.0000000000000001E-4</v>
      </c>
      <c r="R218" s="234">
        <f>Q218*H218</f>
        <v>1.6250000000000001E-3</v>
      </c>
      <c r="S218" s="234">
        <v>0</v>
      </c>
      <c r="T218" s="235">
        <f>S218*H218</f>
        <v>0</v>
      </c>
      <c r="AR218" s="236" t="s">
        <v>275</v>
      </c>
      <c r="AT218" s="236" t="s">
        <v>271</v>
      </c>
      <c r="AU218" s="236" t="s">
        <v>186</v>
      </c>
      <c r="AY218" s="4" t="s">
        <v>268</v>
      </c>
      <c r="BE218" s="237">
        <f>IF(N218="základní",J218,0)</f>
        <v>0</v>
      </c>
      <c r="BF218" s="237">
        <f>IF(N218="snížená",J218,0)</f>
        <v>0</v>
      </c>
      <c r="BG218" s="237">
        <f>IF(N218="zákl. přenesená",J218,0)</f>
        <v>0</v>
      </c>
      <c r="BH218" s="237">
        <f>IF(N218="sníž. přenesená",J218,0)</f>
        <v>0</v>
      </c>
      <c r="BI218" s="237">
        <f>IF(N218="nulová",J218,0)</f>
        <v>0</v>
      </c>
      <c r="BJ218" s="4" t="s">
        <v>75</v>
      </c>
      <c r="BK218" s="237">
        <f>ROUND(I218*H218,2)</f>
        <v>0</v>
      </c>
      <c r="BL218" s="4" t="s">
        <v>275</v>
      </c>
      <c r="BM218" s="236" t="s">
        <v>450</v>
      </c>
    </row>
    <row r="219" spans="2:65" s="1" customFormat="1">
      <c r="B219" s="14"/>
      <c r="D219" s="238" t="s">
        <v>277</v>
      </c>
      <c r="F219" s="239" t="s">
        <v>1491</v>
      </c>
      <c r="L219" s="14"/>
      <c r="M219" s="240"/>
      <c r="T219" s="142"/>
      <c r="AT219" s="4" t="s">
        <v>277</v>
      </c>
      <c r="AU219" s="4" t="s">
        <v>186</v>
      </c>
    </row>
    <row r="220" spans="2:65" s="214" customFormat="1" ht="20.85" customHeight="1">
      <c r="B220" s="213"/>
      <c r="D220" s="215" t="s">
        <v>67</v>
      </c>
      <c r="E220" s="223" t="s">
        <v>452</v>
      </c>
      <c r="F220" s="223" t="s">
        <v>453</v>
      </c>
      <c r="J220" s="224">
        <f>BK220</f>
        <v>0</v>
      </c>
      <c r="L220" s="213"/>
      <c r="M220" s="218"/>
      <c r="P220" s="219">
        <f>SUM(P221:P234)</f>
        <v>0</v>
      </c>
      <c r="R220" s="219">
        <f>SUM(R221:R234)</f>
        <v>0.13850446159999999</v>
      </c>
      <c r="T220" s="220">
        <f>SUM(T221:T234)</f>
        <v>0</v>
      </c>
      <c r="AR220" s="215" t="s">
        <v>75</v>
      </c>
      <c r="AT220" s="221" t="s">
        <v>67</v>
      </c>
      <c r="AU220" s="221" t="s">
        <v>77</v>
      </c>
      <c r="AY220" s="215" t="s">
        <v>268</v>
      </c>
      <c r="BK220" s="222">
        <f>SUM(BK221:BK234)</f>
        <v>0</v>
      </c>
    </row>
    <row r="221" spans="2:65" s="1" customFormat="1" ht="37.9" customHeight="1">
      <c r="B221" s="14"/>
      <c r="C221" s="225" t="s">
        <v>475</v>
      </c>
      <c r="D221" s="225" t="s">
        <v>271</v>
      </c>
      <c r="E221" s="226" t="s">
        <v>455</v>
      </c>
      <c r="F221" s="227" t="s">
        <v>456</v>
      </c>
      <c r="G221" s="228" t="s">
        <v>317</v>
      </c>
      <c r="H221" s="229">
        <v>2</v>
      </c>
      <c r="I221" s="22"/>
      <c r="J221" s="231">
        <f>ROUND(I221*H221,2)</f>
        <v>0</v>
      </c>
      <c r="K221" s="227" t="s">
        <v>274</v>
      </c>
      <c r="L221" s="14"/>
      <c r="M221" s="232" t="s">
        <v>3</v>
      </c>
      <c r="N221" s="233" t="s">
        <v>39</v>
      </c>
      <c r="P221" s="234">
        <f>O221*H221</f>
        <v>0</v>
      </c>
      <c r="Q221" s="234">
        <v>5.6439999999999997E-2</v>
      </c>
      <c r="R221" s="234">
        <f>Q221*H221</f>
        <v>0.11287999999999999</v>
      </c>
      <c r="S221" s="234">
        <v>0</v>
      </c>
      <c r="T221" s="235">
        <f>S221*H221</f>
        <v>0</v>
      </c>
      <c r="AR221" s="236" t="s">
        <v>275</v>
      </c>
      <c r="AT221" s="236" t="s">
        <v>271</v>
      </c>
      <c r="AU221" s="236" t="s">
        <v>186</v>
      </c>
      <c r="AY221" s="4" t="s">
        <v>268</v>
      </c>
      <c r="BE221" s="237">
        <f>IF(N221="základní",J221,0)</f>
        <v>0</v>
      </c>
      <c r="BF221" s="237">
        <f>IF(N221="snížená",J221,0)</f>
        <v>0</v>
      </c>
      <c r="BG221" s="237">
        <f>IF(N221="zákl. přenesená",J221,0)</f>
        <v>0</v>
      </c>
      <c r="BH221" s="237">
        <f>IF(N221="sníž. přenesená",J221,0)</f>
        <v>0</v>
      </c>
      <c r="BI221" s="237">
        <f>IF(N221="nulová",J221,0)</f>
        <v>0</v>
      </c>
      <c r="BJ221" s="4" t="s">
        <v>75</v>
      </c>
      <c r="BK221" s="237">
        <f>ROUND(I221*H221,2)</f>
        <v>0</v>
      </c>
      <c r="BL221" s="4" t="s">
        <v>275</v>
      </c>
      <c r="BM221" s="236" t="s">
        <v>457</v>
      </c>
    </row>
    <row r="222" spans="2:65" s="1" customFormat="1">
      <c r="B222" s="14"/>
      <c r="D222" s="238" t="s">
        <v>277</v>
      </c>
      <c r="F222" s="239" t="s">
        <v>458</v>
      </c>
      <c r="L222" s="14"/>
      <c r="M222" s="240"/>
      <c r="T222" s="142"/>
      <c r="AT222" s="4" t="s">
        <v>277</v>
      </c>
      <c r="AU222" s="4" t="s">
        <v>186</v>
      </c>
    </row>
    <row r="223" spans="2:65" s="1" customFormat="1" ht="33" customHeight="1">
      <c r="B223" s="14"/>
      <c r="C223" s="262" t="s">
        <v>480</v>
      </c>
      <c r="D223" s="262" t="s">
        <v>383</v>
      </c>
      <c r="E223" s="263" t="s">
        <v>460</v>
      </c>
      <c r="F223" s="264" t="s">
        <v>461</v>
      </c>
      <c r="G223" s="265" t="s">
        <v>317</v>
      </c>
      <c r="H223" s="266">
        <v>1</v>
      </c>
      <c r="I223" s="24"/>
      <c r="J223" s="268">
        <f>ROUND(I223*H223,2)</f>
        <v>0</v>
      </c>
      <c r="K223" s="264" t="s">
        <v>274</v>
      </c>
      <c r="L223" s="269"/>
      <c r="M223" s="270" t="s">
        <v>3</v>
      </c>
      <c r="N223" s="271" t="s">
        <v>39</v>
      </c>
      <c r="P223" s="234">
        <f>O223*H223</f>
        <v>0</v>
      </c>
      <c r="Q223" s="234">
        <v>1.2489999999999999E-2</v>
      </c>
      <c r="R223" s="234">
        <f>Q223*H223</f>
        <v>1.2489999999999999E-2</v>
      </c>
      <c r="S223" s="234">
        <v>0</v>
      </c>
      <c r="T223" s="235">
        <f>S223*H223</f>
        <v>0</v>
      </c>
      <c r="AR223" s="236" t="s">
        <v>314</v>
      </c>
      <c r="AT223" s="236" t="s">
        <v>383</v>
      </c>
      <c r="AU223" s="236" t="s">
        <v>186</v>
      </c>
      <c r="AY223" s="4" t="s">
        <v>268</v>
      </c>
      <c r="BE223" s="237">
        <f>IF(N223="základní",J223,0)</f>
        <v>0</v>
      </c>
      <c r="BF223" s="237">
        <f>IF(N223="snížená",J223,0)</f>
        <v>0</v>
      </c>
      <c r="BG223" s="237">
        <f>IF(N223="zákl. přenesená",J223,0)</f>
        <v>0</v>
      </c>
      <c r="BH223" s="237">
        <f>IF(N223="sníž. přenesená",J223,0)</f>
        <v>0</v>
      </c>
      <c r="BI223" s="237">
        <f>IF(N223="nulová",J223,0)</f>
        <v>0</v>
      </c>
      <c r="BJ223" s="4" t="s">
        <v>75</v>
      </c>
      <c r="BK223" s="237">
        <f>ROUND(I223*H223,2)</f>
        <v>0</v>
      </c>
      <c r="BL223" s="4" t="s">
        <v>275</v>
      </c>
      <c r="BM223" s="236" t="s">
        <v>1871</v>
      </c>
    </row>
    <row r="224" spans="2:65" s="1" customFormat="1" ht="33" customHeight="1">
      <c r="B224" s="14"/>
      <c r="C224" s="262" t="s">
        <v>486</v>
      </c>
      <c r="D224" s="262" t="s">
        <v>383</v>
      </c>
      <c r="E224" s="263" t="s">
        <v>1872</v>
      </c>
      <c r="F224" s="264" t="s">
        <v>1873</v>
      </c>
      <c r="G224" s="265" t="s">
        <v>317</v>
      </c>
      <c r="H224" s="266">
        <v>1</v>
      </c>
      <c r="I224" s="24"/>
      <c r="J224" s="268">
        <f>ROUND(I224*H224,2)</f>
        <v>0</v>
      </c>
      <c r="K224" s="264" t="s">
        <v>274</v>
      </c>
      <c r="L224" s="269"/>
      <c r="M224" s="270" t="s">
        <v>3</v>
      </c>
      <c r="N224" s="271" t="s">
        <v>39</v>
      </c>
      <c r="P224" s="234">
        <f>O224*H224</f>
        <v>0</v>
      </c>
      <c r="Q224" s="234">
        <v>1.225E-2</v>
      </c>
      <c r="R224" s="234">
        <f>Q224*H224</f>
        <v>1.225E-2</v>
      </c>
      <c r="S224" s="234">
        <v>0</v>
      </c>
      <c r="T224" s="235">
        <f>S224*H224</f>
        <v>0</v>
      </c>
      <c r="AR224" s="236" t="s">
        <v>314</v>
      </c>
      <c r="AT224" s="236" t="s">
        <v>383</v>
      </c>
      <c r="AU224" s="236" t="s">
        <v>186</v>
      </c>
      <c r="AY224" s="4" t="s">
        <v>268</v>
      </c>
      <c r="BE224" s="237">
        <f>IF(N224="základní",J224,0)</f>
        <v>0</v>
      </c>
      <c r="BF224" s="237">
        <f>IF(N224="snížená",J224,0)</f>
        <v>0</v>
      </c>
      <c r="BG224" s="237">
        <f>IF(N224="zákl. přenesená",J224,0)</f>
        <v>0</v>
      </c>
      <c r="BH224" s="237">
        <f>IF(N224="sníž. přenesená",J224,0)</f>
        <v>0</v>
      </c>
      <c r="BI224" s="237">
        <f>IF(N224="nulová",J224,0)</f>
        <v>0</v>
      </c>
      <c r="BJ224" s="4" t="s">
        <v>75</v>
      </c>
      <c r="BK224" s="237">
        <f>ROUND(I224*H224,2)</f>
        <v>0</v>
      </c>
      <c r="BL224" s="4" t="s">
        <v>275</v>
      </c>
      <c r="BM224" s="236" t="s">
        <v>1874</v>
      </c>
    </row>
    <row r="225" spans="2:65" s="1" customFormat="1" ht="37.9" customHeight="1">
      <c r="B225" s="14"/>
      <c r="C225" s="225" t="s">
        <v>495</v>
      </c>
      <c r="D225" s="225" t="s">
        <v>271</v>
      </c>
      <c r="E225" s="226" t="s">
        <v>465</v>
      </c>
      <c r="F225" s="227" t="s">
        <v>466</v>
      </c>
      <c r="G225" s="228" t="s">
        <v>184</v>
      </c>
      <c r="H225" s="229">
        <v>1.9359999999999999</v>
      </c>
      <c r="I225" s="22"/>
      <c r="J225" s="231">
        <f>ROUND(I225*H225,2)</f>
        <v>0</v>
      </c>
      <c r="K225" s="227" t="s">
        <v>274</v>
      </c>
      <c r="L225" s="14"/>
      <c r="M225" s="232" t="s">
        <v>3</v>
      </c>
      <c r="N225" s="233" t="s">
        <v>39</v>
      </c>
      <c r="P225" s="234">
        <f>O225*H225</f>
        <v>0</v>
      </c>
      <c r="Q225" s="234">
        <v>6.7000000000000002E-5</v>
      </c>
      <c r="R225" s="234">
        <f>Q225*H225</f>
        <v>1.2971200000000001E-4</v>
      </c>
      <c r="S225" s="234">
        <v>0</v>
      </c>
      <c r="T225" s="235">
        <f>S225*H225</f>
        <v>0</v>
      </c>
      <c r="AR225" s="236" t="s">
        <v>292</v>
      </c>
      <c r="AT225" s="236" t="s">
        <v>271</v>
      </c>
      <c r="AU225" s="236" t="s">
        <v>186</v>
      </c>
      <c r="AY225" s="4" t="s">
        <v>268</v>
      </c>
      <c r="BE225" s="237">
        <f>IF(N225="základní",J225,0)</f>
        <v>0</v>
      </c>
      <c r="BF225" s="237">
        <f>IF(N225="snížená",J225,0)</f>
        <v>0</v>
      </c>
      <c r="BG225" s="237">
        <f>IF(N225="zákl. přenesená",J225,0)</f>
        <v>0</v>
      </c>
      <c r="BH225" s="237">
        <f>IF(N225="sníž. přenesená",J225,0)</f>
        <v>0</v>
      </c>
      <c r="BI225" s="237">
        <f>IF(N225="nulová",J225,0)</f>
        <v>0</v>
      </c>
      <c r="BJ225" s="4" t="s">
        <v>75</v>
      </c>
      <c r="BK225" s="237">
        <f>ROUND(I225*H225,2)</f>
        <v>0</v>
      </c>
      <c r="BL225" s="4" t="s">
        <v>292</v>
      </c>
      <c r="BM225" s="236" t="s">
        <v>467</v>
      </c>
    </row>
    <row r="226" spans="2:65" s="1" customFormat="1">
      <c r="B226" s="14"/>
      <c r="D226" s="238" t="s">
        <v>277</v>
      </c>
      <c r="F226" s="239" t="s">
        <v>468</v>
      </c>
      <c r="L226" s="14"/>
      <c r="M226" s="240"/>
      <c r="T226" s="142"/>
      <c r="AT226" s="4" t="s">
        <v>277</v>
      </c>
      <c r="AU226" s="4" t="s">
        <v>186</v>
      </c>
    </row>
    <row r="227" spans="2:65" s="242" customFormat="1">
      <c r="B227" s="241"/>
      <c r="D227" s="243" t="s">
        <v>279</v>
      </c>
      <c r="E227" s="244" t="s">
        <v>3</v>
      </c>
      <c r="F227" s="245" t="s">
        <v>1446</v>
      </c>
      <c r="H227" s="246">
        <v>1.9359999999999999</v>
      </c>
      <c r="L227" s="241"/>
      <c r="M227" s="247"/>
      <c r="T227" s="248"/>
      <c r="AT227" s="244" t="s">
        <v>279</v>
      </c>
      <c r="AU227" s="244" t="s">
        <v>186</v>
      </c>
      <c r="AV227" s="242" t="s">
        <v>77</v>
      </c>
      <c r="AW227" s="242" t="s">
        <v>30</v>
      </c>
      <c r="AX227" s="242" t="s">
        <v>68</v>
      </c>
      <c r="AY227" s="244" t="s">
        <v>268</v>
      </c>
    </row>
    <row r="228" spans="2:65" s="250" customFormat="1">
      <c r="B228" s="249"/>
      <c r="D228" s="243" t="s">
        <v>279</v>
      </c>
      <c r="E228" s="251" t="s">
        <v>3</v>
      </c>
      <c r="F228" s="252" t="s">
        <v>298</v>
      </c>
      <c r="H228" s="253">
        <v>1.9359999999999999</v>
      </c>
      <c r="L228" s="249"/>
      <c r="M228" s="254"/>
      <c r="T228" s="255"/>
      <c r="AT228" s="251" t="s">
        <v>279</v>
      </c>
      <c r="AU228" s="251" t="s">
        <v>186</v>
      </c>
      <c r="AV228" s="250" t="s">
        <v>275</v>
      </c>
      <c r="AW228" s="250" t="s">
        <v>30</v>
      </c>
      <c r="AX228" s="250" t="s">
        <v>75</v>
      </c>
      <c r="AY228" s="251" t="s">
        <v>268</v>
      </c>
    </row>
    <row r="229" spans="2:65" s="1" customFormat="1" ht="24.2" customHeight="1">
      <c r="B229" s="14"/>
      <c r="C229" s="225" t="s">
        <v>502</v>
      </c>
      <c r="D229" s="225" t="s">
        <v>271</v>
      </c>
      <c r="E229" s="226" t="s">
        <v>471</v>
      </c>
      <c r="F229" s="227" t="s">
        <v>472</v>
      </c>
      <c r="G229" s="228" t="s">
        <v>184</v>
      </c>
      <c r="H229" s="229">
        <v>1.9359999999999999</v>
      </c>
      <c r="I229" s="22"/>
      <c r="J229" s="231">
        <f>ROUND(I229*H229,2)</f>
        <v>0</v>
      </c>
      <c r="K229" s="227" t="s">
        <v>274</v>
      </c>
      <c r="L229" s="14"/>
      <c r="M229" s="232" t="s">
        <v>3</v>
      </c>
      <c r="N229" s="233" t="s">
        <v>39</v>
      </c>
      <c r="P229" s="234">
        <f>O229*H229</f>
        <v>0</v>
      </c>
      <c r="Q229" s="234">
        <v>1.4375E-4</v>
      </c>
      <c r="R229" s="234">
        <f>Q229*H229</f>
        <v>2.7829999999999999E-4</v>
      </c>
      <c r="S229" s="234">
        <v>0</v>
      </c>
      <c r="T229" s="235">
        <f>S229*H229</f>
        <v>0</v>
      </c>
      <c r="AR229" s="236" t="s">
        <v>292</v>
      </c>
      <c r="AT229" s="236" t="s">
        <v>271</v>
      </c>
      <c r="AU229" s="236" t="s">
        <v>186</v>
      </c>
      <c r="AY229" s="4" t="s">
        <v>268</v>
      </c>
      <c r="BE229" s="237">
        <f>IF(N229="základní",J229,0)</f>
        <v>0</v>
      </c>
      <c r="BF229" s="237">
        <f>IF(N229="snížená",J229,0)</f>
        <v>0</v>
      </c>
      <c r="BG229" s="237">
        <f>IF(N229="zákl. přenesená",J229,0)</f>
        <v>0</v>
      </c>
      <c r="BH229" s="237">
        <f>IF(N229="sníž. přenesená",J229,0)</f>
        <v>0</v>
      </c>
      <c r="BI229" s="237">
        <f>IF(N229="nulová",J229,0)</f>
        <v>0</v>
      </c>
      <c r="BJ229" s="4" t="s">
        <v>75</v>
      </c>
      <c r="BK229" s="237">
        <f>ROUND(I229*H229,2)</f>
        <v>0</v>
      </c>
      <c r="BL229" s="4" t="s">
        <v>292</v>
      </c>
      <c r="BM229" s="236" t="s">
        <v>473</v>
      </c>
    </row>
    <row r="230" spans="2:65" s="1" customFormat="1">
      <c r="B230" s="14"/>
      <c r="D230" s="238" t="s">
        <v>277</v>
      </c>
      <c r="F230" s="239" t="s">
        <v>474</v>
      </c>
      <c r="L230" s="14"/>
      <c r="M230" s="240"/>
      <c r="T230" s="142"/>
      <c r="AT230" s="4" t="s">
        <v>277</v>
      </c>
      <c r="AU230" s="4" t="s">
        <v>186</v>
      </c>
    </row>
    <row r="231" spans="2:65" s="1" customFormat="1" ht="24.2" customHeight="1">
      <c r="B231" s="14"/>
      <c r="C231" s="225" t="s">
        <v>511</v>
      </c>
      <c r="D231" s="225" t="s">
        <v>271</v>
      </c>
      <c r="E231" s="226" t="s">
        <v>476</v>
      </c>
      <c r="F231" s="227" t="s">
        <v>477</v>
      </c>
      <c r="G231" s="228" t="s">
        <v>184</v>
      </c>
      <c r="H231" s="229">
        <v>1.9359999999999999</v>
      </c>
      <c r="I231" s="22"/>
      <c r="J231" s="231">
        <f>ROUND(I231*H231,2)</f>
        <v>0</v>
      </c>
      <c r="K231" s="227" t="s">
        <v>274</v>
      </c>
      <c r="L231" s="14"/>
      <c r="M231" s="232" t="s">
        <v>3</v>
      </c>
      <c r="N231" s="233" t="s">
        <v>39</v>
      </c>
      <c r="P231" s="234">
        <f>O231*H231</f>
        <v>0</v>
      </c>
      <c r="Q231" s="234">
        <v>1.2305000000000001E-4</v>
      </c>
      <c r="R231" s="234">
        <f>Q231*H231</f>
        <v>2.3822480000000002E-4</v>
      </c>
      <c r="S231" s="234">
        <v>0</v>
      </c>
      <c r="T231" s="235">
        <f>S231*H231</f>
        <v>0</v>
      </c>
      <c r="AR231" s="236" t="s">
        <v>292</v>
      </c>
      <c r="AT231" s="236" t="s">
        <v>271</v>
      </c>
      <c r="AU231" s="236" t="s">
        <v>186</v>
      </c>
      <c r="AY231" s="4" t="s">
        <v>268</v>
      </c>
      <c r="BE231" s="237">
        <f>IF(N231="základní",J231,0)</f>
        <v>0</v>
      </c>
      <c r="BF231" s="237">
        <f>IF(N231="snížená",J231,0)</f>
        <v>0</v>
      </c>
      <c r="BG231" s="237">
        <f>IF(N231="zákl. přenesená",J231,0)</f>
        <v>0</v>
      </c>
      <c r="BH231" s="237">
        <f>IF(N231="sníž. přenesená",J231,0)</f>
        <v>0</v>
      </c>
      <c r="BI231" s="237">
        <f>IF(N231="nulová",J231,0)</f>
        <v>0</v>
      </c>
      <c r="BJ231" s="4" t="s">
        <v>75</v>
      </c>
      <c r="BK231" s="237">
        <f>ROUND(I231*H231,2)</f>
        <v>0</v>
      </c>
      <c r="BL231" s="4" t="s">
        <v>292</v>
      </c>
      <c r="BM231" s="236" t="s">
        <v>478</v>
      </c>
    </row>
    <row r="232" spans="2:65" s="1" customFormat="1">
      <c r="B232" s="14"/>
      <c r="D232" s="238" t="s">
        <v>277</v>
      </c>
      <c r="F232" s="239" t="s">
        <v>479</v>
      </c>
      <c r="L232" s="14"/>
      <c r="M232" s="240"/>
      <c r="T232" s="142"/>
      <c r="AT232" s="4" t="s">
        <v>277</v>
      </c>
      <c r="AU232" s="4" t="s">
        <v>186</v>
      </c>
    </row>
    <row r="233" spans="2:65" s="1" customFormat="1" ht="24.2" customHeight="1">
      <c r="B233" s="14"/>
      <c r="C233" s="225" t="s">
        <v>516</v>
      </c>
      <c r="D233" s="225" t="s">
        <v>271</v>
      </c>
      <c r="E233" s="226" t="s">
        <v>481</v>
      </c>
      <c r="F233" s="227" t="s">
        <v>482</v>
      </c>
      <c r="G233" s="228" t="s">
        <v>184</v>
      </c>
      <c r="H233" s="229">
        <v>1.9359999999999999</v>
      </c>
      <c r="I233" s="22"/>
      <c r="J233" s="231">
        <f>ROUND(I233*H233,2)</f>
        <v>0</v>
      </c>
      <c r="K233" s="227" t="s">
        <v>274</v>
      </c>
      <c r="L233" s="14"/>
      <c r="M233" s="232" t="s">
        <v>3</v>
      </c>
      <c r="N233" s="233" t="s">
        <v>39</v>
      </c>
      <c r="P233" s="234">
        <f>O233*H233</f>
        <v>0</v>
      </c>
      <c r="Q233" s="234">
        <v>1.2305000000000001E-4</v>
      </c>
      <c r="R233" s="234">
        <f>Q233*H233</f>
        <v>2.3822480000000002E-4</v>
      </c>
      <c r="S233" s="234">
        <v>0</v>
      </c>
      <c r="T233" s="235">
        <f>S233*H233</f>
        <v>0</v>
      </c>
      <c r="AR233" s="236" t="s">
        <v>292</v>
      </c>
      <c r="AT233" s="236" t="s">
        <v>271</v>
      </c>
      <c r="AU233" s="236" t="s">
        <v>186</v>
      </c>
      <c r="AY233" s="4" t="s">
        <v>268</v>
      </c>
      <c r="BE233" s="237">
        <f>IF(N233="základní",J233,0)</f>
        <v>0</v>
      </c>
      <c r="BF233" s="237">
        <f>IF(N233="snížená",J233,0)</f>
        <v>0</v>
      </c>
      <c r="BG233" s="237">
        <f>IF(N233="zákl. přenesená",J233,0)</f>
        <v>0</v>
      </c>
      <c r="BH233" s="237">
        <f>IF(N233="sníž. přenesená",J233,0)</f>
        <v>0</v>
      </c>
      <c r="BI233" s="237">
        <f>IF(N233="nulová",J233,0)</f>
        <v>0</v>
      </c>
      <c r="BJ233" s="4" t="s">
        <v>75</v>
      </c>
      <c r="BK233" s="237">
        <f>ROUND(I233*H233,2)</f>
        <v>0</v>
      </c>
      <c r="BL233" s="4" t="s">
        <v>292</v>
      </c>
      <c r="BM233" s="236" t="s">
        <v>483</v>
      </c>
    </row>
    <row r="234" spans="2:65" s="1" customFormat="1">
      <c r="B234" s="14"/>
      <c r="D234" s="238" t="s">
        <v>277</v>
      </c>
      <c r="F234" s="239" t="s">
        <v>484</v>
      </c>
      <c r="L234" s="14"/>
      <c r="M234" s="240"/>
      <c r="T234" s="142"/>
      <c r="AT234" s="4" t="s">
        <v>277</v>
      </c>
      <c r="AU234" s="4" t="s">
        <v>186</v>
      </c>
    </row>
    <row r="235" spans="2:65" s="214" customFormat="1" ht="22.9" customHeight="1">
      <c r="B235" s="213"/>
      <c r="D235" s="215" t="s">
        <v>67</v>
      </c>
      <c r="E235" s="223" t="s">
        <v>323</v>
      </c>
      <c r="F235" s="223" t="s">
        <v>485</v>
      </c>
      <c r="J235" s="224">
        <f>BK235</f>
        <v>0</v>
      </c>
      <c r="L235" s="213"/>
      <c r="M235" s="218"/>
      <c r="P235" s="219">
        <f>SUM(P236:P240)</f>
        <v>0</v>
      </c>
      <c r="R235" s="219">
        <f>SUM(R236:R240)</f>
        <v>1.1581499999999999E-3</v>
      </c>
      <c r="T235" s="220">
        <f>SUM(T236:T240)</f>
        <v>0</v>
      </c>
      <c r="AR235" s="215" t="s">
        <v>75</v>
      </c>
      <c r="AT235" s="221" t="s">
        <v>67</v>
      </c>
      <c r="AU235" s="221" t="s">
        <v>75</v>
      </c>
      <c r="AY235" s="215" t="s">
        <v>268</v>
      </c>
      <c r="BK235" s="222">
        <f>SUM(BK236:BK240)</f>
        <v>0</v>
      </c>
    </row>
    <row r="236" spans="2:65" s="1" customFormat="1" ht="37.9" customHeight="1">
      <c r="B236" s="14"/>
      <c r="C236" s="225" t="s">
        <v>521</v>
      </c>
      <c r="D236" s="225" t="s">
        <v>271</v>
      </c>
      <c r="E236" s="226" t="s">
        <v>487</v>
      </c>
      <c r="F236" s="227" t="s">
        <v>488</v>
      </c>
      <c r="G236" s="228" t="s">
        <v>184</v>
      </c>
      <c r="H236" s="229">
        <v>33.090000000000003</v>
      </c>
      <c r="I236" s="22"/>
      <c r="J236" s="231">
        <f>ROUND(I236*H236,2)</f>
        <v>0</v>
      </c>
      <c r="K236" s="227" t="s">
        <v>274</v>
      </c>
      <c r="L236" s="14"/>
      <c r="M236" s="232" t="s">
        <v>3</v>
      </c>
      <c r="N236" s="233" t="s">
        <v>39</v>
      </c>
      <c r="P236" s="234">
        <f>O236*H236</f>
        <v>0</v>
      </c>
      <c r="Q236" s="234">
        <v>3.4999999999999997E-5</v>
      </c>
      <c r="R236" s="234">
        <f>Q236*H236</f>
        <v>1.1581499999999999E-3</v>
      </c>
      <c r="S236" s="234">
        <v>0</v>
      </c>
      <c r="T236" s="235">
        <f>S236*H236</f>
        <v>0</v>
      </c>
      <c r="AR236" s="236" t="s">
        <v>292</v>
      </c>
      <c r="AT236" s="236" t="s">
        <v>271</v>
      </c>
      <c r="AU236" s="236" t="s">
        <v>77</v>
      </c>
      <c r="AY236" s="4" t="s">
        <v>268</v>
      </c>
      <c r="BE236" s="237">
        <f>IF(N236="základní",J236,0)</f>
        <v>0</v>
      </c>
      <c r="BF236" s="237">
        <f>IF(N236="snížená",J236,0)</f>
        <v>0</v>
      </c>
      <c r="BG236" s="237">
        <f>IF(N236="zákl. přenesená",J236,0)</f>
        <v>0</v>
      </c>
      <c r="BH236" s="237">
        <f>IF(N236="sníž. přenesená",J236,0)</f>
        <v>0</v>
      </c>
      <c r="BI236" s="237">
        <f>IF(N236="nulová",J236,0)</f>
        <v>0</v>
      </c>
      <c r="BJ236" s="4" t="s">
        <v>75</v>
      </c>
      <c r="BK236" s="237">
        <f>ROUND(I236*H236,2)</f>
        <v>0</v>
      </c>
      <c r="BL236" s="4" t="s">
        <v>292</v>
      </c>
      <c r="BM236" s="236" t="s">
        <v>489</v>
      </c>
    </row>
    <row r="237" spans="2:65" s="1" customFormat="1">
      <c r="B237" s="14"/>
      <c r="D237" s="238" t="s">
        <v>277</v>
      </c>
      <c r="F237" s="239" t="s">
        <v>490</v>
      </c>
      <c r="L237" s="14"/>
      <c r="M237" s="240"/>
      <c r="T237" s="142"/>
      <c r="AT237" s="4" t="s">
        <v>277</v>
      </c>
      <c r="AU237" s="4" t="s">
        <v>77</v>
      </c>
    </row>
    <row r="238" spans="2:65" s="257" customFormat="1">
      <c r="B238" s="256"/>
      <c r="D238" s="243" t="s">
        <v>279</v>
      </c>
      <c r="E238" s="258" t="s">
        <v>3</v>
      </c>
      <c r="F238" s="259" t="s">
        <v>491</v>
      </c>
      <c r="H238" s="258" t="s">
        <v>3</v>
      </c>
      <c r="L238" s="256"/>
      <c r="M238" s="260"/>
      <c r="T238" s="261"/>
      <c r="AT238" s="258" t="s">
        <v>279</v>
      </c>
      <c r="AU238" s="258" t="s">
        <v>77</v>
      </c>
      <c r="AV238" s="257" t="s">
        <v>75</v>
      </c>
      <c r="AW238" s="257" t="s">
        <v>30</v>
      </c>
      <c r="AX238" s="257" t="s">
        <v>68</v>
      </c>
      <c r="AY238" s="258" t="s">
        <v>268</v>
      </c>
    </row>
    <row r="239" spans="2:65" s="242" customFormat="1">
      <c r="B239" s="241"/>
      <c r="D239" s="243" t="s">
        <v>279</v>
      </c>
      <c r="E239" s="244" t="s">
        <v>3</v>
      </c>
      <c r="F239" s="245" t="s">
        <v>492</v>
      </c>
      <c r="H239" s="246">
        <v>33.090000000000003</v>
      </c>
      <c r="L239" s="241"/>
      <c r="M239" s="247"/>
      <c r="T239" s="248"/>
      <c r="AT239" s="244" t="s">
        <v>279</v>
      </c>
      <c r="AU239" s="244" t="s">
        <v>77</v>
      </c>
      <c r="AV239" s="242" t="s">
        <v>77</v>
      </c>
      <c r="AW239" s="242" t="s">
        <v>30</v>
      </c>
      <c r="AX239" s="242" t="s">
        <v>68</v>
      </c>
      <c r="AY239" s="244" t="s">
        <v>268</v>
      </c>
    </row>
    <row r="240" spans="2:65" s="250" customFormat="1">
      <c r="B240" s="249"/>
      <c r="D240" s="243" t="s">
        <v>279</v>
      </c>
      <c r="E240" s="251" t="s">
        <v>3</v>
      </c>
      <c r="F240" s="252" t="s">
        <v>298</v>
      </c>
      <c r="H240" s="253">
        <v>33.090000000000003</v>
      </c>
      <c r="L240" s="249"/>
      <c r="M240" s="254"/>
      <c r="T240" s="255"/>
      <c r="AT240" s="251" t="s">
        <v>279</v>
      </c>
      <c r="AU240" s="251" t="s">
        <v>77</v>
      </c>
      <c r="AV240" s="250" t="s">
        <v>275</v>
      </c>
      <c r="AW240" s="250" t="s">
        <v>30</v>
      </c>
      <c r="AX240" s="250" t="s">
        <v>75</v>
      </c>
      <c r="AY240" s="251" t="s">
        <v>268</v>
      </c>
    </row>
    <row r="241" spans="2:65" s="214" customFormat="1" ht="22.9" customHeight="1">
      <c r="B241" s="213"/>
      <c r="D241" s="215" t="s">
        <v>67</v>
      </c>
      <c r="E241" s="223" t="s">
        <v>493</v>
      </c>
      <c r="F241" s="223" t="s">
        <v>494</v>
      </c>
      <c r="J241" s="224">
        <f>BK241</f>
        <v>0</v>
      </c>
      <c r="L241" s="213"/>
      <c r="M241" s="218"/>
      <c r="P241" s="219">
        <f>SUM(P242:P244)</f>
        <v>0</v>
      </c>
      <c r="R241" s="219">
        <f>SUM(R242:R244)</f>
        <v>0</v>
      </c>
      <c r="T241" s="220">
        <f>SUM(T242:T244)</f>
        <v>0</v>
      </c>
      <c r="AR241" s="215" t="s">
        <v>75</v>
      </c>
      <c r="AT241" s="221" t="s">
        <v>67</v>
      </c>
      <c r="AU241" s="221" t="s">
        <v>75</v>
      </c>
      <c r="AY241" s="215" t="s">
        <v>268</v>
      </c>
      <c r="BK241" s="222">
        <f>SUM(BK242:BK244)</f>
        <v>0</v>
      </c>
    </row>
    <row r="242" spans="2:65" s="1" customFormat="1" ht="37.9" customHeight="1">
      <c r="B242" s="14"/>
      <c r="C242" s="225" t="s">
        <v>525</v>
      </c>
      <c r="D242" s="225" t="s">
        <v>271</v>
      </c>
      <c r="E242" s="226" t="s">
        <v>496</v>
      </c>
      <c r="F242" s="227" t="s">
        <v>497</v>
      </c>
      <c r="G242" s="228" t="s">
        <v>184</v>
      </c>
      <c r="H242" s="229">
        <v>3.09</v>
      </c>
      <c r="I242" s="22"/>
      <c r="J242" s="231">
        <f>ROUND(I242*H242,2)</f>
        <v>0</v>
      </c>
      <c r="K242" s="227" t="s">
        <v>274</v>
      </c>
      <c r="L242" s="14"/>
      <c r="M242" s="232" t="s">
        <v>3</v>
      </c>
      <c r="N242" s="233" t="s">
        <v>39</v>
      </c>
      <c r="P242" s="234">
        <f>O242*H242</f>
        <v>0</v>
      </c>
      <c r="Q242" s="234">
        <v>0</v>
      </c>
      <c r="R242" s="234">
        <f>Q242*H242</f>
        <v>0</v>
      </c>
      <c r="S242" s="234">
        <v>0</v>
      </c>
      <c r="T242" s="235">
        <f>S242*H242</f>
        <v>0</v>
      </c>
      <c r="AR242" s="236" t="s">
        <v>275</v>
      </c>
      <c r="AT242" s="236" t="s">
        <v>271</v>
      </c>
      <c r="AU242" s="236" t="s">
        <v>77</v>
      </c>
      <c r="AY242" s="4" t="s">
        <v>268</v>
      </c>
      <c r="BE242" s="237">
        <f>IF(N242="základní",J242,0)</f>
        <v>0</v>
      </c>
      <c r="BF242" s="237">
        <f>IF(N242="snížená",J242,0)</f>
        <v>0</v>
      </c>
      <c r="BG242" s="237">
        <f>IF(N242="zákl. přenesená",J242,0)</f>
        <v>0</v>
      </c>
      <c r="BH242" s="237">
        <f>IF(N242="sníž. přenesená",J242,0)</f>
        <v>0</v>
      </c>
      <c r="BI242" s="237">
        <f>IF(N242="nulová",J242,0)</f>
        <v>0</v>
      </c>
      <c r="BJ242" s="4" t="s">
        <v>75</v>
      </c>
      <c r="BK242" s="237">
        <f>ROUND(I242*H242,2)</f>
        <v>0</v>
      </c>
      <c r="BL242" s="4" t="s">
        <v>275</v>
      </c>
      <c r="BM242" s="236" t="s">
        <v>498</v>
      </c>
    </row>
    <row r="243" spans="2:65" s="1" customFormat="1">
      <c r="B243" s="14"/>
      <c r="D243" s="238" t="s">
        <v>277</v>
      </c>
      <c r="F243" s="239" t="s">
        <v>499</v>
      </c>
      <c r="L243" s="14"/>
      <c r="M243" s="240"/>
      <c r="T243" s="142"/>
      <c r="AT243" s="4" t="s">
        <v>277</v>
      </c>
      <c r="AU243" s="4" t="s">
        <v>77</v>
      </c>
    </row>
    <row r="244" spans="2:65" s="242" customFormat="1">
      <c r="B244" s="241"/>
      <c r="D244" s="243" t="s">
        <v>279</v>
      </c>
      <c r="E244" s="244" t="s">
        <v>3</v>
      </c>
      <c r="F244" s="245" t="s">
        <v>187</v>
      </c>
      <c r="H244" s="246">
        <v>3.09</v>
      </c>
      <c r="L244" s="241"/>
      <c r="M244" s="247"/>
      <c r="T244" s="248"/>
      <c r="AT244" s="244" t="s">
        <v>279</v>
      </c>
      <c r="AU244" s="244" t="s">
        <v>77</v>
      </c>
      <c r="AV244" s="242" t="s">
        <v>77</v>
      </c>
      <c r="AW244" s="242" t="s">
        <v>30</v>
      </c>
      <c r="AX244" s="242" t="s">
        <v>75</v>
      </c>
      <c r="AY244" s="244" t="s">
        <v>268</v>
      </c>
    </row>
    <row r="245" spans="2:65" s="214" customFormat="1" ht="22.9" customHeight="1">
      <c r="B245" s="213"/>
      <c r="D245" s="215" t="s">
        <v>67</v>
      </c>
      <c r="E245" s="223" t="s">
        <v>500</v>
      </c>
      <c r="F245" s="223" t="s">
        <v>501</v>
      </c>
      <c r="J245" s="224">
        <f>BK245</f>
        <v>0</v>
      </c>
      <c r="L245" s="213"/>
      <c r="M245" s="218"/>
      <c r="P245" s="219">
        <f>SUM(P246:P247)</f>
        <v>0</v>
      </c>
      <c r="R245" s="219">
        <f>SUM(R246:R247)</f>
        <v>0</v>
      </c>
      <c r="T245" s="220">
        <f>SUM(T246:T247)</f>
        <v>0</v>
      </c>
      <c r="AR245" s="215" t="s">
        <v>75</v>
      </c>
      <c r="AT245" s="221" t="s">
        <v>67</v>
      </c>
      <c r="AU245" s="221" t="s">
        <v>75</v>
      </c>
      <c r="AY245" s="215" t="s">
        <v>268</v>
      </c>
      <c r="BK245" s="222">
        <f>SUM(BK246:BK247)</f>
        <v>0</v>
      </c>
    </row>
    <row r="246" spans="2:65" s="1" customFormat="1" ht="55.5" customHeight="1">
      <c r="B246" s="14"/>
      <c r="C246" s="225" t="s">
        <v>530</v>
      </c>
      <c r="D246" s="225" t="s">
        <v>271</v>
      </c>
      <c r="E246" s="226" t="s">
        <v>503</v>
      </c>
      <c r="F246" s="227" t="s">
        <v>504</v>
      </c>
      <c r="G246" s="228" t="s">
        <v>353</v>
      </c>
      <c r="H246" s="229">
        <v>0.65200000000000002</v>
      </c>
      <c r="I246" s="22"/>
      <c r="J246" s="231">
        <f>ROUND(I246*H246,2)</f>
        <v>0</v>
      </c>
      <c r="K246" s="227" t="s">
        <v>274</v>
      </c>
      <c r="L246" s="14"/>
      <c r="M246" s="232" t="s">
        <v>3</v>
      </c>
      <c r="N246" s="233" t="s">
        <v>39</v>
      </c>
      <c r="P246" s="234">
        <f>O246*H246</f>
        <v>0</v>
      </c>
      <c r="Q246" s="234">
        <v>0</v>
      </c>
      <c r="R246" s="234">
        <f>Q246*H246</f>
        <v>0</v>
      </c>
      <c r="S246" s="234">
        <v>0</v>
      </c>
      <c r="T246" s="235">
        <f>S246*H246</f>
        <v>0</v>
      </c>
      <c r="AR246" s="236" t="s">
        <v>275</v>
      </c>
      <c r="AT246" s="236" t="s">
        <v>271</v>
      </c>
      <c r="AU246" s="236" t="s">
        <v>77</v>
      </c>
      <c r="AY246" s="4" t="s">
        <v>268</v>
      </c>
      <c r="BE246" s="237">
        <f>IF(N246="základní",J246,0)</f>
        <v>0</v>
      </c>
      <c r="BF246" s="237">
        <f>IF(N246="snížená",J246,0)</f>
        <v>0</v>
      </c>
      <c r="BG246" s="237">
        <f>IF(N246="zákl. přenesená",J246,0)</f>
        <v>0</v>
      </c>
      <c r="BH246" s="237">
        <f>IF(N246="sníž. přenesená",J246,0)</f>
        <v>0</v>
      </c>
      <c r="BI246" s="237">
        <f>IF(N246="nulová",J246,0)</f>
        <v>0</v>
      </c>
      <c r="BJ246" s="4" t="s">
        <v>75</v>
      </c>
      <c r="BK246" s="237">
        <f>ROUND(I246*H246,2)</f>
        <v>0</v>
      </c>
      <c r="BL246" s="4" t="s">
        <v>275</v>
      </c>
      <c r="BM246" s="236" t="s">
        <v>505</v>
      </c>
    </row>
    <row r="247" spans="2:65" s="1" customFormat="1">
      <c r="B247" s="14"/>
      <c r="D247" s="238" t="s">
        <v>277</v>
      </c>
      <c r="F247" s="239" t="s">
        <v>506</v>
      </c>
      <c r="L247" s="14"/>
      <c r="M247" s="240"/>
      <c r="T247" s="142"/>
      <c r="AT247" s="4" t="s">
        <v>277</v>
      </c>
      <c r="AU247" s="4" t="s">
        <v>77</v>
      </c>
    </row>
    <row r="248" spans="2:65" s="214" customFormat="1" ht="25.9" customHeight="1">
      <c r="B248" s="213"/>
      <c r="D248" s="215" t="s">
        <v>67</v>
      </c>
      <c r="E248" s="216" t="s">
        <v>507</v>
      </c>
      <c r="F248" s="216" t="s">
        <v>508</v>
      </c>
      <c r="J248" s="217">
        <f>BK248</f>
        <v>0</v>
      </c>
      <c r="L248" s="213"/>
      <c r="M248" s="218"/>
      <c r="P248" s="219">
        <f>P249+P268+P298+P313+P357+P393</f>
        <v>0</v>
      </c>
      <c r="R248" s="219">
        <f>R249+R268+R298+R313+R357+R393</f>
        <v>0.55536027353999995</v>
      </c>
      <c r="T248" s="220">
        <f>T249+T268+T298+T313+T357+T393</f>
        <v>2.3654999999999998E-4</v>
      </c>
      <c r="AR248" s="215" t="s">
        <v>77</v>
      </c>
      <c r="AT248" s="221" t="s">
        <v>67</v>
      </c>
      <c r="AU248" s="221" t="s">
        <v>68</v>
      </c>
      <c r="AY248" s="215" t="s">
        <v>268</v>
      </c>
      <c r="BK248" s="222">
        <f>BK249+BK268+BK298+BK313+BK357+BK393</f>
        <v>0</v>
      </c>
    </row>
    <row r="249" spans="2:65" s="214" customFormat="1" ht="22.9" customHeight="1">
      <c r="B249" s="213"/>
      <c r="D249" s="215" t="s">
        <v>67</v>
      </c>
      <c r="E249" s="223" t="s">
        <v>509</v>
      </c>
      <c r="F249" s="223" t="s">
        <v>510</v>
      </c>
      <c r="J249" s="224">
        <f>BK249</f>
        <v>0</v>
      </c>
      <c r="L249" s="213"/>
      <c r="M249" s="218"/>
      <c r="P249" s="219">
        <f>SUM(P250:P267)</f>
        <v>0</v>
      </c>
      <c r="R249" s="219">
        <f>SUM(R250:R267)</f>
        <v>4.0000000000000001E-3</v>
      </c>
      <c r="T249" s="220">
        <f>SUM(T250:T267)</f>
        <v>0</v>
      </c>
      <c r="AR249" s="215" t="s">
        <v>77</v>
      </c>
      <c r="AT249" s="221" t="s">
        <v>67</v>
      </c>
      <c r="AU249" s="221" t="s">
        <v>75</v>
      </c>
      <c r="AY249" s="215" t="s">
        <v>268</v>
      </c>
      <c r="BK249" s="222">
        <f>SUM(BK250:BK267)</f>
        <v>0</v>
      </c>
    </row>
    <row r="250" spans="2:65" s="1" customFormat="1" ht="55.5" customHeight="1">
      <c r="B250" s="14"/>
      <c r="C250" s="225" t="s">
        <v>534</v>
      </c>
      <c r="D250" s="225" t="s">
        <v>271</v>
      </c>
      <c r="E250" s="226" t="s">
        <v>512</v>
      </c>
      <c r="F250" s="227" t="s">
        <v>513</v>
      </c>
      <c r="G250" s="228" t="s">
        <v>353</v>
      </c>
      <c r="H250" s="229">
        <v>4.0000000000000001E-3</v>
      </c>
      <c r="I250" s="22"/>
      <c r="J250" s="231">
        <f>ROUND(I250*H250,2)</f>
        <v>0</v>
      </c>
      <c r="K250" s="227" t="s">
        <v>274</v>
      </c>
      <c r="L250" s="14"/>
      <c r="M250" s="232" t="s">
        <v>3</v>
      </c>
      <c r="N250" s="233" t="s">
        <v>39</v>
      </c>
      <c r="P250" s="234">
        <f>O250*H250</f>
        <v>0</v>
      </c>
      <c r="Q250" s="234">
        <v>0</v>
      </c>
      <c r="R250" s="234">
        <f>Q250*H250</f>
        <v>0</v>
      </c>
      <c r="S250" s="234">
        <v>0</v>
      </c>
      <c r="T250" s="235">
        <f>S250*H250</f>
        <v>0</v>
      </c>
      <c r="AR250" s="236" t="s">
        <v>292</v>
      </c>
      <c r="AT250" s="236" t="s">
        <v>271</v>
      </c>
      <c r="AU250" s="236" t="s">
        <v>77</v>
      </c>
      <c r="AY250" s="4" t="s">
        <v>268</v>
      </c>
      <c r="BE250" s="237">
        <f>IF(N250="základní",J250,0)</f>
        <v>0</v>
      </c>
      <c r="BF250" s="237">
        <f>IF(N250="snížená",J250,0)</f>
        <v>0</v>
      </c>
      <c r="BG250" s="237">
        <f>IF(N250="zákl. přenesená",J250,0)</f>
        <v>0</v>
      </c>
      <c r="BH250" s="237">
        <f>IF(N250="sníž. přenesená",J250,0)</f>
        <v>0</v>
      </c>
      <c r="BI250" s="237">
        <f>IF(N250="nulová",J250,0)</f>
        <v>0</v>
      </c>
      <c r="BJ250" s="4" t="s">
        <v>75</v>
      </c>
      <c r="BK250" s="237">
        <f>ROUND(I250*H250,2)</f>
        <v>0</v>
      </c>
      <c r="BL250" s="4" t="s">
        <v>292</v>
      </c>
      <c r="BM250" s="236" t="s">
        <v>514</v>
      </c>
    </row>
    <row r="251" spans="2:65" s="1" customFormat="1">
      <c r="B251" s="14"/>
      <c r="D251" s="238" t="s">
        <v>277</v>
      </c>
      <c r="F251" s="239" t="s">
        <v>515</v>
      </c>
      <c r="L251" s="14"/>
      <c r="M251" s="240"/>
      <c r="T251" s="142"/>
      <c r="AT251" s="4" t="s">
        <v>277</v>
      </c>
      <c r="AU251" s="4" t="s">
        <v>77</v>
      </c>
    </row>
    <row r="252" spans="2:65" s="1" customFormat="1" ht="24.2" customHeight="1">
      <c r="B252" s="14"/>
      <c r="C252" s="225" t="s">
        <v>539</v>
      </c>
      <c r="D252" s="225" t="s">
        <v>271</v>
      </c>
      <c r="E252" s="226" t="s">
        <v>517</v>
      </c>
      <c r="F252" s="227" t="s">
        <v>518</v>
      </c>
      <c r="G252" s="228" t="s">
        <v>317</v>
      </c>
      <c r="H252" s="229">
        <v>1</v>
      </c>
      <c r="I252" s="22"/>
      <c r="J252" s="231">
        <f>ROUND(I252*H252,2)</f>
        <v>0</v>
      </c>
      <c r="K252" s="227" t="s">
        <v>274</v>
      </c>
      <c r="L252" s="14"/>
      <c r="M252" s="232" t="s">
        <v>3</v>
      </c>
      <c r="N252" s="233" t="s">
        <v>39</v>
      </c>
      <c r="P252" s="234">
        <f>O252*H252</f>
        <v>0</v>
      </c>
      <c r="Q252" s="234">
        <v>0</v>
      </c>
      <c r="R252" s="234">
        <f>Q252*H252</f>
        <v>0</v>
      </c>
      <c r="S252" s="234">
        <v>0</v>
      </c>
      <c r="T252" s="235">
        <f>S252*H252</f>
        <v>0</v>
      </c>
      <c r="AR252" s="236" t="s">
        <v>275</v>
      </c>
      <c r="AT252" s="236" t="s">
        <v>271</v>
      </c>
      <c r="AU252" s="236" t="s">
        <v>77</v>
      </c>
      <c r="AY252" s="4" t="s">
        <v>268</v>
      </c>
      <c r="BE252" s="237">
        <f>IF(N252="základní",J252,0)</f>
        <v>0</v>
      </c>
      <c r="BF252" s="237">
        <f>IF(N252="snížená",J252,0)</f>
        <v>0</v>
      </c>
      <c r="BG252" s="237">
        <f>IF(N252="zákl. přenesená",J252,0)</f>
        <v>0</v>
      </c>
      <c r="BH252" s="237">
        <f>IF(N252="sníž. přenesená",J252,0)</f>
        <v>0</v>
      </c>
      <c r="BI252" s="237">
        <f>IF(N252="nulová",J252,0)</f>
        <v>0</v>
      </c>
      <c r="BJ252" s="4" t="s">
        <v>75</v>
      </c>
      <c r="BK252" s="237">
        <f>ROUND(I252*H252,2)</f>
        <v>0</v>
      </c>
      <c r="BL252" s="4" t="s">
        <v>275</v>
      </c>
      <c r="BM252" s="236" t="s">
        <v>519</v>
      </c>
    </row>
    <row r="253" spans="2:65" s="1" customFormat="1">
      <c r="B253" s="14"/>
      <c r="D253" s="238" t="s">
        <v>277</v>
      </c>
      <c r="F253" s="239" t="s">
        <v>520</v>
      </c>
      <c r="L253" s="14"/>
      <c r="M253" s="240"/>
      <c r="T253" s="142"/>
      <c r="AT253" s="4" t="s">
        <v>277</v>
      </c>
      <c r="AU253" s="4" t="s">
        <v>77</v>
      </c>
    </row>
    <row r="254" spans="2:65" s="1" customFormat="1" ht="16.5" customHeight="1">
      <c r="B254" s="14"/>
      <c r="C254" s="262" t="s">
        <v>543</v>
      </c>
      <c r="D254" s="262" t="s">
        <v>383</v>
      </c>
      <c r="E254" s="263" t="s">
        <v>522</v>
      </c>
      <c r="F254" s="264" t="s">
        <v>523</v>
      </c>
      <c r="G254" s="265" t="s">
        <v>317</v>
      </c>
      <c r="H254" s="266">
        <v>1</v>
      </c>
      <c r="I254" s="24"/>
      <c r="J254" s="268">
        <f>ROUND(I254*H254,2)</f>
        <v>0</v>
      </c>
      <c r="K254" s="264" t="s">
        <v>274</v>
      </c>
      <c r="L254" s="269"/>
      <c r="M254" s="270" t="s">
        <v>3</v>
      </c>
      <c r="N254" s="271" t="s">
        <v>39</v>
      </c>
      <c r="P254" s="234">
        <f>O254*H254</f>
        <v>0</v>
      </c>
      <c r="Q254" s="234">
        <v>2.0000000000000001E-4</v>
      </c>
      <c r="R254" s="234">
        <f>Q254*H254</f>
        <v>2.0000000000000001E-4</v>
      </c>
      <c r="S254" s="234">
        <v>0</v>
      </c>
      <c r="T254" s="235">
        <f>S254*H254</f>
        <v>0</v>
      </c>
      <c r="AR254" s="236" t="s">
        <v>314</v>
      </c>
      <c r="AT254" s="236" t="s">
        <v>383</v>
      </c>
      <c r="AU254" s="236" t="s">
        <v>77</v>
      </c>
      <c r="AY254" s="4" t="s">
        <v>268</v>
      </c>
      <c r="BE254" s="237">
        <f>IF(N254="základní",J254,0)</f>
        <v>0</v>
      </c>
      <c r="BF254" s="237">
        <f>IF(N254="snížená",J254,0)</f>
        <v>0</v>
      </c>
      <c r="BG254" s="237">
        <f>IF(N254="zákl. přenesená",J254,0)</f>
        <v>0</v>
      </c>
      <c r="BH254" s="237">
        <f>IF(N254="sníž. přenesená",J254,0)</f>
        <v>0</v>
      </c>
      <c r="BI254" s="237">
        <f>IF(N254="nulová",J254,0)</f>
        <v>0</v>
      </c>
      <c r="BJ254" s="4" t="s">
        <v>75</v>
      </c>
      <c r="BK254" s="237">
        <f>ROUND(I254*H254,2)</f>
        <v>0</v>
      </c>
      <c r="BL254" s="4" t="s">
        <v>275</v>
      </c>
      <c r="BM254" s="236" t="s">
        <v>524</v>
      </c>
    </row>
    <row r="255" spans="2:65" s="1" customFormat="1" ht="24.2" customHeight="1">
      <c r="B255" s="14"/>
      <c r="C255" s="225" t="s">
        <v>547</v>
      </c>
      <c r="D255" s="225" t="s">
        <v>271</v>
      </c>
      <c r="E255" s="226" t="s">
        <v>526</v>
      </c>
      <c r="F255" s="227" t="s">
        <v>527</v>
      </c>
      <c r="G255" s="228" t="s">
        <v>317</v>
      </c>
      <c r="H255" s="229">
        <v>1</v>
      </c>
      <c r="I255" s="22"/>
      <c r="J255" s="231">
        <f>ROUND(I255*H255,2)</f>
        <v>0</v>
      </c>
      <c r="K255" s="227" t="s">
        <v>274</v>
      </c>
      <c r="L255" s="14"/>
      <c r="M255" s="232" t="s">
        <v>3</v>
      </c>
      <c r="N255" s="233" t="s">
        <v>39</v>
      </c>
      <c r="P255" s="234">
        <f>O255*H255</f>
        <v>0</v>
      </c>
      <c r="Q255" s="234">
        <v>0</v>
      </c>
      <c r="R255" s="234">
        <f>Q255*H255</f>
        <v>0</v>
      </c>
      <c r="S255" s="234">
        <v>0</v>
      </c>
      <c r="T255" s="235">
        <f>S255*H255</f>
        <v>0</v>
      </c>
      <c r="AR255" s="236" t="s">
        <v>292</v>
      </c>
      <c r="AT255" s="236" t="s">
        <v>271</v>
      </c>
      <c r="AU255" s="236" t="s">
        <v>77</v>
      </c>
      <c r="AY255" s="4" t="s">
        <v>268</v>
      </c>
      <c r="BE255" s="237">
        <f>IF(N255="základní",J255,0)</f>
        <v>0</v>
      </c>
      <c r="BF255" s="237">
        <f>IF(N255="snížená",J255,0)</f>
        <v>0</v>
      </c>
      <c r="BG255" s="237">
        <f>IF(N255="zákl. přenesená",J255,0)</f>
        <v>0</v>
      </c>
      <c r="BH255" s="237">
        <f>IF(N255="sníž. přenesená",J255,0)</f>
        <v>0</v>
      </c>
      <c r="BI255" s="237">
        <f>IF(N255="nulová",J255,0)</f>
        <v>0</v>
      </c>
      <c r="BJ255" s="4" t="s">
        <v>75</v>
      </c>
      <c r="BK255" s="237">
        <f>ROUND(I255*H255,2)</f>
        <v>0</v>
      </c>
      <c r="BL255" s="4" t="s">
        <v>292</v>
      </c>
      <c r="BM255" s="236" t="s">
        <v>528</v>
      </c>
    </row>
    <row r="256" spans="2:65" s="1" customFormat="1">
      <c r="B256" s="14"/>
      <c r="D256" s="238" t="s">
        <v>277</v>
      </c>
      <c r="F256" s="239" t="s">
        <v>529</v>
      </c>
      <c r="L256" s="14"/>
      <c r="M256" s="240"/>
      <c r="T256" s="142"/>
      <c r="AT256" s="4" t="s">
        <v>277</v>
      </c>
      <c r="AU256" s="4" t="s">
        <v>77</v>
      </c>
    </row>
    <row r="257" spans="2:65" s="1" customFormat="1" ht="21.75" customHeight="1">
      <c r="B257" s="14"/>
      <c r="C257" s="262" t="s">
        <v>551</v>
      </c>
      <c r="D257" s="262" t="s">
        <v>383</v>
      </c>
      <c r="E257" s="263" t="s">
        <v>531</v>
      </c>
      <c r="F257" s="264" t="s">
        <v>532</v>
      </c>
      <c r="G257" s="265" t="s">
        <v>317</v>
      </c>
      <c r="H257" s="266">
        <v>1</v>
      </c>
      <c r="I257" s="24"/>
      <c r="J257" s="268">
        <f>ROUND(I257*H257,2)</f>
        <v>0</v>
      </c>
      <c r="K257" s="264" t="s">
        <v>274</v>
      </c>
      <c r="L257" s="269"/>
      <c r="M257" s="270" t="s">
        <v>3</v>
      </c>
      <c r="N257" s="271" t="s">
        <v>39</v>
      </c>
      <c r="P257" s="234">
        <f>O257*H257</f>
        <v>0</v>
      </c>
      <c r="Q257" s="234">
        <v>5.0000000000000001E-4</v>
      </c>
      <c r="R257" s="234">
        <f>Q257*H257</f>
        <v>5.0000000000000001E-4</v>
      </c>
      <c r="S257" s="234">
        <v>0</v>
      </c>
      <c r="T257" s="235">
        <f>S257*H257</f>
        <v>0</v>
      </c>
      <c r="AR257" s="236" t="s">
        <v>470</v>
      </c>
      <c r="AT257" s="236" t="s">
        <v>383</v>
      </c>
      <c r="AU257" s="236" t="s">
        <v>77</v>
      </c>
      <c r="AY257" s="4" t="s">
        <v>268</v>
      </c>
      <c r="BE257" s="237">
        <f>IF(N257="základní",J257,0)</f>
        <v>0</v>
      </c>
      <c r="BF257" s="237">
        <f>IF(N257="snížená",J257,0)</f>
        <v>0</v>
      </c>
      <c r="BG257" s="237">
        <f>IF(N257="zákl. přenesená",J257,0)</f>
        <v>0</v>
      </c>
      <c r="BH257" s="237">
        <f>IF(N257="sníž. přenesená",J257,0)</f>
        <v>0</v>
      </c>
      <c r="BI257" s="237">
        <f>IF(N257="nulová",J257,0)</f>
        <v>0</v>
      </c>
      <c r="BJ257" s="4" t="s">
        <v>75</v>
      </c>
      <c r="BK257" s="237">
        <f>ROUND(I257*H257,2)</f>
        <v>0</v>
      </c>
      <c r="BL257" s="4" t="s">
        <v>292</v>
      </c>
      <c r="BM257" s="236" t="s">
        <v>533</v>
      </c>
    </row>
    <row r="258" spans="2:65" s="1" customFormat="1" ht="24.2" customHeight="1">
      <c r="B258" s="14"/>
      <c r="C258" s="225" t="s">
        <v>555</v>
      </c>
      <c r="D258" s="225" t="s">
        <v>271</v>
      </c>
      <c r="E258" s="226" t="s">
        <v>535</v>
      </c>
      <c r="F258" s="227" t="s">
        <v>536</v>
      </c>
      <c r="G258" s="228" t="s">
        <v>317</v>
      </c>
      <c r="H258" s="229">
        <v>1</v>
      </c>
      <c r="I258" s="22"/>
      <c r="J258" s="231">
        <f>ROUND(I258*H258,2)</f>
        <v>0</v>
      </c>
      <c r="K258" s="227" t="s">
        <v>274</v>
      </c>
      <c r="L258" s="14"/>
      <c r="M258" s="232" t="s">
        <v>3</v>
      </c>
      <c r="N258" s="233" t="s">
        <v>39</v>
      </c>
      <c r="P258" s="234">
        <f>O258*H258</f>
        <v>0</v>
      </c>
      <c r="Q258" s="234">
        <v>0</v>
      </c>
      <c r="R258" s="234">
        <f>Q258*H258</f>
        <v>0</v>
      </c>
      <c r="S258" s="234">
        <v>0</v>
      </c>
      <c r="T258" s="235">
        <f>S258*H258</f>
        <v>0</v>
      </c>
      <c r="AR258" s="236" t="s">
        <v>292</v>
      </c>
      <c r="AT258" s="236" t="s">
        <v>271</v>
      </c>
      <c r="AU258" s="236" t="s">
        <v>77</v>
      </c>
      <c r="AY258" s="4" t="s">
        <v>268</v>
      </c>
      <c r="BE258" s="237">
        <f>IF(N258="základní",J258,0)</f>
        <v>0</v>
      </c>
      <c r="BF258" s="237">
        <f>IF(N258="snížená",J258,0)</f>
        <v>0</v>
      </c>
      <c r="BG258" s="237">
        <f>IF(N258="zákl. přenesená",J258,0)</f>
        <v>0</v>
      </c>
      <c r="BH258" s="237">
        <f>IF(N258="sníž. přenesená",J258,0)</f>
        <v>0</v>
      </c>
      <c r="BI258" s="237">
        <f>IF(N258="nulová",J258,0)</f>
        <v>0</v>
      </c>
      <c r="BJ258" s="4" t="s">
        <v>75</v>
      </c>
      <c r="BK258" s="237">
        <f>ROUND(I258*H258,2)</f>
        <v>0</v>
      </c>
      <c r="BL258" s="4" t="s">
        <v>292</v>
      </c>
      <c r="BM258" s="236" t="s">
        <v>537</v>
      </c>
    </row>
    <row r="259" spans="2:65" s="1" customFormat="1">
      <c r="B259" s="14"/>
      <c r="D259" s="238" t="s">
        <v>277</v>
      </c>
      <c r="F259" s="239" t="s">
        <v>538</v>
      </c>
      <c r="L259" s="14"/>
      <c r="M259" s="240"/>
      <c r="T259" s="142"/>
      <c r="AT259" s="4" t="s">
        <v>277</v>
      </c>
      <c r="AU259" s="4" t="s">
        <v>77</v>
      </c>
    </row>
    <row r="260" spans="2:65" s="1" customFormat="1" ht="24.2" customHeight="1">
      <c r="B260" s="14"/>
      <c r="C260" s="262" t="s">
        <v>559</v>
      </c>
      <c r="D260" s="262" t="s">
        <v>383</v>
      </c>
      <c r="E260" s="263" t="s">
        <v>540</v>
      </c>
      <c r="F260" s="264" t="s">
        <v>541</v>
      </c>
      <c r="G260" s="265" t="s">
        <v>317</v>
      </c>
      <c r="H260" s="266">
        <v>1</v>
      </c>
      <c r="I260" s="24"/>
      <c r="J260" s="268">
        <f t="shared" ref="J260:J265" si="0">ROUND(I260*H260,2)</f>
        <v>0</v>
      </c>
      <c r="K260" s="264" t="s">
        <v>274</v>
      </c>
      <c r="L260" s="269"/>
      <c r="M260" s="270" t="s">
        <v>3</v>
      </c>
      <c r="N260" s="271" t="s">
        <v>39</v>
      </c>
      <c r="P260" s="234">
        <f t="shared" ref="P260:P265" si="1">O260*H260</f>
        <v>0</v>
      </c>
      <c r="Q260" s="234">
        <v>5.0000000000000001E-4</v>
      </c>
      <c r="R260" s="234">
        <f t="shared" ref="R260:R265" si="2">Q260*H260</f>
        <v>5.0000000000000001E-4</v>
      </c>
      <c r="S260" s="234">
        <v>0</v>
      </c>
      <c r="T260" s="235">
        <f t="shared" ref="T260:T265" si="3">S260*H260</f>
        <v>0</v>
      </c>
      <c r="AR260" s="236" t="s">
        <v>470</v>
      </c>
      <c r="AT260" s="236" t="s">
        <v>383</v>
      </c>
      <c r="AU260" s="236" t="s">
        <v>77</v>
      </c>
      <c r="AY260" s="4" t="s">
        <v>268</v>
      </c>
      <c r="BE260" s="237">
        <f t="shared" ref="BE260:BE265" si="4">IF(N260="základní",J260,0)</f>
        <v>0</v>
      </c>
      <c r="BF260" s="237">
        <f t="shared" ref="BF260:BF265" si="5">IF(N260="snížená",J260,0)</f>
        <v>0</v>
      </c>
      <c r="BG260" s="237">
        <f t="shared" ref="BG260:BG265" si="6">IF(N260="zákl. přenesená",J260,0)</f>
        <v>0</v>
      </c>
      <c r="BH260" s="237">
        <f t="shared" ref="BH260:BH265" si="7">IF(N260="sníž. přenesená",J260,0)</f>
        <v>0</v>
      </c>
      <c r="BI260" s="237">
        <f t="shared" ref="BI260:BI265" si="8">IF(N260="nulová",J260,0)</f>
        <v>0</v>
      </c>
      <c r="BJ260" s="4" t="s">
        <v>75</v>
      </c>
      <c r="BK260" s="237">
        <f t="shared" ref="BK260:BK265" si="9">ROUND(I260*H260,2)</f>
        <v>0</v>
      </c>
      <c r="BL260" s="4" t="s">
        <v>292</v>
      </c>
      <c r="BM260" s="236" t="s">
        <v>542</v>
      </c>
    </row>
    <row r="261" spans="2:65" s="1" customFormat="1" ht="16.5" customHeight="1">
      <c r="B261" s="14"/>
      <c r="C261" s="225" t="s">
        <v>563</v>
      </c>
      <c r="D261" s="225" t="s">
        <v>271</v>
      </c>
      <c r="E261" s="226" t="s">
        <v>544</v>
      </c>
      <c r="F261" s="227" t="s">
        <v>545</v>
      </c>
      <c r="G261" s="228" t="s">
        <v>308</v>
      </c>
      <c r="H261" s="229">
        <v>1</v>
      </c>
      <c r="I261" s="22"/>
      <c r="J261" s="231">
        <f t="shared" si="0"/>
        <v>0</v>
      </c>
      <c r="K261" s="227" t="s">
        <v>1765</v>
      </c>
      <c r="L261" s="14"/>
      <c r="M261" s="232" t="s">
        <v>3</v>
      </c>
      <c r="N261" s="233" t="s">
        <v>39</v>
      </c>
      <c r="P261" s="234">
        <f t="shared" si="1"/>
        <v>0</v>
      </c>
      <c r="Q261" s="234">
        <v>0</v>
      </c>
      <c r="R261" s="234">
        <f t="shared" si="2"/>
        <v>0</v>
      </c>
      <c r="S261" s="234">
        <v>0</v>
      </c>
      <c r="T261" s="235">
        <f t="shared" si="3"/>
        <v>0</v>
      </c>
      <c r="AR261" s="236" t="s">
        <v>292</v>
      </c>
      <c r="AT261" s="236" t="s">
        <v>271</v>
      </c>
      <c r="AU261" s="236" t="s">
        <v>77</v>
      </c>
      <c r="AY261" s="4" t="s">
        <v>268</v>
      </c>
      <c r="BE261" s="237">
        <f t="shared" si="4"/>
        <v>0</v>
      </c>
      <c r="BF261" s="237">
        <f t="shared" si="5"/>
        <v>0</v>
      </c>
      <c r="BG261" s="237">
        <f t="shared" si="6"/>
        <v>0</v>
      </c>
      <c r="BH261" s="237">
        <f t="shared" si="7"/>
        <v>0</v>
      </c>
      <c r="BI261" s="237">
        <f t="shared" si="8"/>
        <v>0</v>
      </c>
      <c r="BJ261" s="4" t="s">
        <v>75</v>
      </c>
      <c r="BK261" s="237">
        <f t="shared" si="9"/>
        <v>0</v>
      </c>
      <c r="BL261" s="4" t="s">
        <v>292</v>
      </c>
      <c r="BM261" s="236" t="s">
        <v>1875</v>
      </c>
    </row>
    <row r="262" spans="2:65" s="1" customFormat="1" ht="24.2" customHeight="1">
      <c r="B262" s="14"/>
      <c r="C262" s="262" t="s">
        <v>568</v>
      </c>
      <c r="D262" s="262" t="s">
        <v>383</v>
      </c>
      <c r="E262" s="263" t="s">
        <v>548</v>
      </c>
      <c r="F262" s="264" t="s">
        <v>549</v>
      </c>
      <c r="G262" s="265" t="s">
        <v>308</v>
      </c>
      <c r="H262" s="266">
        <v>1</v>
      </c>
      <c r="I262" s="24"/>
      <c r="J262" s="268">
        <f t="shared" si="0"/>
        <v>0</v>
      </c>
      <c r="K262" s="264" t="s">
        <v>1765</v>
      </c>
      <c r="L262" s="269"/>
      <c r="M262" s="270" t="s">
        <v>3</v>
      </c>
      <c r="N262" s="271" t="s">
        <v>39</v>
      </c>
      <c r="P262" s="234">
        <f t="shared" si="1"/>
        <v>0</v>
      </c>
      <c r="Q262" s="234">
        <v>0</v>
      </c>
      <c r="R262" s="234">
        <f t="shared" si="2"/>
        <v>0</v>
      </c>
      <c r="S262" s="234">
        <v>0</v>
      </c>
      <c r="T262" s="235">
        <f t="shared" si="3"/>
        <v>0</v>
      </c>
      <c r="AR262" s="236" t="s">
        <v>470</v>
      </c>
      <c r="AT262" s="236" t="s">
        <v>383</v>
      </c>
      <c r="AU262" s="236" t="s">
        <v>77</v>
      </c>
      <c r="AY262" s="4" t="s">
        <v>268</v>
      </c>
      <c r="BE262" s="237">
        <f t="shared" si="4"/>
        <v>0</v>
      </c>
      <c r="BF262" s="237">
        <f t="shared" si="5"/>
        <v>0</v>
      </c>
      <c r="BG262" s="237">
        <f t="shared" si="6"/>
        <v>0</v>
      </c>
      <c r="BH262" s="237">
        <f t="shared" si="7"/>
        <v>0</v>
      </c>
      <c r="BI262" s="237">
        <f t="shared" si="8"/>
        <v>0</v>
      </c>
      <c r="BJ262" s="4" t="s">
        <v>75</v>
      </c>
      <c r="BK262" s="237">
        <f t="shared" si="9"/>
        <v>0</v>
      </c>
      <c r="BL262" s="4" t="s">
        <v>292</v>
      </c>
      <c r="BM262" s="236" t="s">
        <v>1876</v>
      </c>
    </row>
    <row r="263" spans="2:65" s="1" customFormat="1" ht="24.2" customHeight="1">
      <c r="B263" s="14"/>
      <c r="C263" s="225" t="s">
        <v>574</v>
      </c>
      <c r="D263" s="225" t="s">
        <v>271</v>
      </c>
      <c r="E263" s="226" t="s">
        <v>552</v>
      </c>
      <c r="F263" s="227" t="s">
        <v>553</v>
      </c>
      <c r="G263" s="228" t="s">
        <v>302</v>
      </c>
      <c r="H263" s="229">
        <v>1</v>
      </c>
      <c r="I263" s="22"/>
      <c r="J263" s="231">
        <f t="shared" si="0"/>
        <v>0</v>
      </c>
      <c r="K263" s="227" t="s">
        <v>303</v>
      </c>
      <c r="L263" s="14"/>
      <c r="M263" s="232" t="s">
        <v>3</v>
      </c>
      <c r="N263" s="233" t="s">
        <v>39</v>
      </c>
      <c r="P263" s="234">
        <f t="shared" si="1"/>
        <v>0</v>
      </c>
      <c r="Q263" s="234">
        <v>0</v>
      </c>
      <c r="R263" s="234">
        <f t="shared" si="2"/>
        <v>0</v>
      </c>
      <c r="S263" s="234">
        <v>0</v>
      </c>
      <c r="T263" s="235">
        <f t="shared" si="3"/>
        <v>0</v>
      </c>
      <c r="AR263" s="236" t="s">
        <v>292</v>
      </c>
      <c r="AT263" s="236" t="s">
        <v>271</v>
      </c>
      <c r="AU263" s="236" t="s">
        <v>77</v>
      </c>
      <c r="AY263" s="4" t="s">
        <v>268</v>
      </c>
      <c r="BE263" s="237">
        <f t="shared" si="4"/>
        <v>0</v>
      </c>
      <c r="BF263" s="237">
        <f t="shared" si="5"/>
        <v>0</v>
      </c>
      <c r="BG263" s="237">
        <f t="shared" si="6"/>
        <v>0</v>
      </c>
      <c r="BH263" s="237">
        <f t="shared" si="7"/>
        <v>0</v>
      </c>
      <c r="BI263" s="237">
        <f t="shared" si="8"/>
        <v>0</v>
      </c>
      <c r="BJ263" s="4" t="s">
        <v>75</v>
      </c>
      <c r="BK263" s="237">
        <f t="shared" si="9"/>
        <v>0</v>
      </c>
      <c r="BL263" s="4" t="s">
        <v>292</v>
      </c>
      <c r="BM263" s="236" t="s">
        <v>554</v>
      </c>
    </row>
    <row r="264" spans="2:65" s="1" customFormat="1" ht="24.2" customHeight="1">
      <c r="B264" s="14"/>
      <c r="C264" s="225" t="s">
        <v>581</v>
      </c>
      <c r="D264" s="225" t="s">
        <v>271</v>
      </c>
      <c r="E264" s="226" t="s">
        <v>560</v>
      </c>
      <c r="F264" s="227" t="s">
        <v>561</v>
      </c>
      <c r="G264" s="228" t="s">
        <v>302</v>
      </c>
      <c r="H264" s="229">
        <v>1</v>
      </c>
      <c r="I264" s="22"/>
      <c r="J264" s="231">
        <f t="shared" si="0"/>
        <v>0</v>
      </c>
      <c r="K264" s="227" t="s">
        <v>303</v>
      </c>
      <c r="L264" s="14"/>
      <c r="M264" s="232" t="s">
        <v>3</v>
      </c>
      <c r="N264" s="233" t="s">
        <v>39</v>
      </c>
      <c r="P264" s="234">
        <f t="shared" si="1"/>
        <v>0</v>
      </c>
      <c r="Q264" s="234">
        <v>0</v>
      </c>
      <c r="R264" s="234">
        <f t="shared" si="2"/>
        <v>0</v>
      </c>
      <c r="S264" s="234">
        <v>0</v>
      </c>
      <c r="T264" s="235">
        <f t="shared" si="3"/>
        <v>0</v>
      </c>
      <c r="AR264" s="236" t="s">
        <v>292</v>
      </c>
      <c r="AT264" s="236" t="s">
        <v>271</v>
      </c>
      <c r="AU264" s="236" t="s">
        <v>77</v>
      </c>
      <c r="AY264" s="4" t="s">
        <v>268</v>
      </c>
      <c r="BE264" s="237">
        <f t="shared" si="4"/>
        <v>0</v>
      </c>
      <c r="BF264" s="237">
        <f t="shared" si="5"/>
        <v>0</v>
      </c>
      <c r="BG264" s="237">
        <f t="shared" si="6"/>
        <v>0</v>
      </c>
      <c r="BH264" s="237">
        <f t="shared" si="7"/>
        <v>0</v>
      </c>
      <c r="BI264" s="237">
        <f t="shared" si="8"/>
        <v>0</v>
      </c>
      <c r="BJ264" s="4" t="s">
        <v>75</v>
      </c>
      <c r="BK264" s="237">
        <f t="shared" si="9"/>
        <v>0</v>
      </c>
      <c r="BL264" s="4" t="s">
        <v>292</v>
      </c>
      <c r="BM264" s="236" t="s">
        <v>562</v>
      </c>
    </row>
    <row r="265" spans="2:65" s="1" customFormat="1" ht="24.2" customHeight="1">
      <c r="B265" s="14"/>
      <c r="C265" s="225" t="s">
        <v>586</v>
      </c>
      <c r="D265" s="225" t="s">
        <v>271</v>
      </c>
      <c r="E265" s="226" t="s">
        <v>564</v>
      </c>
      <c r="F265" s="227" t="s">
        <v>565</v>
      </c>
      <c r="G265" s="228" t="s">
        <v>317</v>
      </c>
      <c r="H265" s="229">
        <v>1</v>
      </c>
      <c r="I265" s="22"/>
      <c r="J265" s="231">
        <f t="shared" si="0"/>
        <v>0</v>
      </c>
      <c r="K265" s="227" t="s">
        <v>274</v>
      </c>
      <c r="L265" s="14"/>
      <c r="M265" s="232" t="s">
        <v>3</v>
      </c>
      <c r="N265" s="233" t="s">
        <v>39</v>
      </c>
      <c r="P265" s="234">
        <f t="shared" si="1"/>
        <v>0</v>
      </c>
      <c r="Q265" s="234">
        <v>0</v>
      </c>
      <c r="R265" s="234">
        <f t="shared" si="2"/>
        <v>0</v>
      </c>
      <c r="S265" s="234">
        <v>0</v>
      </c>
      <c r="T265" s="235">
        <f t="shared" si="3"/>
        <v>0</v>
      </c>
      <c r="AR265" s="236" t="s">
        <v>292</v>
      </c>
      <c r="AT265" s="236" t="s">
        <v>271</v>
      </c>
      <c r="AU265" s="236" t="s">
        <v>77</v>
      </c>
      <c r="AY265" s="4" t="s">
        <v>268</v>
      </c>
      <c r="BE265" s="237">
        <f t="shared" si="4"/>
        <v>0</v>
      </c>
      <c r="BF265" s="237">
        <f t="shared" si="5"/>
        <v>0</v>
      </c>
      <c r="BG265" s="237">
        <f t="shared" si="6"/>
        <v>0</v>
      </c>
      <c r="BH265" s="237">
        <f t="shared" si="7"/>
        <v>0</v>
      </c>
      <c r="BI265" s="237">
        <f t="shared" si="8"/>
        <v>0</v>
      </c>
      <c r="BJ265" s="4" t="s">
        <v>75</v>
      </c>
      <c r="BK265" s="237">
        <f t="shared" si="9"/>
        <v>0</v>
      </c>
      <c r="BL265" s="4" t="s">
        <v>292</v>
      </c>
      <c r="BM265" s="236" t="s">
        <v>566</v>
      </c>
    </row>
    <row r="266" spans="2:65" s="1" customFormat="1">
      <c r="B266" s="14"/>
      <c r="D266" s="238" t="s">
        <v>277</v>
      </c>
      <c r="F266" s="239" t="s">
        <v>567</v>
      </c>
      <c r="L266" s="14"/>
      <c r="M266" s="240"/>
      <c r="T266" s="142"/>
      <c r="AT266" s="4" t="s">
        <v>277</v>
      </c>
      <c r="AU266" s="4" t="s">
        <v>77</v>
      </c>
    </row>
    <row r="267" spans="2:65" s="1" customFormat="1" ht="16.5" customHeight="1">
      <c r="B267" s="14"/>
      <c r="C267" s="262" t="s">
        <v>591</v>
      </c>
      <c r="D267" s="262" t="s">
        <v>383</v>
      </c>
      <c r="E267" s="263" t="s">
        <v>569</v>
      </c>
      <c r="F267" s="264" t="s">
        <v>570</v>
      </c>
      <c r="G267" s="265" t="s">
        <v>317</v>
      </c>
      <c r="H267" s="266">
        <v>1</v>
      </c>
      <c r="I267" s="24"/>
      <c r="J267" s="268">
        <f>ROUND(I267*H267,2)</f>
        <v>0</v>
      </c>
      <c r="K267" s="264" t="s">
        <v>274</v>
      </c>
      <c r="L267" s="269"/>
      <c r="M267" s="270" t="s">
        <v>3</v>
      </c>
      <c r="N267" s="271" t="s">
        <v>39</v>
      </c>
      <c r="P267" s="234">
        <f>O267*H267</f>
        <v>0</v>
      </c>
      <c r="Q267" s="234">
        <v>2.8E-3</v>
      </c>
      <c r="R267" s="234">
        <f>Q267*H267</f>
        <v>2.8E-3</v>
      </c>
      <c r="S267" s="234">
        <v>0</v>
      </c>
      <c r="T267" s="235">
        <f>S267*H267</f>
        <v>0</v>
      </c>
      <c r="AR267" s="236" t="s">
        <v>470</v>
      </c>
      <c r="AT267" s="236" t="s">
        <v>383</v>
      </c>
      <c r="AU267" s="236" t="s">
        <v>77</v>
      </c>
      <c r="AY267" s="4" t="s">
        <v>268</v>
      </c>
      <c r="BE267" s="237">
        <f>IF(N267="základní",J267,0)</f>
        <v>0</v>
      </c>
      <c r="BF267" s="237">
        <f>IF(N267="snížená",J267,0)</f>
        <v>0</v>
      </c>
      <c r="BG267" s="237">
        <f>IF(N267="zákl. přenesená",J267,0)</f>
        <v>0</v>
      </c>
      <c r="BH267" s="237">
        <f>IF(N267="sníž. přenesená",J267,0)</f>
        <v>0</v>
      </c>
      <c r="BI267" s="237">
        <f>IF(N267="nulová",J267,0)</f>
        <v>0</v>
      </c>
      <c r="BJ267" s="4" t="s">
        <v>75</v>
      </c>
      <c r="BK267" s="237">
        <f>ROUND(I267*H267,2)</f>
        <v>0</v>
      </c>
      <c r="BL267" s="4" t="s">
        <v>292</v>
      </c>
      <c r="BM267" s="236" t="s">
        <v>571</v>
      </c>
    </row>
    <row r="268" spans="2:65" s="214" customFormat="1" ht="22.9" customHeight="1">
      <c r="B268" s="213"/>
      <c r="D268" s="215" t="s">
        <v>67</v>
      </c>
      <c r="E268" s="223" t="s">
        <v>572</v>
      </c>
      <c r="F268" s="223" t="s">
        <v>573</v>
      </c>
      <c r="J268" s="224">
        <f>BK268</f>
        <v>0</v>
      </c>
      <c r="L268" s="213"/>
      <c r="M268" s="218"/>
      <c r="P268" s="219">
        <f>P269+P270+P271</f>
        <v>0</v>
      </c>
      <c r="R268" s="219">
        <f>R269+R270+R271</f>
        <v>4.4611119540000001E-2</v>
      </c>
      <c r="T268" s="220">
        <f>T269+T270+T271</f>
        <v>0</v>
      </c>
      <c r="AR268" s="215" t="s">
        <v>77</v>
      </c>
      <c r="AT268" s="221" t="s">
        <v>67</v>
      </c>
      <c r="AU268" s="221" t="s">
        <v>75</v>
      </c>
      <c r="AY268" s="215" t="s">
        <v>268</v>
      </c>
      <c r="BK268" s="222">
        <f>BK269+BK270+BK271</f>
        <v>0</v>
      </c>
    </row>
    <row r="269" spans="2:65" s="1" customFormat="1" ht="78" customHeight="1">
      <c r="B269" s="14"/>
      <c r="C269" s="225" t="s">
        <v>597</v>
      </c>
      <c r="D269" s="225" t="s">
        <v>271</v>
      </c>
      <c r="E269" s="226" t="s">
        <v>575</v>
      </c>
      <c r="F269" s="227" t="s">
        <v>576</v>
      </c>
      <c r="G269" s="228" t="s">
        <v>353</v>
      </c>
      <c r="H269" s="229">
        <v>4.4999999999999998E-2</v>
      </c>
      <c r="I269" s="22"/>
      <c r="J269" s="231">
        <f>ROUND(I269*H269,2)</f>
        <v>0</v>
      </c>
      <c r="K269" s="227" t="s">
        <v>274</v>
      </c>
      <c r="L269" s="14"/>
      <c r="M269" s="232" t="s">
        <v>3</v>
      </c>
      <c r="N269" s="233" t="s">
        <v>39</v>
      </c>
      <c r="P269" s="234">
        <f>O269*H269</f>
        <v>0</v>
      </c>
      <c r="Q269" s="234">
        <v>0</v>
      </c>
      <c r="R269" s="234">
        <f>Q269*H269</f>
        <v>0</v>
      </c>
      <c r="S269" s="234">
        <v>0</v>
      </c>
      <c r="T269" s="235">
        <f>S269*H269</f>
        <v>0</v>
      </c>
      <c r="AR269" s="236" t="s">
        <v>292</v>
      </c>
      <c r="AT269" s="236" t="s">
        <v>271</v>
      </c>
      <c r="AU269" s="236" t="s">
        <v>77</v>
      </c>
      <c r="AY269" s="4" t="s">
        <v>268</v>
      </c>
      <c r="BE269" s="237">
        <f>IF(N269="základní",J269,0)</f>
        <v>0</v>
      </c>
      <c r="BF269" s="237">
        <f>IF(N269="snížená",J269,0)</f>
        <v>0</v>
      </c>
      <c r="BG269" s="237">
        <f>IF(N269="zákl. přenesená",J269,0)</f>
        <v>0</v>
      </c>
      <c r="BH269" s="237">
        <f>IF(N269="sníž. přenesená",J269,0)</f>
        <v>0</v>
      </c>
      <c r="BI269" s="237">
        <f>IF(N269="nulová",J269,0)</f>
        <v>0</v>
      </c>
      <c r="BJ269" s="4" t="s">
        <v>75</v>
      </c>
      <c r="BK269" s="237">
        <f>ROUND(I269*H269,2)</f>
        <v>0</v>
      </c>
      <c r="BL269" s="4" t="s">
        <v>292</v>
      </c>
      <c r="BM269" s="236" t="s">
        <v>577</v>
      </c>
    </row>
    <row r="270" spans="2:65" s="1" customFormat="1">
      <c r="B270" s="14"/>
      <c r="D270" s="238" t="s">
        <v>277</v>
      </c>
      <c r="F270" s="239" t="s">
        <v>578</v>
      </c>
      <c r="L270" s="14"/>
      <c r="M270" s="240"/>
      <c r="T270" s="142"/>
      <c r="AT270" s="4" t="s">
        <v>277</v>
      </c>
      <c r="AU270" s="4" t="s">
        <v>77</v>
      </c>
    </row>
    <row r="271" spans="2:65" s="214" customFormat="1" ht="20.85" customHeight="1">
      <c r="B271" s="213"/>
      <c r="D271" s="215" t="s">
        <v>67</v>
      </c>
      <c r="E271" s="223" t="s">
        <v>579</v>
      </c>
      <c r="F271" s="223" t="s">
        <v>580</v>
      </c>
      <c r="J271" s="224">
        <f>BK271</f>
        <v>0</v>
      </c>
      <c r="L271" s="213"/>
      <c r="M271" s="218"/>
      <c r="P271" s="219">
        <f>SUM(P272:P297)</f>
        <v>0</v>
      </c>
      <c r="R271" s="219">
        <f>SUM(R272:R297)</f>
        <v>4.4611119540000001E-2</v>
      </c>
      <c r="T271" s="220">
        <f>SUM(T272:T297)</f>
        <v>0</v>
      </c>
      <c r="AR271" s="215" t="s">
        <v>77</v>
      </c>
      <c r="AT271" s="221" t="s">
        <v>67</v>
      </c>
      <c r="AU271" s="221" t="s">
        <v>77</v>
      </c>
      <c r="AY271" s="215" t="s">
        <v>268</v>
      </c>
      <c r="BK271" s="222">
        <f>SUM(BK272:BK297)</f>
        <v>0</v>
      </c>
    </row>
    <row r="272" spans="2:65" s="1" customFormat="1" ht="49.15" customHeight="1">
      <c r="B272" s="14"/>
      <c r="C272" s="225" t="s">
        <v>601</v>
      </c>
      <c r="D272" s="225" t="s">
        <v>271</v>
      </c>
      <c r="E272" s="226" t="s">
        <v>582</v>
      </c>
      <c r="F272" s="227" t="s">
        <v>583</v>
      </c>
      <c r="G272" s="228" t="s">
        <v>184</v>
      </c>
      <c r="H272" s="229">
        <v>2.7269999999999999</v>
      </c>
      <c r="I272" s="22"/>
      <c r="J272" s="231">
        <f>ROUND(I272*H272,2)</f>
        <v>0</v>
      </c>
      <c r="K272" s="227" t="s">
        <v>274</v>
      </c>
      <c r="L272" s="14"/>
      <c r="M272" s="232" t="s">
        <v>3</v>
      </c>
      <c r="N272" s="233" t="s">
        <v>39</v>
      </c>
      <c r="P272" s="234">
        <f>O272*H272</f>
        <v>0</v>
      </c>
      <c r="Q272" s="234">
        <v>1.259502E-2</v>
      </c>
      <c r="R272" s="234">
        <f>Q272*H272</f>
        <v>3.4346619539999998E-2</v>
      </c>
      <c r="S272" s="234">
        <v>0</v>
      </c>
      <c r="T272" s="235">
        <f>S272*H272</f>
        <v>0</v>
      </c>
      <c r="AR272" s="236" t="s">
        <v>292</v>
      </c>
      <c r="AT272" s="236" t="s">
        <v>271</v>
      </c>
      <c r="AU272" s="236" t="s">
        <v>186</v>
      </c>
      <c r="AY272" s="4" t="s">
        <v>268</v>
      </c>
      <c r="BE272" s="237">
        <f>IF(N272="základní",J272,0)</f>
        <v>0</v>
      </c>
      <c r="BF272" s="237">
        <f>IF(N272="snížená",J272,0)</f>
        <v>0</v>
      </c>
      <c r="BG272" s="237">
        <f>IF(N272="zákl. přenesená",J272,0)</f>
        <v>0</v>
      </c>
      <c r="BH272" s="237">
        <f>IF(N272="sníž. přenesená",J272,0)</f>
        <v>0</v>
      </c>
      <c r="BI272" s="237">
        <f>IF(N272="nulová",J272,0)</f>
        <v>0</v>
      </c>
      <c r="BJ272" s="4" t="s">
        <v>75</v>
      </c>
      <c r="BK272" s="237">
        <f>ROUND(I272*H272,2)</f>
        <v>0</v>
      </c>
      <c r="BL272" s="4" t="s">
        <v>292</v>
      </c>
      <c r="BM272" s="236" t="s">
        <v>1877</v>
      </c>
    </row>
    <row r="273" spans="2:65" s="1" customFormat="1">
      <c r="B273" s="14"/>
      <c r="D273" s="238" t="s">
        <v>277</v>
      </c>
      <c r="F273" s="239" t="s">
        <v>585</v>
      </c>
      <c r="L273" s="14"/>
      <c r="M273" s="240"/>
      <c r="T273" s="142"/>
      <c r="AT273" s="4" t="s">
        <v>277</v>
      </c>
      <c r="AU273" s="4" t="s">
        <v>186</v>
      </c>
    </row>
    <row r="274" spans="2:65" s="242" customFormat="1">
      <c r="B274" s="241"/>
      <c r="D274" s="243" t="s">
        <v>279</v>
      </c>
      <c r="E274" s="244" t="s">
        <v>3</v>
      </c>
      <c r="F274" s="245" t="s">
        <v>191</v>
      </c>
      <c r="H274" s="246">
        <v>2.7269999999999999</v>
      </c>
      <c r="L274" s="241"/>
      <c r="M274" s="247"/>
      <c r="T274" s="248"/>
      <c r="AT274" s="244" t="s">
        <v>279</v>
      </c>
      <c r="AU274" s="244" t="s">
        <v>186</v>
      </c>
      <c r="AV274" s="242" t="s">
        <v>77</v>
      </c>
      <c r="AW274" s="242" t="s">
        <v>30</v>
      </c>
      <c r="AX274" s="242" t="s">
        <v>75</v>
      </c>
      <c r="AY274" s="244" t="s">
        <v>268</v>
      </c>
    </row>
    <row r="275" spans="2:65" s="1" customFormat="1" ht="37.9" customHeight="1">
      <c r="B275" s="14"/>
      <c r="C275" s="225" t="s">
        <v>607</v>
      </c>
      <c r="D275" s="225" t="s">
        <v>271</v>
      </c>
      <c r="E275" s="226" t="s">
        <v>587</v>
      </c>
      <c r="F275" s="227" t="s">
        <v>588</v>
      </c>
      <c r="G275" s="228" t="s">
        <v>184</v>
      </c>
      <c r="H275" s="229">
        <v>2.7269999999999999</v>
      </c>
      <c r="I275" s="22"/>
      <c r="J275" s="231">
        <f>ROUND(I275*H275,2)</f>
        <v>0</v>
      </c>
      <c r="K275" s="227" t="s">
        <v>274</v>
      </c>
      <c r="L275" s="14"/>
      <c r="M275" s="232" t="s">
        <v>3</v>
      </c>
      <c r="N275" s="233" t="s">
        <v>39</v>
      </c>
      <c r="P275" s="234">
        <f>O275*H275</f>
        <v>0</v>
      </c>
      <c r="Q275" s="234">
        <v>1E-4</v>
      </c>
      <c r="R275" s="234">
        <f>Q275*H275</f>
        <v>2.7270000000000001E-4</v>
      </c>
      <c r="S275" s="234">
        <v>0</v>
      </c>
      <c r="T275" s="235">
        <f>S275*H275</f>
        <v>0</v>
      </c>
      <c r="AR275" s="236" t="s">
        <v>292</v>
      </c>
      <c r="AT275" s="236" t="s">
        <v>271</v>
      </c>
      <c r="AU275" s="236" t="s">
        <v>186</v>
      </c>
      <c r="AY275" s="4" t="s">
        <v>268</v>
      </c>
      <c r="BE275" s="237">
        <f>IF(N275="základní",J275,0)</f>
        <v>0</v>
      </c>
      <c r="BF275" s="237">
        <f>IF(N275="snížená",J275,0)</f>
        <v>0</v>
      </c>
      <c r="BG275" s="237">
        <f>IF(N275="zákl. přenesená",J275,0)</f>
        <v>0</v>
      </c>
      <c r="BH275" s="237">
        <f>IF(N275="sníž. přenesená",J275,0)</f>
        <v>0</v>
      </c>
      <c r="BI275" s="237">
        <f>IF(N275="nulová",J275,0)</f>
        <v>0</v>
      </c>
      <c r="BJ275" s="4" t="s">
        <v>75</v>
      </c>
      <c r="BK275" s="237">
        <f>ROUND(I275*H275,2)</f>
        <v>0</v>
      </c>
      <c r="BL275" s="4" t="s">
        <v>292</v>
      </c>
      <c r="BM275" s="236" t="s">
        <v>1878</v>
      </c>
    </row>
    <row r="276" spans="2:65" s="1" customFormat="1">
      <c r="B276" s="14"/>
      <c r="D276" s="238" t="s">
        <v>277</v>
      </c>
      <c r="F276" s="239" t="s">
        <v>590</v>
      </c>
      <c r="L276" s="14"/>
      <c r="M276" s="240"/>
      <c r="T276" s="142"/>
      <c r="AT276" s="4" t="s">
        <v>277</v>
      </c>
      <c r="AU276" s="4" t="s">
        <v>186</v>
      </c>
    </row>
    <row r="277" spans="2:65" s="242" customFormat="1">
      <c r="B277" s="241"/>
      <c r="D277" s="243" t="s">
        <v>279</v>
      </c>
      <c r="E277" s="244" t="s">
        <v>3</v>
      </c>
      <c r="F277" s="245" t="s">
        <v>191</v>
      </c>
      <c r="H277" s="246">
        <v>2.7269999999999999</v>
      </c>
      <c r="L277" s="241"/>
      <c r="M277" s="247"/>
      <c r="T277" s="248"/>
      <c r="AT277" s="244" t="s">
        <v>279</v>
      </c>
      <c r="AU277" s="244" t="s">
        <v>186</v>
      </c>
      <c r="AV277" s="242" t="s">
        <v>77</v>
      </c>
      <c r="AW277" s="242" t="s">
        <v>30</v>
      </c>
      <c r="AX277" s="242" t="s">
        <v>68</v>
      </c>
      <c r="AY277" s="244" t="s">
        <v>268</v>
      </c>
    </row>
    <row r="278" spans="2:65" s="250" customFormat="1">
      <c r="B278" s="249"/>
      <c r="D278" s="243" t="s">
        <v>279</v>
      </c>
      <c r="E278" s="251" t="s">
        <v>3</v>
      </c>
      <c r="F278" s="252" t="s">
        <v>298</v>
      </c>
      <c r="H278" s="253">
        <v>2.7269999999999999</v>
      </c>
      <c r="L278" s="249"/>
      <c r="M278" s="254"/>
      <c r="T278" s="255"/>
      <c r="AT278" s="251" t="s">
        <v>279</v>
      </c>
      <c r="AU278" s="251" t="s">
        <v>186</v>
      </c>
      <c r="AV278" s="250" t="s">
        <v>275</v>
      </c>
      <c r="AW278" s="250" t="s">
        <v>30</v>
      </c>
      <c r="AX278" s="250" t="s">
        <v>75</v>
      </c>
      <c r="AY278" s="251" t="s">
        <v>268</v>
      </c>
    </row>
    <row r="279" spans="2:65" s="1" customFormat="1" ht="24.2" customHeight="1">
      <c r="B279" s="14"/>
      <c r="C279" s="225" t="s">
        <v>613</v>
      </c>
      <c r="D279" s="225" t="s">
        <v>271</v>
      </c>
      <c r="E279" s="226" t="s">
        <v>1450</v>
      </c>
      <c r="F279" s="227" t="s">
        <v>1451</v>
      </c>
      <c r="G279" s="228" t="s">
        <v>184</v>
      </c>
      <c r="H279" s="229">
        <v>2.7269999999999999</v>
      </c>
      <c r="I279" s="22"/>
      <c r="J279" s="231">
        <f>ROUND(I279*H279,2)</f>
        <v>0</v>
      </c>
      <c r="K279" s="227" t="s">
        <v>274</v>
      </c>
      <c r="L279" s="14"/>
      <c r="M279" s="232" t="s">
        <v>3</v>
      </c>
      <c r="N279" s="233" t="s">
        <v>39</v>
      </c>
      <c r="P279" s="234">
        <f>O279*H279</f>
        <v>0</v>
      </c>
      <c r="Q279" s="234">
        <v>0</v>
      </c>
      <c r="R279" s="234">
        <f>Q279*H279</f>
        <v>0</v>
      </c>
      <c r="S279" s="234">
        <v>0</v>
      </c>
      <c r="T279" s="235">
        <f>S279*H279</f>
        <v>0</v>
      </c>
      <c r="AR279" s="236" t="s">
        <v>292</v>
      </c>
      <c r="AT279" s="236" t="s">
        <v>271</v>
      </c>
      <c r="AU279" s="236" t="s">
        <v>186</v>
      </c>
      <c r="AY279" s="4" t="s">
        <v>268</v>
      </c>
      <c r="BE279" s="237">
        <f>IF(N279="základní",J279,0)</f>
        <v>0</v>
      </c>
      <c r="BF279" s="237">
        <f>IF(N279="snížená",J279,0)</f>
        <v>0</v>
      </c>
      <c r="BG279" s="237">
        <f>IF(N279="zákl. přenesená",J279,0)</f>
        <v>0</v>
      </c>
      <c r="BH279" s="237">
        <f>IF(N279="sníž. přenesená",J279,0)</f>
        <v>0</v>
      </c>
      <c r="BI279" s="237">
        <f>IF(N279="nulová",J279,0)</f>
        <v>0</v>
      </c>
      <c r="BJ279" s="4" t="s">
        <v>75</v>
      </c>
      <c r="BK279" s="237">
        <f>ROUND(I279*H279,2)</f>
        <v>0</v>
      </c>
      <c r="BL279" s="4" t="s">
        <v>292</v>
      </c>
      <c r="BM279" s="236" t="s">
        <v>1879</v>
      </c>
    </row>
    <row r="280" spans="2:65" s="1" customFormat="1">
      <c r="B280" s="14"/>
      <c r="D280" s="238" t="s">
        <v>277</v>
      </c>
      <c r="F280" s="239" t="s">
        <v>1453</v>
      </c>
      <c r="L280" s="14"/>
      <c r="M280" s="240"/>
      <c r="T280" s="142"/>
      <c r="AT280" s="4" t="s">
        <v>277</v>
      </c>
      <c r="AU280" s="4" t="s">
        <v>186</v>
      </c>
    </row>
    <row r="281" spans="2:65" s="242" customFormat="1">
      <c r="B281" s="241"/>
      <c r="D281" s="243" t="s">
        <v>279</v>
      </c>
      <c r="E281" s="244" t="s">
        <v>3</v>
      </c>
      <c r="F281" s="245" t="s">
        <v>191</v>
      </c>
      <c r="H281" s="246">
        <v>2.7269999999999999</v>
      </c>
      <c r="L281" s="241"/>
      <c r="M281" s="247"/>
      <c r="T281" s="248"/>
      <c r="AT281" s="244" t="s">
        <v>279</v>
      </c>
      <c r="AU281" s="244" t="s">
        <v>186</v>
      </c>
      <c r="AV281" s="242" t="s">
        <v>77</v>
      </c>
      <c r="AW281" s="242" t="s">
        <v>30</v>
      </c>
      <c r="AX281" s="242" t="s">
        <v>75</v>
      </c>
      <c r="AY281" s="244" t="s">
        <v>268</v>
      </c>
    </row>
    <row r="282" spans="2:65" s="1" customFormat="1" ht="44.25" customHeight="1">
      <c r="B282" s="14"/>
      <c r="C282" s="225" t="s">
        <v>620</v>
      </c>
      <c r="D282" s="225" t="s">
        <v>271</v>
      </c>
      <c r="E282" s="226" t="s">
        <v>1880</v>
      </c>
      <c r="F282" s="227" t="s">
        <v>1881</v>
      </c>
      <c r="G282" s="228" t="s">
        <v>379</v>
      </c>
      <c r="H282" s="229">
        <v>1.21</v>
      </c>
      <c r="I282" s="22"/>
      <c r="J282" s="231">
        <f>ROUND(I282*H282,2)</f>
        <v>0</v>
      </c>
      <c r="K282" s="227" t="s">
        <v>274</v>
      </c>
      <c r="L282" s="14"/>
      <c r="M282" s="232" t="s">
        <v>3</v>
      </c>
      <c r="N282" s="233" t="s">
        <v>39</v>
      </c>
      <c r="P282" s="234">
        <f>O282*H282</f>
        <v>0</v>
      </c>
      <c r="Q282" s="234">
        <v>4.3800000000000002E-3</v>
      </c>
      <c r="R282" s="234">
        <f>Q282*H282</f>
        <v>5.2998000000000003E-3</v>
      </c>
      <c r="S282" s="234">
        <v>0</v>
      </c>
      <c r="T282" s="235">
        <f>S282*H282</f>
        <v>0</v>
      </c>
      <c r="AR282" s="236" t="s">
        <v>292</v>
      </c>
      <c r="AT282" s="236" t="s">
        <v>271</v>
      </c>
      <c r="AU282" s="236" t="s">
        <v>186</v>
      </c>
      <c r="AY282" s="4" t="s">
        <v>268</v>
      </c>
      <c r="BE282" s="237">
        <f>IF(N282="základní",J282,0)</f>
        <v>0</v>
      </c>
      <c r="BF282" s="237">
        <f>IF(N282="snížená",J282,0)</f>
        <v>0</v>
      </c>
      <c r="BG282" s="237">
        <f>IF(N282="zákl. přenesená",J282,0)</f>
        <v>0</v>
      </c>
      <c r="BH282" s="237">
        <f>IF(N282="sníž. přenesená",J282,0)</f>
        <v>0</v>
      </c>
      <c r="BI282" s="237">
        <f>IF(N282="nulová",J282,0)</f>
        <v>0</v>
      </c>
      <c r="BJ282" s="4" t="s">
        <v>75</v>
      </c>
      <c r="BK282" s="237">
        <f>ROUND(I282*H282,2)</f>
        <v>0</v>
      </c>
      <c r="BL282" s="4" t="s">
        <v>292</v>
      </c>
      <c r="BM282" s="236" t="s">
        <v>1882</v>
      </c>
    </row>
    <row r="283" spans="2:65" s="1" customFormat="1">
      <c r="B283" s="14"/>
      <c r="D283" s="238" t="s">
        <v>277</v>
      </c>
      <c r="F283" s="239" t="s">
        <v>1883</v>
      </c>
      <c r="L283" s="14"/>
      <c r="M283" s="240"/>
      <c r="T283" s="142"/>
      <c r="AT283" s="4" t="s">
        <v>277</v>
      </c>
      <c r="AU283" s="4" t="s">
        <v>186</v>
      </c>
    </row>
    <row r="284" spans="2:65" s="242" customFormat="1">
      <c r="B284" s="241"/>
      <c r="D284" s="243" t="s">
        <v>279</v>
      </c>
      <c r="E284" s="244" t="s">
        <v>3</v>
      </c>
      <c r="F284" s="245" t="s">
        <v>1884</v>
      </c>
      <c r="H284" s="246">
        <v>1.21</v>
      </c>
      <c r="L284" s="241"/>
      <c r="M284" s="247"/>
      <c r="T284" s="248"/>
      <c r="AT284" s="244" t="s">
        <v>279</v>
      </c>
      <c r="AU284" s="244" t="s">
        <v>186</v>
      </c>
      <c r="AV284" s="242" t="s">
        <v>77</v>
      </c>
      <c r="AW284" s="242" t="s">
        <v>30</v>
      </c>
      <c r="AX284" s="242" t="s">
        <v>75</v>
      </c>
      <c r="AY284" s="244" t="s">
        <v>268</v>
      </c>
    </row>
    <row r="285" spans="2:65" s="1" customFormat="1" ht="37.9" customHeight="1">
      <c r="B285" s="14"/>
      <c r="C285" s="225" t="s">
        <v>375</v>
      </c>
      <c r="D285" s="225" t="s">
        <v>271</v>
      </c>
      <c r="E285" s="226" t="s">
        <v>1885</v>
      </c>
      <c r="F285" s="227" t="s">
        <v>1886</v>
      </c>
      <c r="G285" s="228" t="s">
        <v>317</v>
      </c>
      <c r="H285" s="229">
        <v>1</v>
      </c>
      <c r="I285" s="22"/>
      <c r="J285" s="231">
        <f>ROUND(I285*H285,2)</f>
        <v>0</v>
      </c>
      <c r="K285" s="227" t="s">
        <v>274</v>
      </c>
      <c r="L285" s="14"/>
      <c r="M285" s="232" t="s">
        <v>3</v>
      </c>
      <c r="N285" s="233" t="s">
        <v>39</v>
      </c>
      <c r="P285" s="234">
        <f>O285*H285</f>
        <v>0</v>
      </c>
      <c r="Q285" s="234">
        <v>3.0000000000000001E-5</v>
      </c>
      <c r="R285" s="234">
        <f>Q285*H285</f>
        <v>3.0000000000000001E-5</v>
      </c>
      <c r="S285" s="234">
        <v>0</v>
      </c>
      <c r="T285" s="235">
        <f>S285*H285</f>
        <v>0</v>
      </c>
      <c r="AR285" s="236" t="s">
        <v>292</v>
      </c>
      <c r="AT285" s="236" t="s">
        <v>271</v>
      </c>
      <c r="AU285" s="236" t="s">
        <v>186</v>
      </c>
      <c r="AY285" s="4" t="s">
        <v>268</v>
      </c>
      <c r="BE285" s="237">
        <f>IF(N285="základní",J285,0)</f>
        <v>0</v>
      </c>
      <c r="BF285" s="237">
        <f>IF(N285="snížená",J285,0)</f>
        <v>0</v>
      </c>
      <c r="BG285" s="237">
        <f>IF(N285="zákl. přenesená",J285,0)</f>
        <v>0</v>
      </c>
      <c r="BH285" s="237">
        <f>IF(N285="sníž. přenesená",J285,0)</f>
        <v>0</v>
      </c>
      <c r="BI285" s="237">
        <f>IF(N285="nulová",J285,0)</f>
        <v>0</v>
      </c>
      <c r="BJ285" s="4" t="s">
        <v>75</v>
      </c>
      <c r="BK285" s="237">
        <f>ROUND(I285*H285,2)</f>
        <v>0</v>
      </c>
      <c r="BL285" s="4" t="s">
        <v>292</v>
      </c>
      <c r="BM285" s="236" t="s">
        <v>1887</v>
      </c>
    </row>
    <row r="286" spans="2:65" s="1" customFormat="1">
      <c r="B286" s="14"/>
      <c r="D286" s="238" t="s">
        <v>277</v>
      </c>
      <c r="F286" s="239" t="s">
        <v>1888</v>
      </c>
      <c r="L286" s="14"/>
      <c r="M286" s="240"/>
      <c r="T286" s="142"/>
      <c r="AT286" s="4" t="s">
        <v>277</v>
      </c>
      <c r="AU286" s="4" t="s">
        <v>186</v>
      </c>
    </row>
    <row r="287" spans="2:65" s="242" customFormat="1">
      <c r="B287" s="241"/>
      <c r="D287" s="243" t="s">
        <v>279</v>
      </c>
      <c r="E287" s="244" t="s">
        <v>3</v>
      </c>
      <c r="F287" s="245" t="s">
        <v>1889</v>
      </c>
      <c r="H287" s="246">
        <v>1</v>
      </c>
      <c r="L287" s="241"/>
      <c r="M287" s="247"/>
      <c r="T287" s="248"/>
      <c r="AT287" s="244" t="s">
        <v>279</v>
      </c>
      <c r="AU287" s="244" t="s">
        <v>186</v>
      </c>
      <c r="AV287" s="242" t="s">
        <v>77</v>
      </c>
      <c r="AW287" s="242" t="s">
        <v>30</v>
      </c>
      <c r="AX287" s="242" t="s">
        <v>75</v>
      </c>
      <c r="AY287" s="244" t="s">
        <v>268</v>
      </c>
    </row>
    <row r="288" spans="2:65" s="1" customFormat="1" ht="24.2" customHeight="1">
      <c r="B288" s="14"/>
      <c r="C288" s="262" t="s">
        <v>631</v>
      </c>
      <c r="D288" s="262" t="s">
        <v>383</v>
      </c>
      <c r="E288" s="263" t="s">
        <v>1890</v>
      </c>
      <c r="F288" s="264" t="s">
        <v>1891</v>
      </c>
      <c r="G288" s="265" t="s">
        <v>317</v>
      </c>
      <c r="H288" s="266">
        <v>1</v>
      </c>
      <c r="I288" s="24"/>
      <c r="J288" s="268">
        <f>ROUND(I288*H288,2)</f>
        <v>0</v>
      </c>
      <c r="K288" s="264" t="s">
        <v>274</v>
      </c>
      <c r="L288" s="269"/>
      <c r="M288" s="270" t="s">
        <v>3</v>
      </c>
      <c r="N288" s="271" t="s">
        <v>39</v>
      </c>
      <c r="P288" s="234">
        <f>O288*H288</f>
        <v>0</v>
      </c>
      <c r="Q288" s="234">
        <v>1.1999999999999999E-3</v>
      </c>
      <c r="R288" s="234">
        <f>Q288*H288</f>
        <v>1.1999999999999999E-3</v>
      </c>
      <c r="S288" s="234">
        <v>0</v>
      </c>
      <c r="T288" s="235">
        <f>S288*H288</f>
        <v>0</v>
      </c>
      <c r="AR288" s="236" t="s">
        <v>470</v>
      </c>
      <c r="AT288" s="236" t="s">
        <v>383</v>
      </c>
      <c r="AU288" s="236" t="s">
        <v>186</v>
      </c>
      <c r="AY288" s="4" t="s">
        <v>268</v>
      </c>
      <c r="BE288" s="237">
        <f>IF(N288="základní",J288,0)</f>
        <v>0</v>
      </c>
      <c r="BF288" s="237">
        <f>IF(N288="snížená",J288,0)</f>
        <v>0</v>
      </c>
      <c r="BG288" s="237">
        <f>IF(N288="zákl. přenesená",J288,0)</f>
        <v>0</v>
      </c>
      <c r="BH288" s="237">
        <f>IF(N288="sníž. přenesená",J288,0)</f>
        <v>0</v>
      </c>
      <c r="BI288" s="237">
        <f>IF(N288="nulová",J288,0)</f>
        <v>0</v>
      </c>
      <c r="BJ288" s="4" t="s">
        <v>75</v>
      </c>
      <c r="BK288" s="237">
        <f>ROUND(I288*H288,2)</f>
        <v>0</v>
      </c>
      <c r="BL288" s="4" t="s">
        <v>292</v>
      </c>
      <c r="BM288" s="236" t="s">
        <v>1892</v>
      </c>
    </row>
    <row r="289" spans="2:65" s="1" customFormat="1" ht="37.9" customHeight="1">
      <c r="B289" s="14"/>
      <c r="C289" s="225" t="s">
        <v>439</v>
      </c>
      <c r="D289" s="225" t="s">
        <v>271</v>
      </c>
      <c r="E289" s="226" t="s">
        <v>1893</v>
      </c>
      <c r="F289" s="227" t="s">
        <v>1894</v>
      </c>
      <c r="G289" s="228" t="s">
        <v>317</v>
      </c>
      <c r="H289" s="229">
        <v>1</v>
      </c>
      <c r="I289" s="22"/>
      <c r="J289" s="231">
        <f>ROUND(I289*H289,2)</f>
        <v>0</v>
      </c>
      <c r="K289" s="227" t="s">
        <v>274</v>
      </c>
      <c r="L289" s="14"/>
      <c r="M289" s="232" t="s">
        <v>3</v>
      </c>
      <c r="N289" s="233" t="s">
        <v>39</v>
      </c>
      <c r="P289" s="234">
        <f>O289*H289</f>
        <v>0</v>
      </c>
      <c r="Q289" s="234">
        <v>3.0000000000000001E-5</v>
      </c>
      <c r="R289" s="234">
        <f>Q289*H289</f>
        <v>3.0000000000000001E-5</v>
      </c>
      <c r="S289" s="234">
        <v>0</v>
      </c>
      <c r="T289" s="235">
        <f>S289*H289</f>
        <v>0</v>
      </c>
      <c r="AR289" s="236" t="s">
        <v>292</v>
      </c>
      <c r="AT289" s="236" t="s">
        <v>271</v>
      </c>
      <c r="AU289" s="236" t="s">
        <v>186</v>
      </c>
      <c r="AY289" s="4" t="s">
        <v>268</v>
      </c>
      <c r="BE289" s="237">
        <f>IF(N289="základní",J289,0)</f>
        <v>0</v>
      </c>
      <c r="BF289" s="237">
        <f>IF(N289="snížená",J289,0)</f>
        <v>0</v>
      </c>
      <c r="BG289" s="237">
        <f>IF(N289="zákl. přenesená",J289,0)</f>
        <v>0</v>
      </c>
      <c r="BH289" s="237">
        <f>IF(N289="sníž. přenesená",J289,0)</f>
        <v>0</v>
      </c>
      <c r="BI289" s="237">
        <f>IF(N289="nulová",J289,0)</f>
        <v>0</v>
      </c>
      <c r="BJ289" s="4" t="s">
        <v>75</v>
      </c>
      <c r="BK289" s="237">
        <f>ROUND(I289*H289,2)</f>
        <v>0</v>
      </c>
      <c r="BL289" s="4" t="s">
        <v>292</v>
      </c>
      <c r="BM289" s="236" t="s">
        <v>1895</v>
      </c>
    </row>
    <row r="290" spans="2:65" s="1" customFormat="1">
      <c r="B290" s="14"/>
      <c r="D290" s="238" t="s">
        <v>277</v>
      </c>
      <c r="F290" s="239" t="s">
        <v>1896</v>
      </c>
      <c r="L290" s="14"/>
      <c r="M290" s="240"/>
      <c r="T290" s="142"/>
      <c r="AT290" s="4" t="s">
        <v>277</v>
      </c>
      <c r="AU290" s="4" t="s">
        <v>186</v>
      </c>
    </row>
    <row r="291" spans="2:65" s="257" customFormat="1">
      <c r="B291" s="256"/>
      <c r="D291" s="243" t="s">
        <v>279</v>
      </c>
      <c r="E291" s="258" t="s">
        <v>3</v>
      </c>
      <c r="F291" s="259" t="s">
        <v>1897</v>
      </c>
      <c r="H291" s="258" t="s">
        <v>3</v>
      </c>
      <c r="L291" s="256"/>
      <c r="M291" s="260"/>
      <c r="T291" s="261"/>
      <c r="AT291" s="258" t="s">
        <v>279</v>
      </c>
      <c r="AU291" s="258" t="s">
        <v>186</v>
      </c>
      <c r="AV291" s="257" t="s">
        <v>75</v>
      </c>
      <c r="AW291" s="257" t="s">
        <v>30</v>
      </c>
      <c r="AX291" s="257" t="s">
        <v>68</v>
      </c>
      <c r="AY291" s="258" t="s">
        <v>268</v>
      </c>
    </row>
    <row r="292" spans="2:65" s="242" customFormat="1">
      <c r="B292" s="241"/>
      <c r="D292" s="243" t="s">
        <v>279</v>
      </c>
      <c r="E292" s="244" t="s">
        <v>3</v>
      </c>
      <c r="F292" s="245" t="s">
        <v>75</v>
      </c>
      <c r="H292" s="246">
        <v>1</v>
      </c>
      <c r="L292" s="241"/>
      <c r="M292" s="247"/>
      <c r="T292" s="248"/>
      <c r="AT292" s="244" t="s">
        <v>279</v>
      </c>
      <c r="AU292" s="244" t="s">
        <v>186</v>
      </c>
      <c r="AV292" s="242" t="s">
        <v>77</v>
      </c>
      <c r="AW292" s="242" t="s">
        <v>30</v>
      </c>
      <c r="AX292" s="242" t="s">
        <v>75</v>
      </c>
      <c r="AY292" s="244" t="s">
        <v>268</v>
      </c>
    </row>
    <row r="293" spans="2:65" s="1" customFormat="1" ht="24.2" customHeight="1">
      <c r="B293" s="14"/>
      <c r="C293" s="262" t="s">
        <v>452</v>
      </c>
      <c r="D293" s="262" t="s">
        <v>383</v>
      </c>
      <c r="E293" s="263" t="s">
        <v>1898</v>
      </c>
      <c r="F293" s="264" t="s">
        <v>1899</v>
      </c>
      <c r="G293" s="265" t="s">
        <v>317</v>
      </c>
      <c r="H293" s="266">
        <v>1</v>
      </c>
      <c r="I293" s="24"/>
      <c r="J293" s="268">
        <f>ROUND(I293*H293,2)</f>
        <v>0</v>
      </c>
      <c r="K293" s="264" t="s">
        <v>274</v>
      </c>
      <c r="L293" s="269"/>
      <c r="M293" s="270" t="s">
        <v>3</v>
      </c>
      <c r="N293" s="271" t="s">
        <v>39</v>
      </c>
      <c r="P293" s="234">
        <f>O293*H293</f>
        <v>0</v>
      </c>
      <c r="Q293" s="234">
        <v>1.4E-3</v>
      </c>
      <c r="R293" s="234">
        <f>Q293*H293</f>
        <v>1.4E-3</v>
      </c>
      <c r="S293" s="234">
        <v>0</v>
      </c>
      <c r="T293" s="235">
        <f>S293*H293</f>
        <v>0</v>
      </c>
      <c r="AR293" s="236" t="s">
        <v>470</v>
      </c>
      <c r="AT293" s="236" t="s">
        <v>383</v>
      </c>
      <c r="AU293" s="236" t="s">
        <v>186</v>
      </c>
      <c r="AY293" s="4" t="s">
        <v>268</v>
      </c>
      <c r="BE293" s="237">
        <f>IF(N293="základní",J293,0)</f>
        <v>0</v>
      </c>
      <c r="BF293" s="237">
        <f>IF(N293="snížená",J293,0)</f>
        <v>0</v>
      </c>
      <c r="BG293" s="237">
        <f>IF(N293="zákl. přenesená",J293,0)</f>
        <v>0</v>
      </c>
      <c r="BH293" s="237">
        <f>IF(N293="sníž. přenesená",J293,0)</f>
        <v>0</v>
      </c>
      <c r="BI293" s="237">
        <f>IF(N293="nulová",J293,0)</f>
        <v>0</v>
      </c>
      <c r="BJ293" s="4" t="s">
        <v>75</v>
      </c>
      <c r="BK293" s="237">
        <f>ROUND(I293*H293,2)</f>
        <v>0</v>
      </c>
      <c r="BL293" s="4" t="s">
        <v>292</v>
      </c>
      <c r="BM293" s="236" t="s">
        <v>1900</v>
      </c>
    </row>
    <row r="294" spans="2:65" s="1" customFormat="1" ht="37.9" customHeight="1">
      <c r="B294" s="14"/>
      <c r="C294" s="225" t="s">
        <v>643</v>
      </c>
      <c r="D294" s="225" t="s">
        <v>271</v>
      </c>
      <c r="E294" s="226" t="s">
        <v>602</v>
      </c>
      <c r="F294" s="227" t="s">
        <v>603</v>
      </c>
      <c r="G294" s="228" t="s">
        <v>317</v>
      </c>
      <c r="H294" s="229">
        <v>1</v>
      </c>
      <c r="I294" s="22"/>
      <c r="J294" s="231">
        <f>ROUND(I294*H294,2)</f>
        <v>0</v>
      </c>
      <c r="K294" s="227" t="s">
        <v>274</v>
      </c>
      <c r="L294" s="14"/>
      <c r="M294" s="232" t="s">
        <v>3</v>
      </c>
      <c r="N294" s="233" t="s">
        <v>39</v>
      </c>
      <c r="P294" s="234">
        <f>O294*H294</f>
        <v>0</v>
      </c>
      <c r="Q294" s="234">
        <v>3.1999999999999999E-5</v>
      </c>
      <c r="R294" s="234">
        <f>Q294*H294</f>
        <v>3.1999999999999999E-5</v>
      </c>
      <c r="S294" s="234">
        <v>0</v>
      </c>
      <c r="T294" s="235">
        <f>S294*H294</f>
        <v>0</v>
      </c>
      <c r="AR294" s="236" t="s">
        <v>292</v>
      </c>
      <c r="AT294" s="236" t="s">
        <v>271</v>
      </c>
      <c r="AU294" s="236" t="s">
        <v>186</v>
      </c>
      <c r="AY294" s="4" t="s">
        <v>268</v>
      </c>
      <c r="BE294" s="237">
        <f>IF(N294="základní",J294,0)</f>
        <v>0</v>
      </c>
      <c r="BF294" s="237">
        <f>IF(N294="snížená",J294,0)</f>
        <v>0</v>
      </c>
      <c r="BG294" s="237">
        <f>IF(N294="zákl. přenesená",J294,0)</f>
        <v>0</v>
      </c>
      <c r="BH294" s="237">
        <f>IF(N294="sníž. přenesená",J294,0)</f>
        <v>0</v>
      </c>
      <c r="BI294" s="237">
        <f>IF(N294="nulová",J294,0)</f>
        <v>0</v>
      </c>
      <c r="BJ294" s="4" t="s">
        <v>75</v>
      </c>
      <c r="BK294" s="237">
        <f>ROUND(I294*H294,2)</f>
        <v>0</v>
      </c>
      <c r="BL294" s="4" t="s">
        <v>292</v>
      </c>
      <c r="BM294" s="236" t="s">
        <v>1901</v>
      </c>
    </row>
    <row r="295" spans="2:65" s="1" customFormat="1">
      <c r="B295" s="14"/>
      <c r="D295" s="238" t="s">
        <v>277</v>
      </c>
      <c r="F295" s="239" t="s">
        <v>605</v>
      </c>
      <c r="L295" s="14"/>
      <c r="M295" s="240"/>
      <c r="T295" s="142"/>
      <c r="AT295" s="4" t="s">
        <v>277</v>
      </c>
      <c r="AU295" s="4" t="s">
        <v>186</v>
      </c>
    </row>
    <row r="296" spans="2:65" s="242" customFormat="1">
      <c r="B296" s="241"/>
      <c r="D296" s="243" t="s">
        <v>279</v>
      </c>
      <c r="E296" s="244" t="s">
        <v>3</v>
      </c>
      <c r="F296" s="245" t="s">
        <v>1902</v>
      </c>
      <c r="H296" s="246">
        <v>1</v>
      </c>
      <c r="L296" s="241"/>
      <c r="M296" s="247"/>
      <c r="T296" s="248"/>
      <c r="AT296" s="244" t="s">
        <v>279</v>
      </c>
      <c r="AU296" s="244" t="s">
        <v>186</v>
      </c>
      <c r="AV296" s="242" t="s">
        <v>77</v>
      </c>
      <c r="AW296" s="242" t="s">
        <v>30</v>
      </c>
      <c r="AX296" s="242" t="s">
        <v>75</v>
      </c>
      <c r="AY296" s="244" t="s">
        <v>268</v>
      </c>
    </row>
    <row r="297" spans="2:65" s="1" customFormat="1" ht="24.2" customHeight="1">
      <c r="B297" s="14"/>
      <c r="C297" s="262" t="s">
        <v>647</v>
      </c>
      <c r="D297" s="262" t="s">
        <v>383</v>
      </c>
      <c r="E297" s="263" t="s">
        <v>1903</v>
      </c>
      <c r="F297" s="264" t="s">
        <v>1904</v>
      </c>
      <c r="G297" s="265" t="s">
        <v>317</v>
      </c>
      <c r="H297" s="266">
        <v>1</v>
      </c>
      <c r="I297" s="24"/>
      <c r="J297" s="268">
        <f>ROUND(I297*H297,2)</f>
        <v>0</v>
      </c>
      <c r="K297" s="264" t="s">
        <v>274</v>
      </c>
      <c r="L297" s="269"/>
      <c r="M297" s="270" t="s">
        <v>3</v>
      </c>
      <c r="N297" s="271" t="s">
        <v>39</v>
      </c>
      <c r="P297" s="234">
        <f>O297*H297</f>
        <v>0</v>
      </c>
      <c r="Q297" s="234">
        <v>2E-3</v>
      </c>
      <c r="R297" s="234">
        <f>Q297*H297</f>
        <v>2E-3</v>
      </c>
      <c r="S297" s="234">
        <v>0</v>
      </c>
      <c r="T297" s="235">
        <f>S297*H297</f>
        <v>0</v>
      </c>
      <c r="AR297" s="236" t="s">
        <v>470</v>
      </c>
      <c r="AT297" s="236" t="s">
        <v>383</v>
      </c>
      <c r="AU297" s="236" t="s">
        <v>186</v>
      </c>
      <c r="AY297" s="4" t="s">
        <v>268</v>
      </c>
      <c r="BE297" s="237">
        <f>IF(N297="základní",J297,0)</f>
        <v>0</v>
      </c>
      <c r="BF297" s="237">
        <f>IF(N297="snížená",J297,0)</f>
        <v>0</v>
      </c>
      <c r="BG297" s="237">
        <f>IF(N297="zákl. přenesená",J297,0)</f>
        <v>0</v>
      </c>
      <c r="BH297" s="237">
        <f>IF(N297="sníž. přenesená",J297,0)</f>
        <v>0</v>
      </c>
      <c r="BI297" s="237">
        <f>IF(N297="nulová",J297,0)</f>
        <v>0</v>
      </c>
      <c r="BJ297" s="4" t="s">
        <v>75</v>
      </c>
      <c r="BK297" s="237">
        <f>ROUND(I297*H297,2)</f>
        <v>0</v>
      </c>
      <c r="BL297" s="4" t="s">
        <v>292</v>
      </c>
      <c r="BM297" s="236" t="s">
        <v>1905</v>
      </c>
    </row>
    <row r="298" spans="2:65" s="214" customFormat="1" ht="22.9" customHeight="1">
      <c r="B298" s="213"/>
      <c r="D298" s="215" t="s">
        <v>67</v>
      </c>
      <c r="E298" s="223" t="s">
        <v>625</v>
      </c>
      <c r="F298" s="223" t="s">
        <v>626</v>
      </c>
      <c r="J298" s="224">
        <f>BK298</f>
        <v>0</v>
      </c>
      <c r="L298" s="213"/>
      <c r="M298" s="218"/>
      <c r="P298" s="219">
        <f>SUM(P299:P312)</f>
        <v>0</v>
      </c>
      <c r="R298" s="219">
        <f>SUM(R299:R312)</f>
        <v>4.1700000000000008E-2</v>
      </c>
      <c r="T298" s="220">
        <f>SUM(T299:T312)</f>
        <v>0</v>
      </c>
      <c r="AR298" s="215" t="s">
        <v>77</v>
      </c>
      <c r="AT298" s="221" t="s">
        <v>67</v>
      </c>
      <c r="AU298" s="221" t="s">
        <v>75</v>
      </c>
      <c r="AY298" s="215" t="s">
        <v>268</v>
      </c>
      <c r="BK298" s="222">
        <f>SUM(BK299:BK312)</f>
        <v>0</v>
      </c>
    </row>
    <row r="299" spans="2:65" s="1" customFormat="1" ht="55.5" customHeight="1">
      <c r="B299" s="14"/>
      <c r="C299" s="225" t="s">
        <v>652</v>
      </c>
      <c r="D299" s="225" t="s">
        <v>271</v>
      </c>
      <c r="E299" s="226" t="s">
        <v>627</v>
      </c>
      <c r="F299" s="227" t="s">
        <v>628</v>
      </c>
      <c r="G299" s="228" t="s">
        <v>353</v>
      </c>
      <c r="H299" s="229">
        <v>4.2000000000000003E-2</v>
      </c>
      <c r="I299" s="22"/>
      <c r="J299" s="231">
        <f>ROUND(I299*H299,2)</f>
        <v>0</v>
      </c>
      <c r="K299" s="227" t="s">
        <v>274</v>
      </c>
      <c r="L299" s="14"/>
      <c r="M299" s="232" t="s">
        <v>3</v>
      </c>
      <c r="N299" s="233" t="s">
        <v>39</v>
      </c>
      <c r="P299" s="234">
        <f>O299*H299</f>
        <v>0</v>
      </c>
      <c r="Q299" s="234">
        <v>0</v>
      </c>
      <c r="R299" s="234">
        <f>Q299*H299</f>
        <v>0</v>
      </c>
      <c r="S299" s="234">
        <v>0</v>
      </c>
      <c r="T299" s="235">
        <f>S299*H299</f>
        <v>0</v>
      </c>
      <c r="AR299" s="236" t="s">
        <v>292</v>
      </c>
      <c r="AT299" s="236" t="s">
        <v>271</v>
      </c>
      <c r="AU299" s="236" t="s">
        <v>77</v>
      </c>
      <c r="AY299" s="4" t="s">
        <v>268</v>
      </c>
      <c r="BE299" s="237">
        <f>IF(N299="základní",J299,0)</f>
        <v>0</v>
      </c>
      <c r="BF299" s="237">
        <f>IF(N299="snížená",J299,0)</f>
        <v>0</v>
      </c>
      <c r="BG299" s="237">
        <f>IF(N299="zákl. přenesená",J299,0)</f>
        <v>0</v>
      </c>
      <c r="BH299" s="237">
        <f>IF(N299="sníž. přenesená",J299,0)</f>
        <v>0</v>
      </c>
      <c r="BI299" s="237">
        <f>IF(N299="nulová",J299,0)</f>
        <v>0</v>
      </c>
      <c r="BJ299" s="4" t="s">
        <v>75</v>
      </c>
      <c r="BK299" s="237">
        <f>ROUND(I299*H299,2)</f>
        <v>0</v>
      </c>
      <c r="BL299" s="4" t="s">
        <v>292</v>
      </c>
      <c r="BM299" s="236" t="s">
        <v>629</v>
      </c>
    </row>
    <row r="300" spans="2:65" s="1" customFormat="1">
      <c r="B300" s="14"/>
      <c r="D300" s="238" t="s">
        <v>277</v>
      </c>
      <c r="F300" s="239" t="s">
        <v>630</v>
      </c>
      <c r="L300" s="14"/>
      <c r="M300" s="240"/>
      <c r="T300" s="142"/>
      <c r="AT300" s="4" t="s">
        <v>277</v>
      </c>
      <c r="AU300" s="4" t="s">
        <v>77</v>
      </c>
    </row>
    <row r="301" spans="2:65" s="1" customFormat="1" ht="37.9" customHeight="1">
      <c r="B301" s="14"/>
      <c r="C301" s="225" t="s">
        <v>658</v>
      </c>
      <c r="D301" s="225" t="s">
        <v>271</v>
      </c>
      <c r="E301" s="226" t="s">
        <v>632</v>
      </c>
      <c r="F301" s="227" t="s">
        <v>633</v>
      </c>
      <c r="G301" s="228" t="s">
        <v>317</v>
      </c>
      <c r="H301" s="229">
        <v>2</v>
      </c>
      <c r="I301" s="22"/>
      <c r="J301" s="231">
        <f>ROUND(I301*H301,2)</f>
        <v>0</v>
      </c>
      <c r="K301" s="227" t="s">
        <v>274</v>
      </c>
      <c r="L301" s="14"/>
      <c r="M301" s="232" t="s">
        <v>3</v>
      </c>
      <c r="N301" s="233" t="s">
        <v>39</v>
      </c>
      <c r="P301" s="234">
        <f>O301*H301</f>
        <v>0</v>
      </c>
      <c r="Q301" s="234">
        <v>0</v>
      </c>
      <c r="R301" s="234">
        <f>Q301*H301</f>
        <v>0</v>
      </c>
      <c r="S301" s="234">
        <v>0</v>
      </c>
      <c r="T301" s="235">
        <f>S301*H301</f>
        <v>0</v>
      </c>
      <c r="AR301" s="236" t="s">
        <v>292</v>
      </c>
      <c r="AT301" s="236" t="s">
        <v>271</v>
      </c>
      <c r="AU301" s="236" t="s">
        <v>77</v>
      </c>
      <c r="AY301" s="4" t="s">
        <v>268</v>
      </c>
      <c r="BE301" s="237">
        <f>IF(N301="základní",J301,0)</f>
        <v>0</v>
      </c>
      <c r="BF301" s="237">
        <f>IF(N301="snížená",J301,0)</f>
        <v>0</v>
      </c>
      <c r="BG301" s="237">
        <f>IF(N301="zákl. přenesená",J301,0)</f>
        <v>0</v>
      </c>
      <c r="BH301" s="237">
        <f>IF(N301="sníž. přenesená",J301,0)</f>
        <v>0</v>
      </c>
      <c r="BI301" s="237">
        <f>IF(N301="nulová",J301,0)</f>
        <v>0</v>
      </c>
      <c r="BJ301" s="4" t="s">
        <v>75</v>
      </c>
      <c r="BK301" s="237">
        <f>ROUND(I301*H301,2)</f>
        <v>0</v>
      </c>
      <c r="BL301" s="4" t="s">
        <v>292</v>
      </c>
      <c r="BM301" s="236" t="s">
        <v>634</v>
      </c>
    </row>
    <row r="302" spans="2:65" s="1" customFormat="1">
      <c r="B302" s="14"/>
      <c r="D302" s="238" t="s">
        <v>277</v>
      </c>
      <c r="F302" s="239" t="s">
        <v>635</v>
      </c>
      <c r="L302" s="14"/>
      <c r="M302" s="240"/>
      <c r="T302" s="142"/>
      <c r="AT302" s="4" t="s">
        <v>277</v>
      </c>
      <c r="AU302" s="4" t="s">
        <v>77</v>
      </c>
    </row>
    <row r="303" spans="2:65" s="1" customFormat="1" ht="24.2" customHeight="1">
      <c r="B303" s="14"/>
      <c r="C303" s="262" t="s">
        <v>663</v>
      </c>
      <c r="D303" s="262" t="s">
        <v>383</v>
      </c>
      <c r="E303" s="263" t="s">
        <v>636</v>
      </c>
      <c r="F303" s="264" t="s">
        <v>637</v>
      </c>
      <c r="G303" s="265" t="s">
        <v>317</v>
      </c>
      <c r="H303" s="266">
        <v>1</v>
      </c>
      <c r="I303" s="24"/>
      <c r="J303" s="268">
        <f>ROUND(I303*H303,2)</f>
        <v>0</v>
      </c>
      <c r="K303" s="264" t="s">
        <v>274</v>
      </c>
      <c r="L303" s="269"/>
      <c r="M303" s="270" t="s">
        <v>3</v>
      </c>
      <c r="N303" s="271" t="s">
        <v>39</v>
      </c>
      <c r="P303" s="234">
        <f>O303*H303</f>
        <v>0</v>
      </c>
      <c r="Q303" s="234">
        <v>1.95E-2</v>
      </c>
      <c r="R303" s="234">
        <f>Q303*H303</f>
        <v>1.95E-2</v>
      </c>
      <c r="S303" s="234">
        <v>0</v>
      </c>
      <c r="T303" s="235">
        <f>S303*H303</f>
        <v>0</v>
      </c>
      <c r="AR303" s="236" t="s">
        <v>470</v>
      </c>
      <c r="AT303" s="236" t="s">
        <v>383</v>
      </c>
      <c r="AU303" s="236" t="s">
        <v>77</v>
      </c>
      <c r="AY303" s="4" t="s">
        <v>268</v>
      </c>
      <c r="BE303" s="237">
        <f>IF(N303="základní",J303,0)</f>
        <v>0</v>
      </c>
      <c r="BF303" s="237">
        <f>IF(N303="snížená",J303,0)</f>
        <v>0</v>
      </c>
      <c r="BG303" s="237">
        <f>IF(N303="zákl. přenesená",J303,0)</f>
        <v>0</v>
      </c>
      <c r="BH303" s="237">
        <f>IF(N303="sníž. přenesená",J303,0)</f>
        <v>0</v>
      </c>
      <c r="BI303" s="237">
        <f>IF(N303="nulová",J303,0)</f>
        <v>0</v>
      </c>
      <c r="BJ303" s="4" t="s">
        <v>75</v>
      </c>
      <c r="BK303" s="237">
        <f>ROUND(I303*H303,2)</f>
        <v>0</v>
      </c>
      <c r="BL303" s="4" t="s">
        <v>292</v>
      </c>
      <c r="BM303" s="236" t="s">
        <v>638</v>
      </c>
    </row>
    <row r="304" spans="2:65" s="242" customFormat="1">
      <c r="B304" s="241"/>
      <c r="D304" s="243" t="s">
        <v>279</v>
      </c>
      <c r="E304" s="244" t="s">
        <v>3</v>
      </c>
      <c r="F304" s="245" t="s">
        <v>1545</v>
      </c>
      <c r="H304" s="246">
        <v>1</v>
      </c>
      <c r="L304" s="241"/>
      <c r="M304" s="247"/>
      <c r="T304" s="248"/>
      <c r="AT304" s="244" t="s">
        <v>279</v>
      </c>
      <c r="AU304" s="244" t="s">
        <v>77</v>
      </c>
      <c r="AV304" s="242" t="s">
        <v>77</v>
      </c>
      <c r="AW304" s="242" t="s">
        <v>30</v>
      </c>
      <c r="AX304" s="242" t="s">
        <v>75</v>
      </c>
      <c r="AY304" s="244" t="s">
        <v>268</v>
      </c>
    </row>
    <row r="305" spans="2:65" s="1" customFormat="1" ht="24.2" customHeight="1">
      <c r="B305" s="14"/>
      <c r="C305" s="262" t="s">
        <v>665</v>
      </c>
      <c r="D305" s="262" t="s">
        <v>383</v>
      </c>
      <c r="E305" s="263" t="s">
        <v>1484</v>
      </c>
      <c r="F305" s="264" t="s">
        <v>1485</v>
      </c>
      <c r="G305" s="265" t="s">
        <v>317</v>
      </c>
      <c r="H305" s="266">
        <v>1</v>
      </c>
      <c r="I305" s="24"/>
      <c r="J305" s="268">
        <f>ROUND(I305*H305,2)</f>
        <v>0</v>
      </c>
      <c r="K305" s="264" t="s">
        <v>274</v>
      </c>
      <c r="L305" s="269"/>
      <c r="M305" s="270" t="s">
        <v>3</v>
      </c>
      <c r="N305" s="271" t="s">
        <v>39</v>
      </c>
      <c r="P305" s="234">
        <f>O305*H305</f>
        <v>0</v>
      </c>
      <c r="Q305" s="234">
        <v>1.7500000000000002E-2</v>
      </c>
      <c r="R305" s="234">
        <f>Q305*H305</f>
        <v>1.7500000000000002E-2</v>
      </c>
      <c r="S305" s="234">
        <v>0</v>
      </c>
      <c r="T305" s="235">
        <f>S305*H305</f>
        <v>0</v>
      </c>
      <c r="AR305" s="236" t="s">
        <v>470</v>
      </c>
      <c r="AT305" s="236" t="s">
        <v>383</v>
      </c>
      <c r="AU305" s="236" t="s">
        <v>77</v>
      </c>
      <c r="AY305" s="4" t="s">
        <v>268</v>
      </c>
      <c r="BE305" s="237">
        <f>IF(N305="základní",J305,0)</f>
        <v>0</v>
      </c>
      <c r="BF305" s="237">
        <f>IF(N305="snížená",J305,0)</f>
        <v>0</v>
      </c>
      <c r="BG305" s="237">
        <f>IF(N305="zákl. přenesená",J305,0)</f>
        <v>0</v>
      </c>
      <c r="BH305" s="237">
        <f>IF(N305="sníž. přenesená",J305,0)</f>
        <v>0</v>
      </c>
      <c r="BI305" s="237">
        <f>IF(N305="nulová",J305,0)</f>
        <v>0</v>
      </c>
      <c r="BJ305" s="4" t="s">
        <v>75</v>
      </c>
      <c r="BK305" s="237">
        <f>ROUND(I305*H305,2)</f>
        <v>0</v>
      </c>
      <c r="BL305" s="4" t="s">
        <v>292</v>
      </c>
      <c r="BM305" s="236" t="s">
        <v>1906</v>
      </c>
    </row>
    <row r="306" spans="2:65" s="1" customFormat="1" ht="24.2" customHeight="1">
      <c r="B306" s="14"/>
      <c r="C306" s="225" t="s">
        <v>670</v>
      </c>
      <c r="D306" s="225" t="s">
        <v>271</v>
      </c>
      <c r="E306" s="226" t="s">
        <v>639</v>
      </c>
      <c r="F306" s="227" t="s">
        <v>640</v>
      </c>
      <c r="G306" s="228" t="s">
        <v>317</v>
      </c>
      <c r="H306" s="229">
        <v>2</v>
      </c>
      <c r="I306" s="22"/>
      <c r="J306" s="231">
        <f>ROUND(I306*H306,2)</f>
        <v>0</v>
      </c>
      <c r="K306" s="227" t="s">
        <v>274</v>
      </c>
      <c r="L306" s="14"/>
      <c r="M306" s="232" t="s">
        <v>3</v>
      </c>
      <c r="N306" s="233" t="s">
        <v>39</v>
      </c>
      <c r="P306" s="234">
        <f>O306*H306</f>
        <v>0</v>
      </c>
      <c r="Q306" s="234">
        <v>0</v>
      </c>
      <c r="R306" s="234">
        <f>Q306*H306</f>
        <v>0</v>
      </c>
      <c r="S306" s="234">
        <v>0</v>
      </c>
      <c r="T306" s="235">
        <f>S306*H306</f>
        <v>0</v>
      </c>
      <c r="AR306" s="236" t="s">
        <v>292</v>
      </c>
      <c r="AT306" s="236" t="s">
        <v>271</v>
      </c>
      <c r="AU306" s="236" t="s">
        <v>77</v>
      </c>
      <c r="AY306" s="4" t="s">
        <v>268</v>
      </c>
      <c r="BE306" s="237">
        <f>IF(N306="základní",J306,0)</f>
        <v>0</v>
      </c>
      <c r="BF306" s="237">
        <f>IF(N306="snížená",J306,0)</f>
        <v>0</v>
      </c>
      <c r="BG306" s="237">
        <f>IF(N306="zákl. přenesená",J306,0)</f>
        <v>0</v>
      </c>
      <c r="BH306" s="237">
        <f>IF(N306="sníž. přenesená",J306,0)</f>
        <v>0</v>
      </c>
      <c r="BI306" s="237">
        <f>IF(N306="nulová",J306,0)</f>
        <v>0</v>
      </c>
      <c r="BJ306" s="4" t="s">
        <v>75</v>
      </c>
      <c r="BK306" s="237">
        <f>ROUND(I306*H306,2)</f>
        <v>0</v>
      </c>
      <c r="BL306" s="4" t="s">
        <v>292</v>
      </c>
      <c r="BM306" s="236" t="s">
        <v>641</v>
      </c>
    </row>
    <row r="307" spans="2:65" s="1" customFormat="1">
      <c r="B307" s="14"/>
      <c r="D307" s="238" t="s">
        <v>277</v>
      </c>
      <c r="F307" s="239" t="s">
        <v>642</v>
      </c>
      <c r="L307" s="14"/>
      <c r="M307" s="240"/>
      <c r="T307" s="142"/>
      <c r="AT307" s="4" t="s">
        <v>277</v>
      </c>
      <c r="AU307" s="4" t="s">
        <v>77</v>
      </c>
    </row>
    <row r="308" spans="2:65" s="1" customFormat="1" ht="24.2" customHeight="1">
      <c r="B308" s="14"/>
      <c r="C308" s="262" t="s">
        <v>675</v>
      </c>
      <c r="D308" s="262" t="s">
        <v>383</v>
      </c>
      <c r="E308" s="263" t="s">
        <v>644</v>
      </c>
      <c r="F308" s="264" t="s">
        <v>645</v>
      </c>
      <c r="G308" s="265" t="s">
        <v>317</v>
      </c>
      <c r="H308" s="266">
        <v>2</v>
      </c>
      <c r="I308" s="24"/>
      <c r="J308" s="268">
        <f>ROUND(I308*H308,2)</f>
        <v>0</v>
      </c>
      <c r="K308" s="264" t="s">
        <v>274</v>
      </c>
      <c r="L308" s="269"/>
      <c r="M308" s="270" t="s">
        <v>3</v>
      </c>
      <c r="N308" s="271" t="s">
        <v>39</v>
      </c>
      <c r="P308" s="234">
        <f>O308*H308</f>
        <v>0</v>
      </c>
      <c r="Q308" s="234">
        <v>1.4999999999999999E-4</v>
      </c>
      <c r="R308" s="234">
        <f>Q308*H308</f>
        <v>2.9999999999999997E-4</v>
      </c>
      <c r="S308" s="234">
        <v>0</v>
      </c>
      <c r="T308" s="235">
        <f>S308*H308</f>
        <v>0</v>
      </c>
      <c r="AR308" s="236" t="s">
        <v>470</v>
      </c>
      <c r="AT308" s="236" t="s">
        <v>383</v>
      </c>
      <c r="AU308" s="236" t="s">
        <v>77</v>
      </c>
      <c r="AY308" s="4" t="s">
        <v>268</v>
      </c>
      <c r="BE308" s="237">
        <f>IF(N308="základní",J308,0)</f>
        <v>0</v>
      </c>
      <c r="BF308" s="237">
        <f>IF(N308="snížená",J308,0)</f>
        <v>0</v>
      </c>
      <c r="BG308" s="237">
        <f>IF(N308="zákl. přenesená",J308,0)</f>
        <v>0</v>
      </c>
      <c r="BH308" s="237">
        <f>IF(N308="sníž. přenesená",J308,0)</f>
        <v>0</v>
      </c>
      <c r="BI308" s="237">
        <f>IF(N308="nulová",J308,0)</f>
        <v>0</v>
      </c>
      <c r="BJ308" s="4" t="s">
        <v>75</v>
      </c>
      <c r="BK308" s="237">
        <f>ROUND(I308*H308,2)</f>
        <v>0</v>
      </c>
      <c r="BL308" s="4" t="s">
        <v>292</v>
      </c>
      <c r="BM308" s="236" t="s">
        <v>646</v>
      </c>
    </row>
    <row r="309" spans="2:65" s="1" customFormat="1" ht="24.2" customHeight="1">
      <c r="B309" s="14"/>
      <c r="C309" s="225" t="s">
        <v>682</v>
      </c>
      <c r="D309" s="225" t="s">
        <v>271</v>
      </c>
      <c r="E309" s="226" t="s">
        <v>648</v>
      </c>
      <c r="F309" s="227" t="s">
        <v>649</v>
      </c>
      <c r="G309" s="228" t="s">
        <v>317</v>
      </c>
      <c r="H309" s="229">
        <v>2</v>
      </c>
      <c r="I309" s="22"/>
      <c r="J309" s="231">
        <f>ROUND(I309*H309,2)</f>
        <v>0</v>
      </c>
      <c r="K309" s="227" t="s">
        <v>274</v>
      </c>
      <c r="L309" s="14"/>
      <c r="M309" s="232" t="s">
        <v>3</v>
      </c>
      <c r="N309" s="233" t="s">
        <v>39</v>
      </c>
      <c r="P309" s="234">
        <f>O309*H309</f>
        <v>0</v>
      </c>
      <c r="Q309" s="234">
        <v>0</v>
      </c>
      <c r="R309" s="234">
        <f>Q309*H309</f>
        <v>0</v>
      </c>
      <c r="S309" s="234">
        <v>0</v>
      </c>
      <c r="T309" s="235">
        <f>S309*H309</f>
        <v>0</v>
      </c>
      <c r="AR309" s="236" t="s">
        <v>292</v>
      </c>
      <c r="AT309" s="236" t="s">
        <v>271</v>
      </c>
      <c r="AU309" s="236" t="s">
        <v>77</v>
      </c>
      <c r="AY309" s="4" t="s">
        <v>268</v>
      </c>
      <c r="BE309" s="237">
        <f>IF(N309="základní",J309,0)</f>
        <v>0</v>
      </c>
      <c r="BF309" s="237">
        <f>IF(N309="snížená",J309,0)</f>
        <v>0</v>
      </c>
      <c r="BG309" s="237">
        <f>IF(N309="zákl. přenesená",J309,0)</f>
        <v>0</v>
      </c>
      <c r="BH309" s="237">
        <f>IF(N309="sníž. přenesená",J309,0)</f>
        <v>0</v>
      </c>
      <c r="BI309" s="237">
        <f>IF(N309="nulová",J309,0)</f>
        <v>0</v>
      </c>
      <c r="BJ309" s="4" t="s">
        <v>75</v>
      </c>
      <c r="BK309" s="237">
        <f>ROUND(I309*H309,2)</f>
        <v>0</v>
      </c>
      <c r="BL309" s="4" t="s">
        <v>292</v>
      </c>
      <c r="BM309" s="236" t="s">
        <v>650</v>
      </c>
    </row>
    <row r="310" spans="2:65" s="1" customFormat="1">
      <c r="B310" s="14"/>
      <c r="D310" s="238" t="s">
        <v>277</v>
      </c>
      <c r="F310" s="239" t="s">
        <v>651</v>
      </c>
      <c r="L310" s="14"/>
      <c r="M310" s="240"/>
      <c r="T310" s="142"/>
      <c r="AT310" s="4" t="s">
        <v>277</v>
      </c>
      <c r="AU310" s="4" t="s">
        <v>77</v>
      </c>
    </row>
    <row r="311" spans="2:65" s="1" customFormat="1" ht="16.5" customHeight="1">
      <c r="B311" s="14"/>
      <c r="C311" s="262" t="s">
        <v>687</v>
      </c>
      <c r="D311" s="262" t="s">
        <v>383</v>
      </c>
      <c r="E311" s="263" t="s">
        <v>653</v>
      </c>
      <c r="F311" s="264" t="s">
        <v>654</v>
      </c>
      <c r="G311" s="265" t="s">
        <v>317</v>
      </c>
      <c r="H311" s="266">
        <v>1</v>
      </c>
      <c r="I311" s="24"/>
      <c r="J311" s="268">
        <f>ROUND(I311*H311,2)</f>
        <v>0</v>
      </c>
      <c r="K311" s="264" t="s">
        <v>274</v>
      </c>
      <c r="L311" s="269"/>
      <c r="M311" s="270" t="s">
        <v>3</v>
      </c>
      <c r="N311" s="271" t="s">
        <v>39</v>
      </c>
      <c r="P311" s="234">
        <f>O311*H311</f>
        <v>0</v>
      </c>
      <c r="Q311" s="234">
        <v>2.2000000000000001E-3</v>
      </c>
      <c r="R311" s="234">
        <f>Q311*H311</f>
        <v>2.2000000000000001E-3</v>
      </c>
      <c r="S311" s="234">
        <v>0</v>
      </c>
      <c r="T311" s="235">
        <f>S311*H311</f>
        <v>0</v>
      </c>
      <c r="AR311" s="236" t="s">
        <v>470</v>
      </c>
      <c r="AT311" s="236" t="s">
        <v>383</v>
      </c>
      <c r="AU311" s="236" t="s">
        <v>77</v>
      </c>
      <c r="AY311" s="4" t="s">
        <v>268</v>
      </c>
      <c r="BE311" s="237">
        <f>IF(N311="základní",J311,0)</f>
        <v>0</v>
      </c>
      <c r="BF311" s="237">
        <f>IF(N311="snížená",J311,0)</f>
        <v>0</v>
      </c>
      <c r="BG311" s="237">
        <f>IF(N311="zákl. přenesená",J311,0)</f>
        <v>0</v>
      </c>
      <c r="BH311" s="237">
        <f>IF(N311="sníž. přenesená",J311,0)</f>
        <v>0</v>
      </c>
      <c r="BI311" s="237">
        <f>IF(N311="nulová",J311,0)</f>
        <v>0</v>
      </c>
      <c r="BJ311" s="4" t="s">
        <v>75</v>
      </c>
      <c r="BK311" s="237">
        <f>ROUND(I311*H311,2)</f>
        <v>0</v>
      </c>
      <c r="BL311" s="4" t="s">
        <v>292</v>
      </c>
      <c r="BM311" s="236" t="s">
        <v>655</v>
      </c>
    </row>
    <row r="312" spans="2:65" s="1" customFormat="1" ht="16.5" customHeight="1">
      <c r="B312" s="14"/>
      <c r="C312" s="262" t="s">
        <v>693</v>
      </c>
      <c r="D312" s="262" t="s">
        <v>383</v>
      </c>
      <c r="E312" s="263" t="s">
        <v>909</v>
      </c>
      <c r="F312" s="264" t="s">
        <v>910</v>
      </c>
      <c r="G312" s="265" t="s">
        <v>317</v>
      </c>
      <c r="H312" s="266">
        <v>1</v>
      </c>
      <c r="I312" s="24"/>
      <c r="J312" s="268">
        <f>ROUND(I312*H312,2)</f>
        <v>0</v>
      </c>
      <c r="K312" s="264" t="s">
        <v>274</v>
      </c>
      <c r="L312" s="269"/>
      <c r="M312" s="270" t="s">
        <v>3</v>
      </c>
      <c r="N312" s="271" t="s">
        <v>39</v>
      </c>
      <c r="P312" s="234">
        <f>O312*H312</f>
        <v>0</v>
      </c>
      <c r="Q312" s="234">
        <v>2.2000000000000001E-3</v>
      </c>
      <c r="R312" s="234">
        <f>Q312*H312</f>
        <v>2.2000000000000001E-3</v>
      </c>
      <c r="S312" s="234">
        <v>0</v>
      </c>
      <c r="T312" s="235">
        <f>S312*H312</f>
        <v>0</v>
      </c>
      <c r="AR312" s="236" t="s">
        <v>470</v>
      </c>
      <c r="AT312" s="236" t="s">
        <v>383</v>
      </c>
      <c r="AU312" s="236" t="s">
        <v>77</v>
      </c>
      <c r="AY312" s="4" t="s">
        <v>268</v>
      </c>
      <c r="BE312" s="237">
        <f>IF(N312="základní",J312,0)</f>
        <v>0</v>
      </c>
      <c r="BF312" s="237">
        <f>IF(N312="snížená",J312,0)</f>
        <v>0</v>
      </c>
      <c r="BG312" s="237">
        <f>IF(N312="zákl. přenesená",J312,0)</f>
        <v>0</v>
      </c>
      <c r="BH312" s="237">
        <f>IF(N312="sníž. přenesená",J312,0)</f>
        <v>0</v>
      </c>
      <c r="BI312" s="237">
        <f>IF(N312="nulová",J312,0)</f>
        <v>0</v>
      </c>
      <c r="BJ312" s="4" t="s">
        <v>75</v>
      </c>
      <c r="BK312" s="237">
        <f>ROUND(I312*H312,2)</f>
        <v>0</v>
      </c>
      <c r="BL312" s="4" t="s">
        <v>292</v>
      </c>
      <c r="BM312" s="236" t="s">
        <v>1907</v>
      </c>
    </row>
    <row r="313" spans="2:65" s="214" customFormat="1" ht="22.9" customHeight="1">
      <c r="B313" s="213"/>
      <c r="D313" s="215" t="s">
        <v>67</v>
      </c>
      <c r="E313" s="223" t="s">
        <v>656</v>
      </c>
      <c r="F313" s="223" t="s">
        <v>657</v>
      </c>
      <c r="J313" s="224">
        <f>BK313</f>
        <v>0</v>
      </c>
      <c r="L313" s="213"/>
      <c r="M313" s="218"/>
      <c r="P313" s="219">
        <f>P314+SUM(P315:P338)</f>
        <v>0</v>
      </c>
      <c r="R313" s="219">
        <f>R314+SUM(R315:R338)</f>
        <v>0.22145212799999994</v>
      </c>
      <c r="T313" s="220">
        <f>T314+SUM(T315:T338)</f>
        <v>0</v>
      </c>
      <c r="AR313" s="215" t="s">
        <v>77</v>
      </c>
      <c r="AT313" s="221" t="s">
        <v>67</v>
      </c>
      <c r="AU313" s="221" t="s">
        <v>75</v>
      </c>
      <c r="AY313" s="215" t="s">
        <v>268</v>
      </c>
      <c r="BK313" s="222">
        <f>BK314+SUM(BK315:BK338)</f>
        <v>0</v>
      </c>
    </row>
    <row r="314" spans="2:65" s="1" customFormat="1" ht="24.2" customHeight="1">
      <c r="B314" s="14"/>
      <c r="C314" s="225" t="s">
        <v>701</v>
      </c>
      <c r="D314" s="225" t="s">
        <v>271</v>
      </c>
      <c r="E314" s="226" t="s">
        <v>659</v>
      </c>
      <c r="F314" s="227" t="s">
        <v>660</v>
      </c>
      <c r="G314" s="228" t="s">
        <v>184</v>
      </c>
      <c r="H314" s="229">
        <v>3.25</v>
      </c>
      <c r="I314" s="22"/>
      <c r="J314" s="231">
        <f>ROUND(I314*H314,2)</f>
        <v>0</v>
      </c>
      <c r="K314" s="227" t="s">
        <v>274</v>
      </c>
      <c r="L314" s="14"/>
      <c r="M314" s="232" t="s">
        <v>3</v>
      </c>
      <c r="N314" s="233" t="s">
        <v>39</v>
      </c>
      <c r="P314" s="234">
        <f>O314*H314</f>
        <v>0</v>
      </c>
      <c r="Q314" s="234">
        <v>0</v>
      </c>
      <c r="R314" s="234">
        <f>Q314*H314</f>
        <v>0</v>
      </c>
      <c r="S314" s="234">
        <v>0</v>
      </c>
      <c r="T314" s="235">
        <f>S314*H314</f>
        <v>0</v>
      </c>
      <c r="AR314" s="236" t="s">
        <v>292</v>
      </c>
      <c r="AT314" s="236" t="s">
        <v>271</v>
      </c>
      <c r="AU314" s="236" t="s">
        <v>77</v>
      </c>
      <c r="AY314" s="4" t="s">
        <v>268</v>
      </c>
      <c r="BE314" s="237">
        <f>IF(N314="základní",J314,0)</f>
        <v>0</v>
      </c>
      <c r="BF314" s="237">
        <f>IF(N314="snížená",J314,0)</f>
        <v>0</v>
      </c>
      <c r="BG314" s="237">
        <f>IF(N314="zákl. přenesená",J314,0)</f>
        <v>0</v>
      </c>
      <c r="BH314" s="237">
        <f>IF(N314="sníž. přenesená",J314,0)</f>
        <v>0</v>
      </c>
      <c r="BI314" s="237">
        <f>IF(N314="nulová",J314,0)</f>
        <v>0</v>
      </c>
      <c r="BJ314" s="4" t="s">
        <v>75</v>
      </c>
      <c r="BK314" s="237">
        <f>ROUND(I314*H314,2)</f>
        <v>0</v>
      </c>
      <c r="BL314" s="4" t="s">
        <v>292</v>
      </c>
      <c r="BM314" s="236" t="s">
        <v>661</v>
      </c>
    </row>
    <row r="315" spans="2:65" s="1" customFormat="1">
      <c r="B315" s="14"/>
      <c r="D315" s="238" t="s">
        <v>277</v>
      </c>
      <c r="F315" s="239" t="s">
        <v>662</v>
      </c>
      <c r="L315" s="14"/>
      <c r="M315" s="240"/>
      <c r="T315" s="142"/>
      <c r="AT315" s="4" t="s">
        <v>277</v>
      </c>
      <c r="AU315" s="4" t="s">
        <v>77</v>
      </c>
    </row>
    <row r="316" spans="2:65" s="242" customFormat="1">
      <c r="B316" s="241"/>
      <c r="D316" s="243" t="s">
        <v>279</v>
      </c>
      <c r="E316" s="244" t="s">
        <v>3</v>
      </c>
      <c r="F316" s="245" t="s">
        <v>182</v>
      </c>
      <c r="H316" s="246">
        <v>3.25</v>
      </c>
      <c r="L316" s="241"/>
      <c r="M316" s="247"/>
      <c r="T316" s="248"/>
      <c r="AT316" s="244" t="s">
        <v>279</v>
      </c>
      <c r="AU316" s="244" t="s">
        <v>77</v>
      </c>
      <c r="AV316" s="242" t="s">
        <v>77</v>
      </c>
      <c r="AW316" s="242" t="s">
        <v>30</v>
      </c>
      <c r="AX316" s="242" t="s">
        <v>75</v>
      </c>
      <c r="AY316" s="244" t="s">
        <v>268</v>
      </c>
    </row>
    <row r="317" spans="2:65" s="1" customFormat="1" ht="24.2" customHeight="1">
      <c r="B317" s="14"/>
      <c r="C317" s="225" t="s">
        <v>707</v>
      </c>
      <c r="D317" s="225" t="s">
        <v>271</v>
      </c>
      <c r="E317" s="226" t="s">
        <v>1489</v>
      </c>
      <c r="F317" s="227" t="s">
        <v>1490</v>
      </c>
      <c r="G317" s="228" t="s">
        <v>184</v>
      </c>
      <c r="H317" s="229">
        <v>3.25</v>
      </c>
      <c r="I317" s="22"/>
      <c r="J317" s="231">
        <f>ROUND(I317*H317,2)</f>
        <v>0</v>
      </c>
      <c r="K317" s="227" t="s">
        <v>274</v>
      </c>
      <c r="L317" s="14"/>
      <c r="M317" s="232" t="s">
        <v>3</v>
      </c>
      <c r="N317" s="233" t="s">
        <v>39</v>
      </c>
      <c r="P317" s="234">
        <f>O317*H317</f>
        <v>0</v>
      </c>
      <c r="Q317" s="234">
        <v>5.0000000000000001E-4</v>
      </c>
      <c r="R317" s="234">
        <f>Q317*H317</f>
        <v>1.6250000000000001E-3</v>
      </c>
      <c r="S317" s="234">
        <v>0</v>
      </c>
      <c r="T317" s="235">
        <f>S317*H317</f>
        <v>0</v>
      </c>
      <c r="AR317" s="236" t="s">
        <v>292</v>
      </c>
      <c r="AT317" s="236" t="s">
        <v>271</v>
      </c>
      <c r="AU317" s="236" t="s">
        <v>77</v>
      </c>
      <c r="AY317" s="4" t="s">
        <v>268</v>
      </c>
      <c r="BE317" s="237">
        <f>IF(N317="základní",J317,0)</f>
        <v>0</v>
      </c>
      <c r="BF317" s="237">
        <f>IF(N317="snížená",J317,0)</f>
        <v>0</v>
      </c>
      <c r="BG317" s="237">
        <f>IF(N317="zákl. přenesená",J317,0)</f>
        <v>0</v>
      </c>
      <c r="BH317" s="237">
        <f>IF(N317="sníž. přenesená",J317,0)</f>
        <v>0</v>
      </c>
      <c r="BI317" s="237">
        <f>IF(N317="nulová",J317,0)</f>
        <v>0</v>
      </c>
      <c r="BJ317" s="4" t="s">
        <v>75</v>
      </c>
      <c r="BK317" s="237">
        <f>ROUND(I317*H317,2)</f>
        <v>0</v>
      </c>
      <c r="BL317" s="4" t="s">
        <v>292</v>
      </c>
      <c r="BM317" s="236" t="s">
        <v>664</v>
      </c>
    </row>
    <row r="318" spans="2:65" s="1" customFormat="1">
      <c r="B318" s="14"/>
      <c r="D318" s="238" t="s">
        <v>277</v>
      </c>
      <c r="F318" s="239" t="s">
        <v>1491</v>
      </c>
      <c r="L318" s="14"/>
      <c r="M318" s="240"/>
      <c r="T318" s="142"/>
      <c r="AT318" s="4" t="s">
        <v>277</v>
      </c>
      <c r="AU318" s="4" t="s">
        <v>77</v>
      </c>
    </row>
    <row r="319" spans="2:65" s="242" customFormat="1">
      <c r="B319" s="241"/>
      <c r="D319" s="243" t="s">
        <v>279</v>
      </c>
      <c r="E319" s="244" t="s">
        <v>3</v>
      </c>
      <c r="F319" s="245" t="s">
        <v>182</v>
      </c>
      <c r="H319" s="246">
        <v>3.25</v>
      </c>
      <c r="L319" s="241"/>
      <c r="M319" s="247"/>
      <c r="T319" s="248"/>
      <c r="AT319" s="244" t="s">
        <v>279</v>
      </c>
      <c r="AU319" s="244" t="s">
        <v>77</v>
      </c>
      <c r="AV319" s="242" t="s">
        <v>77</v>
      </c>
      <c r="AW319" s="242" t="s">
        <v>30</v>
      </c>
      <c r="AX319" s="242" t="s">
        <v>68</v>
      </c>
      <c r="AY319" s="244" t="s">
        <v>268</v>
      </c>
    </row>
    <row r="320" spans="2:65" s="250" customFormat="1">
      <c r="B320" s="249"/>
      <c r="D320" s="243" t="s">
        <v>279</v>
      </c>
      <c r="E320" s="251" t="s">
        <v>3</v>
      </c>
      <c r="F320" s="252" t="s">
        <v>298</v>
      </c>
      <c r="H320" s="253">
        <v>3.25</v>
      </c>
      <c r="L320" s="249"/>
      <c r="M320" s="254"/>
      <c r="T320" s="255"/>
      <c r="AT320" s="251" t="s">
        <v>279</v>
      </c>
      <c r="AU320" s="251" t="s">
        <v>77</v>
      </c>
      <c r="AV320" s="250" t="s">
        <v>275</v>
      </c>
      <c r="AW320" s="250" t="s">
        <v>30</v>
      </c>
      <c r="AX320" s="250" t="s">
        <v>75</v>
      </c>
      <c r="AY320" s="251" t="s">
        <v>268</v>
      </c>
    </row>
    <row r="321" spans="2:65" s="1" customFormat="1" ht="37.9" customHeight="1">
      <c r="B321" s="14"/>
      <c r="C321" s="225" t="s">
        <v>715</v>
      </c>
      <c r="D321" s="225" t="s">
        <v>271</v>
      </c>
      <c r="E321" s="226" t="s">
        <v>666</v>
      </c>
      <c r="F321" s="227" t="s">
        <v>667</v>
      </c>
      <c r="G321" s="228" t="s">
        <v>184</v>
      </c>
      <c r="H321" s="229">
        <v>18.754999999999999</v>
      </c>
      <c r="I321" s="22"/>
      <c r="J321" s="231">
        <f>ROUND(I321*H321,2)</f>
        <v>0</v>
      </c>
      <c r="K321" s="227" t="s">
        <v>274</v>
      </c>
      <c r="L321" s="14"/>
      <c r="M321" s="232" t="s">
        <v>3</v>
      </c>
      <c r="N321" s="233" t="s">
        <v>39</v>
      </c>
      <c r="P321" s="234">
        <f>O321*H321</f>
        <v>0</v>
      </c>
      <c r="Q321" s="234">
        <v>5.9959999999999996E-3</v>
      </c>
      <c r="R321" s="234">
        <f>Q321*H321</f>
        <v>0.11245497999999998</v>
      </c>
      <c r="S321" s="234">
        <v>0</v>
      </c>
      <c r="T321" s="235">
        <f>S321*H321</f>
        <v>0</v>
      </c>
      <c r="AR321" s="236" t="s">
        <v>292</v>
      </c>
      <c r="AT321" s="236" t="s">
        <v>271</v>
      </c>
      <c r="AU321" s="236" t="s">
        <v>77</v>
      </c>
      <c r="AY321" s="4" t="s">
        <v>268</v>
      </c>
      <c r="BE321" s="237">
        <f>IF(N321="základní",J321,0)</f>
        <v>0</v>
      </c>
      <c r="BF321" s="237">
        <f>IF(N321="snížená",J321,0)</f>
        <v>0</v>
      </c>
      <c r="BG321" s="237">
        <f>IF(N321="zákl. přenesená",J321,0)</f>
        <v>0</v>
      </c>
      <c r="BH321" s="237">
        <f>IF(N321="sníž. přenesená",J321,0)</f>
        <v>0</v>
      </c>
      <c r="BI321" s="237">
        <f>IF(N321="nulová",J321,0)</f>
        <v>0</v>
      </c>
      <c r="BJ321" s="4" t="s">
        <v>75</v>
      </c>
      <c r="BK321" s="237">
        <f>ROUND(I321*H321,2)</f>
        <v>0</v>
      </c>
      <c r="BL321" s="4" t="s">
        <v>292</v>
      </c>
      <c r="BM321" s="236" t="s">
        <v>668</v>
      </c>
    </row>
    <row r="322" spans="2:65" s="1" customFormat="1">
      <c r="B322" s="14"/>
      <c r="D322" s="238" t="s">
        <v>277</v>
      </c>
      <c r="F322" s="239" t="s">
        <v>669</v>
      </c>
      <c r="L322" s="14"/>
      <c r="M322" s="240"/>
      <c r="T322" s="142"/>
      <c r="AT322" s="4" t="s">
        <v>277</v>
      </c>
      <c r="AU322" s="4" t="s">
        <v>77</v>
      </c>
    </row>
    <row r="323" spans="2:65" s="1" customFormat="1" ht="33" customHeight="1">
      <c r="B323" s="14"/>
      <c r="C323" s="262" t="s">
        <v>720</v>
      </c>
      <c r="D323" s="262" t="s">
        <v>383</v>
      </c>
      <c r="E323" s="263" t="s">
        <v>671</v>
      </c>
      <c r="F323" s="264" t="s">
        <v>672</v>
      </c>
      <c r="G323" s="265" t="s">
        <v>184</v>
      </c>
      <c r="H323" s="266">
        <v>3.5750000000000002</v>
      </c>
      <c r="I323" s="24"/>
      <c r="J323" s="268">
        <f>ROUND(I323*H323,2)</f>
        <v>0</v>
      </c>
      <c r="K323" s="264" t="s">
        <v>274</v>
      </c>
      <c r="L323" s="269"/>
      <c r="M323" s="270" t="s">
        <v>3</v>
      </c>
      <c r="N323" s="271" t="s">
        <v>39</v>
      </c>
      <c r="P323" s="234">
        <f>O323*H323</f>
        <v>0</v>
      </c>
      <c r="Q323" s="234">
        <v>2.1999999999999999E-2</v>
      </c>
      <c r="R323" s="234">
        <f>Q323*H323</f>
        <v>7.8649999999999998E-2</v>
      </c>
      <c r="S323" s="234">
        <v>0</v>
      </c>
      <c r="T323" s="235">
        <f>S323*H323</f>
        <v>0</v>
      </c>
      <c r="AR323" s="236" t="s">
        <v>470</v>
      </c>
      <c r="AT323" s="236" t="s">
        <v>383</v>
      </c>
      <c r="AU323" s="236" t="s">
        <v>77</v>
      </c>
      <c r="AY323" s="4" t="s">
        <v>268</v>
      </c>
      <c r="BE323" s="237">
        <f>IF(N323="základní",J323,0)</f>
        <v>0</v>
      </c>
      <c r="BF323" s="237">
        <f>IF(N323="snížená",J323,0)</f>
        <v>0</v>
      </c>
      <c r="BG323" s="237">
        <f>IF(N323="zákl. přenesená",J323,0)</f>
        <v>0</v>
      </c>
      <c r="BH323" s="237">
        <f>IF(N323="sníž. přenesená",J323,0)</f>
        <v>0</v>
      </c>
      <c r="BI323" s="237">
        <f>IF(N323="nulová",J323,0)</f>
        <v>0</v>
      </c>
      <c r="BJ323" s="4" t="s">
        <v>75</v>
      </c>
      <c r="BK323" s="237">
        <f>ROUND(I323*H323,2)</f>
        <v>0</v>
      </c>
      <c r="BL323" s="4" t="s">
        <v>292</v>
      </c>
      <c r="BM323" s="236" t="s">
        <v>673</v>
      </c>
    </row>
    <row r="324" spans="2:65" s="242" customFormat="1">
      <c r="B324" s="241"/>
      <c r="D324" s="243" t="s">
        <v>279</v>
      </c>
      <c r="E324" s="244" t="s">
        <v>3</v>
      </c>
      <c r="F324" s="245" t="s">
        <v>182</v>
      </c>
      <c r="H324" s="246">
        <v>3.25</v>
      </c>
      <c r="L324" s="241"/>
      <c r="M324" s="247"/>
      <c r="T324" s="248"/>
      <c r="AT324" s="244" t="s">
        <v>279</v>
      </c>
      <c r="AU324" s="244" t="s">
        <v>77</v>
      </c>
      <c r="AV324" s="242" t="s">
        <v>77</v>
      </c>
      <c r="AW324" s="242" t="s">
        <v>30</v>
      </c>
      <c r="AX324" s="242" t="s">
        <v>68</v>
      </c>
      <c r="AY324" s="244" t="s">
        <v>268</v>
      </c>
    </row>
    <row r="325" spans="2:65" s="250" customFormat="1">
      <c r="B325" s="249"/>
      <c r="D325" s="243" t="s">
        <v>279</v>
      </c>
      <c r="E325" s="251" t="s">
        <v>3</v>
      </c>
      <c r="F325" s="252" t="s">
        <v>298</v>
      </c>
      <c r="H325" s="253">
        <v>3.25</v>
      </c>
      <c r="L325" s="249"/>
      <c r="M325" s="254"/>
      <c r="T325" s="255"/>
      <c r="AT325" s="251" t="s">
        <v>279</v>
      </c>
      <c r="AU325" s="251" t="s">
        <v>77</v>
      </c>
      <c r="AV325" s="250" t="s">
        <v>275</v>
      </c>
      <c r="AW325" s="250" t="s">
        <v>30</v>
      </c>
      <c r="AX325" s="250" t="s">
        <v>75</v>
      </c>
      <c r="AY325" s="251" t="s">
        <v>268</v>
      </c>
    </row>
    <row r="326" spans="2:65" s="242" customFormat="1">
      <c r="B326" s="241"/>
      <c r="D326" s="243" t="s">
        <v>279</v>
      </c>
      <c r="F326" s="245" t="s">
        <v>1908</v>
      </c>
      <c r="H326" s="246">
        <v>3.5750000000000002</v>
      </c>
      <c r="L326" s="241"/>
      <c r="M326" s="247"/>
      <c r="T326" s="248"/>
      <c r="AT326" s="244" t="s">
        <v>279</v>
      </c>
      <c r="AU326" s="244" t="s">
        <v>77</v>
      </c>
      <c r="AV326" s="242" t="s">
        <v>77</v>
      </c>
      <c r="AW326" s="242" t="s">
        <v>4</v>
      </c>
      <c r="AX326" s="242" t="s">
        <v>75</v>
      </c>
      <c r="AY326" s="244" t="s">
        <v>268</v>
      </c>
    </row>
    <row r="327" spans="2:65" s="1" customFormat="1" ht="37.9" customHeight="1">
      <c r="B327" s="14"/>
      <c r="C327" s="225" t="s">
        <v>725</v>
      </c>
      <c r="D327" s="225" t="s">
        <v>271</v>
      </c>
      <c r="E327" s="226" t="s">
        <v>1909</v>
      </c>
      <c r="F327" s="227" t="s">
        <v>1910</v>
      </c>
      <c r="G327" s="228" t="s">
        <v>379</v>
      </c>
      <c r="H327" s="229">
        <v>3.3839999999999999</v>
      </c>
      <c r="I327" s="22"/>
      <c r="J327" s="231">
        <f>ROUND(I327*H327,2)</f>
        <v>0</v>
      </c>
      <c r="K327" s="227" t="s">
        <v>881</v>
      </c>
      <c r="L327" s="14"/>
      <c r="M327" s="232" t="s">
        <v>3</v>
      </c>
      <c r="N327" s="233" t="s">
        <v>39</v>
      </c>
      <c r="P327" s="234">
        <f>O327*H327</f>
        <v>0</v>
      </c>
      <c r="Q327" s="234">
        <v>4.28E-4</v>
      </c>
      <c r="R327" s="234">
        <f>Q327*H327</f>
        <v>1.448352E-3</v>
      </c>
      <c r="S327" s="234">
        <v>0</v>
      </c>
      <c r="T327" s="235">
        <f>S327*H327</f>
        <v>0</v>
      </c>
      <c r="AR327" s="236" t="s">
        <v>292</v>
      </c>
      <c r="AT327" s="236" t="s">
        <v>271</v>
      </c>
      <c r="AU327" s="236" t="s">
        <v>77</v>
      </c>
      <c r="AY327" s="4" t="s">
        <v>268</v>
      </c>
      <c r="BE327" s="237">
        <f>IF(N327="základní",J327,0)</f>
        <v>0</v>
      </c>
      <c r="BF327" s="237">
        <f>IF(N327="snížená",J327,0)</f>
        <v>0</v>
      </c>
      <c r="BG327" s="237">
        <f>IF(N327="zákl. přenesená",J327,0)</f>
        <v>0</v>
      </c>
      <c r="BH327" s="237">
        <f>IF(N327="sníž. přenesená",J327,0)</f>
        <v>0</v>
      </c>
      <c r="BI327" s="237">
        <f>IF(N327="nulová",J327,0)</f>
        <v>0</v>
      </c>
      <c r="BJ327" s="4" t="s">
        <v>75</v>
      </c>
      <c r="BK327" s="237">
        <f>ROUND(I327*H327,2)</f>
        <v>0</v>
      </c>
      <c r="BL327" s="4" t="s">
        <v>292</v>
      </c>
      <c r="BM327" s="236" t="s">
        <v>1911</v>
      </c>
    </row>
    <row r="328" spans="2:65" s="1" customFormat="1">
      <c r="B328" s="14"/>
      <c r="D328" s="238" t="s">
        <v>277</v>
      </c>
      <c r="F328" s="239" t="s">
        <v>1912</v>
      </c>
      <c r="L328" s="14"/>
      <c r="M328" s="240"/>
      <c r="T328" s="142"/>
      <c r="AT328" s="4" t="s">
        <v>277</v>
      </c>
      <c r="AU328" s="4" t="s">
        <v>77</v>
      </c>
    </row>
    <row r="329" spans="2:65" s="242" customFormat="1">
      <c r="B329" s="241"/>
      <c r="D329" s="243" t="s">
        <v>279</v>
      </c>
      <c r="E329" s="244" t="s">
        <v>3</v>
      </c>
      <c r="F329" s="245" t="s">
        <v>1913</v>
      </c>
      <c r="H329" s="246">
        <v>3.3839999999999999</v>
      </c>
      <c r="L329" s="241"/>
      <c r="M329" s="247"/>
      <c r="T329" s="248"/>
      <c r="AT329" s="244" t="s">
        <v>279</v>
      </c>
      <c r="AU329" s="244" t="s">
        <v>77</v>
      </c>
      <c r="AV329" s="242" t="s">
        <v>77</v>
      </c>
      <c r="AW329" s="242" t="s">
        <v>30</v>
      </c>
      <c r="AX329" s="242" t="s">
        <v>75</v>
      </c>
      <c r="AY329" s="244" t="s">
        <v>268</v>
      </c>
    </row>
    <row r="330" spans="2:65" s="1" customFormat="1" ht="16.5" customHeight="1">
      <c r="B330" s="14"/>
      <c r="C330" s="225" t="s">
        <v>730</v>
      </c>
      <c r="D330" s="225" t="s">
        <v>271</v>
      </c>
      <c r="E330" s="226" t="s">
        <v>1914</v>
      </c>
      <c r="F330" s="227" t="s">
        <v>1915</v>
      </c>
      <c r="G330" s="228" t="s">
        <v>379</v>
      </c>
      <c r="H330" s="229">
        <v>3.3839999999999999</v>
      </c>
      <c r="I330" s="22"/>
      <c r="J330" s="231">
        <f>ROUND(I330*H330,2)</f>
        <v>0</v>
      </c>
      <c r="K330" s="227" t="s">
        <v>881</v>
      </c>
      <c r="L330" s="14"/>
      <c r="M330" s="232" t="s">
        <v>3</v>
      </c>
      <c r="N330" s="233" t="s">
        <v>39</v>
      </c>
      <c r="P330" s="234">
        <f>O330*H330</f>
        <v>0</v>
      </c>
      <c r="Q330" s="234">
        <v>9.0000000000000006E-5</v>
      </c>
      <c r="R330" s="234">
        <f>Q330*H330</f>
        <v>3.0456E-4</v>
      </c>
      <c r="S330" s="234">
        <v>0</v>
      </c>
      <c r="T330" s="235">
        <f>S330*H330</f>
        <v>0</v>
      </c>
      <c r="AR330" s="236" t="s">
        <v>292</v>
      </c>
      <c r="AT330" s="236" t="s">
        <v>271</v>
      </c>
      <c r="AU330" s="236" t="s">
        <v>77</v>
      </c>
      <c r="AY330" s="4" t="s">
        <v>268</v>
      </c>
      <c r="BE330" s="237">
        <f>IF(N330="základní",J330,0)</f>
        <v>0</v>
      </c>
      <c r="BF330" s="237">
        <f>IF(N330="snížená",J330,0)</f>
        <v>0</v>
      </c>
      <c r="BG330" s="237">
        <f>IF(N330="zákl. přenesená",J330,0)</f>
        <v>0</v>
      </c>
      <c r="BH330" s="237">
        <f>IF(N330="sníž. přenesená",J330,0)</f>
        <v>0</v>
      </c>
      <c r="BI330" s="237">
        <f>IF(N330="nulová",J330,0)</f>
        <v>0</v>
      </c>
      <c r="BJ330" s="4" t="s">
        <v>75</v>
      </c>
      <c r="BK330" s="237">
        <f>ROUND(I330*H330,2)</f>
        <v>0</v>
      </c>
      <c r="BL330" s="4" t="s">
        <v>292</v>
      </c>
      <c r="BM330" s="236" t="s">
        <v>1916</v>
      </c>
    </row>
    <row r="331" spans="2:65" s="1" customFormat="1">
      <c r="B331" s="14"/>
      <c r="D331" s="238" t="s">
        <v>277</v>
      </c>
      <c r="F331" s="239" t="s">
        <v>1917</v>
      </c>
      <c r="L331" s="14"/>
      <c r="M331" s="240"/>
      <c r="T331" s="142"/>
      <c r="AT331" s="4" t="s">
        <v>277</v>
      </c>
      <c r="AU331" s="4" t="s">
        <v>77</v>
      </c>
    </row>
    <row r="332" spans="2:65" s="1" customFormat="1" ht="16.5" customHeight="1">
      <c r="B332" s="14"/>
      <c r="C332" s="225" t="s">
        <v>739</v>
      </c>
      <c r="D332" s="225" t="s">
        <v>271</v>
      </c>
      <c r="E332" s="226" t="s">
        <v>1918</v>
      </c>
      <c r="F332" s="227" t="s">
        <v>1919</v>
      </c>
      <c r="G332" s="228" t="s">
        <v>379</v>
      </c>
      <c r="H332" s="229">
        <v>3.3839999999999999</v>
      </c>
      <c r="I332" s="22"/>
      <c r="J332" s="231">
        <f>ROUND(I332*H332,2)</f>
        <v>0</v>
      </c>
      <c r="K332" s="227" t="s">
        <v>881</v>
      </c>
      <c r="L332" s="14"/>
      <c r="M332" s="232" t="s">
        <v>3</v>
      </c>
      <c r="N332" s="233" t="s">
        <v>39</v>
      </c>
      <c r="P332" s="234">
        <f>O332*H332</f>
        <v>0</v>
      </c>
      <c r="Q332" s="234">
        <v>2.4899999999999998E-4</v>
      </c>
      <c r="R332" s="234">
        <f>Q332*H332</f>
        <v>8.4261599999999992E-4</v>
      </c>
      <c r="S332" s="234">
        <v>0</v>
      </c>
      <c r="T332" s="235">
        <f>S332*H332</f>
        <v>0</v>
      </c>
      <c r="AR332" s="236" t="s">
        <v>292</v>
      </c>
      <c r="AT332" s="236" t="s">
        <v>271</v>
      </c>
      <c r="AU332" s="236" t="s">
        <v>77</v>
      </c>
      <c r="AY332" s="4" t="s">
        <v>268</v>
      </c>
      <c r="BE332" s="237">
        <f>IF(N332="základní",J332,0)</f>
        <v>0</v>
      </c>
      <c r="BF332" s="237">
        <f>IF(N332="snížená",J332,0)</f>
        <v>0</v>
      </c>
      <c r="BG332" s="237">
        <f>IF(N332="zákl. přenesená",J332,0)</f>
        <v>0</v>
      </c>
      <c r="BH332" s="237">
        <f>IF(N332="sníž. přenesená",J332,0)</f>
        <v>0</v>
      </c>
      <c r="BI332" s="237">
        <f>IF(N332="nulová",J332,0)</f>
        <v>0</v>
      </c>
      <c r="BJ332" s="4" t="s">
        <v>75</v>
      </c>
      <c r="BK332" s="237">
        <f>ROUND(I332*H332,2)</f>
        <v>0</v>
      </c>
      <c r="BL332" s="4" t="s">
        <v>292</v>
      </c>
      <c r="BM332" s="236" t="s">
        <v>1920</v>
      </c>
    </row>
    <row r="333" spans="2:65" s="1" customFormat="1">
      <c r="B333" s="14"/>
      <c r="D333" s="238" t="s">
        <v>277</v>
      </c>
      <c r="F333" s="239" t="s">
        <v>1921</v>
      </c>
      <c r="L333" s="14"/>
      <c r="M333" s="240"/>
      <c r="T333" s="142"/>
      <c r="AT333" s="4" t="s">
        <v>277</v>
      </c>
      <c r="AU333" s="4" t="s">
        <v>77</v>
      </c>
    </row>
    <row r="334" spans="2:65" s="1" customFormat="1" ht="24.2" customHeight="1">
      <c r="B334" s="14"/>
      <c r="C334" s="262" t="s">
        <v>744</v>
      </c>
      <c r="D334" s="262" t="s">
        <v>383</v>
      </c>
      <c r="E334" s="263" t="s">
        <v>1922</v>
      </c>
      <c r="F334" s="264" t="s">
        <v>1923</v>
      </c>
      <c r="G334" s="265" t="s">
        <v>379</v>
      </c>
      <c r="H334" s="266">
        <v>3.722</v>
      </c>
      <c r="I334" s="24"/>
      <c r="J334" s="268">
        <f>ROUND(I334*H334,2)</f>
        <v>0</v>
      </c>
      <c r="K334" s="264" t="s">
        <v>881</v>
      </c>
      <c r="L334" s="269"/>
      <c r="M334" s="270" t="s">
        <v>3</v>
      </c>
      <c r="N334" s="271" t="s">
        <v>39</v>
      </c>
      <c r="P334" s="234">
        <f>O334*H334</f>
        <v>0</v>
      </c>
      <c r="Q334" s="234">
        <v>1.98E-3</v>
      </c>
      <c r="R334" s="234">
        <f>Q334*H334</f>
        <v>7.3695599999999998E-3</v>
      </c>
      <c r="S334" s="234">
        <v>0</v>
      </c>
      <c r="T334" s="235">
        <f>S334*H334</f>
        <v>0</v>
      </c>
      <c r="AR334" s="236" t="s">
        <v>470</v>
      </c>
      <c r="AT334" s="236" t="s">
        <v>383</v>
      </c>
      <c r="AU334" s="236" t="s">
        <v>77</v>
      </c>
      <c r="AY334" s="4" t="s">
        <v>268</v>
      </c>
      <c r="BE334" s="237">
        <f>IF(N334="základní",J334,0)</f>
        <v>0</v>
      </c>
      <c r="BF334" s="237">
        <f>IF(N334="snížená",J334,0)</f>
        <v>0</v>
      </c>
      <c r="BG334" s="237">
        <f>IF(N334="zákl. přenesená",J334,0)</f>
        <v>0</v>
      </c>
      <c r="BH334" s="237">
        <f>IF(N334="sníž. přenesená",J334,0)</f>
        <v>0</v>
      </c>
      <c r="BI334" s="237">
        <f>IF(N334="nulová",J334,0)</f>
        <v>0</v>
      </c>
      <c r="BJ334" s="4" t="s">
        <v>75</v>
      </c>
      <c r="BK334" s="237">
        <f>ROUND(I334*H334,2)</f>
        <v>0</v>
      </c>
      <c r="BL334" s="4" t="s">
        <v>292</v>
      </c>
      <c r="BM334" s="236" t="s">
        <v>1924</v>
      </c>
    </row>
    <row r="335" spans="2:65" s="242" customFormat="1">
      <c r="B335" s="241"/>
      <c r="D335" s="243" t="s">
        <v>279</v>
      </c>
      <c r="F335" s="245" t="s">
        <v>1925</v>
      </c>
      <c r="H335" s="246">
        <v>3.722</v>
      </c>
      <c r="L335" s="241"/>
      <c r="M335" s="247"/>
      <c r="T335" s="248"/>
      <c r="AT335" s="244" t="s">
        <v>279</v>
      </c>
      <c r="AU335" s="244" t="s">
        <v>77</v>
      </c>
      <c r="AV335" s="242" t="s">
        <v>77</v>
      </c>
      <c r="AW335" s="242" t="s">
        <v>4</v>
      </c>
      <c r="AX335" s="242" t="s">
        <v>75</v>
      </c>
      <c r="AY335" s="244" t="s">
        <v>268</v>
      </c>
    </row>
    <row r="336" spans="2:65" s="1" customFormat="1" ht="55.5" customHeight="1">
      <c r="B336" s="14"/>
      <c r="C336" s="225" t="s">
        <v>750</v>
      </c>
      <c r="D336" s="225" t="s">
        <v>271</v>
      </c>
      <c r="E336" s="226" t="s">
        <v>676</v>
      </c>
      <c r="F336" s="227" t="s">
        <v>677</v>
      </c>
      <c r="G336" s="228" t="s">
        <v>353</v>
      </c>
      <c r="H336" s="229">
        <v>0.221</v>
      </c>
      <c r="I336" s="22"/>
      <c r="J336" s="231">
        <f>ROUND(I336*H336,2)</f>
        <v>0</v>
      </c>
      <c r="K336" s="227" t="s">
        <v>274</v>
      </c>
      <c r="L336" s="14"/>
      <c r="M336" s="232" t="s">
        <v>3</v>
      </c>
      <c r="N336" s="233" t="s">
        <v>39</v>
      </c>
      <c r="P336" s="234">
        <f>O336*H336</f>
        <v>0</v>
      </c>
      <c r="Q336" s="234">
        <v>0</v>
      </c>
      <c r="R336" s="234">
        <f>Q336*H336</f>
        <v>0</v>
      </c>
      <c r="S336" s="234">
        <v>0</v>
      </c>
      <c r="T336" s="235">
        <f>S336*H336</f>
        <v>0</v>
      </c>
      <c r="AR336" s="236" t="s">
        <v>292</v>
      </c>
      <c r="AT336" s="236" t="s">
        <v>271</v>
      </c>
      <c r="AU336" s="236" t="s">
        <v>77</v>
      </c>
      <c r="AY336" s="4" t="s">
        <v>268</v>
      </c>
      <c r="BE336" s="237">
        <f>IF(N336="základní",J336,0)</f>
        <v>0</v>
      </c>
      <c r="BF336" s="237">
        <f>IF(N336="snížená",J336,0)</f>
        <v>0</v>
      </c>
      <c r="BG336" s="237">
        <f>IF(N336="zákl. přenesená",J336,0)</f>
        <v>0</v>
      </c>
      <c r="BH336" s="237">
        <f>IF(N336="sníž. přenesená",J336,0)</f>
        <v>0</v>
      </c>
      <c r="BI336" s="237">
        <f>IF(N336="nulová",J336,0)</f>
        <v>0</v>
      </c>
      <c r="BJ336" s="4" t="s">
        <v>75</v>
      </c>
      <c r="BK336" s="237">
        <f>ROUND(I336*H336,2)</f>
        <v>0</v>
      </c>
      <c r="BL336" s="4" t="s">
        <v>292</v>
      </c>
      <c r="BM336" s="236" t="s">
        <v>678</v>
      </c>
    </row>
    <row r="337" spans="2:65" s="1" customFormat="1">
      <c r="B337" s="14"/>
      <c r="D337" s="238" t="s">
        <v>277</v>
      </c>
      <c r="F337" s="239" t="s">
        <v>679</v>
      </c>
      <c r="L337" s="14"/>
      <c r="M337" s="240"/>
      <c r="T337" s="142"/>
      <c r="AT337" s="4" t="s">
        <v>277</v>
      </c>
      <c r="AU337" s="4" t="s">
        <v>77</v>
      </c>
    </row>
    <row r="338" spans="2:65" s="214" customFormat="1" ht="20.85" customHeight="1">
      <c r="B338" s="213"/>
      <c r="D338" s="215" t="s">
        <v>67</v>
      </c>
      <c r="E338" s="223" t="s">
        <v>680</v>
      </c>
      <c r="F338" s="223" t="s">
        <v>681</v>
      </c>
      <c r="J338" s="224">
        <f>BK338</f>
        <v>0</v>
      </c>
      <c r="L338" s="213"/>
      <c r="M338" s="218"/>
      <c r="P338" s="219">
        <f>SUM(P339:P356)</f>
        <v>0</v>
      </c>
      <c r="R338" s="219">
        <f>SUM(R339:R356)</f>
        <v>1.8757059999999999E-2</v>
      </c>
      <c r="T338" s="220">
        <f>SUM(T339:T356)</f>
        <v>0</v>
      </c>
      <c r="AR338" s="215" t="s">
        <v>77</v>
      </c>
      <c r="AT338" s="221" t="s">
        <v>67</v>
      </c>
      <c r="AU338" s="221" t="s">
        <v>77</v>
      </c>
      <c r="AY338" s="215" t="s">
        <v>268</v>
      </c>
      <c r="BK338" s="222">
        <f>SUM(BK339:BK356)</f>
        <v>0</v>
      </c>
    </row>
    <row r="339" spans="2:65" s="1" customFormat="1" ht="24.2" customHeight="1">
      <c r="B339" s="14"/>
      <c r="C339" s="225" t="s">
        <v>757</v>
      </c>
      <c r="D339" s="225" t="s">
        <v>271</v>
      </c>
      <c r="E339" s="226" t="s">
        <v>683</v>
      </c>
      <c r="F339" s="227" t="s">
        <v>684</v>
      </c>
      <c r="G339" s="228" t="s">
        <v>184</v>
      </c>
      <c r="H339" s="229">
        <v>3.25</v>
      </c>
      <c r="I339" s="22"/>
      <c r="J339" s="231">
        <f>ROUND(I339*H339,2)</f>
        <v>0</v>
      </c>
      <c r="K339" s="227" t="s">
        <v>274</v>
      </c>
      <c r="L339" s="14"/>
      <c r="M339" s="232" t="s">
        <v>3</v>
      </c>
      <c r="N339" s="233" t="s">
        <v>39</v>
      </c>
      <c r="P339" s="234">
        <f>O339*H339</f>
        <v>0</v>
      </c>
      <c r="Q339" s="234">
        <v>0</v>
      </c>
      <c r="R339" s="234">
        <f>Q339*H339</f>
        <v>0</v>
      </c>
      <c r="S339" s="234">
        <v>0</v>
      </c>
      <c r="T339" s="235">
        <f>S339*H339</f>
        <v>0</v>
      </c>
      <c r="AR339" s="236" t="s">
        <v>292</v>
      </c>
      <c r="AT339" s="236" t="s">
        <v>271</v>
      </c>
      <c r="AU339" s="236" t="s">
        <v>186</v>
      </c>
      <c r="AY339" s="4" t="s">
        <v>268</v>
      </c>
      <c r="BE339" s="237">
        <f>IF(N339="základní",J339,0)</f>
        <v>0</v>
      </c>
      <c r="BF339" s="237">
        <f>IF(N339="snížená",J339,0)</f>
        <v>0</v>
      </c>
      <c r="BG339" s="237">
        <f>IF(N339="zákl. přenesená",J339,0)</f>
        <v>0</v>
      </c>
      <c r="BH339" s="237">
        <f>IF(N339="sníž. přenesená",J339,0)</f>
        <v>0</v>
      </c>
      <c r="BI339" s="237">
        <f>IF(N339="nulová",J339,0)</f>
        <v>0</v>
      </c>
      <c r="BJ339" s="4" t="s">
        <v>75</v>
      </c>
      <c r="BK339" s="237">
        <f>ROUND(I339*H339,2)</f>
        <v>0</v>
      </c>
      <c r="BL339" s="4" t="s">
        <v>292</v>
      </c>
      <c r="BM339" s="236" t="s">
        <v>685</v>
      </c>
    </row>
    <row r="340" spans="2:65" s="1" customFormat="1">
      <c r="B340" s="14"/>
      <c r="D340" s="238" t="s">
        <v>277</v>
      </c>
      <c r="F340" s="239" t="s">
        <v>686</v>
      </c>
      <c r="L340" s="14"/>
      <c r="M340" s="240"/>
      <c r="T340" s="142"/>
      <c r="AT340" s="4" t="s">
        <v>277</v>
      </c>
      <c r="AU340" s="4" t="s">
        <v>186</v>
      </c>
    </row>
    <row r="341" spans="2:65" s="242" customFormat="1">
      <c r="B341" s="241"/>
      <c r="D341" s="243" t="s">
        <v>279</v>
      </c>
      <c r="E341" s="244" t="s">
        <v>3</v>
      </c>
      <c r="F341" s="245" t="s">
        <v>182</v>
      </c>
      <c r="H341" s="246">
        <v>3.25</v>
      </c>
      <c r="L341" s="241"/>
      <c r="M341" s="247"/>
      <c r="T341" s="248"/>
      <c r="AT341" s="244" t="s">
        <v>279</v>
      </c>
      <c r="AU341" s="244" t="s">
        <v>186</v>
      </c>
      <c r="AV341" s="242" t="s">
        <v>77</v>
      </c>
      <c r="AW341" s="242" t="s">
        <v>30</v>
      </c>
      <c r="AX341" s="242" t="s">
        <v>75</v>
      </c>
      <c r="AY341" s="244" t="s">
        <v>268</v>
      </c>
    </row>
    <row r="342" spans="2:65" s="1" customFormat="1" ht="24.2" customHeight="1">
      <c r="B342" s="14"/>
      <c r="C342" s="225" t="s">
        <v>763</v>
      </c>
      <c r="D342" s="225" t="s">
        <v>271</v>
      </c>
      <c r="E342" s="226" t="s">
        <v>688</v>
      </c>
      <c r="F342" s="227" t="s">
        <v>689</v>
      </c>
      <c r="G342" s="228" t="s">
        <v>184</v>
      </c>
      <c r="H342" s="229">
        <v>1.492</v>
      </c>
      <c r="I342" s="22"/>
      <c r="J342" s="231">
        <f>ROUND(I342*H342,2)</f>
        <v>0</v>
      </c>
      <c r="K342" s="227" t="s">
        <v>274</v>
      </c>
      <c r="L342" s="14"/>
      <c r="M342" s="232" t="s">
        <v>3</v>
      </c>
      <c r="N342" s="233" t="s">
        <v>39</v>
      </c>
      <c r="P342" s="234">
        <f>O342*H342</f>
        <v>0</v>
      </c>
      <c r="Q342" s="234">
        <v>0</v>
      </c>
      <c r="R342" s="234">
        <f>Q342*H342</f>
        <v>0</v>
      </c>
      <c r="S342" s="234">
        <v>0</v>
      </c>
      <c r="T342" s="235">
        <f>S342*H342</f>
        <v>0</v>
      </c>
      <c r="AR342" s="236" t="s">
        <v>292</v>
      </c>
      <c r="AT342" s="236" t="s">
        <v>271</v>
      </c>
      <c r="AU342" s="236" t="s">
        <v>186</v>
      </c>
      <c r="AY342" s="4" t="s">
        <v>268</v>
      </c>
      <c r="BE342" s="237">
        <f>IF(N342="základní",J342,0)</f>
        <v>0</v>
      </c>
      <c r="BF342" s="237">
        <f>IF(N342="snížená",J342,0)</f>
        <v>0</v>
      </c>
      <c r="BG342" s="237">
        <f>IF(N342="zákl. přenesená",J342,0)</f>
        <v>0</v>
      </c>
      <c r="BH342" s="237">
        <f>IF(N342="sníž. přenesená",J342,0)</f>
        <v>0</v>
      </c>
      <c r="BI342" s="237">
        <f>IF(N342="nulová",J342,0)</f>
        <v>0</v>
      </c>
      <c r="BJ342" s="4" t="s">
        <v>75</v>
      </c>
      <c r="BK342" s="237">
        <f>ROUND(I342*H342,2)</f>
        <v>0</v>
      </c>
      <c r="BL342" s="4" t="s">
        <v>292</v>
      </c>
      <c r="BM342" s="236" t="s">
        <v>690</v>
      </c>
    </row>
    <row r="343" spans="2:65" s="1" customFormat="1">
      <c r="B343" s="14"/>
      <c r="D343" s="238" t="s">
        <v>277</v>
      </c>
      <c r="F343" s="239" t="s">
        <v>691</v>
      </c>
      <c r="L343" s="14"/>
      <c r="M343" s="240"/>
      <c r="T343" s="142"/>
      <c r="AT343" s="4" t="s">
        <v>277</v>
      </c>
      <c r="AU343" s="4" t="s">
        <v>186</v>
      </c>
    </row>
    <row r="344" spans="2:65" s="242" customFormat="1">
      <c r="B344" s="241"/>
      <c r="D344" s="243" t="s">
        <v>279</v>
      </c>
      <c r="E344" s="244" t="s">
        <v>3</v>
      </c>
      <c r="F344" s="245" t="s">
        <v>1926</v>
      </c>
      <c r="H344" s="246">
        <v>1.492</v>
      </c>
      <c r="L344" s="241"/>
      <c r="M344" s="247"/>
      <c r="T344" s="248"/>
      <c r="AT344" s="244" t="s">
        <v>279</v>
      </c>
      <c r="AU344" s="244" t="s">
        <v>186</v>
      </c>
      <c r="AV344" s="242" t="s">
        <v>77</v>
      </c>
      <c r="AW344" s="242" t="s">
        <v>30</v>
      </c>
      <c r="AX344" s="242" t="s">
        <v>68</v>
      </c>
      <c r="AY344" s="244" t="s">
        <v>268</v>
      </c>
    </row>
    <row r="345" spans="2:65" s="250" customFormat="1">
      <c r="B345" s="249"/>
      <c r="D345" s="243" t="s">
        <v>279</v>
      </c>
      <c r="E345" s="251" t="s">
        <v>3</v>
      </c>
      <c r="F345" s="252" t="s">
        <v>298</v>
      </c>
      <c r="H345" s="253">
        <v>1.492</v>
      </c>
      <c r="L345" s="249"/>
      <c r="M345" s="254"/>
      <c r="T345" s="255"/>
      <c r="AT345" s="251" t="s">
        <v>279</v>
      </c>
      <c r="AU345" s="251" t="s">
        <v>186</v>
      </c>
      <c r="AV345" s="250" t="s">
        <v>275</v>
      </c>
      <c r="AW345" s="250" t="s">
        <v>30</v>
      </c>
      <c r="AX345" s="250" t="s">
        <v>75</v>
      </c>
      <c r="AY345" s="251" t="s">
        <v>268</v>
      </c>
    </row>
    <row r="346" spans="2:65" s="1" customFormat="1" ht="24.2" customHeight="1">
      <c r="B346" s="14"/>
      <c r="C346" s="262" t="s">
        <v>768</v>
      </c>
      <c r="D346" s="262" t="s">
        <v>383</v>
      </c>
      <c r="E346" s="263" t="s">
        <v>694</v>
      </c>
      <c r="F346" s="264" t="s">
        <v>695</v>
      </c>
      <c r="G346" s="265" t="s">
        <v>696</v>
      </c>
      <c r="H346" s="266">
        <v>7.1130000000000004</v>
      </c>
      <c r="I346" s="24"/>
      <c r="J346" s="268">
        <f>ROUND(I346*H346,2)</f>
        <v>0</v>
      </c>
      <c r="K346" s="264" t="s">
        <v>274</v>
      </c>
      <c r="L346" s="269"/>
      <c r="M346" s="270" t="s">
        <v>3</v>
      </c>
      <c r="N346" s="271" t="s">
        <v>39</v>
      </c>
      <c r="P346" s="234">
        <f>O346*H346</f>
        <v>0</v>
      </c>
      <c r="Q346" s="234">
        <v>1E-3</v>
      </c>
      <c r="R346" s="234">
        <f>Q346*H346</f>
        <v>7.1130000000000004E-3</v>
      </c>
      <c r="S346" s="234">
        <v>0</v>
      </c>
      <c r="T346" s="235">
        <f>S346*H346</f>
        <v>0</v>
      </c>
      <c r="AR346" s="236" t="s">
        <v>470</v>
      </c>
      <c r="AT346" s="236" t="s">
        <v>383</v>
      </c>
      <c r="AU346" s="236" t="s">
        <v>186</v>
      </c>
      <c r="AY346" s="4" t="s">
        <v>268</v>
      </c>
      <c r="BE346" s="237">
        <f>IF(N346="základní",J346,0)</f>
        <v>0</v>
      </c>
      <c r="BF346" s="237">
        <f>IF(N346="snížená",J346,0)</f>
        <v>0</v>
      </c>
      <c r="BG346" s="237">
        <f>IF(N346="zákl. přenesená",J346,0)</f>
        <v>0</v>
      </c>
      <c r="BH346" s="237">
        <f>IF(N346="sníž. přenesená",J346,0)</f>
        <v>0</v>
      </c>
      <c r="BI346" s="237">
        <f>IF(N346="nulová",J346,0)</f>
        <v>0</v>
      </c>
      <c r="BJ346" s="4" t="s">
        <v>75</v>
      </c>
      <c r="BK346" s="237">
        <f>ROUND(I346*H346,2)</f>
        <v>0</v>
      </c>
      <c r="BL346" s="4" t="s">
        <v>292</v>
      </c>
      <c r="BM346" s="236" t="s">
        <v>697</v>
      </c>
    </row>
    <row r="347" spans="2:65" s="1" customFormat="1" ht="19.5">
      <c r="B347" s="14"/>
      <c r="D347" s="243" t="s">
        <v>698</v>
      </c>
      <c r="F347" s="281" t="s">
        <v>699</v>
      </c>
      <c r="L347" s="14"/>
      <c r="M347" s="240"/>
      <c r="T347" s="142"/>
      <c r="AT347" s="4" t="s">
        <v>698</v>
      </c>
      <c r="AU347" s="4" t="s">
        <v>186</v>
      </c>
    </row>
    <row r="348" spans="2:65" s="242" customFormat="1">
      <c r="B348" s="241"/>
      <c r="D348" s="243" t="s">
        <v>279</v>
      </c>
      <c r="F348" s="245" t="s">
        <v>1927</v>
      </c>
      <c r="H348" s="246">
        <v>7.1130000000000004</v>
      </c>
      <c r="L348" s="241"/>
      <c r="M348" s="247"/>
      <c r="T348" s="248"/>
      <c r="AT348" s="244" t="s">
        <v>279</v>
      </c>
      <c r="AU348" s="244" t="s">
        <v>186</v>
      </c>
      <c r="AV348" s="242" t="s">
        <v>77</v>
      </c>
      <c r="AW348" s="242" t="s">
        <v>4</v>
      </c>
      <c r="AX348" s="242" t="s">
        <v>75</v>
      </c>
      <c r="AY348" s="244" t="s">
        <v>268</v>
      </c>
    </row>
    <row r="349" spans="2:65" s="1" customFormat="1" ht="24.2" customHeight="1">
      <c r="B349" s="14"/>
      <c r="C349" s="225" t="s">
        <v>773</v>
      </c>
      <c r="D349" s="225" t="s">
        <v>271</v>
      </c>
      <c r="E349" s="226" t="s">
        <v>702</v>
      </c>
      <c r="F349" s="227" t="s">
        <v>703</v>
      </c>
      <c r="G349" s="228" t="s">
        <v>379</v>
      </c>
      <c r="H349" s="229">
        <v>9.9440000000000008</v>
      </c>
      <c r="I349" s="22"/>
      <c r="J349" s="231">
        <f>ROUND(I349*H349,2)</f>
        <v>0</v>
      </c>
      <c r="K349" s="227" t="s">
        <v>274</v>
      </c>
      <c r="L349" s="14"/>
      <c r="M349" s="232" t="s">
        <v>3</v>
      </c>
      <c r="N349" s="233" t="s">
        <v>39</v>
      </c>
      <c r="P349" s="234">
        <f>O349*H349</f>
        <v>0</v>
      </c>
      <c r="Q349" s="234">
        <v>1.7000000000000001E-4</v>
      </c>
      <c r="R349" s="234">
        <f>Q349*H349</f>
        <v>1.6904800000000003E-3</v>
      </c>
      <c r="S349" s="234">
        <v>0</v>
      </c>
      <c r="T349" s="235">
        <f>S349*H349</f>
        <v>0</v>
      </c>
      <c r="AR349" s="236" t="s">
        <v>292</v>
      </c>
      <c r="AT349" s="236" t="s">
        <v>271</v>
      </c>
      <c r="AU349" s="236" t="s">
        <v>186</v>
      </c>
      <c r="AY349" s="4" t="s">
        <v>268</v>
      </c>
      <c r="BE349" s="237">
        <f>IF(N349="základní",J349,0)</f>
        <v>0</v>
      </c>
      <c r="BF349" s="237">
        <f>IF(N349="snížená",J349,0)</f>
        <v>0</v>
      </c>
      <c r="BG349" s="237">
        <f>IF(N349="zákl. přenesená",J349,0)</f>
        <v>0</v>
      </c>
      <c r="BH349" s="237">
        <f>IF(N349="sníž. přenesená",J349,0)</f>
        <v>0</v>
      </c>
      <c r="BI349" s="237">
        <f>IF(N349="nulová",J349,0)</f>
        <v>0</v>
      </c>
      <c r="BJ349" s="4" t="s">
        <v>75</v>
      </c>
      <c r="BK349" s="237">
        <f>ROUND(I349*H349,2)</f>
        <v>0</v>
      </c>
      <c r="BL349" s="4" t="s">
        <v>292</v>
      </c>
      <c r="BM349" s="236" t="s">
        <v>704</v>
      </c>
    </row>
    <row r="350" spans="2:65" s="1" customFormat="1">
      <c r="B350" s="14"/>
      <c r="D350" s="238" t="s">
        <v>277</v>
      </c>
      <c r="F350" s="239" t="s">
        <v>705</v>
      </c>
      <c r="L350" s="14"/>
      <c r="M350" s="240"/>
      <c r="T350" s="142"/>
      <c r="AT350" s="4" t="s">
        <v>277</v>
      </c>
      <c r="AU350" s="4" t="s">
        <v>186</v>
      </c>
    </row>
    <row r="351" spans="2:65" s="257" customFormat="1">
      <c r="B351" s="256"/>
      <c r="D351" s="243" t="s">
        <v>279</v>
      </c>
      <c r="E351" s="258" t="s">
        <v>3</v>
      </c>
      <c r="F351" s="259" t="s">
        <v>706</v>
      </c>
      <c r="H351" s="258" t="s">
        <v>3</v>
      </c>
      <c r="L351" s="256"/>
      <c r="M351" s="260"/>
      <c r="T351" s="261"/>
      <c r="AT351" s="258" t="s">
        <v>279</v>
      </c>
      <c r="AU351" s="258" t="s">
        <v>186</v>
      </c>
      <c r="AV351" s="257" t="s">
        <v>75</v>
      </c>
      <c r="AW351" s="257" t="s">
        <v>30</v>
      </c>
      <c r="AX351" s="257" t="s">
        <v>68</v>
      </c>
      <c r="AY351" s="258" t="s">
        <v>268</v>
      </c>
    </row>
    <row r="352" spans="2:65" s="242" customFormat="1">
      <c r="B352" s="241"/>
      <c r="D352" s="243" t="s">
        <v>279</v>
      </c>
      <c r="E352" s="244" t="s">
        <v>3</v>
      </c>
      <c r="F352" s="245" t="s">
        <v>1928</v>
      </c>
      <c r="H352" s="246">
        <v>9.9440000000000008</v>
      </c>
      <c r="L352" s="241"/>
      <c r="M352" s="247"/>
      <c r="T352" s="248"/>
      <c r="AT352" s="244" t="s">
        <v>279</v>
      </c>
      <c r="AU352" s="244" t="s">
        <v>186</v>
      </c>
      <c r="AV352" s="242" t="s">
        <v>77</v>
      </c>
      <c r="AW352" s="242" t="s">
        <v>30</v>
      </c>
      <c r="AX352" s="242" t="s">
        <v>68</v>
      </c>
      <c r="AY352" s="244" t="s">
        <v>268</v>
      </c>
    </row>
    <row r="353" spans="2:65" s="250" customFormat="1">
      <c r="B353" s="249"/>
      <c r="D353" s="243" t="s">
        <v>279</v>
      </c>
      <c r="E353" s="251" t="s">
        <v>3</v>
      </c>
      <c r="F353" s="252" t="s">
        <v>298</v>
      </c>
      <c r="H353" s="253">
        <v>9.9440000000000008</v>
      </c>
      <c r="L353" s="249"/>
      <c r="M353" s="254"/>
      <c r="T353" s="255"/>
      <c r="AT353" s="251" t="s">
        <v>279</v>
      </c>
      <c r="AU353" s="251" t="s">
        <v>186</v>
      </c>
      <c r="AV353" s="250" t="s">
        <v>275</v>
      </c>
      <c r="AW353" s="250" t="s">
        <v>30</v>
      </c>
      <c r="AX353" s="250" t="s">
        <v>75</v>
      </c>
      <c r="AY353" s="251" t="s">
        <v>268</v>
      </c>
    </row>
    <row r="354" spans="2:65" s="1" customFormat="1" ht="16.5" customHeight="1">
      <c r="B354" s="14"/>
      <c r="C354" s="262" t="s">
        <v>777</v>
      </c>
      <c r="D354" s="262" t="s">
        <v>383</v>
      </c>
      <c r="E354" s="263" t="s">
        <v>708</v>
      </c>
      <c r="F354" s="264" t="s">
        <v>709</v>
      </c>
      <c r="G354" s="265" t="s">
        <v>379</v>
      </c>
      <c r="H354" s="266">
        <v>10.938000000000001</v>
      </c>
      <c r="I354" s="24"/>
      <c r="J354" s="268">
        <f>ROUND(I354*H354,2)</f>
        <v>0</v>
      </c>
      <c r="K354" s="264" t="s">
        <v>274</v>
      </c>
      <c r="L354" s="269"/>
      <c r="M354" s="270" t="s">
        <v>3</v>
      </c>
      <c r="N354" s="271" t="s">
        <v>39</v>
      </c>
      <c r="P354" s="234">
        <f>O354*H354</f>
        <v>0</v>
      </c>
      <c r="Q354" s="234">
        <v>9.1E-4</v>
      </c>
      <c r="R354" s="234">
        <f>Q354*H354</f>
        <v>9.9535800000000001E-3</v>
      </c>
      <c r="S354" s="234">
        <v>0</v>
      </c>
      <c r="T354" s="235">
        <f>S354*H354</f>
        <v>0</v>
      </c>
      <c r="AR354" s="236" t="s">
        <v>470</v>
      </c>
      <c r="AT354" s="236" t="s">
        <v>383</v>
      </c>
      <c r="AU354" s="236" t="s">
        <v>186</v>
      </c>
      <c r="AY354" s="4" t="s">
        <v>268</v>
      </c>
      <c r="BE354" s="237">
        <f>IF(N354="základní",J354,0)</f>
        <v>0</v>
      </c>
      <c r="BF354" s="237">
        <f>IF(N354="snížená",J354,0)</f>
        <v>0</v>
      </c>
      <c r="BG354" s="237">
        <f>IF(N354="zákl. přenesená",J354,0)</f>
        <v>0</v>
      </c>
      <c r="BH354" s="237">
        <f>IF(N354="sníž. přenesená",J354,0)</f>
        <v>0</v>
      </c>
      <c r="BI354" s="237">
        <f>IF(N354="nulová",J354,0)</f>
        <v>0</v>
      </c>
      <c r="BJ354" s="4" t="s">
        <v>75</v>
      </c>
      <c r="BK354" s="237">
        <f>ROUND(I354*H354,2)</f>
        <v>0</v>
      </c>
      <c r="BL354" s="4" t="s">
        <v>292</v>
      </c>
      <c r="BM354" s="236" t="s">
        <v>710</v>
      </c>
    </row>
    <row r="355" spans="2:65" s="1" customFormat="1" ht="19.5">
      <c r="B355" s="14"/>
      <c r="D355" s="243" t="s">
        <v>698</v>
      </c>
      <c r="F355" s="281" t="s">
        <v>711</v>
      </c>
      <c r="L355" s="14"/>
      <c r="M355" s="240"/>
      <c r="T355" s="142"/>
      <c r="AT355" s="4" t="s">
        <v>698</v>
      </c>
      <c r="AU355" s="4" t="s">
        <v>186</v>
      </c>
    </row>
    <row r="356" spans="2:65" s="242" customFormat="1">
      <c r="B356" s="241"/>
      <c r="D356" s="243" t="s">
        <v>279</v>
      </c>
      <c r="F356" s="245" t="s">
        <v>1929</v>
      </c>
      <c r="H356" s="246">
        <v>10.938000000000001</v>
      </c>
      <c r="L356" s="241"/>
      <c r="M356" s="247"/>
      <c r="T356" s="248"/>
      <c r="AT356" s="244" t="s">
        <v>279</v>
      </c>
      <c r="AU356" s="244" t="s">
        <v>186</v>
      </c>
      <c r="AV356" s="242" t="s">
        <v>77</v>
      </c>
      <c r="AW356" s="242" t="s">
        <v>4</v>
      </c>
      <c r="AX356" s="242" t="s">
        <v>75</v>
      </c>
      <c r="AY356" s="244" t="s">
        <v>268</v>
      </c>
    </row>
    <row r="357" spans="2:65" s="214" customFormat="1" ht="22.9" customHeight="1">
      <c r="B357" s="213"/>
      <c r="D357" s="215" t="s">
        <v>67</v>
      </c>
      <c r="E357" s="223" t="s">
        <v>713</v>
      </c>
      <c r="F357" s="223" t="s">
        <v>714</v>
      </c>
      <c r="J357" s="224">
        <f>BK357</f>
        <v>0</v>
      </c>
      <c r="L357" s="213"/>
      <c r="M357" s="218"/>
      <c r="P357" s="219">
        <f>SUM(P358:P392)</f>
        <v>0</v>
      </c>
      <c r="R357" s="219">
        <f>SUM(R358:R392)</f>
        <v>0.22688041</v>
      </c>
      <c r="T357" s="220">
        <f>SUM(T358:T392)</f>
        <v>0</v>
      </c>
      <c r="AR357" s="215" t="s">
        <v>77</v>
      </c>
      <c r="AT357" s="221" t="s">
        <v>67</v>
      </c>
      <c r="AU357" s="221" t="s">
        <v>75</v>
      </c>
      <c r="AY357" s="215" t="s">
        <v>268</v>
      </c>
      <c r="BK357" s="222">
        <f>SUM(BK358:BK392)</f>
        <v>0</v>
      </c>
    </row>
    <row r="358" spans="2:65" s="1" customFormat="1" ht="24.2" customHeight="1">
      <c r="B358" s="14"/>
      <c r="C358" s="225" t="s">
        <v>781</v>
      </c>
      <c r="D358" s="225" t="s">
        <v>271</v>
      </c>
      <c r="E358" s="226" t="s">
        <v>716</v>
      </c>
      <c r="F358" s="227" t="s">
        <v>717</v>
      </c>
      <c r="G358" s="228" t="s">
        <v>184</v>
      </c>
      <c r="H358" s="229">
        <v>9.0719999999999992</v>
      </c>
      <c r="I358" s="22"/>
      <c r="J358" s="231">
        <f>ROUND(I358*H358,2)</f>
        <v>0</v>
      </c>
      <c r="K358" s="227" t="s">
        <v>274</v>
      </c>
      <c r="L358" s="14"/>
      <c r="M358" s="232" t="s">
        <v>3</v>
      </c>
      <c r="N358" s="233" t="s">
        <v>39</v>
      </c>
      <c r="P358" s="234">
        <f>O358*H358</f>
        <v>0</v>
      </c>
      <c r="Q358" s="234">
        <v>2.9999999999999997E-4</v>
      </c>
      <c r="R358" s="234">
        <f>Q358*H358</f>
        <v>2.7215999999999994E-3</v>
      </c>
      <c r="S358" s="234">
        <v>0</v>
      </c>
      <c r="T358" s="235">
        <f>S358*H358</f>
        <v>0</v>
      </c>
      <c r="AR358" s="236" t="s">
        <v>292</v>
      </c>
      <c r="AT358" s="236" t="s">
        <v>271</v>
      </c>
      <c r="AU358" s="236" t="s">
        <v>77</v>
      </c>
      <c r="AY358" s="4" t="s">
        <v>268</v>
      </c>
      <c r="BE358" s="237">
        <f>IF(N358="základní",J358,0)</f>
        <v>0</v>
      </c>
      <c r="BF358" s="237">
        <f>IF(N358="snížená",J358,0)</f>
        <v>0</v>
      </c>
      <c r="BG358" s="237">
        <f>IF(N358="zákl. přenesená",J358,0)</f>
        <v>0</v>
      </c>
      <c r="BH358" s="237">
        <f>IF(N358="sníž. přenesená",J358,0)</f>
        <v>0</v>
      </c>
      <c r="BI358" s="237">
        <f>IF(N358="nulová",J358,0)</f>
        <v>0</v>
      </c>
      <c r="BJ358" s="4" t="s">
        <v>75</v>
      </c>
      <c r="BK358" s="237">
        <f>ROUND(I358*H358,2)</f>
        <v>0</v>
      </c>
      <c r="BL358" s="4" t="s">
        <v>292</v>
      </c>
      <c r="BM358" s="236" t="s">
        <v>718</v>
      </c>
    </row>
    <row r="359" spans="2:65" s="1" customFormat="1">
      <c r="B359" s="14"/>
      <c r="D359" s="238" t="s">
        <v>277</v>
      </c>
      <c r="F359" s="239" t="s">
        <v>719</v>
      </c>
      <c r="L359" s="14"/>
      <c r="M359" s="240"/>
      <c r="T359" s="142"/>
      <c r="AT359" s="4" t="s">
        <v>277</v>
      </c>
      <c r="AU359" s="4" t="s">
        <v>77</v>
      </c>
    </row>
    <row r="360" spans="2:65" s="242" customFormat="1">
      <c r="B360" s="241"/>
      <c r="D360" s="243" t="s">
        <v>279</v>
      </c>
      <c r="E360" s="244" t="s">
        <v>3</v>
      </c>
      <c r="F360" s="245" t="s">
        <v>200</v>
      </c>
      <c r="H360" s="246">
        <v>9.0719999999999992</v>
      </c>
      <c r="L360" s="241"/>
      <c r="M360" s="247"/>
      <c r="T360" s="248"/>
      <c r="AT360" s="244" t="s">
        <v>279</v>
      </c>
      <c r="AU360" s="244" t="s">
        <v>77</v>
      </c>
      <c r="AV360" s="242" t="s">
        <v>77</v>
      </c>
      <c r="AW360" s="242" t="s">
        <v>30</v>
      </c>
      <c r="AX360" s="242" t="s">
        <v>75</v>
      </c>
      <c r="AY360" s="244" t="s">
        <v>268</v>
      </c>
    </row>
    <row r="361" spans="2:65" s="1" customFormat="1" ht="37.9" customHeight="1">
      <c r="B361" s="14"/>
      <c r="C361" s="225" t="s">
        <v>784</v>
      </c>
      <c r="D361" s="225" t="s">
        <v>271</v>
      </c>
      <c r="E361" s="226" t="s">
        <v>721</v>
      </c>
      <c r="F361" s="227" t="s">
        <v>722</v>
      </c>
      <c r="G361" s="228" t="s">
        <v>184</v>
      </c>
      <c r="H361" s="229">
        <v>9.0719999999999992</v>
      </c>
      <c r="I361" s="22"/>
      <c r="J361" s="231">
        <f>ROUND(I361*H361,2)</f>
        <v>0</v>
      </c>
      <c r="K361" s="227" t="s">
        <v>274</v>
      </c>
      <c r="L361" s="14"/>
      <c r="M361" s="232" t="s">
        <v>3</v>
      </c>
      <c r="N361" s="233" t="s">
        <v>39</v>
      </c>
      <c r="P361" s="234">
        <f>O361*H361</f>
        <v>0</v>
      </c>
      <c r="Q361" s="234">
        <v>5.5799999999999999E-3</v>
      </c>
      <c r="R361" s="234">
        <f>Q361*H361</f>
        <v>5.0621759999999995E-2</v>
      </c>
      <c r="S361" s="234">
        <v>0</v>
      </c>
      <c r="T361" s="235">
        <f>S361*H361</f>
        <v>0</v>
      </c>
      <c r="AR361" s="236" t="s">
        <v>292</v>
      </c>
      <c r="AT361" s="236" t="s">
        <v>271</v>
      </c>
      <c r="AU361" s="236" t="s">
        <v>77</v>
      </c>
      <c r="AY361" s="4" t="s">
        <v>268</v>
      </c>
      <c r="BE361" s="237">
        <f>IF(N361="základní",J361,0)</f>
        <v>0</v>
      </c>
      <c r="BF361" s="237">
        <f>IF(N361="snížená",J361,0)</f>
        <v>0</v>
      </c>
      <c r="BG361" s="237">
        <f>IF(N361="zákl. přenesená",J361,0)</f>
        <v>0</v>
      </c>
      <c r="BH361" s="237">
        <f>IF(N361="sníž. přenesená",J361,0)</f>
        <v>0</v>
      </c>
      <c r="BI361" s="237">
        <f>IF(N361="nulová",J361,0)</f>
        <v>0</v>
      </c>
      <c r="BJ361" s="4" t="s">
        <v>75</v>
      </c>
      <c r="BK361" s="237">
        <f>ROUND(I361*H361,2)</f>
        <v>0</v>
      </c>
      <c r="BL361" s="4" t="s">
        <v>292</v>
      </c>
      <c r="BM361" s="236" t="s">
        <v>723</v>
      </c>
    </row>
    <row r="362" spans="2:65" s="1" customFormat="1">
      <c r="B362" s="14"/>
      <c r="D362" s="238" t="s">
        <v>277</v>
      </c>
      <c r="F362" s="239" t="s">
        <v>724</v>
      </c>
      <c r="L362" s="14"/>
      <c r="M362" s="240"/>
      <c r="T362" s="142"/>
      <c r="AT362" s="4" t="s">
        <v>277</v>
      </c>
      <c r="AU362" s="4" t="s">
        <v>77</v>
      </c>
    </row>
    <row r="363" spans="2:65" s="1" customFormat="1" ht="33" customHeight="1">
      <c r="B363" s="14"/>
      <c r="C363" s="262" t="s">
        <v>791</v>
      </c>
      <c r="D363" s="262" t="s">
        <v>383</v>
      </c>
      <c r="E363" s="263" t="s">
        <v>726</v>
      </c>
      <c r="F363" s="264" t="s">
        <v>727</v>
      </c>
      <c r="G363" s="265" t="s">
        <v>184</v>
      </c>
      <c r="H363" s="266">
        <v>9.9789999999999992</v>
      </c>
      <c r="I363" s="24"/>
      <c r="J363" s="268">
        <f>ROUND(I363*H363,2)</f>
        <v>0</v>
      </c>
      <c r="K363" s="264" t="s">
        <v>274</v>
      </c>
      <c r="L363" s="269"/>
      <c r="M363" s="270" t="s">
        <v>3</v>
      </c>
      <c r="N363" s="271" t="s">
        <v>39</v>
      </c>
      <c r="P363" s="234">
        <f>O363*H363</f>
        <v>0</v>
      </c>
      <c r="Q363" s="234">
        <v>1.4290000000000001E-2</v>
      </c>
      <c r="R363" s="234">
        <f>Q363*H363</f>
        <v>0.14259991</v>
      </c>
      <c r="S363" s="234">
        <v>0</v>
      </c>
      <c r="T363" s="235">
        <f>S363*H363</f>
        <v>0</v>
      </c>
      <c r="AR363" s="236" t="s">
        <v>470</v>
      </c>
      <c r="AT363" s="236" t="s">
        <v>383</v>
      </c>
      <c r="AU363" s="236" t="s">
        <v>77</v>
      </c>
      <c r="AY363" s="4" t="s">
        <v>268</v>
      </c>
      <c r="BE363" s="237">
        <f>IF(N363="základní",J363,0)</f>
        <v>0</v>
      </c>
      <c r="BF363" s="237">
        <f>IF(N363="snížená",J363,0)</f>
        <v>0</v>
      </c>
      <c r="BG363" s="237">
        <f>IF(N363="zákl. přenesená",J363,0)</f>
        <v>0</v>
      </c>
      <c r="BH363" s="237">
        <f>IF(N363="sníž. přenesená",J363,0)</f>
        <v>0</v>
      </c>
      <c r="BI363" s="237">
        <f>IF(N363="nulová",J363,0)</f>
        <v>0</v>
      </c>
      <c r="BJ363" s="4" t="s">
        <v>75</v>
      </c>
      <c r="BK363" s="237">
        <f>ROUND(I363*H363,2)</f>
        <v>0</v>
      </c>
      <c r="BL363" s="4" t="s">
        <v>292</v>
      </c>
      <c r="BM363" s="236" t="s">
        <v>728</v>
      </c>
    </row>
    <row r="364" spans="2:65" s="242" customFormat="1">
      <c r="B364" s="241"/>
      <c r="D364" s="243" t="s">
        <v>279</v>
      </c>
      <c r="F364" s="245" t="s">
        <v>1930</v>
      </c>
      <c r="H364" s="246">
        <v>9.9789999999999992</v>
      </c>
      <c r="L364" s="241"/>
      <c r="M364" s="247"/>
      <c r="T364" s="248"/>
      <c r="AT364" s="244" t="s">
        <v>279</v>
      </c>
      <c r="AU364" s="244" t="s">
        <v>77</v>
      </c>
      <c r="AV364" s="242" t="s">
        <v>77</v>
      </c>
      <c r="AW364" s="242" t="s">
        <v>4</v>
      </c>
      <c r="AX364" s="242" t="s">
        <v>75</v>
      </c>
      <c r="AY364" s="244" t="s">
        <v>268</v>
      </c>
    </row>
    <row r="365" spans="2:65" s="1" customFormat="1" ht="33" customHeight="1">
      <c r="B365" s="14"/>
      <c r="C365" s="225" t="s">
        <v>798</v>
      </c>
      <c r="D365" s="225" t="s">
        <v>271</v>
      </c>
      <c r="E365" s="226" t="s">
        <v>731</v>
      </c>
      <c r="F365" s="227" t="s">
        <v>732</v>
      </c>
      <c r="G365" s="228" t="s">
        <v>379</v>
      </c>
      <c r="H365" s="229">
        <v>2.52</v>
      </c>
      <c r="I365" s="22"/>
      <c r="J365" s="231">
        <f>ROUND(I365*H365,2)</f>
        <v>0</v>
      </c>
      <c r="K365" s="227" t="s">
        <v>274</v>
      </c>
      <c r="L365" s="14"/>
      <c r="M365" s="232" t="s">
        <v>3</v>
      </c>
      <c r="N365" s="233" t="s">
        <v>39</v>
      </c>
      <c r="P365" s="234">
        <f>O365*H365</f>
        <v>0</v>
      </c>
      <c r="Q365" s="234">
        <v>2.0000000000000001E-4</v>
      </c>
      <c r="R365" s="234">
        <f>Q365*H365</f>
        <v>5.04E-4</v>
      </c>
      <c r="S365" s="234">
        <v>0</v>
      </c>
      <c r="T365" s="235">
        <f>S365*H365</f>
        <v>0</v>
      </c>
      <c r="AR365" s="236" t="s">
        <v>292</v>
      </c>
      <c r="AT365" s="236" t="s">
        <v>271</v>
      </c>
      <c r="AU365" s="236" t="s">
        <v>77</v>
      </c>
      <c r="AY365" s="4" t="s">
        <v>268</v>
      </c>
      <c r="BE365" s="237">
        <f>IF(N365="základní",J365,0)</f>
        <v>0</v>
      </c>
      <c r="BF365" s="237">
        <f>IF(N365="snížená",J365,0)</f>
        <v>0</v>
      </c>
      <c r="BG365" s="237">
        <f>IF(N365="zákl. přenesená",J365,0)</f>
        <v>0</v>
      </c>
      <c r="BH365" s="237">
        <f>IF(N365="sníž. přenesená",J365,0)</f>
        <v>0</v>
      </c>
      <c r="BI365" s="237">
        <f>IF(N365="nulová",J365,0)</f>
        <v>0</v>
      </c>
      <c r="BJ365" s="4" t="s">
        <v>75</v>
      </c>
      <c r="BK365" s="237">
        <f>ROUND(I365*H365,2)</f>
        <v>0</v>
      </c>
      <c r="BL365" s="4" t="s">
        <v>292</v>
      </c>
      <c r="BM365" s="236" t="s">
        <v>733</v>
      </c>
    </row>
    <row r="366" spans="2:65" s="1" customFormat="1">
      <c r="B366" s="14"/>
      <c r="D366" s="238" t="s">
        <v>277</v>
      </c>
      <c r="F366" s="239" t="s">
        <v>734</v>
      </c>
      <c r="L366" s="14"/>
      <c r="M366" s="240"/>
      <c r="T366" s="142"/>
      <c r="AT366" s="4" t="s">
        <v>277</v>
      </c>
      <c r="AU366" s="4" t="s">
        <v>77</v>
      </c>
    </row>
    <row r="367" spans="2:65" s="257" customFormat="1">
      <c r="B367" s="256"/>
      <c r="D367" s="243" t="s">
        <v>279</v>
      </c>
      <c r="E367" s="258" t="s">
        <v>3</v>
      </c>
      <c r="F367" s="259" t="s">
        <v>735</v>
      </c>
      <c r="H367" s="258" t="s">
        <v>3</v>
      </c>
      <c r="L367" s="256"/>
      <c r="M367" s="260"/>
      <c r="T367" s="261"/>
      <c r="AT367" s="258" t="s">
        <v>279</v>
      </c>
      <c r="AU367" s="258" t="s">
        <v>77</v>
      </c>
      <c r="AV367" s="257" t="s">
        <v>75</v>
      </c>
      <c r="AW367" s="257" t="s">
        <v>30</v>
      </c>
      <c r="AX367" s="257" t="s">
        <v>68</v>
      </c>
      <c r="AY367" s="258" t="s">
        <v>268</v>
      </c>
    </row>
    <row r="368" spans="2:65" s="242" customFormat="1">
      <c r="B368" s="241"/>
      <c r="D368" s="243" t="s">
        <v>279</v>
      </c>
      <c r="E368" s="244" t="s">
        <v>3</v>
      </c>
      <c r="F368" s="245" t="s">
        <v>221</v>
      </c>
      <c r="H368" s="246">
        <v>2.52</v>
      </c>
      <c r="L368" s="241"/>
      <c r="M368" s="247"/>
      <c r="T368" s="248"/>
      <c r="AT368" s="244" t="s">
        <v>279</v>
      </c>
      <c r="AU368" s="244" t="s">
        <v>77</v>
      </c>
      <c r="AV368" s="242" t="s">
        <v>77</v>
      </c>
      <c r="AW368" s="242" t="s">
        <v>30</v>
      </c>
      <c r="AX368" s="242" t="s">
        <v>68</v>
      </c>
      <c r="AY368" s="244" t="s">
        <v>268</v>
      </c>
    </row>
    <row r="369" spans="2:65" s="250" customFormat="1">
      <c r="B369" s="249"/>
      <c r="D369" s="243" t="s">
        <v>279</v>
      </c>
      <c r="E369" s="251" t="s">
        <v>3</v>
      </c>
      <c r="F369" s="252" t="s">
        <v>298</v>
      </c>
      <c r="H369" s="253">
        <v>2.52</v>
      </c>
      <c r="L369" s="249"/>
      <c r="M369" s="254"/>
      <c r="T369" s="255"/>
      <c r="AT369" s="251" t="s">
        <v>279</v>
      </c>
      <c r="AU369" s="251" t="s">
        <v>77</v>
      </c>
      <c r="AV369" s="250" t="s">
        <v>275</v>
      </c>
      <c r="AW369" s="250" t="s">
        <v>30</v>
      </c>
      <c r="AX369" s="250" t="s">
        <v>75</v>
      </c>
      <c r="AY369" s="251" t="s">
        <v>268</v>
      </c>
    </row>
    <row r="370" spans="2:65" s="1" customFormat="1" ht="24.2" customHeight="1">
      <c r="B370" s="14"/>
      <c r="C370" s="262" t="s">
        <v>493</v>
      </c>
      <c r="D370" s="262" t="s">
        <v>383</v>
      </c>
      <c r="E370" s="263" t="s">
        <v>740</v>
      </c>
      <c r="F370" s="264" t="s">
        <v>741</v>
      </c>
      <c r="G370" s="265" t="s">
        <v>379</v>
      </c>
      <c r="H370" s="266">
        <v>2.7719999999999998</v>
      </c>
      <c r="I370" s="24"/>
      <c r="J370" s="268">
        <f>ROUND(I370*H370,2)</f>
        <v>0</v>
      </c>
      <c r="K370" s="264" t="s">
        <v>274</v>
      </c>
      <c r="L370" s="269"/>
      <c r="M370" s="270" t="s">
        <v>3</v>
      </c>
      <c r="N370" s="271" t="s">
        <v>39</v>
      </c>
      <c r="P370" s="234">
        <f>O370*H370</f>
        <v>0</v>
      </c>
      <c r="Q370" s="234">
        <v>2.5999999999999998E-4</v>
      </c>
      <c r="R370" s="234">
        <f>Q370*H370</f>
        <v>7.2071999999999989E-4</v>
      </c>
      <c r="S370" s="234">
        <v>0</v>
      </c>
      <c r="T370" s="235">
        <f>S370*H370</f>
        <v>0</v>
      </c>
      <c r="AR370" s="236" t="s">
        <v>470</v>
      </c>
      <c r="AT370" s="236" t="s">
        <v>383</v>
      </c>
      <c r="AU370" s="236" t="s">
        <v>77</v>
      </c>
      <c r="AY370" s="4" t="s">
        <v>268</v>
      </c>
      <c r="BE370" s="237">
        <f>IF(N370="základní",J370,0)</f>
        <v>0</v>
      </c>
      <c r="BF370" s="237">
        <f>IF(N370="snížená",J370,0)</f>
        <v>0</v>
      </c>
      <c r="BG370" s="237">
        <f>IF(N370="zákl. přenesená",J370,0)</f>
        <v>0</v>
      </c>
      <c r="BH370" s="237">
        <f>IF(N370="sníž. přenesená",J370,0)</f>
        <v>0</v>
      </c>
      <c r="BI370" s="237">
        <f>IF(N370="nulová",J370,0)</f>
        <v>0</v>
      </c>
      <c r="BJ370" s="4" t="s">
        <v>75</v>
      </c>
      <c r="BK370" s="237">
        <f>ROUND(I370*H370,2)</f>
        <v>0</v>
      </c>
      <c r="BL370" s="4" t="s">
        <v>292</v>
      </c>
      <c r="BM370" s="236" t="s">
        <v>742</v>
      </c>
    </row>
    <row r="371" spans="2:65" s="242" customFormat="1">
      <c r="B371" s="241"/>
      <c r="D371" s="243" t="s">
        <v>279</v>
      </c>
      <c r="F371" s="245" t="s">
        <v>1931</v>
      </c>
      <c r="H371" s="246">
        <v>2.7719999999999998</v>
      </c>
      <c r="L371" s="241"/>
      <c r="M371" s="247"/>
      <c r="T371" s="248"/>
      <c r="AT371" s="244" t="s">
        <v>279</v>
      </c>
      <c r="AU371" s="244" t="s">
        <v>77</v>
      </c>
      <c r="AV371" s="242" t="s">
        <v>77</v>
      </c>
      <c r="AW371" s="242" t="s">
        <v>4</v>
      </c>
      <c r="AX371" s="242" t="s">
        <v>75</v>
      </c>
      <c r="AY371" s="244" t="s">
        <v>268</v>
      </c>
    </row>
    <row r="372" spans="2:65" s="1" customFormat="1" ht="24.2" customHeight="1">
      <c r="B372" s="14"/>
      <c r="C372" s="225" t="s">
        <v>806</v>
      </c>
      <c r="D372" s="225" t="s">
        <v>271</v>
      </c>
      <c r="E372" s="226" t="s">
        <v>745</v>
      </c>
      <c r="F372" s="227" t="s">
        <v>746</v>
      </c>
      <c r="G372" s="228" t="s">
        <v>379</v>
      </c>
      <c r="H372" s="229">
        <v>14.06</v>
      </c>
      <c r="I372" s="22"/>
      <c r="J372" s="231">
        <f>ROUND(I372*H372,2)</f>
        <v>0</v>
      </c>
      <c r="K372" s="227" t="s">
        <v>274</v>
      </c>
      <c r="L372" s="14"/>
      <c r="M372" s="232" t="s">
        <v>3</v>
      </c>
      <c r="N372" s="233" t="s">
        <v>39</v>
      </c>
      <c r="P372" s="234">
        <f>O372*H372</f>
        <v>0</v>
      </c>
      <c r="Q372" s="234">
        <v>9.0000000000000006E-5</v>
      </c>
      <c r="R372" s="234">
        <f>Q372*H372</f>
        <v>1.2654000000000001E-3</v>
      </c>
      <c r="S372" s="234">
        <v>0</v>
      </c>
      <c r="T372" s="235">
        <f>S372*H372</f>
        <v>0</v>
      </c>
      <c r="AR372" s="236" t="s">
        <v>292</v>
      </c>
      <c r="AT372" s="236" t="s">
        <v>271</v>
      </c>
      <c r="AU372" s="236" t="s">
        <v>77</v>
      </c>
      <c r="AY372" s="4" t="s">
        <v>268</v>
      </c>
      <c r="BE372" s="237">
        <f>IF(N372="základní",J372,0)</f>
        <v>0</v>
      </c>
      <c r="BF372" s="237">
        <f>IF(N372="snížená",J372,0)</f>
        <v>0</v>
      </c>
      <c r="BG372" s="237">
        <f>IF(N372="zákl. přenesená",J372,0)</f>
        <v>0</v>
      </c>
      <c r="BH372" s="237">
        <f>IF(N372="sníž. přenesená",J372,0)</f>
        <v>0</v>
      </c>
      <c r="BI372" s="237">
        <f>IF(N372="nulová",J372,0)</f>
        <v>0</v>
      </c>
      <c r="BJ372" s="4" t="s">
        <v>75</v>
      </c>
      <c r="BK372" s="237">
        <f>ROUND(I372*H372,2)</f>
        <v>0</v>
      </c>
      <c r="BL372" s="4" t="s">
        <v>292</v>
      </c>
      <c r="BM372" s="236" t="s">
        <v>747</v>
      </c>
    </row>
    <row r="373" spans="2:65" s="1" customFormat="1">
      <c r="B373" s="14"/>
      <c r="D373" s="238" t="s">
        <v>277</v>
      </c>
      <c r="F373" s="239" t="s">
        <v>748</v>
      </c>
      <c r="L373" s="14"/>
      <c r="M373" s="240"/>
      <c r="T373" s="142"/>
      <c r="AT373" s="4" t="s">
        <v>277</v>
      </c>
      <c r="AU373" s="4" t="s">
        <v>77</v>
      </c>
    </row>
    <row r="374" spans="2:65" s="242" customFormat="1">
      <c r="B374" s="241"/>
      <c r="D374" s="243" t="s">
        <v>279</v>
      </c>
      <c r="E374" s="244" t="s">
        <v>3</v>
      </c>
      <c r="F374" s="245" t="s">
        <v>197</v>
      </c>
      <c r="H374" s="246">
        <v>5.0599999999999996</v>
      </c>
      <c r="L374" s="241"/>
      <c r="M374" s="247"/>
      <c r="T374" s="248"/>
      <c r="AT374" s="244" t="s">
        <v>279</v>
      </c>
      <c r="AU374" s="244" t="s">
        <v>77</v>
      </c>
      <c r="AV374" s="242" t="s">
        <v>77</v>
      </c>
      <c r="AW374" s="242" t="s">
        <v>30</v>
      </c>
      <c r="AX374" s="242" t="s">
        <v>68</v>
      </c>
      <c r="AY374" s="244" t="s">
        <v>268</v>
      </c>
    </row>
    <row r="375" spans="2:65" s="242" customFormat="1">
      <c r="B375" s="241"/>
      <c r="D375" s="243" t="s">
        <v>279</v>
      </c>
      <c r="E375" s="244" t="s">
        <v>3</v>
      </c>
      <c r="F375" s="245" t="s">
        <v>1932</v>
      </c>
      <c r="H375" s="246">
        <v>9</v>
      </c>
      <c r="L375" s="241"/>
      <c r="M375" s="247"/>
      <c r="T375" s="248"/>
      <c r="AT375" s="244" t="s">
        <v>279</v>
      </c>
      <c r="AU375" s="244" t="s">
        <v>77</v>
      </c>
      <c r="AV375" s="242" t="s">
        <v>77</v>
      </c>
      <c r="AW375" s="242" t="s">
        <v>30</v>
      </c>
      <c r="AX375" s="242" t="s">
        <v>68</v>
      </c>
      <c r="AY375" s="244" t="s">
        <v>268</v>
      </c>
    </row>
    <row r="376" spans="2:65" s="250" customFormat="1">
      <c r="B376" s="249"/>
      <c r="D376" s="243" t="s">
        <v>279</v>
      </c>
      <c r="E376" s="251" t="s">
        <v>3</v>
      </c>
      <c r="F376" s="252" t="s">
        <v>298</v>
      </c>
      <c r="H376" s="253">
        <v>14.059999999999999</v>
      </c>
      <c r="L376" s="249"/>
      <c r="M376" s="254"/>
      <c r="T376" s="255"/>
      <c r="AT376" s="251" t="s">
        <v>279</v>
      </c>
      <c r="AU376" s="251" t="s">
        <v>77</v>
      </c>
      <c r="AV376" s="250" t="s">
        <v>275</v>
      </c>
      <c r="AW376" s="250" t="s">
        <v>30</v>
      </c>
      <c r="AX376" s="250" t="s">
        <v>75</v>
      </c>
      <c r="AY376" s="251" t="s">
        <v>268</v>
      </c>
    </row>
    <row r="377" spans="2:65" s="1" customFormat="1" ht="24.2" customHeight="1">
      <c r="B377" s="14"/>
      <c r="C377" s="225" t="s">
        <v>813</v>
      </c>
      <c r="D377" s="225" t="s">
        <v>271</v>
      </c>
      <c r="E377" s="226" t="s">
        <v>751</v>
      </c>
      <c r="F377" s="227" t="s">
        <v>752</v>
      </c>
      <c r="G377" s="228" t="s">
        <v>317</v>
      </c>
      <c r="H377" s="229">
        <v>8</v>
      </c>
      <c r="I377" s="22"/>
      <c r="J377" s="231">
        <f>ROUND(I377*H377,2)</f>
        <v>0</v>
      </c>
      <c r="K377" s="227" t="s">
        <v>274</v>
      </c>
      <c r="L377" s="14"/>
      <c r="M377" s="232" t="s">
        <v>3</v>
      </c>
      <c r="N377" s="233" t="s">
        <v>39</v>
      </c>
      <c r="P377" s="234">
        <f>O377*H377</f>
        <v>0</v>
      </c>
      <c r="Q377" s="234">
        <v>0</v>
      </c>
      <c r="R377" s="234">
        <f>Q377*H377</f>
        <v>0</v>
      </c>
      <c r="S377" s="234">
        <v>0</v>
      </c>
      <c r="T377" s="235">
        <f>S377*H377</f>
        <v>0</v>
      </c>
      <c r="AR377" s="236" t="s">
        <v>292</v>
      </c>
      <c r="AT377" s="236" t="s">
        <v>271</v>
      </c>
      <c r="AU377" s="236" t="s">
        <v>77</v>
      </c>
      <c r="AY377" s="4" t="s">
        <v>268</v>
      </c>
      <c r="BE377" s="237">
        <f>IF(N377="základní",J377,0)</f>
        <v>0</v>
      </c>
      <c r="BF377" s="237">
        <f>IF(N377="snížená",J377,0)</f>
        <v>0</v>
      </c>
      <c r="BG377" s="237">
        <f>IF(N377="zákl. přenesená",J377,0)</f>
        <v>0</v>
      </c>
      <c r="BH377" s="237">
        <f>IF(N377="sníž. přenesená",J377,0)</f>
        <v>0</v>
      </c>
      <c r="BI377" s="237">
        <f>IF(N377="nulová",J377,0)</f>
        <v>0</v>
      </c>
      <c r="BJ377" s="4" t="s">
        <v>75</v>
      </c>
      <c r="BK377" s="237">
        <f>ROUND(I377*H377,2)</f>
        <v>0</v>
      </c>
      <c r="BL377" s="4" t="s">
        <v>292</v>
      </c>
      <c r="BM377" s="236" t="s">
        <v>753</v>
      </c>
    </row>
    <row r="378" spans="2:65" s="1" customFormat="1">
      <c r="B378" s="14"/>
      <c r="D378" s="238" t="s">
        <v>277</v>
      </c>
      <c r="F378" s="239" t="s">
        <v>754</v>
      </c>
      <c r="L378" s="14"/>
      <c r="M378" s="240"/>
      <c r="T378" s="142"/>
      <c r="AT378" s="4" t="s">
        <v>277</v>
      </c>
      <c r="AU378" s="4" t="s">
        <v>77</v>
      </c>
    </row>
    <row r="379" spans="2:65" s="242" customFormat="1">
      <c r="B379" s="241"/>
      <c r="D379" s="243" t="s">
        <v>279</v>
      </c>
      <c r="E379" s="244" t="s">
        <v>3</v>
      </c>
      <c r="F379" s="245" t="s">
        <v>1933</v>
      </c>
      <c r="H379" s="246">
        <v>3</v>
      </c>
      <c r="L379" s="241"/>
      <c r="M379" s="247"/>
      <c r="T379" s="248"/>
      <c r="AT379" s="244" t="s">
        <v>279</v>
      </c>
      <c r="AU379" s="244" t="s">
        <v>77</v>
      </c>
      <c r="AV379" s="242" t="s">
        <v>77</v>
      </c>
      <c r="AW379" s="242" t="s">
        <v>30</v>
      </c>
      <c r="AX379" s="242" t="s">
        <v>68</v>
      </c>
      <c r="AY379" s="244" t="s">
        <v>268</v>
      </c>
    </row>
    <row r="380" spans="2:65" s="242" customFormat="1">
      <c r="B380" s="241"/>
      <c r="D380" s="243" t="s">
        <v>279</v>
      </c>
      <c r="E380" s="244" t="s">
        <v>3</v>
      </c>
      <c r="F380" s="245" t="s">
        <v>756</v>
      </c>
      <c r="H380" s="246">
        <v>5</v>
      </c>
      <c r="L380" s="241"/>
      <c r="M380" s="247"/>
      <c r="T380" s="248"/>
      <c r="AT380" s="244" t="s">
        <v>279</v>
      </c>
      <c r="AU380" s="244" t="s">
        <v>77</v>
      </c>
      <c r="AV380" s="242" t="s">
        <v>77</v>
      </c>
      <c r="AW380" s="242" t="s">
        <v>30</v>
      </c>
      <c r="AX380" s="242" t="s">
        <v>68</v>
      </c>
      <c r="AY380" s="244" t="s">
        <v>268</v>
      </c>
    </row>
    <row r="381" spans="2:65" s="250" customFormat="1">
      <c r="B381" s="249"/>
      <c r="D381" s="243" t="s">
        <v>279</v>
      </c>
      <c r="E381" s="251" t="s">
        <v>3</v>
      </c>
      <c r="F381" s="252" t="s">
        <v>298</v>
      </c>
      <c r="H381" s="253">
        <v>8</v>
      </c>
      <c r="L381" s="249"/>
      <c r="M381" s="254"/>
      <c r="T381" s="255"/>
      <c r="AT381" s="251" t="s">
        <v>279</v>
      </c>
      <c r="AU381" s="251" t="s">
        <v>77</v>
      </c>
      <c r="AV381" s="250" t="s">
        <v>275</v>
      </c>
      <c r="AW381" s="250" t="s">
        <v>30</v>
      </c>
      <c r="AX381" s="250" t="s">
        <v>75</v>
      </c>
      <c r="AY381" s="251" t="s">
        <v>268</v>
      </c>
    </row>
    <row r="382" spans="2:65" s="1" customFormat="1" ht="24.2" customHeight="1">
      <c r="B382" s="14"/>
      <c r="C382" s="225" t="s">
        <v>816</v>
      </c>
      <c r="D382" s="225" t="s">
        <v>271</v>
      </c>
      <c r="E382" s="226" t="s">
        <v>758</v>
      </c>
      <c r="F382" s="227" t="s">
        <v>759</v>
      </c>
      <c r="G382" s="228" t="s">
        <v>317</v>
      </c>
      <c r="H382" s="229">
        <v>1</v>
      </c>
      <c r="I382" s="22"/>
      <c r="J382" s="231">
        <f>ROUND(I382*H382,2)</f>
        <v>0</v>
      </c>
      <c r="K382" s="227" t="s">
        <v>274</v>
      </c>
      <c r="L382" s="14"/>
      <c r="M382" s="232" t="s">
        <v>3</v>
      </c>
      <c r="N382" s="233" t="s">
        <v>39</v>
      </c>
      <c r="P382" s="234">
        <f>O382*H382</f>
        <v>0</v>
      </c>
      <c r="Q382" s="234">
        <v>0</v>
      </c>
      <c r="R382" s="234">
        <f>Q382*H382</f>
        <v>0</v>
      </c>
      <c r="S382" s="234">
        <v>0</v>
      </c>
      <c r="T382" s="235">
        <f>S382*H382</f>
        <v>0</v>
      </c>
      <c r="AR382" s="236" t="s">
        <v>292</v>
      </c>
      <c r="AT382" s="236" t="s">
        <v>271</v>
      </c>
      <c r="AU382" s="236" t="s">
        <v>77</v>
      </c>
      <c r="AY382" s="4" t="s">
        <v>268</v>
      </c>
      <c r="BE382" s="237">
        <f>IF(N382="základní",J382,0)</f>
        <v>0</v>
      </c>
      <c r="BF382" s="237">
        <f>IF(N382="snížená",J382,0)</f>
        <v>0</v>
      </c>
      <c r="BG382" s="237">
        <f>IF(N382="zákl. přenesená",J382,0)</f>
        <v>0</v>
      </c>
      <c r="BH382" s="237">
        <f>IF(N382="sníž. přenesená",J382,0)</f>
        <v>0</v>
      </c>
      <c r="BI382" s="237">
        <f>IF(N382="nulová",J382,0)</f>
        <v>0</v>
      </c>
      <c r="BJ382" s="4" t="s">
        <v>75</v>
      </c>
      <c r="BK382" s="237">
        <f>ROUND(I382*H382,2)</f>
        <v>0</v>
      </c>
      <c r="BL382" s="4" t="s">
        <v>292</v>
      </c>
      <c r="BM382" s="236" t="s">
        <v>760</v>
      </c>
    </row>
    <row r="383" spans="2:65" s="1" customFormat="1">
      <c r="B383" s="14"/>
      <c r="D383" s="238" t="s">
        <v>277</v>
      </c>
      <c r="F383" s="239" t="s">
        <v>761</v>
      </c>
      <c r="L383" s="14"/>
      <c r="M383" s="240"/>
      <c r="T383" s="142"/>
      <c r="AT383" s="4" t="s">
        <v>277</v>
      </c>
      <c r="AU383" s="4" t="s">
        <v>77</v>
      </c>
    </row>
    <row r="384" spans="2:65" s="242" customFormat="1">
      <c r="B384" s="241"/>
      <c r="D384" s="243" t="s">
        <v>279</v>
      </c>
      <c r="E384" s="244" t="s">
        <v>3</v>
      </c>
      <c r="F384" s="245" t="s">
        <v>1934</v>
      </c>
      <c r="H384" s="246">
        <v>1</v>
      </c>
      <c r="L384" s="241"/>
      <c r="M384" s="247"/>
      <c r="T384" s="248"/>
      <c r="AT384" s="244" t="s">
        <v>279</v>
      </c>
      <c r="AU384" s="244" t="s">
        <v>77</v>
      </c>
      <c r="AV384" s="242" t="s">
        <v>77</v>
      </c>
      <c r="AW384" s="242" t="s">
        <v>30</v>
      </c>
      <c r="AX384" s="242" t="s">
        <v>75</v>
      </c>
      <c r="AY384" s="244" t="s">
        <v>268</v>
      </c>
    </row>
    <row r="385" spans="2:65" s="1" customFormat="1" ht="37.9" customHeight="1">
      <c r="B385" s="14"/>
      <c r="C385" s="225" t="s">
        <v>821</v>
      </c>
      <c r="D385" s="225" t="s">
        <v>271</v>
      </c>
      <c r="E385" s="226" t="s">
        <v>764</v>
      </c>
      <c r="F385" s="227" t="s">
        <v>765</v>
      </c>
      <c r="G385" s="228" t="s">
        <v>379</v>
      </c>
      <c r="H385" s="229">
        <v>2.52</v>
      </c>
      <c r="I385" s="22"/>
      <c r="J385" s="231">
        <f>ROUND(I385*H385,2)</f>
        <v>0</v>
      </c>
      <c r="K385" s="227" t="s">
        <v>274</v>
      </c>
      <c r="L385" s="14"/>
      <c r="M385" s="232" t="s">
        <v>3</v>
      </c>
      <c r="N385" s="233" t="s">
        <v>39</v>
      </c>
      <c r="P385" s="234">
        <f>O385*H385</f>
        <v>0</v>
      </c>
      <c r="Q385" s="234">
        <v>2E-3</v>
      </c>
      <c r="R385" s="234">
        <f>Q385*H385</f>
        <v>5.0400000000000002E-3</v>
      </c>
      <c r="S385" s="234">
        <v>0</v>
      </c>
      <c r="T385" s="235">
        <f>S385*H385</f>
        <v>0</v>
      </c>
      <c r="AR385" s="236" t="s">
        <v>292</v>
      </c>
      <c r="AT385" s="236" t="s">
        <v>271</v>
      </c>
      <c r="AU385" s="236" t="s">
        <v>77</v>
      </c>
      <c r="AY385" s="4" t="s">
        <v>268</v>
      </c>
      <c r="BE385" s="237">
        <f>IF(N385="základní",J385,0)</f>
        <v>0</v>
      </c>
      <c r="BF385" s="237">
        <f>IF(N385="snížená",J385,0)</f>
        <v>0</v>
      </c>
      <c r="BG385" s="237">
        <f>IF(N385="zákl. přenesená",J385,0)</f>
        <v>0</v>
      </c>
      <c r="BH385" s="237">
        <f>IF(N385="sníž. přenesená",J385,0)</f>
        <v>0</v>
      </c>
      <c r="BI385" s="237">
        <f>IF(N385="nulová",J385,0)</f>
        <v>0</v>
      </c>
      <c r="BJ385" s="4" t="s">
        <v>75</v>
      </c>
      <c r="BK385" s="237">
        <f>ROUND(I385*H385,2)</f>
        <v>0</v>
      </c>
      <c r="BL385" s="4" t="s">
        <v>292</v>
      </c>
      <c r="BM385" s="236" t="s">
        <v>766</v>
      </c>
    </row>
    <row r="386" spans="2:65" s="1" customFormat="1">
      <c r="B386" s="14"/>
      <c r="D386" s="238" t="s">
        <v>277</v>
      </c>
      <c r="F386" s="239" t="s">
        <v>767</v>
      </c>
      <c r="L386" s="14"/>
      <c r="M386" s="240"/>
      <c r="T386" s="142"/>
      <c r="AT386" s="4" t="s">
        <v>277</v>
      </c>
      <c r="AU386" s="4" t="s">
        <v>77</v>
      </c>
    </row>
    <row r="387" spans="2:65" s="242" customFormat="1">
      <c r="B387" s="241"/>
      <c r="D387" s="243" t="s">
        <v>279</v>
      </c>
      <c r="E387" s="244" t="s">
        <v>3</v>
      </c>
      <c r="F387" s="245" t="s">
        <v>221</v>
      </c>
      <c r="H387" s="246">
        <v>2.52</v>
      </c>
      <c r="L387" s="241"/>
      <c r="M387" s="247"/>
      <c r="T387" s="248"/>
      <c r="AT387" s="244" t="s">
        <v>279</v>
      </c>
      <c r="AU387" s="244" t="s">
        <v>77</v>
      </c>
      <c r="AV387" s="242" t="s">
        <v>77</v>
      </c>
      <c r="AW387" s="242" t="s">
        <v>30</v>
      </c>
      <c r="AX387" s="242" t="s">
        <v>68</v>
      </c>
      <c r="AY387" s="244" t="s">
        <v>268</v>
      </c>
    </row>
    <row r="388" spans="2:65" s="250" customFormat="1">
      <c r="B388" s="249"/>
      <c r="D388" s="243" t="s">
        <v>279</v>
      </c>
      <c r="E388" s="251" t="s">
        <v>3</v>
      </c>
      <c r="F388" s="252" t="s">
        <v>298</v>
      </c>
      <c r="H388" s="253">
        <v>2.52</v>
      </c>
      <c r="L388" s="249"/>
      <c r="M388" s="254"/>
      <c r="T388" s="255"/>
      <c r="AT388" s="251" t="s">
        <v>279</v>
      </c>
      <c r="AU388" s="251" t="s">
        <v>77</v>
      </c>
      <c r="AV388" s="250" t="s">
        <v>275</v>
      </c>
      <c r="AW388" s="250" t="s">
        <v>30</v>
      </c>
      <c r="AX388" s="250" t="s">
        <v>75</v>
      </c>
      <c r="AY388" s="251" t="s">
        <v>268</v>
      </c>
    </row>
    <row r="389" spans="2:65" s="1" customFormat="1" ht="33" customHeight="1">
      <c r="B389" s="14"/>
      <c r="C389" s="262" t="s">
        <v>921</v>
      </c>
      <c r="D389" s="262" t="s">
        <v>383</v>
      </c>
      <c r="E389" s="263" t="s">
        <v>726</v>
      </c>
      <c r="F389" s="264" t="s">
        <v>727</v>
      </c>
      <c r="G389" s="265" t="s">
        <v>184</v>
      </c>
      <c r="H389" s="266">
        <v>1.6379999999999999</v>
      </c>
      <c r="I389" s="24"/>
      <c r="J389" s="268">
        <f>ROUND(I389*H389,2)</f>
        <v>0</v>
      </c>
      <c r="K389" s="264" t="s">
        <v>274</v>
      </c>
      <c r="L389" s="269"/>
      <c r="M389" s="270" t="s">
        <v>3</v>
      </c>
      <c r="N389" s="271" t="s">
        <v>39</v>
      </c>
      <c r="P389" s="234">
        <f>O389*H389</f>
        <v>0</v>
      </c>
      <c r="Q389" s="234">
        <v>1.4290000000000001E-2</v>
      </c>
      <c r="R389" s="234">
        <f>Q389*H389</f>
        <v>2.3407020000000001E-2</v>
      </c>
      <c r="S389" s="234">
        <v>0</v>
      </c>
      <c r="T389" s="235">
        <f>S389*H389</f>
        <v>0</v>
      </c>
      <c r="AR389" s="236" t="s">
        <v>470</v>
      </c>
      <c r="AT389" s="236" t="s">
        <v>383</v>
      </c>
      <c r="AU389" s="236" t="s">
        <v>77</v>
      </c>
      <c r="AY389" s="4" t="s">
        <v>268</v>
      </c>
      <c r="BE389" s="237">
        <f>IF(N389="základní",J389,0)</f>
        <v>0</v>
      </c>
      <c r="BF389" s="237">
        <f>IF(N389="snížená",J389,0)</f>
        <v>0</v>
      </c>
      <c r="BG389" s="237">
        <f>IF(N389="zákl. přenesená",J389,0)</f>
        <v>0</v>
      </c>
      <c r="BH389" s="237">
        <f>IF(N389="sníž. přenesená",J389,0)</f>
        <v>0</v>
      </c>
      <c r="BI389" s="237">
        <f>IF(N389="nulová",J389,0)</f>
        <v>0</v>
      </c>
      <c r="BJ389" s="4" t="s">
        <v>75</v>
      </c>
      <c r="BK389" s="237">
        <f>ROUND(I389*H389,2)</f>
        <v>0</v>
      </c>
      <c r="BL389" s="4" t="s">
        <v>292</v>
      </c>
      <c r="BM389" s="236" t="s">
        <v>782</v>
      </c>
    </row>
    <row r="390" spans="2:65" s="242" customFormat="1">
      <c r="B390" s="241"/>
      <c r="D390" s="243" t="s">
        <v>279</v>
      </c>
      <c r="F390" s="245" t="s">
        <v>1935</v>
      </c>
      <c r="H390" s="246">
        <v>1.6379999999999999</v>
      </c>
      <c r="L390" s="241"/>
      <c r="M390" s="247"/>
      <c r="T390" s="248"/>
      <c r="AT390" s="244" t="s">
        <v>279</v>
      </c>
      <c r="AU390" s="244" t="s">
        <v>77</v>
      </c>
      <c r="AV390" s="242" t="s">
        <v>77</v>
      </c>
      <c r="AW390" s="242" t="s">
        <v>4</v>
      </c>
      <c r="AX390" s="242" t="s">
        <v>75</v>
      </c>
      <c r="AY390" s="244" t="s">
        <v>268</v>
      </c>
    </row>
    <row r="391" spans="2:65" s="1" customFormat="1" ht="55.5" customHeight="1">
      <c r="B391" s="14"/>
      <c r="C391" s="225" t="s">
        <v>922</v>
      </c>
      <c r="D391" s="225" t="s">
        <v>271</v>
      </c>
      <c r="E391" s="226" t="s">
        <v>785</v>
      </c>
      <c r="F391" s="227" t="s">
        <v>786</v>
      </c>
      <c r="G391" s="228" t="s">
        <v>353</v>
      </c>
      <c r="H391" s="229">
        <v>0.22700000000000001</v>
      </c>
      <c r="I391" s="22"/>
      <c r="J391" s="231">
        <f>ROUND(I391*H391,2)</f>
        <v>0</v>
      </c>
      <c r="K391" s="227" t="s">
        <v>274</v>
      </c>
      <c r="L391" s="14"/>
      <c r="M391" s="232" t="s">
        <v>3</v>
      </c>
      <c r="N391" s="233" t="s">
        <v>39</v>
      </c>
      <c r="P391" s="234">
        <f>O391*H391</f>
        <v>0</v>
      </c>
      <c r="Q391" s="234">
        <v>0</v>
      </c>
      <c r="R391" s="234">
        <f>Q391*H391</f>
        <v>0</v>
      </c>
      <c r="S391" s="234">
        <v>0</v>
      </c>
      <c r="T391" s="235">
        <f>S391*H391</f>
        <v>0</v>
      </c>
      <c r="AR391" s="236" t="s">
        <v>292</v>
      </c>
      <c r="AT391" s="236" t="s">
        <v>271</v>
      </c>
      <c r="AU391" s="236" t="s">
        <v>77</v>
      </c>
      <c r="AY391" s="4" t="s">
        <v>268</v>
      </c>
      <c r="BE391" s="237">
        <f>IF(N391="základní",J391,0)</f>
        <v>0</v>
      </c>
      <c r="BF391" s="237">
        <f>IF(N391="snížená",J391,0)</f>
        <v>0</v>
      </c>
      <c r="BG391" s="237">
        <f>IF(N391="zákl. přenesená",J391,0)</f>
        <v>0</v>
      </c>
      <c r="BH391" s="237">
        <f>IF(N391="sníž. přenesená",J391,0)</f>
        <v>0</v>
      </c>
      <c r="BI391" s="237">
        <f>IF(N391="nulová",J391,0)</f>
        <v>0</v>
      </c>
      <c r="BJ391" s="4" t="s">
        <v>75</v>
      </c>
      <c r="BK391" s="237">
        <f>ROUND(I391*H391,2)</f>
        <v>0</v>
      </c>
      <c r="BL391" s="4" t="s">
        <v>292</v>
      </c>
      <c r="BM391" s="236" t="s">
        <v>787</v>
      </c>
    </row>
    <row r="392" spans="2:65" s="1" customFormat="1">
      <c r="B392" s="14"/>
      <c r="D392" s="238" t="s">
        <v>277</v>
      </c>
      <c r="F392" s="239" t="s">
        <v>788</v>
      </c>
      <c r="L392" s="14"/>
      <c r="M392" s="240"/>
      <c r="T392" s="142"/>
      <c r="AT392" s="4" t="s">
        <v>277</v>
      </c>
      <c r="AU392" s="4" t="s">
        <v>77</v>
      </c>
    </row>
    <row r="393" spans="2:65" s="214" customFormat="1" ht="22.9" customHeight="1">
      <c r="B393" s="213"/>
      <c r="D393" s="215" t="s">
        <v>67</v>
      </c>
      <c r="E393" s="223" t="s">
        <v>789</v>
      </c>
      <c r="F393" s="223" t="s">
        <v>790</v>
      </c>
      <c r="J393" s="224">
        <f>BK393</f>
        <v>0</v>
      </c>
      <c r="L393" s="213"/>
      <c r="M393" s="218"/>
      <c r="P393" s="219">
        <f>SUM(P394:P414)</f>
        <v>0</v>
      </c>
      <c r="R393" s="219">
        <f>SUM(R394:R414)</f>
        <v>1.6716616E-2</v>
      </c>
      <c r="T393" s="220">
        <f>SUM(T394:T414)</f>
        <v>2.3654999999999998E-4</v>
      </c>
      <c r="AR393" s="215" t="s">
        <v>77</v>
      </c>
      <c r="AT393" s="221" t="s">
        <v>67</v>
      </c>
      <c r="AU393" s="221" t="s">
        <v>75</v>
      </c>
      <c r="AY393" s="215" t="s">
        <v>268</v>
      </c>
      <c r="BK393" s="222">
        <f>SUM(BK394:BK414)</f>
        <v>0</v>
      </c>
    </row>
    <row r="394" spans="2:65" s="1" customFormat="1" ht="24.2" customHeight="1">
      <c r="B394" s="14"/>
      <c r="C394" s="225" t="s">
        <v>924</v>
      </c>
      <c r="D394" s="225" t="s">
        <v>271</v>
      </c>
      <c r="E394" s="226" t="s">
        <v>792</v>
      </c>
      <c r="F394" s="227" t="s">
        <v>793</v>
      </c>
      <c r="G394" s="228" t="s">
        <v>184</v>
      </c>
      <c r="H394" s="229">
        <v>33.731999999999999</v>
      </c>
      <c r="I394" s="22"/>
      <c r="J394" s="231">
        <f>ROUND(I394*H394,2)</f>
        <v>0</v>
      </c>
      <c r="K394" s="227" t="s">
        <v>274</v>
      </c>
      <c r="L394" s="14"/>
      <c r="M394" s="232" t="s">
        <v>3</v>
      </c>
      <c r="N394" s="233" t="s">
        <v>39</v>
      </c>
      <c r="P394" s="234">
        <f>O394*H394</f>
        <v>0</v>
      </c>
      <c r="Q394" s="234">
        <v>0</v>
      </c>
      <c r="R394" s="234">
        <f>Q394*H394</f>
        <v>0</v>
      </c>
      <c r="S394" s="234">
        <v>0</v>
      </c>
      <c r="T394" s="235">
        <f>S394*H394</f>
        <v>0</v>
      </c>
      <c r="AR394" s="236" t="s">
        <v>292</v>
      </c>
      <c r="AT394" s="236" t="s">
        <v>271</v>
      </c>
      <c r="AU394" s="236" t="s">
        <v>77</v>
      </c>
      <c r="AY394" s="4" t="s">
        <v>268</v>
      </c>
      <c r="BE394" s="237">
        <f>IF(N394="základní",J394,0)</f>
        <v>0</v>
      </c>
      <c r="BF394" s="237">
        <f>IF(N394="snížená",J394,0)</f>
        <v>0</v>
      </c>
      <c r="BG394" s="237">
        <f>IF(N394="zákl. přenesená",J394,0)</f>
        <v>0</v>
      </c>
      <c r="BH394" s="237">
        <f>IF(N394="sníž. přenesená",J394,0)</f>
        <v>0</v>
      </c>
      <c r="BI394" s="237">
        <f>IF(N394="nulová",J394,0)</f>
        <v>0</v>
      </c>
      <c r="BJ394" s="4" t="s">
        <v>75</v>
      </c>
      <c r="BK394" s="237">
        <f>ROUND(I394*H394,2)</f>
        <v>0</v>
      </c>
      <c r="BL394" s="4" t="s">
        <v>292</v>
      </c>
      <c r="BM394" s="236" t="s">
        <v>794</v>
      </c>
    </row>
    <row r="395" spans="2:65" s="1" customFormat="1">
      <c r="B395" s="14"/>
      <c r="D395" s="238" t="s">
        <v>277</v>
      </c>
      <c r="F395" s="239" t="s">
        <v>795</v>
      </c>
      <c r="L395" s="14"/>
      <c r="M395" s="240"/>
      <c r="T395" s="142"/>
      <c r="AT395" s="4" t="s">
        <v>277</v>
      </c>
      <c r="AU395" s="4" t="s">
        <v>77</v>
      </c>
    </row>
    <row r="396" spans="2:65" s="242" customFormat="1">
      <c r="B396" s="241"/>
      <c r="D396" s="243" t="s">
        <v>279</v>
      </c>
      <c r="E396" s="244" t="s">
        <v>3</v>
      </c>
      <c r="F396" s="245" t="s">
        <v>187</v>
      </c>
      <c r="H396" s="246">
        <v>3.09</v>
      </c>
      <c r="L396" s="241"/>
      <c r="M396" s="247"/>
      <c r="T396" s="248"/>
      <c r="AT396" s="244" t="s">
        <v>279</v>
      </c>
      <c r="AU396" s="244" t="s">
        <v>77</v>
      </c>
      <c r="AV396" s="242" t="s">
        <v>77</v>
      </c>
      <c r="AW396" s="242" t="s">
        <v>30</v>
      </c>
      <c r="AX396" s="242" t="s">
        <v>68</v>
      </c>
      <c r="AY396" s="244" t="s">
        <v>268</v>
      </c>
    </row>
    <row r="397" spans="2:65" s="242" customFormat="1">
      <c r="B397" s="241"/>
      <c r="D397" s="243" t="s">
        <v>279</v>
      </c>
      <c r="E397" s="244" t="s">
        <v>3</v>
      </c>
      <c r="F397" s="245" t="s">
        <v>796</v>
      </c>
      <c r="H397" s="246">
        <v>10.641999999999999</v>
      </c>
      <c r="L397" s="241"/>
      <c r="M397" s="247"/>
      <c r="T397" s="248"/>
      <c r="AT397" s="244" t="s">
        <v>279</v>
      </c>
      <c r="AU397" s="244" t="s">
        <v>77</v>
      </c>
      <c r="AV397" s="242" t="s">
        <v>77</v>
      </c>
      <c r="AW397" s="242" t="s">
        <v>30</v>
      </c>
      <c r="AX397" s="242" t="s">
        <v>68</v>
      </c>
      <c r="AY397" s="244" t="s">
        <v>268</v>
      </c>
    </row>
    <row r="398" spans="2:65" s="242" customFormat="1">
      <c r="B398" s="241"/>
      <c r="D398" s="243" t="s">
        <v>279</v>
      </c>
      <c r="E398" s="244" t="s">
        <v>3</v>
      </c>
      <c r="F398" s="245" t="s">
        <v>797</v>
      </c>
      <c r="H398" s="246">
        <v>20</v>
      </c>
      <c r="L398" s="241"/>
      <c r="M398" s="247"/>
      <c r="T398" s="248"/>
      <c r="AT398" s="244" t="s">
        <v>279</v>
      </c>
      <c r="AU398" s="244" t="s">
        <v>77</v>
      </c>
      <c r="AV398" s="242" t="s">
        <v>77</v>
      </c>
      <c r="AW398" s="242" t="s">
        <v>30</v>
      </c>
      <c r="AX398" s="242" t="s">
        <v>68</v>
      </c>
      <c r="AY398" s="244" t="s">
        <v>268</v>
      </c>
    </row>
    <row r="399" spans="2:65" s="250" customFormat="1">
      <c r="B399" s="249"/>
      <c r="D399" s="243" t="s">
        <v>279</v>
      </c>
      <c r="E399" s="251" t="s">
        <v>3</v>
      </c>
      <c r="F399" s="252" t="s">
        <v>298</v>
      </c>
      <c r="H399" s="253">
        <v>33.731999999999999</v>
      </c>
      <c r="L399" s="249"/>
      <c r="M399" s="254"/>
      <c r="T399" s="255"/>
      <c r="AT399" s="251" t="s">
        <v>279</v>
      </c>
      <c r="AU399" s="251" t="s">
        <v>77</v>
      </c>
      <c r="AV399" s="250" t="s">
        <v>275</v>
      </c>
      <c r="AW399" s="250" t="s">
        <v>30</v>
      </c>
      <c r="AX399" s="250" t="s">
        <v>75</v>
      </c>
      <c r="AY399" s="251" t="s">
        <v>268</v>
      </c>
    </row>
    <row r="400" spans="2:65" s="1" customFormat="1" ht="24.2" customHeight="1">
      <c r="B400" s="14"/>
      <c r="C400" s="225" t="s">
        <v>925</v>
      </c>
      <c r="D400" s="225" t="s">
        <v>271</v>
      </c>
      <c r="E400" s="226" t="s">
        <v>799</v>
      </c>
      <c r="F400" s="227" t="s">
        <v>800</v>
      </c>
      <c r="G400" s="228" t="s">
        <v>184</v>
      </c>
      <c r="H400" s="229">
        <v>3.25</v>
      </c>
      <c r="I400" s="22"/>
      <c r="J400" s="231">
        <f>ROUND(I400*H400,2)</f>
        <v>0</v>
      </c>
      <c r="K400" s="227" t="s">
        <v>274</v>
      </c>
      <c r="L400" s="14"/>
      <c r="M400" s="232" t="s">
        <v>3</v>
      </c>
      <c r="N400" s="233" t="s">
        <v>39</v>
      </c>
      <c r="P400" s="234">
        <f>O400*H400</f>
        <v>0</v>
      </c>
      <c r="Q400" s="234">
        <v>0</v>
      </c>
      <c r="R400" s="234">
        <f>Q400*H400</f>
        <v>0</v>
      </c>
      <c r="S400" s="234">
        <v>3.0000000000000001E-5</v>
      </c>
      <c r="T400" s="235">
        <f>S400*H400</f>
        <v>9.7499999999999998E-5</v>
      </c>
      <c r="AR400" s="236" t="s">
        <v>292</v>
      </c>
      <c r="AT400" s="236" t="s">
        <v>271</v>
      </c>
      <c r="AU400" s="236" t="s">
        <v>77</v>
      </c>
      <c r="AY400" s="4" t="s">
        <v>268</v>
      </c>
      <c r="BE400" s="237">
        <f>IF(N400="základní",J400,0)</f>
        <v>0</v>
      </c>
      <c r="BF400" s="237">
        <f>IF(N400="snížená",J400,0)</f>
        <v>0</v>
      </c>
      <c r="BG400" s="237">
        <f>IF(N400="zákl. přenesená",J400,0)</f>
        <v>0</v>
      </c>
      <c r="BH400" s="237">
        <f>IF(N400="sníž. přenesená",J400,0)</f>
        <v>0</v>
      </c>
      <c r="BI400" s="237">
        <f>IF(N400="nulová",J400,0)</f>
        <v>0</v>
      </c>
      <c r="BJ400" s="4" t="s">
        <v>75</v>
      </c>
      <c r="BK400" s="237">
        <f>ROUND(I400*H400,2)</f>
        <v>0</v>
      </c>
      <c r="BL400" s="4" t="s">
        <v>292</v>
      </c>
      <c r="BM400" s="236" t="s">
        <v>801</v>
      </c>
    </row>
    <row r="401" spans="2:65" s="1" customFormat="1">
      <c r="B401" s="14"/>
      <c r="D401" s="238" t="s">
        <v>277</v>
      </c>
      <c r="F401" s="239" t="s">
        <v>802</v>
      </c>
      <c r="L401" s="14"/>
      <c r="M401" s="240"/>
      <c r="T401" s="142"/>
      <c r="AT401" s="4" t="s">
        <v>277</v>
      </c>
      <c r="AU401" s="4" t="s">
        <v>77</v>
      </c>
    </row>
    <row r="402" spans="2:65" s="242" customFormat="1">
      <c r="B402" s="241"/>
      <c r="D402" s="243" t="s">
        <v>279</v>
      </c>
      <c r="E402" s="244" t="s">
        <v>3</v>
      </c>
      <c r="F402" s="245" t="s">
        <v>182</v>
      </c>
      <c r="H402" s="246">
        <v>3.25</v>
      </c>
      <c r="L402" s="241"/>
      <c r="M402" s="247"/>
      <c r="T402" s="248"/>
      <c r="AT402" s="244" t="s">
        <v>279</v>
      </c>
      <c r="AU402" s="244" t="s">
        <v>77</v>
      </c>
      <c r="AV402" s="242" t="s">
        <v>77</v>
      </c>
      <c r="AW402" s="242" t="s">
        <v>30</v>
      </c>
      <c r="AX402" s="242" t="s">
        <v>75</v>
      </c>
      <c r="AY402" s="244" t="s">
        <v>268</v>
      </c>
    </row>
    <row r="403" spans="2:65" s="1" customFormat="1" ht="16.5" customHeight="1">
      <c r="B403" s="14"/>
      <c r="C403" s="262" t="s">
        <v>926</v>
      </c>
      <c r="D403" s="262" t="s">
        <v>383</v>
      </c>
      <c r="E403" s="263" t="s">
        <v>803</v>
      </c>
      <c r="F403" s="264" t="s">
        <v>804</v>
      </c>
      <c r="G403" s="265" t="s">
        <v>184</v>
      </c>
      <c r="H403" s="266">
        <v>3.5750000000000002</v>
      </c>
      <c r="I403" s="24"/>
      <c r="J403" s="268">
        <f>ROUND(I403*H403,2)</f>
        <v>0</v>
      </c>
      <c r="K403" s="264" t="s">
        <v>274</v>
      </c>
      <c r="L403" s="269"/>
      <c r="M403" s="270" t="s">
        <v>3</v>
      </c>
      <c r="N403" s="271" t="s">
        <v>39</v>
      </c>
      <c r="P403" s="234">
        <f>O403*H403</f>
        <v>0</v>
      </c>
      <c r="Q403" s="234">
        <v>1.0000000000000001E-5</v>
      </c>
      <c r="R403" s="234">
        <f>Q403*H403</f>
        <v>3.5750000000000002E-5</v>
      </c>
      <c r="S403" s="234">
        <v>0</v>
      </c>
      <c r="T403" s="235">
        <f>S403*H403</f>
        <v>0</v>
      </c>
      <c r="AR403" s="236" t="s">
        <v>470</v>
      </c>
      <c r="AT403" s="236" t="s">
        <v>383</v>
      </c>
      <c r="AU403" s="236" t="s">
        <v>77</v>
      </c>
      <c r="AY403" s="4" t="s">
        <v>268</v>
      </c>
      <c r="BE403" s="237">
        <f>IF(N403="základní",J403,0)</f>
        <v>0</v>
      </c>
      <c r="BF403" s="237">
        <f>IF(N403="snížená",J403,0)</f>
        <v>0</v>
      </c>
      <c r="BG403" s="237">
        <f>IF(N403="zákl. přenesená",J403,0)</f>
        <v>0</v>
      </c>
      <c r="BH403" s="237">
        <f>IF(N403="sníž. přenesená",J403,0)</f>
        <v>0</v>
      </c>
      <c r="BI403" s="237">
        <f>IF(N403="nulová",J403,0)</f>
        <v>0</v>
      </c>
      <c r="BJ403" s="4" t="s">
        <v>75</v>
      </c>
      <c r="BK403" s="237">
        <f>ROUND(I403*H403,2)</f>
        <v>0</v>
      </c>
      <c r="BL403" s="4" t="s">
        <v>292</v>
      </c>
      <c r="BM403" s="236" t="s">
        <v>805</v>
      </c>
    </row>
    <row r="404" spans="2:65" s="242" customFormat="1">
      <c r="B404" s="241"/>
      <c r="D404" s="243" t="s">
        <v>279</v>
      </c>
      <c r="F404" s="245" t="s">
        <v>1908</v>
      </c>
      <c r="H404" s="246">
        <v>3.5750000000000002</v>
      </c>
      <c r="L404" s="241"/>
      <c r="M404" s="247"/>
      <c r="T404" s="248"/>
      <c r="AT404" s="244" t="s">
        <v>279</v>
      </c>
      <c r="AU404" s="244" t="s">
        <v>77</v>
      </c>
      <c r="AV404" s="242" t="s">
        <v>77</v>
      </c>
      <c r="AW404" s="242" t="s">
        <v>4</v>
      </c>
      <c r="AX404" s="242" t="s">
        <v>75</v>
      </c>
      <c r="AY404" s="244" t="s">
        <v>268</v>
      </c>
    </row>
    <row r="405" spans="2:65" s="1" customFormat="1" ht="55.5" customHeight="1">
      <c r="B405" s="14"/>
      <c r="C405" s="225" t="s">
        <v>927</v>
      </c>
      <c r="D405" s="225" t="s">
        <v>271</v>
      </c>
      <c r="E405" s="226" t="s">
        <v>807</v>
      </c>
      <c r="F405" s="227" t="s">
        <v>808</v>
      </c>
      <c r="G405" s="228" t="s">
        <v>184</v>
      </c>
      <c r="H405" s="229">
        <v>4.6349999999999998</v>
      </c>
      <c r="I405" s="22"/>
      <c r="J405" s="231">
        <f>ROUND(I405*H405,2)</f>
        <v>0</v>
      </c>
      <c r="K405" s="227" t="s">
        <v>274</v>
      </c>
      <c r="L405" s="14"/>
      <c r="M405" s="232" t="s">
        <v>3</v>
      </c>
      <c r="N405" s="233" t="s">
        <v>39</v>
      </c>
      <c r="P405" s="234">
        <f>O405*H405</f>
        <v>0</v>
      </c>
      <c r="Q405" s="234">
        <v>0</v>
      </c>
      <c r="R405" s="234">
        <f>Q405*H405</f>
        <v>0</v>
      </c>
      <c r="S405" s="234">
        <v>3.0000000000000001E-5</v>
      </c>
      <c r="T405" s="235">
        <f>S405*H405</f>
        <v>1.3904999999999999E-4</v>
      </c>
      <c r="AR405" s="236" t="s">
        <v>292</v>
      </c>
      <c r="AT405" s="236" t="s">
        <v>271</v>
      </c>
      <c r="AU405" s="236" t="s">
        <v>77</v>
      </c>
      <c r="AY405" s="4" t="s">
        <v>268</v>
      </c>
      <c r="BE405" s="237">
        <f>IF(N405="základní",J405,0)</f>
        <v>0</v>
      </c>
      <c r="BF405" s="237">
        <f>IF(N405="snížená",J405,0)</f>
        <v>0</v>
      </c>
      <c r="BG405" s="237">
        <f>IF(N405="zákl. přenesená",J405,0)</f>
        <v>0</v>
      </c>
      <c r="BH405" s="237">
        <f>IF(N405="sníž. přenesená",J405,0)</f>
        <v>0</v>
      </c>
      <c r="BI405" s="237">
        <f>IF(N405="nulová",J405,0)</f>
        <v>0</v>
      </c>
      <c r="BJ405" s="4" t="s">
        <v>75</v>
      </c>
      <c r="BK405" s="237">
        <f>ROUND(I405*H405,2)</f>
        <v>0</v>
      </c>
      <c r="BL405" s="4" t="s">
        <v>292</v>
      </c>
      <c r="BM405" s="236" t="s">
        <v>809</v>
      </c>
    </row>
    <row r="406" spans="2:65" s="1" customFormat="1">
      <c r="B406" s="14"/>
      <c r="D406" s="238" t="s">
        <v>277</v>
      </c>
      <c r="F406" s="239" t="s">
        <v>810</v>
      </c>
      <c r="L406" s="14"/>
      <c r="M406" s="240"/>
      <c r="T406" s="142"/>
      <c r="AT406" s="4" t="s">
        <v>277</v>
      </c>
      <c r="AU406" s="4" t="s">
        <v>77</v>
      </c>
    </row>
    <row r="407" spans="2:65" s="257" customFormat="1">
      <c r="B407" s="256"/>
      <c r="D407" s="243" t="s">
        <v>279</v>
      </c>
      <c r="E407" s="258" t="s">
        <v>3</v>
      </c>
      <c r="F407" s="259" t="s">
        <v>811</v>
      </c>
      <c r="H407" s="258" t="s">
        <v>3</v>
      </c>
      <c r="L407" s="256"/>
      <c r="M407" s="260"/>
      <c r="T407" s="261"/>
      <c r="AT407" s="258" t="s">
        <v>279</v>
      </c>
      <c r="AU407" s="258" t="s">
        <v>77</v>
      </c>
      <c r="AV407" s="257" t="s">
        <v>75</v>
      </c>
      <c r="AW407" s="257" t="s">
        <v>30</v>
      </c>
      <c r="AX407" s="257" t="s">
        <v>68</v>
      </c>
      <c r="AY407" s="258" t="s">
        <v>268</v>
      </c>
    </row>
    <row r="408" spans="2:65" s="242" customFormat="1">
      <c r="B408" s="241"/>
      <c r="D408" s="243" t="s">
        <v>279</v>
      </c>
      <c r="E408" s="244" t="s">
        <v>3</v>
      </c>
      <c r="F408" s="245" t="s">
        <v>812</v>
      </c>
      <c r="H408" s="246">
        <v>4.6349999999999998</v>
      </c>
      <c r="L408" s="241"/>
      <c r="M408" s="247"/>
      <c r="T408" s="248"/>
      <c r="AT408" s="244" t="s">
        <v>279</v>
      </c>
      <c r="AU408" s="244" t="s">
        <v>77</v>
      </c>
      <c r="AV408" s="242" t="s">
        <v>77</v>
      </c>
      <c r="AW408" s="242" t="s">
        <v>30</v>
      </c>
      <c r="AX408" s="242" t="s">
        <v>75</v>
      </c>
      <c r="AY408" s="244" t="s">
        <v>268</v>
      </c>
    </row>
    <row r="409" spans="2:65" s="1" customFormat="1" ht="16.5" customHeight="1">
      <c r="B409" s="14"/>
      <c r="C409" s="262" t="s">
        <v>928</v>
      </c>
      <c r="D409" s="262" t="s">
        <v>383</v>
      </c>
      <c r="E409" s="263" t="s">
        <v>803</v>
      </c>
      <c r="F409" s="264" t="s">
        <v>804</v>
      </c>
      <c r="G409" s="265" t="s">
        <v>184</v>
      </c>
      <c r="H409" s="266">
        <v>5.0990000000000002</v>
      </c>
      <c r="I409" s="24"/>
      <c r="J409" s="268">
        <f>ROUND(I409*H409,2)</f>
        <v>0</v>
      </c>
      <c r="K409" s="264" t="s">
        <v>274</v>
      </c>
      <c r="L409" s="269"/>
      <c r="M409" s="270" t="s">
        <v>3</v>
      </c>
      <c r="N409" s="271" t="s">
        <v>39</v>
      </c>
      <c r="P409" s="234">
        <f>O409*H409</f>
        <v>0</v>
      </c>
      <c r="Q409" s="234">
        <v>1.0000000000000001E-5</v>
      </c>
      <c r="R409" s="234">
        <f>Q409*H409</f>
        <v>5.0990000000000005E-5</v>
      </c>
      <c r="S409" s="234">
        <v>0</v>
      </c>
      <c r="T409" s="235">
        <f>S409*H409</f>
        <v>0</v>
      </c>
      <c r="AR409" s="236" t="s">
        <v>470</v>
      </c>
      <c r="AT409" s="236" t="s">
        <v>383</v>
      </c>
      <c r="AU409" s="236" t="s">
        <v>77</v>
      </c>
      <c r="AY409" s="4" t="s">
        <v>268</v>
      </c>
      <c r="BE409" s="237">
        <f>IF(N409="základní",J409,0)</f>
        <v>0</v>
      </c>
      <c r="BF409" s="237">
        <f>IF(N409="snížená",J409,0)</f>
        <v>0</v>
      </c>
      <c r="BG409" s="237">
        <f>IF(N409="zákl. přenesená",J409,0)</f>
        <v>0</v>
      </c>
      <c r="BH409" s="237">
        <f>IF(N409="sníž. přenesená",J409,0)</f>
        <v>0</v>
      </c>
      <c r="BI409" s="237">
        <f>IF(N409="nulová",J409,0)</f>
        <v>0</v>
      </c>
      <c r="BJ409" s="4" t="s">
        <v>75</v>
      </c>
      <c r="BK409" s="237">
        <f>ROUND(I409*H409,2)</f>
        <v>0</v>
      </c>
      <c r="BL409" s="4" t="s">
        <v>292</v>
      </c>
      <c r="BM409" s="236" t="s">
        <v>814</v>
      </c>
    </row>
    <row r="410" spans="2:65" s="242" customFormat="1">
      <c r="B410" s="241"/>
      <c r="D410" s="243" t="s">
        <v>279</v>
      </c>
      <c r="F410" s="245" t="s">
        <v>1936</v>
      </c>
      <c r="H410" s="246">
        <v>5.0990000000000002</v>
      </c>
      <c r="L410" s="241"/>
      <c r="M410" s="247"/>
      <c r="T410" s="248"/>
      <c r="AT410" s="244" t="s">
        <v>279</v>
      </c>
      <c r="AU410" s="244" t="s">
        <v>77</v>
      </c>
      <c r="AV410" s="242" t="s">
        <v>77</v>
      </c>
      <c r="AW410" s="242" t="s">
        <v>4</v>
      </c>
      <c r="AX410" s="242" t="s">
        <v>75</v>
      </c>
      <c r="AY410" s="244" t="s">
        <v>268</v>
      </c>
    </row>
    <row r="411" spans="2:65" s="1" customFormat="1" ht="33" customHeight="1">
      <c r="B411" s="14"/>
      <c r="C411" s="225" t="s">
        <v>929</v>
      </c>
      <c r="D411" s="225" t="s">
        <v>271</v>
      </c>
      <c r="E411" s="226" t="s">
        <v>817</v>
      </c>
      <c r="F411" s="227" t="s">
        <v>818</v>
      </c>
      <c r="G411" s="228" t="s">
        <v>184</v>
      </c>
      <c r="H411" s="229">
        <v>33.731999999999999</v>
      </c>
      <c r="I411" s="22"/>
      <c r="J411" s="231">
        <f>ROUND(I411*H411,2)</f>
        <v>0</v>
      </c>
      <c r="K411" s="227" t="s">
        <v>274</v>
      </c>
      <c r="L411" s="14"/>
      <c r="M411" s="232" t="s">
        <v>3</v>
      </c>
      <c r="N411" s="233" t="s">
        <v>39</v>
      </c>
      <c r="P411" s="234">
        <f>O411*H411</f>
        <v>0</v>
      </c>
      <c r="Q411" s="234">
        <v>2.0799999999999999E-4</v>
      </c>
      <c r="R411" s="234">
        <f>Q411*H411</f>
        <v>7.0162559999999994E-3</v>
      </c>
      <c r="S411" s="234">
        <v>0</v>
      </c>
      <c r="T411" s="235">
        <f>S411*H411</f>
        <v>0</v>
      </c>
      <c r="AR411" s="236" t="s">
        <v>292</v>
      </c>
      <c r="AT411" s="236" t="s">
        <v>271</v>
      </c>
      <c r="AU411" s="236" t="s">
        <v>77</v>
      </c>
      <c r="AY411" s="4" t="s">
        <v>268</v>
      </c>
      <c r="BE411" s="237">
        <f>IF(N411="základní",J411,0)</f>
        <v>0</v>
      </c>
      <c r="BF411" s="237">
        <f>IF(N411="snížená",J411,0)</f>
        <v>0</v>
      </c>
      <c r="BG411" s="237">
        <f>IF(N411="zákl. přenesená",J411,0)</f>
        <v>0</v>
      </c>
      <c r="BH411" s="237">
        <f>IF(N411="sníž. přenesená",J411,0)</f>
        <v>0</v>
      </c>
      <c r="BI411" s="237">
        <f>IF(N411="nulová",J411,0)</f>
        <v>0</v>
      </c>
      <c r="BJ411" s="4" t="s">
        <v>75</v>
      </c>
      <c r="BK411" s="237">
        <f>ROUND(I411*H411,2)</f>
        <v>0</v>
      </c>
      <c r="BL411" s="4" t="s">
        <v>292</v>
      </c>
      <c r="BM411" s="236" t="s">
        <v>819</v>
      </c>
    </row>
    <row r="412" spans="2:65" s="1" customFormat="1">
      <c r="B412" s="14"/>
      <c r="D412" s="238" t="s">
        <v>277</v>
      </c>
      <c r="F412" s="239" t="s">
        <v>820</v>
      </c>
      <c r="L412" s="14"/>
      <c r="M412" s="240"/>
      <c r="T412" s="142"/>
      <c r="AT412" s="4" t="s">
        <v>277</v>
      </c>
      <c r="AU412" s="4" t="s">
        <v>77</v>
      </c>
    </row>
    <row r="413" spans="2:65" s="1" customFormat="1" ht="37.9" customHeight="1">
      <c r="B413" s="14"/>
      <c r="C413" s="225" t="s">
        <v>931</v>
      </c>
      <c r="D413" s="225" t="s">
        <v>271</v>
      </c>
      <c r="E413" s="226" t="s">
        <v>822</v>
      </c>
      <c r="F413" s="227" t="s">
        <v>823</v>
      </c>
      <c r="G413" s="228" t="s">
        <v>184</v>
      </c>
      <c r="H413" s="229">
        <v>33.731999999999999</v>
      </c>
      <c r="I413" s="22"/>
      <c r="J413" s="231">
        <f>ROUND(I413*H413,2)</f>
        <v>0</v>
      </c>
      <c r="K413" s="227" t="s">
        <v>274</v>
      </c>
      <c r="L413" s="14"/>
      <c r="M413" s="232" t="s">
        <v>3</v>
      </c>
      <c r="N413" s="233" t="s">
        <v>39</v>
      </c>
      <c r="P413" s="234">
        <f>O413*H413</f>
        <v>0</v>
      </c>
      <c r="Q413" s="234">
        <v>2.8499999999999999E-4</v>
      </c>
      <c r="R413" s="234">
        <f>Q413*H413</f>
        <v>9.6136199999999998E-3</v>
      </c>
      <c r="S413" s="234">
        <v>0</v>
      </c>
      <c r="T413" s="235">
        <f>S413*H413</f>
        <v>0</v>
      </c>
      <c r="AR413" s="236" t="s">
        <v>292</v>
      </c>
      <c r="AT413" s="236" t="s">
        <v>271</v>
      </c>
      <c r="AU413" s="236" t="s">
        <v>77</v>
      </c>
      <c r="AY413" s="4" t="s">
        <v>268</v>
      </c>
      <c r="BE413" s="237">
        <f>IF(N413="základní",J413,0)</f>
        <v>0</v>
      </c>
      <c r="BF413" s="237">
        <f>IF(N413="snížená",J413,0)</f>
        <v>0</v>
      </c>
      <c r="BG413" s="237">
        <f>IF(N413="zákl. přenesená",J413,0)</f>
        <v>0</v>
      </c>
      <c r="BH413" s="237">
        <f>IF(N413="sníž. přenesená",J413,0)</f>
        <v>0</v>
      </c>
      <c r="BI413" s="237">
        <f>IF(N413="nulová",J413,0)</f>
        <v>0</v>
      </c>
      <c r="BJ413" s="4" t="s">
        <v>75</v>
      </c>
      <c r="BK413" s="237">
        <f>ROUND(I413*H413,2)</f>
        <v>0</v>
      </c>
      <c r="BL413" s="4" t="s">
        <v>292</v>
      </c>
      <c r="BM413" s="236" t="s">
        <v>824</v>
      </c>
    </row>
    <row r="414" spans="2:65" s="1" customFormat="1">
      <c r="B414" s="14"/>
      <c r="D414" s="238" t="s">
        <v>277</v>
      </c>
      <c r="F414" s="239" t="s">
        <v>825</v>
      </c>
      <c r="L414" s="14"/>
      <c r="M414" s="282"/>
      <c r="N414" s="283"/>
      <c r="O414" s="283"/>
      <c r="P414" s="283"/>
      <c r="Q414" s="283"/>
      <c r="R414" s="283"/>
      <c r="S414" s="283"/>
      <c r="T414" s="284"/>
      <c r="AT414" s="4" t="s">
        <v>277</v>
      </c>
      <c r="AU414" s="4" t="s">
        <v>77</v>
      </c>
    </row>
    <row r="415" spans="2:65" s="1" customFormat="1" ht="6.95" customHeight="1">
      <c r="B415" s="15"/>
      <c r="C415" s="16"/>
      <c r="D415" s="16"/>
      <c r="E415" s="16"/>
      <c r="F415" s="16"/>
      <c r="G415" s="16"/>
      <c r="H415" s="16"/>
      <c r="I415" s="16"/>
      <c r="J415" s="16"/>
      <c r="K415" s="16"/>
      <c r="L415" s="14"/>
    </row>
  </sheetData>
  <sheetProtection algorithmName="SHA-512" hashValue="oMqUmN0WfxeSPZPLCS0fD7VIunZlf5Wo1BseULydDsgrSSXLJkWr+TBOX1VLJCoHWNgwZ+yGQjAq2G9adBMguQ==" saltValue="BrWPbQIyjJh6ileXe4HS5g==" spinCount="100000" sheet="1" objects="1" scenarios="1"/>
  <autoFilter ref="C109:K414" xr:uid="{00000000-0009-0000-0000-000011000000}"/>
  <mergeCells count="12">
    <mergeCell ref="E102:H102"/>
    <mergeCell ref="L2:V2"/>
    <mergeCell ref="E50:H50"/>
    <mergeCell ref="E52:H52"/>
    <mergeCell ref="E54:H54"/>
    <mergeCell ref="E98:H98"/>
    <mergeCell ref="E100:H100"/>
    <mergeCell ref="E7:H7"/>
    <mergeCell ref="E9:H9"/>
    <mergeCell ref="E11:H11"/>
    <mergeCell ref="E20:H20"/>
    <mergeCell ref="E29:H29"/>
  </mergeCells>
  <hyperlinks>
    <hyperlink ref="F114" r:id="rId1" xr:uid="{00000000-0004-0000-1100-000000000000}"/>
    <hyperlink ref="F117" r:id="rId2" xr:uid="{00000000-0004-0000-1100-000001000000}"/>
    <hyperlink ref="F119" r:id="rId3" xr:uid="{00000000-0004-0000-1100-000002000000}"/>
    <hyperlink ref="F124" r:id="rId4" xr:uid="{00000000-0004-0000-1100-000003000000}"/>
    <hyperlink ref="F128" r:id="rId5" xr:uid="{00000000-0004-0000-1100-000004000000}"/>
    <hyperlink ref="F135" r:id="rId6" xr:uid="{00000000-0004-0000-1100-000005000000}"/>
    <hyperlink ref="F139" r:id="rId7" xr:uid="{00000000-0004-0000-1100-000006000000}"/>
    <hyperlink ref="F142" r:id="rId8" xr:uid="{00000000-0004-0000-1100-000007000000}"/>
    <hyperlink ref="F150" r:id="rId9" xr:uid="{00000000-0004-0000-1100-000008000000}"/>
    <hyperlink ref="F154" r:id="rId10" xr:uid="{00000000-0004-0000-1100-000009000000}"/>
    <hyperlink ref="F156" r:id="rId11" xr:uid="{00000000-0004-0000-1100-00000A000000}"/>
    <hyperlink ref="F158" r:id="rId12" xr:uid="{00000000-0004-0000-1100-00000B000000}"/>
    <hyperlink ref="F161" r:id="rId13" xr:uid="{00000000-0004-0000-1100-00000C000000}"/>
    <hyperlink ref="F165" r:id="rId14" xr:uid="{00000000-0004-0000-1100-00000D000000}"/>
    <hyperlink ref="F171" r:id="rId15" xr:uid="{00000000-0004-0000-1100-00000E000000}"/>
    <hyperlink ref="F178" r:id="rId16" xr:uid="{00000000-0004-0000-1100-00000F000000}"/>
    <hyperlink ref="F185" r:id="rId17" xr:uid="{00000000-0004-0000-1100-000010000000}"/>
    <hyperlink ref="F190" r:id="rId18" xr:uid="{00000000-0004-0000-1100-000011000000}"/>
    <hyperlink ref="F193" r:id="rId19" xr:uid="{00000000-0004-0000-1100-000012000000}"/>
    <hyperlink ref="F195" r:id="rId20" xr:uid="{00000000-0004-0000-1100-000013000000}"/>
    <hyperlink ref="F198" r:id="rId21" xr:uid="{00000000-0004-0000-1100-000014000000}"/>
    <hyperlink ref="F204" r:id="rId22" xr:uid="{00000000-0004-0000-1100-000015000000}"/>
    <hyperlink ref="F206" r:id="rId23" xr:uid="{00000000-0004-0000-1100-000016000000}"/>
    <hyperlink ref="F209" r:id="rId24" xr:uid="{00000000-0004-0000-1100-000017000000}"/>
    <hyperlink ref="F212" r:id="rId25" xr:uid="{00000000-0004-0000-1100-000018000000}"/>
    <hyperlink ref="F215" r:id="rId26" xr:uid="{00000000-0004-0000-1100-000019000000}"/>
    <hyperlink ref="F219" r:id="rId27" xr:uid="{00000000-0004-0000-1100-00001A000000}"/>
    <hyperlink ref="F222" r:id="rId28" xr:uid="{00000000-0004-0000-1100-00001B000000}"/>
    <hyperlink ref="F226" r:id="rId29" xr:uid="{00000000-0004-0000-1100-00001C000000}"/>
    <hyperlink ref="F230" r:id="rId30" xr:uid="{00000000-0004-0000-1100-00001D000000}"/>
    <hyperlink ref="F232" r:id="rId31" xr:uid="{00000000-0004-0000-1100-00001E000000}"/>
    <hyperlink ref="F234" r:id="rId32" xr:uid="{00000000-0004-0000-1100-00001F000000}"/>
    <hyperlink ref="F237" r:id="rId33" xr:uid="{00000000-0004-0000-1100-000020000000}"/>
    <hyperlink ref="F243" r:id="rId34" xr:uid="{00000000-0004-0000-1100-000021000000}"/>
    <hyperlink ref="F247" r:id="rId35" xr:uid="{00000000-0004-0000-1100-000022000000}"/>
    <hyperlink ref="F251" r:id="rId36" xr:uid="{00000000-0004-0000-1100-000023000000}"/>
    <hyperlink ref="F253" r:id="rId37" xr:uid="{00000000-0004-0000-1100-000024000000}"/>
    <hyperlink ref="F256" r:id="rId38" xr:uid="{00000000-0004-0000-1100-000025000000}"/>
    <hyperlink ref="F259" r:id="rId39" xr:uid="{00000000-0004-0000-1100-000026000000}"/>
    <hyperlink ref="F266" r:id="rId40" xr:uid="{00000000-0004-0000-1100-000027000000}"/>
    <hyperlink ref="F270" r:id="rId41" xr:uid="{00000000-0004-0000-1100-000028000000}"/>
    <hyperlink ref="F273" r:id="rId42" xr:uid="{00000000-0004-0000-1100-000029000000}"/>
    <hyperlink ref="F276" r:id="rId43" xr:uid="{00000000-0004-0000-1100-00002A000000}"/>
    <hyperlink ref="F280" r:id="rId44" xr:uid="{00000000-0004-0000-1100-00002B000000}"/>
    <hyperlink ref="F283" r:id="rId45" xr:uid="{00000000-0004-0000-1100-00002C000000}"/>
    <hyperlink ref="F286" r:id="rId46" xr:uid="{00000000-0004-0000-1100-00002D000000}"/>
    <hyperlink ref="F290" r:id="rId47" xr:uid="{00000000-0004-0000-1100-00002E000000}"/>
    <hyperlink ref="F295" r:id="rId48" xr:uid="{00000000-0004-0000-1100-00002F000000}"/>
    <hyperlink ref="F300" r:id="rId49" xr:uid="{00000000-0004-0000-1100-000030000000}"/>
    <hyperlink ref="F302" r:id="rId50" xr:uid="{00000000-0004-0000-1100-000031000000}"/>
    <hyperlink ref="F307" r:id="rId51" xr:uid="{00000000-0004-0000-1100-000032000000}"/>
    <hyperlink ref="F310" r:id="rId52" xr:uid="{00000000-0004-0000-1100-000033000000}"/>
    <hyperlink ref="F315" r:id="rId53" xr:uid="{00000000-0004-0000-1100-000034000000}"/>
    <hyperlink ref="F318" r:id="rId54" xr:uid="{00000000-0004-0000-1100-000035000000}"/>
    <hyperlink ref="F322" r:id="rId55" xr:uid="{00000000-0004-0000-1100-000036000000}"/>
    <hyperlink ref="F328" r:id="rId56" xr:uid="{00000000-0004-0000-1100-000037000000}"/>
    <hyperlink ref="F331" r:id="rId57" xr:uid="{00000000-0004-0000-1100-000038000000}"/>
    <hyperlink ref="F333" r:id="rId58" xr:uid="{00000000-0004-0000-1100-000039000000}"/>
    <hyperlink ref="F337" r:id="rId59" xr:uid="{00000000-0004-0000-1100-00003A000000}"/>
    <hyperlink ref="F340" r:id="rId60" xr:uid="{00000000-0004-0000-1100-00003B000000}"/>
    <hyperlink ref="F343" r:id="rId61" xr:uid="{00000000-0004-0000-1100-00003C000000}"/>
    <hyperlink ref="F350" r:id="rId62" xr:uid="{00000000-0004-0000-1100-00003D000000}"/>
    <hyperlink ref="F359" r:id="rId63" xr:uid="{00000000-0004-0000-1100-00003E000000}"/>
    <hyperlink ref="F362" r:id="rId64" xr:uid="{00000000-0004-0000-1100-00003F000000}"/>
    <hyperlink ref="F366" r:id="rId65" xr:uid="{00000000-0004-0000-1100-000040000000}"/>
    <hyperlink ref="F373" r:id="rId66" xr:uid="{00000000-0004-0000-1100-000041000000}"/>
    <hyperlink ref="F378" r:id="rId67" xr:uid="{00000000-0004-0000-1100-000042000000}"/>
    <hyperlink ref="F383" r:id="rId68" xr:uid="{00000000-0004-0000-1100-000043000000}"/>
    <hyperlink ref="F386" r:id="rId69" xr:uid="{00000000-0004-0000-1100-000044000000}"/>
    <hyperlink ref="F392" r:id="rId70" xr:uid="{00000000-0004-0000-1100-000045000000}"/>
    <hyperlink ref="F395" r:id="rId71" xr:uid="{00000000-0004-0000-1100-000046000000}"/>
    <hyperlink ref="F401" r:id="rId72" xr:uid="{00000000-0004-0000-1100-000047000000}"/>
    <hyperlink ref="F406" r:id="rId73" xr:uid="{00000000-0004-0000-1100-000048000000}"/>
    <hyperlink ref="F412" r:id="rId74" xr:uid="{00000000-0004-0000-1100-000049000000}"/>
    <hyperlink ref="F414" r:id="rId75" xr:uid="{00000000-0004-0000-1100-00004A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7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BM133"/>
  <sheetViews>
    <sheetView showGridLines="0" topLeftCell="A110" workbookViewId="0">
      <selection activeCell="I123" activeCellId="9" sqref="E20:H20 J19:J20 I88:I99 I102:I104 I106 I108 I110 I115 I117:I120 I123:I132"/>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135</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1840</v>
      </c>
      <c r="F9" s="332"/>
      <c r="G9" s="332"/>
      <c r="H9" s="332"/>
      <c r="L9" s="14"/>
    </row>
    <row r="10" spans="2:46" s="1" customFormat="1" ht="12" customHeight="1">
      <c r="B10" s="14"/>
      <c r="D10" s="11" t="s">
        <v>211</v>
      </c>
      <c r="L10" s="14"/>
    </row>
    <row r="11" spans="2:46" s="1" customFormat="1" ht="16.5" customHeight="1">
      <c r="B11" s="14"/>
      <c r="E11" s="324" t="s">
        <v>1937</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ROUND((SUM(BE86:BE132)),  2)</f>
        <v>0</v>
      </c>
      <c r="I35" s="189">
        <v>0.21</v>
      </c>
      <c r="J35" s="174">
        <f>ROUND(((SUM(BE86:BE132))*I35),  2)</f>
        <v>0</v>
      </c>
      <c r="L35" s="14"/>
    </row>
    <row r="36" spans="2:12" s="1" customFormat="1" ht="14.45" customHeight="1">
      <c r="B36" s="14"/>
      <c r="E36" s="11" t="s">
        <v>40</v>
      </c>
      <c r="F36" s="174">
        <f>ROUND((SUM(BF86:BF132)),  2)</f>
        <v>0</v>
      </c>
      <c r="I36" s="189">
        <v>0.12</v>
      </c>
      <c r="J36" s="174">
        <f>ROUND(((SUM(BF86:BF132))*I36),  2)</f>
        <v>0</v>
      </c>
      <c r="L36" s="14"/>
    </row>
    <row r="37" spans="2:12" s="1" customFormat="1" ht="14.45" hidden="1" customHeight="1">
      <c r="B37" s="14"/>
      <c r="E37" s="11" t="s">
        <v>41</v>
      </c>
      <c r="F37" s="174">
        <f>ROUND((SUM(BG86:BG132)),  2)</f>
        <v>0</v>
      </c>
      <c r="I37" s="189">
        <v>0.21</v>
      </c>
      <c r="J37" s="174">
        <f>0</f>
        <v>0</v>
      </c>
      <c r="L37" s="14"/>
    </row>
    <row r="38" spans="2:12" s="1" customFormat="1" ht="14.45" hidden="1" customHeight="1">
      <c r="B38" s="14"/>
      <c r="E38" s="11" t="s">
        <v>42</v>
      </c>
      <c r="F38" s="174">
        <f>ROUND((SUM(BH86:BH132)),  2)</f>
        <v>0</v>
      </c>
      <c r="I38" s="189">
        <v>0.12</v>
      </c>
      <c r="J38" s="174">
        <f>0</f>
        <v>0</v>
      </c>
      <c r="L38" s="14"/>
    </row>
    <row r="39" spans="2:12" s="1" customFormat="1" ht="14.45" hidden="1" customHeight="1">
      <c r="B39" s="14"/>
      <c r="E39" s="11" t="s">
        <v>43</v>
      </c>
      <c r="F39" s="174">
        <f>ROUND((SUM(BI86:BI132)),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1840</v>
      </c>
      <c r="F52" s="332"/>
      <c r="G52" s="332"/>
      <c r="H52" s="332"/>
      <c r="L52" s="14"/>
    </row>
    <row r="53" spans="2:47" s="1" customFormat="1" ht="12" customHeight="1">
      <c r="B53" s="14"/>
      <c r="C53" s="11" t="s">
        <v>211</v>
      </c>
      <c r="L53" s="14"/>
    </row>
    <row r="54" spans="2:47" s="1" customFormat="1" ht="16.5" customHeight="1">
      <c r="B54" s="14"/>
      <c r="E54" s="324" t="str">
        <f>E11</f>
        <v>C2 - Elektroinstalace- WC</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951</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1840</v>
      </c>
      <c r="F76" s="332"/>
      <c r="G76" s="332"/>
      <c r="H76" s="332"/>
      <c r="L76" s="14"/>
    </row>
    <row r="77" spans="2:12" s="1" customFormat="1" ht="12" customHeight="1">
      <c r="B77" s="14"/>
      <c r="C77" s="11" t="s">
        <v>211</v>
      </c>
      <c r="L77" s="14"/>
    </row>
    <row r="78" spans="2:12" s="1" customFormat="1" ht="16.5" customHeight="1">
      <c r="B78" s="14"/>
      <c r="E78" s="324" t="str">
        <f>E11</f>
        <v>C2 - Elektroinstalace- WC</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952</v>
      </c>
      <c r="F87" s="216" t="s">
        <v>953</v>
      </c>
      <c r="J87" s="217">
        <f>BK87</f>
        <v>0</v>
      </c>
      <c r="L87" s="213"/>
      <c r="M87" s="218"/>
      <c r="P87" s="219">
        <f>SUM(P88:P132)</f>
        <v>0</v>
      </c>
      <c r="R87" s="219">
        <f>SUM(R88:R132)</f>
        <v>0</v>
      </c>
      <c r="T87" s="220">
        <f>SUM(T88:T132)</f>
        <v>0</v>
      </c>
      <c r="AR87" s="215" t="s">
        <v>75</v>
      </c>
      <c r="AT87" s="221" t="s">
        <v>67</v>
      </c>
      <c r="AU87" s="221" t="s">
        <v>68</v>
      </c>
      <c r="AY87" s="215" t="s">
        <v>268</v>
      </c>
      <c r="BK87" s="222">
        <f>SUM(BK88:BK132)</f>
        <v>0</v>
      </c>
    </row>
    <row r="88" spans="2:65" s="1" customFormat="1" ht="21.75" customHeight="1">
      <c r="B88" s="14"/>
      <c r="C88" s="225" t="s">
        <v>75</v>
      </c>
      <c r="D88" s="225" t="s">
        <v>271</v>
      </c>
      <c r="E88" s="226" t="s">
        <v>1938</v>
      </c>
      <c r="F88" s="227" t="s">
        <v>1939</v>
      </c>
      <c r="G88" s="228" t="s">
        <v>317</v>
      </c>
      <c r="H88" s="229">
        <v>1</v>
      </c>
      <c r="I88" s="22"/>
      <c r="J88" s="231">
        <f t="shared" ref="J88:J99" si="0">ROUND(I88*H88,2)</f>
        <v>0</v>
      </c>
      <c r="K88" s="227" t="s">
        <v>963</v>
      </c>
      <c r="L88" s="14"/>
      <c r="M88" s="232" t="s">
        <v>3</v>
      </c>
      <c r="N88" s="233" t="s">
        <v>39</v>
      </c>
      <c r="P88" s="234">
        <f t="shared" ref="P88:P99" si="1">O88*H88</f>
        <v>0</v>
      </c>
      <c r="Q88" s="234">
        <v>0</v>
      </c>
      <c r="R88" s="234">
        <f t="shared" ref="R88:R99" si="2">Q88*H88</f>
        <v>0</v>
      </c>
      <c r="S88" s="234">
        <v>0</v>
      </c>
      <c r="T88" s="235">
        <f t="shared" ref="T88:T99" si="3">S88*H88</f>
        <v>0</v>
      </c>
      <c r="AR88" s="236" t="s">
        <v>275</v>
      </c>
      <c r="AT88" s="236" t="s">
        <v>271</v>
      </c>
      <c r="AU88" s="236" t="s">
        <v>75</v>
      </c>
      <c r="AY88" s="4" t="s">
        <v>268</v>
      </c>
      <c r="BE88" s="237">
        <f t="shared" ref="BE88:BE99" si="4">IF(N88="základní",J88,0)</f>
        <v>0</v>
      </c>
      <c r="BF88" s="237">
        <f t="shared" ref="BF88:BF99" si="5">IF(N88="snížená",J88,0)</f>
        <v>0</v>
      </c>
      <c r="BG88" s="237">
        <f t="shared" ref="BG88:BG99" si="6">IF(N88="zákl. přenesená",J88,0)</f>
        <v>0</v>
      </c>
      <c r="BH88" s="237">
        <f t="shared" ref="BH88:BH99" si="7">IF(N88="sníž. přenesená",J88,0)</f>
        <v>0</v>
      </c>
      <c r="BI88" s="237">
        <f t="shared" ref="BI88:BI99" si="8">IF(N88="nulová",J88,0)</f>
        <v>0</v>
      </c>
      <c r="BJ88" s="4" t="s">
        <v>75</v>
      </c>
      <c r="BK88" s="237">
        <f t="shared" ref="BK88:BK99" si="9">ROUND(I88*H88,2)</f>
        <v>0</v>
      </c>
      <c r="BL88" s="4" t="s">
        <v>275</v>
      </c>
      <c r="BM88" s="236" t="s">
        <v>77</v>
      </c>
    </row>
    <row r="89" spans="2:65" s="1" customFormat="1" ht="24.2" customHeight="1">
      <c r="B89" s="14"/>
      <c r="C89" s="225" t="s">
        <v>77</v>
      </c>
      <c r="D89" s="225" t="s">
        <v>271</v>
      </c>
      <c r="E89" s="226" t="s">
        <v>1940</v>
      </c>
      <c r="F89" s="227" t="s">
        <v>1941</v>
      </c>
      <c r="G89" s="228" t="s">
        <v>379</v>
      </c>
      <c r="H89" s="229">
        <v>50</v>
      </c>
      <c r="I89" s="22"/>
      <c r="J89" s="231">
        <f t="shared" si="0"/>
        <v>0</v>
      </c>
      <c r="K89" s="227" t="s">
        <v>956</v>
      </c>
      <c r="L89" s="14"/>
      <c r="M89" s="232" t="s">
        <v>3</v>
      </c>
      <c r="N89" s="233" t="s">
        <v>39</v>
      </c>
      <c r="P89" s="234">
        <f t="shared" si="1"/>
        <v>0</v>
      </c>
      <c r="Q89" s="234">
        <v>0</v>
      </c>
      <c r="R89" s="234">
        <f t="shared" si="2"/>
        <v>0</v>
      </c>
      <c r="S89" s="234">
        <v>0</v>
      </c>
      <c r="T89" s="235">
        <f t="shared" si="3"/>
        <v>0</v>
      </c>
      <c r="AR89" s="236" t="s">
        <v>275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275</v>
      </c>
      <c r="BM89" s="236" t="s">
        <v>275</v>
      </c>
    </row>
    <row r="90" spans="2:65" s="1" customFormat="1" ht="24.2" customHeight="1">
      <c r="B90" s="14"/>
      <c r="C90" s="225" t="s">
        <v>186</v>
      </c>
      <c r="D90" s="225" t="s">
        <v>271</v>
      </c>
      <c r="E90" s="226" t="s">
        <v>1942</v>
      </c>
      <c r="F90" s="227" t="s">
        <v>1943</v>
      </c>
      <c r="G90" s="228" t="s">
        <v>379</v>
      </c>
      <c r="H90" s="229">
        <v>65</v>
      </c>
      <c r="I90" s="22"/>
      <c r="J90" s="231">
        <f t="shared" si="0"/>
        <v>0</v>
      </c>
      <c r="K90" s="227" t="s">
        <v>956</v>
      </c>
      <c r="L90" s="14"/>
      <c r="M90" s="232" t="s">
        <v>3</v>
      </c>
      <c r="N90" s="233" t="s">
        <v>39</v>
      </c>
      <c r="P90" s="234">
        <f t="shared" si="1"/>
        <v>0</v>
      </c>
      <c r="Q90" s="234">
        <v>0</v>
      </c>
      <c r="R90" s="234">
        <f t="shared" si="2"/>
        <v>0</v>
      </c>
      <c r="S90" s="234">
        <v>0</v>
      </c>
      <c r="T90" s="235">
        <f t="shared" si="3"/>
        <v>0</v>
      </c>
      <c r="AR90" s="236" t="s">
        <v>275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275</v>
      </c>
      <c r="BM90" s="236" t="s">
        <v>305</v>
      </c>
    </row>
    <row r="91" spans="2:65" s="1" customFormat="1" ht="24.2" customHeight="1">
      <c r="B91" s="14"/>
      <c r="C91" s="225" t="s">
        <v>275</v>
      </c>
      <c r="D91" s="225" t="s">
        <v>271</v>
      </c>
      <c r="E91" s="226" t="s">
        <v>1944</v>
      </c>
      <c r="F91" s="227" t="s">
        <v>1945</v>
      </c>
      <c r="G91" s="228" t="s">
        <v>379</v>
      </c>
      <c r="H91" s="229">
        <v>35</v>
      </c>
      <c r="I91" s="22"/>
      <c r="J91" s="231">
        <f t="shared" si="0"/>
        <v>0</v>
      </c>
      <c r="K91" s="227" t="s">
        <v>956</v>
      </c>
      <c r="L91" s="14"/>
      <c r="M91" s="232" t="s">
        <v>3</v>
      </c>
      <c r="N91" s="233" t="s">
        <v>39</v>
      </c>
      <c r="P91" s="234">
        <f t="shared" si="1"/>
        <v>0</v>
      </c>
      <c r="Q91" s="234">
        <v>0</v>
      </c>
      <c r="R91" s="234">
        <f t="shared" si="2"/>
        <v>0</v>
      </c>
      <c r="S91" s="234">
        <v>0</v>
      </c>
      <c r="T91" s="235">
        <f t="shared" si="3"/>
        <v>0</v>
      </c>
      <c r="AR91" s="236" t="s">
        <v>275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275</v>
      </c>
      <c r="BM91" s="236" t="s">
        <v>314</v>
      </c>
    </row>
    <row r="92" spans="2:65" s="1" customFormat="1" ht="24.2" customHeight="1">
      <c r="B92" s="14"/>
      <c r="C92" s="225" t="s">
        <v>299</v>
      </c>
      <c r="D92" s="225" t="s">
        <v>271</v>
      </c>
      <c r="E92" s="226" t="s">
        <v>1946</v>
      </c>
      <c r="F92" s="227" t="s">
        <v>1947</v>
      </c>
      <c r="G92" s="228" t="s">
        <v>379</v>
      </c>
      <c r="H92" s="229">
        <v>15</v>
      </c>
      <c r="I92" s="22"/>
      <c r="J92" s="231">
        <f t="shared" si="0"/>
        <v>0</v>
      </c>
      <c r="K92" s="227" t="s">
        <v>956</v>
      </c>
      <c r="L92" s="14"/>
      <c r="M92" s="232" t="s">
        <v>3</v>
      </c>
      <c r="N92" s="233" t="s">
        <v>39</v>
      </c>
      <c r="P92" s="234">
        <f t="shared" si="1"/>
        <v>0</v>
      </c>
      <c r="Q92" s="234">
        <v>0</v>
      </c>
      <c r="R92" s="234">
        <f t="shared" si="2"/>
        <v>0</v>
      </c>
      <c r="S92" s="234">
        <v>0</v>
      </c>
      <c r="T92" s="235">
        <f t="shared" si="3"/>
        <v>0</v>
      </c>
      <c r="AR92" s="236" t="s">
        <v>275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275</v>
      </c>
      <c r="BM92" s="236" t="s">
        <v>334</v>
      </c>
    </row>
    <row r="93" spans="2:65" s="1" customFormat="1" ht="24.2" customHeight="1">
      <c r="B93" s="14"/>
      <c r="C93" s="225" t="s">
        <v>305</v>
      </c>
      <c r="D93" s="225" t="s">
        <v>271</v>
      </c>
      <c r="E93" s="226" t="s">
        <v>1948</v>
      </c>
      <c r="F93" s="227" t="s">
        <v>1949</v>
      </c>
      <c r="G93" s="228" t="s">
        <v>379</v>
      </c>
      <c r="H93" s="229">
        <v>15</v>
      </c>
      <c r="I93" s="22"/>
      <c r="J93" s="231">
        <f t="shared" si="0"/>
        <v>0</v>
      </c>
      <c r="K93" s="227" t="s">
        <v>956</v>
      </c>
      <c r="L93" s="14"/>
      <c r="M93" s="232" t="s">
        <v>3</v>
      </c>
      <c r="N93" s="233" t="s">
        <v>39</v>
      </c>
      <c r="P93" s="234">
        <f t="shared" si="1"/>
        <v>0</v>
      </c>
      <c r="Q93" s="234">
        <v>0</v>
      </c>
      <c r="R93" s="234">
        <f t="shared" si="2"/>
        <v>0</v>
      </c>
      <c r="S93" s="234">
        <v>0</v>
      </c>
      <c r="T93" s="235">
        <f t="shared" si="3"/>
        <v>0</v>
      </c>
      <c r="AR93" s="236" t="s">
        <v>275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275</v>
      </c>
      <c r="BM93" s="236" t="s">
        <v>9</v>
      </c>
    </row>
    <row r="94" spans="2:65" s="1" customFormat="1" ht="24.2" customHeight="1">
      <c r="B94" s="14"/>
      <c r="C94" s="225" t="s">
        <v>310</v>
      </c>
      <c r="D94" s="225" t="s">
        <v>271</v>
      </c>
      <c r="E94" s="226" t="s">
        <v>1950</v>
      </c>
      <c r="F94" s="227" t="s">
        <v>1951</v>
      </c>
      <c r="G94" s="228" t="s">
        <v>379</v>
      </c>
      <c r="H94" s="229">
        <v>15</v>
      </c>
      <c r="I94" s="22"/>
      <c r="J94" s="231">
        <f t="shared" si="0"/>
        <v>0</v>
      </c>
      <c r="K94" s="227" t="s">
        <v>956</v>
      </c>
      <c r="L94" s="14"/>
      <c r="M94" s="232" t="s">
        <v>3</v>
      </c>
      <c r="N94" s="233" t="s">
        <v>39</v>
      </c>
      <c r="P94" s="234">
        <f t="shared" si="1"/>
        <v>0</v>
      </c>
      <c r="Q94" s="234">
        <v>0</v>
      </c>
      <c r="R94" s="234">
        <f t="shared" si="2"/>
        <v>0</v>
      </c>
      <c r="S94" s="234">
        <v>0</v>
      </c>
      <c r="T94" s="235">
        <f t="shared" si="3"/>
        <v>0</v>
      </c>
      <c r="AR94" s="236" t="s">
        <v>275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275</v>
      </c>
      <c r="BM94" s="236" t="s">
        <v>361</v>
      </c>
    </row>
    <row r="95" spans="2:65" s="1" customFormat="1" ht="24.2" customHeight="1">
      <c r="B95" s="14"/>
      <c r="C95" s="225" t="s">
        <v>314</v>
      </c>
      <c r="D95" s="225" t="s">
        <v>271</v>
      </c>
      <c r="E95" s="226" t="s">
        <v>968</v>
      </c>
      <c r="F95" s="227" t="s">
        <v>969</v>
      </c>
      <c r="G95" s="228" t="s">
        <v>317</v>
      </c>
      <c r="H95" s="229">
        <v>3</v>
      </c>
      <c r="I95" s="22"/>
      <c r="J95" s="231">
        <f t="shared" si="0"/>
        <v>0</v>
      </c>
      <c r="K95" s="227" t="s">
        <v>956</v>
      </c>
      <c r="L95" s="14"/>
      <c r="M95" s="232" t="s">
        <v>3</v>
      </c>
      <c r="N95" s="233" t="s">
        <v>39</v>
      </c>
      <c r="P95" s="234">
        <f t="shared" si="1"/>
        <v>0</v>
      </c>
      <c r="Q95" s="234">
        <v>0</v>
      </c>
      <c r="R95" s="234">
        <f t="shared" si="2"/>
        <v>0</v>
      </c>
      <c r="S95" s="234">
        <v>0</v>
      </c>
      <c r="T95" s="235">
        <f t="shared" si="3"/>
        <v>0</v>
      </c>
      <c r="AR95" s="236" t="s">
        <v>275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275</v>
      </c>
      <c r="BM95" s="236" t="s">
        <v>292</v>
      </c>
    </row>
    <row r="96" spans="2:65" s="1" customFormat="1" ht="44.25" customHeight="1">
      <c r="B96" s="14"/>
      <c r="C96" s="225" t="s">
        <v>323</v>
      </c>
      <c r="D96" s="225" t="s">
        <v>271</v>
      </c>
      <c r="E96" s="226" t="s">
        <v>970</v>
      </c>
      <c r="F96" s="227" t="s">
        <v>971</v>
      </c>
      <c r="G96" s="228" t="s">
        <v>317</v>
      </c>
      <c r="H96" s="229">
        <v>3</v>
      </c>
      <c r="I96" s="22"/>
      <c r="J96" s="231">
        <f t="shared" si="0"/>
        <v>0</v>
      </c>
      <c r="K96" s="227" t="s">
        <v>956</v>
      </c>
      <c r="L96" s="14"/>
      <c r="M96" s="232" t="s">
        <v>3</v>
      </c>
      <c r="N96" s="233" t="s">
        <v>39</v>
      </c>
      <c r="P96" s="234">
        <f t="shared" si="1"/>
        <v>0</v>
      </c>
      <c r="Q96" s="234">
        <v>0</v>
      </c>
      <c r="R96" s="234">
        <f t="shared" si="2"/>
        <v>0</v>
      </c>
      <c r="S96" s="234">
        <v>0</v>
      </c>
      <c r="T96" s="235">
        <f t="shared" si="3"/>
        <v>0</v>
      </c>
      <c r="AR96" s="236" t="s">
        <v>275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275</v>
      </c>
      <c r="BM96" s="236" t="s">
        <v>388</v>
      </c>
    </row>
    <row r="97" spans="2:65" s="1" customFormat="1" ht="24.2" customHeight="1">
      <c r="B97" s="14"/>
      <c r="C97" s="225" t="s">
        <v>334</v>
      </c>
      <c r="D97" s="225" t="s">
        <v>271</v>
      </c>
      <c r="E97" s="226" t="s">
        <v>972</v>
      </c>
      <c r="F97" s="227" t="s">
        <v>973</v>
      </c>
      <c r="G97" s="228" t="s">
        <v>317</v>
      </c>
      <c r="H97" s="229">
        <v>1</v>
      </c>
      <c r="I97" s="22"/>
      <c r="J97" s="231">
        <f t="shared" si="0"/>
        <v>0</v>
      </c>
      <c r="K97" s="227" t="s">
        <v>956</v>
      </c>
      <c r="L97" s="14"/>
      <c r="M97" s="232" t="s">
        <v>3</v>
      </c>
      <c r="N97" s="233" t="s">
        <v>39</v>
      </c>
      <c r="P97" s="234">
        <f t="shared" si="1"/>
        <v>0</v>
      </c>
      <c r="Q97" s="234">
        <v>0</v>
      </c>
      <c r="R97" s="234">
        <f t="shared" si="2"/>
        <v>0</v>
      </c>
      <c r="S97" s="234">
        <v>0</v>
      </c>
      <c r="T97" s="235">
        <f t="shared" si="3"/>
        <v>0</v>
      </c>
      <c r="AR97" s="236" t="s">
        <v>275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275</v>
      </c>
      <c r="BM97" s="236" t="s">
        <v>399</v>
      </c>
    </row>
    <row r="98" spans="2:65" s="1" customFormat="1" ht="55.5" customHeight="1">
      <c r="B98" s="14"/>
      <c r="C98" s="225" t="s">
        <v>342</v>
      </c>
      <c r="D98" s="225" t="s">
        <v>271</v>
      </c>
      <c r="E98" s="226" t="s">
        <v>975</v>
      </c>
      <c r="F98" s="227" t="s">
        <v>976</v>
      </c>
      <c r="G98" s="228" t="s">
        <v>317</v>
      </c>
      <c r="H98" s="229">
        <v>1</v>
      </c>
      <c r="I98" s="22"/>
      <c r="J98" s="231">
        <f t="shared" si="0"/>
        <v>0</v>
      </c>
      <c r="K98" s="227" t="s">
        <v>956</v>
      </c>
      <c r="L98" s="14"/>
      <c r="M98" s="232" t="s">
        <v>3</v>
      </c>
      <c r="N98" s="233" t="s">
        <v>39</v>
      </c>
      <c r="P98" s="234">
        <f t="shared" si="1"/>
        <v>0</v>
      </c>
      <c r="Q98" s="234">
        <v>0</v>
      </c>
      <c r="R98" s="234">
        <f t="shared" si="2"/>
        <v>0</v>
      </c>
      <c r="S98" s="234">
        <v>0</v>
      </c>
      <c r="T98" s="235">
        <f t="shared" si="3"/>
        <v>0</v>
      </c>
      <c r="AR98" s="236" t="s">
        <v>275</v>
      </c>
      <c r="AT98" s="236" t="s">
        <v>271</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275</v>
      </c>
      <c r="BM98" s="236" t="s">
        <v>411</v>
      </c>
    </row>
    <row r="99" spans="2:65" s="1" customFormat="1" ht="16.5" customHeight="1">
      <c r="B99" s="14"/>
      <c r="C99" s="225" t="s">
        <v>9</v>
      </c>
      <c r="D99" s="225" t="s">
        <v>271</v>
      </c>
      <c r="E99" s="226" t="s">
        <v>979</v>
      </c>
      <c r="F99" s="227" t="s">
        <v>980</v>
      </c>
      <c r="G99" s="228" t="s">
        <v>317</v>
      </c>
      <c r="H99" s="229">
        <v>4</v>
      </c>
      <c r="I99" s="22"/>
      <c r="J99" s="231">
        <f t="shared" si="0"/>
        <v>0</v>
      </c>
      <c r="K99" s="227" t="s">
        <v>963</v>
      </c>
      <c r="L99" s="14"/>
      <c r="M99" s="232" t="s">
        <v>3</v>
      </c>
      <c r="N99" s="233" t="s">
        <v>39</v>
      </c>
      <c r="P99" s="234">
        <f t="shared" si="1"/>
        <v>0</v>
      </c>
      <c r="Q99" s="234">
        <v>0</v>
      </c>
      <c r="R99" s="234">
        <f t="shared" si="2"/>
        <v>0</v>
      </c>
      <c r="S99" s="234">
        <v>0</v>
      </c>
      <c r="T99" s="235">
        <f t="shared" si="3"/>
        <v>0</v>
      </c>
      <c r="AR99" s="236" t="s">
        <v>275</v>
      </c>
      <c r="AT99" s="236" t="s">
        <v>271</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275</v>
      </c>
      <c r="BM99" s="236" t="s">
        <v>423</v>
      </c>
    </row>
    <row r="100" spans="2:65" s="242" customFormat="1">
      <c r="B100" s="241"/>
      <c r="D100" s="243" t="s">
        <v>279</v>
      </c>
      <c r="E100" s="244" t="s">
        <v>3</v>
      </c>
      <c r="F100" s="245" t="s">
        <v>1952</v>
      </c>
      <c r="H100" s="246">
        <v>4</v>
      </c>
      <c r="L100" s="241"/>
      <c r="M100" s="247"/>
      <c r="T100" s="248"/>
      <c r="AT100" s="244" t="s">
        <v>279</v>
      </c>
      <c r="AU100" s="244" t="s">
        <v>75</v>
      </c>
      <c r="AV100" s="242" t="s">
        <v>77</v>
      </c>
      <c r="AW100" s="242" t="s">
        <v>30</v>
      </c>
      <c r="AX100" s="242" t="s">
        <v>68</v>
      </c>
      <c r="AY100" s="244" t="s">
        <v>268</v>
      </c>
    </row>
    <row r="101" spans="2:65" s="250" customFormat="1">
      <c r="B101" s="249"/>
      <c r="D101" s="243" t="s">
        <v>279</v>
      </c>
      <c r="E101" s="251" t="s">
        <v>3</v>
      </c>
      <c r="F101" s="252" t="s">
        <v>298</v>
      </c>
      <c r="H101" s="253">
        <v>4</v>
      </c>
      <c r="L101" s="249"/>
      <c r="M101" s="254"/>
      <c r="T101" s="255"/>
      <c r="AT101" s="251" t="s">
        <v>279</v>
      </c>
      <c r="AU101" s="251" t="s">
        <v>75</v>
      </c>
      <c r="AV101" s="250" t="s">
        <v>275</v>
      </c>
      <c r="AW101" s="250" t="s">
        <v>30</v>
      </c>
      <c r="AX101" s="250" t="s">
        <v>75</v>
      </c>
      <c r="AY101" s="251" t="s">
        <v>268</v>
      </c>
    </row>
    <row r="102" spans="2:65" s="1" customFormat="1" ht="37.9" customHeight="1">
      <c r="B102" s="14"/>
      <c r="C102" s="225" t="s">
        <v>356</v>
      </c>
      <c r="D102" s="225" t="s">
        <v>271</v>
      </c>
      <c r="E102" s="226" t="s">
        <v>982</v>
      </c>
      <c r="F102" s="227" t="s">
        <v>983</v>
      </c>
      <c r="G102" s="228" t="s">
        <v>317</v>
      </c>
      <c r="H102" s="229">
        <v>2</v>
      </c>
      <c r="I102" s="22"/>
      <c r="J102" s="231">
        <f>ROUND(I102*H102,2)</f>
        <v>0</v>
      </c>
      <c r="K102" s="227" t="s">
        <v>956</v>
      </c>
      <c r="L102" s="14"/>
      <c r="M102" s="232" t="s">
        <v>3</v>
      </c>
      <c r="N102" s="233" t="s">
        <v>39</v>
      </c>
      <c r="P102" s="234">
        <f>O102*H102</f>
        <v>0</v>
      </c>
      <c r="Q102" s="234">
        <v>0</v>
      </c>
      <c r="R102" s="234">
        <f>Q102*H102</f>
        <v>0</v>
      </c>
      <c r="S102" s="234">
        <v>0</v>
      </c>
      <c r="T102" s="235">
        <f>S102*H102</f>
        <v>0</v>
      </c>
      <c r="AR102" s="236" t="s">
        <v>275</v>
      </c>
      <c r="AT102" s="236" t="s">
        <v>271</v>
      </c>
      <c r="AU102" s="236" t="s">
        <v>75</v>
      </c>
      <c r="AY102" s="4" t="s">
        <v>268</v>
      </c>
      <c r="BE102" s="237">
        <f>IF(N102="základní",J102,0)</f>
        <v>0</v>
      </c>
      <c r="BF102" s="237">
        <f>IF(N102="snížená",J102,0)</f>
        <v>0</v>
      </c>
      <c r="BG102" s="237">
        <f>IF(N102="zákl. přenesená",J102,0)</f>
        <v>0</v>
      </c>
      <c r="BH102" s="237">
        <f>IF(N102="sníž. přenesená",J102,0)</f>
        <v>0</v>
      </c>
      <c r="BI102" s="237">
        <f>IF(N102="nulová",J102,0)</f>
        <v>0</v>
      </c>
      <c r="BJ102" s="4" t="s">
        <v>75</v>
      </c>
      <c r="BK102" s="237">
        <f>ROUND(I102*H102,2)</f>
        <v>0</v>
      </c>
      <c r="BL102" s="4" t="s">
        <v>275</v>
      </c>
      <c r="BM102" s="236" t="s">
        <v>434</v>
      </c>
    </row>
    <row r="103" spans="2:65" s="1" customFormat="1" ht="37.9" customHeight="1">
      <c r="B103" s="14"/>
      <c r="C103" s="225" t="s">
        <v>361</v>
      </c>
      <c r="D103" s="225" t="s">
        <v>271</v>
      </c>
      <c r="E103" s="226" t="s">
        <v>984</v>
      </c>
      <c r="F103" s="227" t="s">
        <v>985</v>
      </c>
      <c r="G103" s="228" t="s">
        <v>317</v>
      </c>
      <c r="H103" s="229">
        <v>2</v>
      </c>
      <c r="I103" s="22"/>
      <c r="J103" s="231">
        <f>ROUND(I103*H103,2)</f>
        <v>0</v>
      </c>
      <c r="K103" s="227" t="s">
        <v>956</v>
      </c>
      <c r="L103" s="14"/>
      <c r="M103" s="232" t="s">
        <v>3</v>
      </c>
      <c r="N103" s="233" t="s">
        <v>39</v>
      </c>
      <c r="P103" s="234">
        <f>O103*H103</f>
        <v>0</v>
      </c>
      <c r="Q103" s="234">
        <v>0</v>
      </c>
      <c r="R103" s="234">
        <f>Q103*H103</f>
        <v>0</v>
      </c>
      <c r="S103" s="234">
        <v>0</v>
      </c>
      <c r="T103" s="235">
        <f>S103*H103</f>
        <v>0</v>
      </c>
      <c r="AR103" s="236" t="s">
        <v>275</v>
      </c>
      <c r="AT103" s="236" t="s">
        <v>271</v>
      </c>
      <c r="AU103" s="236" t="s">
        <v>75</v>
      </c>
      <c r="AY103" s="4" t="s">
        <v>268</v>
      </c>
      <c r="BE103" s="237">
        <f>IF(N103="základní",J103,0)</f>
        <v>0</v>
      </c>
      <c r="BF103" s="237">
        <f>IF(N103="snížená",J103,0)</f>
        <v>0</v>
      </c>
      <c r="BG103" s="237">
        <f>IF(N103="zákl. přenesená",J103,0)</f>
        <v>0</v>
      </c>
      <c r="BH103" s="237">
        <f>IF(N103="sníž. přenesená",J103,0)</f>
        <v>0</v>
      </c>
      <c r="BI103" s="237">
        <f>IF(N103="nulová",J103,0)</f>
        <v>0</v>
      </c>
      <c r="BJ103" s="4" t="s">
        <v>75</v>
      </c>
      <c r="BK103" s="237">
        <f>ROUND(I103*H103,2)</f>
        <v>0</v>
      </c>
      <c r="BL103" s="4" t="s">
        <v>275</v>
      </c>
      <c r="BM103" s="236" t="s">
        <v>447</v>
      </c>
    </row>
    <row r="104" spans="2:65" s="1" customFormat="1" ht="44.25" customHeight="1">
      <c r="B104" s="14"/>
      <c r="C104" s="225" t="s">
        <v>367</v>
      </c>
      <c r="D104" s="225" t="s">
        <v>271</v>
      </c>
      <c r="E104" s="226" t="s">
        <v>986</v>
      </c>
      <c r="F104" s="227" t="s">
        <v>987</v>
      </c>
      <c r="G104" s="228" t="s">
        <v>317</v>
      </c>
      <c r="H104" s="229">
        <v>3</v>
      </c>
      <c r="I104" s="22"/>
      <c r="J104" s="231">
        <f>ROUND(I104*H104,2)</f>
        <v>0</v>
      </c>
      <c r="K104" s="227" t="s">
        <v>956</v>
      </c>
      <c r="L104" s="14"/>
      <c r="M104" s="232" t="s">
        <v>3</v>
      </c>
      <c r="N104" s="233" t="s">
        <v>39</v>
      </c>
      <c r="P104" s="234">
        <f>O104*H104</f>
        <v>0</v>
      </c>
      <c r="Q104" s="234">
        <v>0</v>
      </c>
      <c r="R104" s="234">
        <f>Q104*H104</f>
        <v>0</v>
      </c>
      <c r="S104" s="234">
        <v>0</v>
      </c>
      <c r="T104" s="235">
        <f>S104*H104</f>
        <v>0</v>
      </c>
      <c r="AR104" s="236" t="s">
        <v>275</v>
      </c>
      <c r="AT104" s="236" t="s">
        <v>271</v>
      </c>
      <c r="AU104" s="236" t="s">
        <v>75</v>
      </c>
      <c r="AY104" s="4" t="s">
        <v>268</v>
      </c>
      <c r="BE104" s="237">
        <f>IF(N104="základní",J104,0)</f>
        <v>0</v>
      </c>
      <c r="BF104" s="237">
        <f>IF(N104="snížená",J104,0)</f>
        <v>0</v>
      </c>
      <c r="BG104" s="237">
        <f>IF(N104="zákl. přenesená",J104,0)</f>
        <v>0</v>
      </c>
      <c r="BH104" s="237">
        <f>IF(N104="sníž. přenesená",J104,0)</f>
        <v>0</v>
      </c>
      <c r="BI104" s="237">
        <f>IF(N104="nulová",J104,0)</f>
        <v>0</v>
      </c>
      <c r="BJ104" s="4" t="s">
        <v>75</v>
      </c>
      <c r="BK104" s="237">
        <f>ROUND(I104*H104,2)</f>
        <v>0</v>
      </c>
      <c r="BL104" s="4" t="s">
        <v>275</v>
      </c>
      <c r="BM104" s="236" t="s">
        <v>459</v>
      </c>
    </row>
    <row r="105" spans="2:65" s="1" customFormat="1" ht="29.25">
      <c r="B105" s="14"/>
      <c r="D105" s="243" t="s">
        <v>698</v>
      </c>
      <c r="F105" s="281" t="s">
        <v>988</v>
      </c>
      <c r="L105" s="14"/>
      <c r="M105" s="240"/>
      <c r="T105" s="142"/>
      <c r="AT105" s="4" t="s">
        <v>698</v>
      </c>
      <c r="AU105" s="4" t="s">
        <v>75</v>
      </c>
    </row>
    <row r="106" spans="2:65" s="1" customFormat="1" ht="44.25" customHeight="1">
      <c r="B106" s="14"/>
      <c r="C106" s="225" t="s">
        <v>292</v>
      </c>
      <c r="D106" s="225" t="s">
        <v>271</v>
      </c>
      <c r="E106" s="226" t="s">
        <v>989</v>
      </c>
      <c r="F106" s="227" t="s">
        <v>990</v>
      </c>
      <c r="G106" s="228" t="s">
        <v>317</v>
      </c>
      <c r="H106" s="229">
        <v>1</v>
      </c>
      <c r="I106" s="22"/>
      <c r="J106" s="231">
        <f>ROUND(I106*H106,2)</f>
        <v>0</v>
      </c>
      <c r="K106" s="227" t="s">
        <v>956</v>
      </c>
      <c r="L106" s="14"/>
      <c r="M106" s="232" t="s">
        <v>3</v>
      </c>
      <c r="N106" s="233" t="s">
        <v>39</v>
      </c>
      <c r="P106" s="234">
        <f>O106*H106</f>
        <v>0</v>
      </c>
      <c r="Q106" s="234">
        <v>0</v>
      </c>
      <c r="R106" s="234">
        <f>Q106*H106</f>
        <v>0</v>
      </c>
      <c r="S106" s="234">
        <v>0</v>
      </c>
      <c r="T106" s="235">
        <f>S106*H106</f>
        <v>0</v>
      </c>
      <c r="AR106" s="236" t="s">
        <v>275</v>
      </c>
      <c r="AT106" s="236" t="s">
        <v>271</v>
      </c>
      <c r="AU106" s="236" t="s">
        <v>75</v>
      </c>
      <c r="AY106" s="4" t="s">
        <v>268</v>
      </c>
      <c r="BE106" s="237">
        <f>IF(N106="základní",J106,0)</f>
        <v>0</v>
      </c>
      <c r="BF106" s="237">
        <f>IF(N106="snížená",J106,0)</f>
        <v>0</v>
      </c>
      <c r="BG106" s="237">
        <f>IF(N106="zákl. přenesená",J106,0)</f>
        <v>0</v>
      </c>
      <c r="BH106" s="237">
        <f>IF(N106="sníž. přenesená",J106,0)</f>
        <v>0</v>
      </c>
      <c r="BI106" s="237">
        <f>IF(N106="nulová",J106,0)</f>
        <v>0</v>
      </c>
      <c r="BJ106" s="4" t="s">
        <v>75</v>
      </c>
      <c r="BK106" s="237">
        <f>ROUND(I106*H106,2)</f>
        <v>0</v>
      </c>
      <c r="BL106" s="4" t="s">
        <v>275</v>
      </c>
      <c r="BM106" s="236" t="s">
        <v>470</v>
      </c>
    </row>
    <row r="107" spans="2:65" s="1" customFormat="1" ht="29.25">
      <c r="B107" s="14"/>
      <c r="D107" s="243" t="s">
        <v>698</v>
      </c>
      <c r="F107" s="281" t="s">
        <v>988</v>
      </c>
      <c r="L107" s="14"/>
      <c r="M107" s="240"/>
      <c r="T107" s="142"/>
      <c r="AT107" s="4" t="s">
        <v>698</v>
      </c>
      <c r="AU107" s="4" t="s">
        <v>75</v>
      </c>
    </row>
    <row r="108" spans="2:65" s="1" customFormat="1" ht="24.2" customHeight="1">
      <c r="B108" s="14"/>
      <c r="C108" s="225" t="s">
        <v>382</v>
      </c>
      <c r="D108" s="225" t="s">
        <v>271</v>
      </c>
      <c r="E108" s="226" t="s">
        <v>993</v>
      </c>
      <c r="F108" s="227" t="s">
        <v>994</v>
      </c>
      <c r="G108" s="228" t="s">
        <v>379</v>
      </c>
      <c r="H108" s="229">
        <v>10</v>
      </c>
      <c r="I108" s="22"/>
      <c r="J108" s="231">
        <f>ROUND(I108*H108,2)</f>
        <v>0</v>
      </c>
      <c r="K108" s="227" t="s">
        <v>956</v>
      </c>
      <c r="L108" s="14"/>
      <c r="M108" s="232" t="s">
        <v>3</v>
      </c>
      <c r="N108" s="233" t="s">
        <v>39</v>
      </c>
      <c r="P108" s="234">
        <f>O108*H108</f>
        <v>0</v>
      </c>
      <c r="Q108" s="234">
        <v>0</v>
      </c>
      <c r="R108" s="234">
        <f>Q108*H108</f>
        <v>0</v>
      </c>
      <c r="S108" s="234">
        <v>0</v>
      </c>
      <c r="T108" s="235">
        <f>S108*H108</f>
        <v>0</v>
      </c>
      <c r="AR108" s="236" t="s">
        <v>275</v>
      </c>
      <c r="AT108" s="236" t="s">
        <v>271</v>
      </c>
      <c r="AU108" s="236" t="s">
        <v>75</v>
      </c>
      <c r="AY108" s="4" t="s">
        <v>268</v>
      </c>
      <c r="BE108" s="237">
        <f>IF(N108="základní",J108,0)</f>
        <v>0</v>
      </c>
      <c r="BF108" s="237">
        <f>IF(N108="snížená",J108,0)</f>
        <v>0</v>
      </c>
      <c r="BG108" s="237">
        <f>IF(N108="zákl. přenesená",J108,0)</f>
        <v>0</v>
      </c>
      <c r="BH108" s="237">
        <f>IF(N108="sníž. přenesená",J108,0)</f>
        <v>0</v>
      </c>
      <c r="BI108" s="237">
        <f>IF(N108="nulová",J108,0)</f>
        <v>0</v>
      </c>
      <c r="BJ108" s="4" t="s">
        <v>75</v>
      </c>
      <c r="BK108" s="237">
        <f>ROUND(I108*H108,2)</f>
        <v>0</v>
      </c>
      <c r="BL108" s="4" t="s">
        <v>275</v>
      </c>
      <c r="BM108" s="236" t="s">
        <v>480</v>
      </c>
    </row>
    <row r="109" spans="2:65" s="1" customFormat="1" ht="29.25">
      <c r="B109" s="14"/>
      <c r="D109" s="243" t="s">
        <v>698</v>
      </c>
      <c r="F109" s="281" t="s">
        <v>988</v>
      </c>
      <c r="L109" s="14"/>
      <c r="M109" s="240"/>
      <c r="T109" s="142"/>
      <c r="AT109" s="4" t="s">
        <v>698</v>
      </c>
      <c r="AU109" s="4" t="s">
        <v>75</v>
      </c>
    </row>
    <row r="110" spans="2:65" s="1" customFormat="1" ht="24.2" customHeight="1">
      <c r="B110" s="14"/>
      <c r="C110" s="225" t="s">
        <v>388</v>
      </c>
      <c r="D110" s="225" t="s">
        <v>271</v>
      </c>
      <c r="E110" s="226" t="s">
        <v>995</v>
      </c>
      <c r="F110" s="227" t="s">
        <v>996</v>
      </c>
      <c r="G110" s="228" t="s">
        <v>184</v>
      </c>
      <c r="H110" s="229">
        <v>0.33</v>
      </c>
      <c r="I110" s="22"/>
      <c r="J110" s="231">
        <f>ROUND(I110*H110,2)</f>
        <v>0</v>
      </c>
      <c r="K110" s="227" t="s">
        <v>956</v>
      </c>
      <c r="L110" s="14"/>
      <c r="M110" s="232" t="s">
        <v>3</v>
      </c>
      <c r="N110" s="233" t="s">
        <v>39</v>
      </c>
      <c r="P110" s="234">
        <f>O110*H110</f>
        <v>0</v>
      </c>
      <c r="Q110" s="234">
        <v>0</v>
      </c>
      <c r="R110" s="234">
        <f>Q110*H110</f>
        <v>0</v>
      </c>
      <c r="S110" s="234">
        <v>0</v>
      </c>
      <c r="T110" s="235">
        <f>S110*H110</f>
        <v>0</v>
      </c>
      <c r="AR110" s="236" t="s">
        <v>275</v>
      </c>
      <c r="AT110" s="236" t="s">
        <v>271</v>
      </c>
      <c r="AU110" s="236" t="s">
        <v>75</v>
      </c>
      <c r="AY110" s="4" t="s">
        <v>268</v>
      </c>
      <c r="BE110" s="237">
        <f>IF(N110="základní",J110,0)</f>
        <v>0</v>
      </c>
      <c r="BF110" s="237">
        <f>IF(N110="snížená",J110,0)</f>
        <v>0</v>
      </c>
      <c r="BG110" s="237">
        <f>IF(N110="zákl. přenesená",J110,0)</f>
        <v>0</v>
      </c>
      <c r="BH110" s="237">
        <f>IF(N110="sníž. přenesená",J110,0)</f>
        <v>0</v>
      </c>
      <c r="BI110" s="237">
        <f>IF(N110="nulová",J110,0)</f>
        <v>0</v>
      </c>
      <c r="BJ110" s="4" t="s">
        <v>75</v>
      </c>
      <c r="BK110" s="237">
        <f>ROUND(I110*H110,2)</f>
        <v>0</v>
      </c>
      <c r="BL110" s="4" t="s">
        <v>275</v>
      </c>
      <c r="BM110" s="236" t="s">
        <v>495</v>
      </c>
    </row>
    <row r="111" spans="2:65" s="1" customFormat="1" ht="19.5">
      <c r="B111" s="14"/>
      <c r="D111" s="243" t="s">
        <v>698</v>
      </c>
      <c r="F111" s="281" t="s">
        <v>997</v>
      </c>
      <c r="L111" s="14"/>
      <c r="M111" s="240"/>
      <c r="T111" s="142"/>
      <c r="AT111" s="4" t="s">
        <v>698</v>
      </c>
      <c r="AU111" s="4" t="s">
        <v>75</v>
      </c>
    </row>
    <row r="112" spans="2:65" s="257" customFormat="1">
      <c r="B112" s="256"/>
      <c r="D112" s="243" t="s">
        <v>279</v>
      </c>
      <c r="E112" s="258" t="s">
        <v>3</v>
      </c>
      <c r="F112" s="259" t="s">
        <v>998</v>
      </c>
      <c r="H112" s="258" t="s">
        <v>3</v>
      </c>
      <c r="L112" s="256"/>
      <c r="M112" s="260"/>
      <c r="T112" s="261"/>
      <c r="AT112" s="258" t="s">
        <v>279</v>
      </c>
      <c r="AU112" s="258" t="s">
        <v>75</v>
      </c>
      <c r="AV112" s="257" t="s">
        <v>75</v>
      </c>
      <c r="AW112" s="257" t="s">
        <v>30</v>
      </c>
      <c r="AX112" s="257" t="s">
        <v>68</v>
      </c>
      <c r="AY112" s="258" t="s">
        <v>268</v>
      </c>
    </row>
    <row r="113" spans="2:65" s="242" customFormat="1">
      <c r="B113" s="241"/>
      <c r="D113" s="243" t="s">
        <v>279</v>
      </c>
      <c r="E113" s="244" t="s">
        <v>3</v>
      </c>
      <c r="F113" s="245" t="s">
        <v>1953</v>
      </c>
      <c r="H113" s="246">
        <v>0.33</v>
      </c>
      <c r="L113" s="241"/>
      <c r="M113" s="247"/>
      <c r="T113" s="248"/>
      <c r="AT113" s="244" t="s">
        <v>279</v>
      </c>
      <c r="AU113" s="244" t="s">
        <v>75</v>
      </c>
      <c r="AV113" s="242" t="s">
        <v>77</v>
      </c>
      <c r="AW113" s="242" t="s">
        <v>30</v>
      </c>
      <c r="AX113" s="242" t="s">
        <v>68</v>
      </c>
      <c r="AY113" s="244" t="s">
        <v>268</v>
      </c>
    </row>
    <row r="114" spans="2:65" s="250" customFormat="1">
      <c r="B114" s="249"/>
      <c r="D114" s="243" t="s">
        <v>279</v>
      </c>
      <c r="E114" s="251" t="s">
        <v>3</v>
      </c>
      <c r="F114" s="252" t="s">
        <v>298</v>
      </c>
      <c r="H114" s="253">
        <v>0.33</v>
      </c>
      <c r="L114" s="249"/>
      <c r="M114" s="254"/>
      <c r="T114" s="255"/>
      <c r="AT114" s="251" t="s">
        <v>279</v>
      </c>
      <c r="AU114" s="251" t="s">
        <v>75</v>
      </c>
      <c r="AV114" s="250" t="s">
        <v>275</v>
      </c>
      <c r="AW114" s="250" t="s">
        <v>30</v>
      </c>
      <c r="AX114" s="250" t="s">
        <v>75</v>
      </c>
      <c r="AY114" s="251" t="s">
        <v>268</v>
      </c>
    </row>
    <row r="115" spans="2:65" s="1" customFormat="1" ht="49.15" customHeight="1">
      <c r="B115" s="14"/>
      <c r="C115" s="225" t="s">
        <v>393</v>
      </c>
      <c r="D115" s="225" t="s">
        <v>271</v>
      </c>
      <c r="E115" s="226" t="s">
        <v>1001</v>
      </c>
      <c r="F115" s="227" t="s">
        <v>1002</v>
      </c>
      <c r="G115" s="228" t="s">
        <v>317</v>
      </c>
      <c r="H115" s="229">
        <v>2</v>
      </c>
      <c r="I115" s="22"/>
      <c r="J115" s="231">
        <f>ROUND(I115*H115,2)</f>
        <v>0</v>
      </c>
      <c r="K115" s="227" t="s">
        <v>956</v>
      </c>
      <c r="L115" s="14"/>
      <c r="M115" s="232" t="s">
        <v>3</v>
      </c>
      <c r="N115" s="233" t="s">
        <v>39</v>
      </c>
      <c r="P115" s="234">
        <f>O115*H115</f>
        <v>0</v>
      </c>
      <c r="Q115" s="234">
        <v>0</v>
      </c>
      <c r="R115" s="234">
        <f>Q115*H115</f>
        <v>0</v>
      </c>
      <c r="S115" s="234">
        <v>0</v>
      </c>
      <c r="T115" s="235">
        <f>S115*H115</f>
        <v>0</v>
      </c>
      <c r="AR115" s="236" t="s">
        <v>275</v>
      </c>
      <c r="AT115" s="236" t="s">
        <v>271</v>
      </c>
      <c r="AU115" s="236" t="s">
        <v>75</v>
      </c>
      <c r="AY115" s="4" t="s">
        <v>268</v>
      </c>
      <c r="BE115" s="237">
        <f>IF(N115="základní",J115,0)</f>
        <v>0</v>
      </c>
      <c r="BF115" s="237">
        <f>IF(N115="snížená",J115,0)</f>
        <v>0</v>
      </c>
      <c r="BG115" s="237">
        <f>IF(N115="zákl. přenesená",J115,0)</f>
        <v>0</v>
      </c>
      <c r="BH115" s="237">
        <f>IF(N115="sníž. přenesená",J115,0)</f>
        <v>0</v>
      </c>
      <c r="BI115" s="237">
        <f>IF(N115="nulová",J115,0)</f>
        <v>0</v>
      </c>
      <c r="BJ115" s="4" t="s">
        <v>75</v>
      </c>
      <c r="BK115" s="237">
        <f>ROUND(I115*H115,2)</f>
        <v>0</v>
      </c>
      <c r="BL115" s="4" t="s">
        <v>275</v>
      </c>
      <c r="BM115" s="236" t="s">
        <v>511</v>
      </c>
    </row>
    <row r="116" spans="2:65" s="1" customFormat="1" ht="19.5">
      <c r="B116" s="14"/>
      <c r="D116" s="243" t="s">
        <v>698</v>
      </c>
      <c r="F116" s="281" t="s">
        <v>1003</v>
      </c>
      <c r="L116" s="14"/>
      <c r="M116" s="240"/>
      <c r="T116" s="142"/>
      <c r="AT116" s="4" t="s">
        <v>698</v>
      </c>
      <c r="AU116" s="4" t="s">
        <v>75</v>
      </c>
    </row>
    <row r="117" spans="2:65" s="1" customFormat="1" ht="49.15" customHeight="1">
      <c r="B117" s="14"/>
      <c r="C117" s="225" t="s">
        <v>399</v>
      </c>
      <c r="D117" s="225" t="s">
        <v>271</v>
      </c>
      <c r="E117" s="226" t="s">
        <v>1004</v>
      </c>
      <c r="F117" s="227" t="s">
        <v>1005</v>
      </c>
      <c r="G117" s="228" t="s">
        <v>317</v>
      </c>
      <c r="H117" s="229">
        <v>1</v>
      </c>
      <c r="I117" s="22"/>
      <c r="J117" s="231">
        <f>ROUND(I117*H117,2)</f>
        <v>0</v>
      </c>
      <c r="K117" s="227" t="s">
        <v>956</v>
      </c>
      <c r="L117" s="14"/>
      <c r="M117" s="232" t="s">
        <v>3</v>
      </c>
      <c r="N117" s="233" t="s">
        <v>39</v>
      </c>
      <c r="P117" s="234">
        <f>O117*H117</f>
        <v>0</v>
      </c>
      <c r="Q117" s="234">
        <v>0</v>
      </c>
      <c r="R117" s="234">
        <f>Q117*H117</f>
        <v>0</v>
      </c>
      <c r="S117" s="234">
        <v>0</v>
      </c>
      <c r="T117" s="235">
        <f>S117*H117</f>
        <v>0</v>
      </c>
      <c r="AR117" s="236" t="s">
        <v>275</v>
      </c>
      <c r="AT117" s="236" t="s">
        <v>271</v>
      </c>
      <c r="AU117" s="236" t="s">
        <v>75</v>
      </c>
      <c r="AY117" s="4" t="s">
        <v>268</v>
      </c>
      <c r="BE117" s="237">
        <f>IF(N117="základní",J117,0)</f>
        <v>0</v>
      </c>
      <c r="BF117" s="237">
        <f>IF(N117="snížená",J117,0)</f>
        <v>0</v>
      </c>
      <c r="BG117" s="237">
        <f>IF(N117="zákl. přenesená",J117,0)</f>
        <v>0</v>
      </c>
      <c r="BH117" s="237">
        <f>IF(N117="sníž. přenesená",J117,0)</f>
        <v>0</v>
      </c>
      <c r="BI117" s="237">
        <f>IF(N117="nulová",J117,0)</f>
        <v>0</v>
      </c>
      <c r="BJ117" s="4" t="s">
        <v>75</v>
      </c>
      <c r="BK117" s="237">
        <f>ROUND(I117*H117,2)</f>
        <v>0</v>
      </c>
      <c r="BL117" s="4" t="s">
        <v>275</v>
      </c>
      <c r="BM117" s="236" t="s">
        <v>521</v>
      </c>
    </row>
    <row r="118" spans="2:65" s="1" customFormat="1" ht="24.2" customHeight="1">
      <c r="B118" s="14"/>
      <c r="C118" s="225" t="s">
        <v>8</v>
      </c>
      <c r="D118" s="225" t="s">
        <v>271</v>
      </c>
      <c r="E118" s="226" t="s">
        <v>1954</v>
      </c>
      <c r="F118" s="227" t="s">
        <v>1955</v>
      </c>
      <c r="G118" s="228" t="s">
        <v>317</v>
      </c>
      <c r="H118" s="229">
        <v>1</v>
      </c>
      <c r="I118" s="22"/>
      <c r="J118" s="231">
        <f>ROUND(I118*H118,2)</f>
        <v>0</v>
      </c>
      <c r="K118" s="227" t="s">
        <v>963</v>
      </c>
      <c r="L118" s="14"/>
      <c r="M118" s="232" t="s">
        <v>3</v>
      </c>
      <c r="N118" s="233" t="s">
        <v>39</v>
      </c>
      <c r="P118" s="234">
        <f>O118*H118</f>
        <v>0</v>
      </c>
      <c r="Q118" s="234">
        <v>0</v>
      </c>
      <c r="R118" s="234">
        <f>Q118*H118</f>
        <v>0</v>
      </c>
      <c r="S118" s="234">
        <v>0</v>
      </c>
      <c r="T118" s="235">
        <f>S118*H118</f>
        <v>0</v>
      </c>
      <c r="AR118" s="236" t="s">
        <v>275</v>
      </c>
      <c r="AT118" s="236" t="s">
        <v>271</v>
      </c>
      <c r="AU118" s="236" t="s">
        <v>75</v>
      </c>
      <c r="AY118" s="4" t="s">
        <v>268</v>
      </c>
      <c r="BE118" s="237">
        <f>IF(N118="základní",J118,0)</f>
        <v>0</v>
      </c>
      <c r="BF118" s="237">
        <f>IF(N118="snížená",J118,0)</f>
        <v>0</v>
      </c>
      <c r="BG118" s="237">
        <f>IF(N118="zákl. přenesená",J118,0)</f>
        <v>0</v>
      </c>
      <c r="BH118" s="237">
        <f>IF(N118="sníž. přenesená",J118,0)</f>
        <v>0</v>
      </c>
      <c r="BI118" s="237">
        <f>IF(N118="nulová",J118,0)</f>
        <v>0</v>
      </c>
      <c r="BJ118" s="4" t="s">
        <v>75</v>
      </c>
      <c r="BK118" s="237">
        <f>ROUND(I118*H118,2)</f>
        <v>0</v>
      </c>
      <c r="BL118" s="4" t="s">
        <v>275</v>
      </c>
      <c r="BM118" s="236" t="s">
        <v>530</v>
      </c>
    </row>
    <row r="119" spans="2:65" s="1" customFormat="1" ht="24.2" customHeight="1">
      <c r="B119" s="14"/>
      <c r="C119" s="225" t="s">
        <v>411</v>
      </c>
      <c r="D119" s="225" t="s">
        <v>271</v>
      </c>
      <c r="E119" s="226" t="s">
        <v>1008</v>
      </c>
      <c r="F119" s="227" t="s">
        <v>1009</v>
      </c>
      <c r="G119" s="228" t="s">
        <v>317</v>
      </c>
      <c r="H119" s="229">
        <v>2</v>
      </c>
      <c r="I119" s="22"/>
      <c r="J119" s="231">
        <f>ROUND(I119*H119,2)</f>
        <v>0</v>
      </c>
      <c r="K119" s="227" t="s">
        <v>963</v>
      </c>
      <c r="L119" s="14"/>
      <c r="M119" s="232" t="s">
        <v>3</v>
      </c>
      <c r="N119" s="233" t="s">
        <v>39</v>
      </c>
      <c r="P119" s="234">
        <f>O119*H119</f>
        <v>0</v>
      </c>
      <c r="Q119" s="234">
        <v>0</v>
      </c>
      <c r="R119" s="234">
        <f>Q119*H119</f>
        <v>0</v>
      </c>
      <c r="S119" s="234">
        <v>0</v>
      </c>
      <c r="T119" s="235">
        <f>S119*H119</f>
        <v>0</v>
      </c>
      <c r="AR119" s="236" t="s">
        <v>275</v>
      </c>
      <c r="AT119" s="236" t="s">
        <v>271</v>
      </c>
      <c r="AU119" s="236" t="s">
        <v>75</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275</v>
      </c>
      <c r="BM119" s="236" t="s">
        <v>539</v>
      </c>
    </row>
    <row r="120" spans="2:65" s="1" customFormat="1" ht="16.5" customHeight="1">
      <c r="B120" s="14"/>
      <c r="C120" s="225" t="s">
        <v>418</v>
      </c>
      <c r="D120" s="225" t="s">
        <v>271</v>
      </c>
      <c r="E120" s="226" t="s">
        <v>1012</v>
      </c>
      <c r="F120" s="227" t="s">
        <v>1013</v>
      </c>
      <c r="G120" s="228" t="s">
        <v>317</v>
      </c>
      <c r="H120" s="229">
        <v>3</v>
      </c>
      <c r="I120" s="22"/>
      <c r="J120" s="231">
        <f>ROUND(I120*H120,2)</f>
        <v>0</v>
      </c>
      <c r="K120" s="227" t="s">
        <v>963</v>
      </c>
      <c r="L120" s="14"/>
      <c r="M120" s="232" t="s">
        <v>3</v>
      </c>
      <c r="N120" s="233" t="s">
        <v>39</v>
      </c>
      <c r="P120" s="234">
        <f>O120*H120</f>
        <v>0</v>
      </c>
      <c r="Q120" s="234">
        <v>0</v>
      </c>
      <c r="R120" s="234">
        <f>Q120*H120</f>
        <v>0</v>
      </c>
      <c r="S120" s="234">
        <v>0</v>
      </c>
      <c r="T120" s="235">
        <f>S120*H120</f>
        <v>0</v>
      </c>
      <c r="AR120" s="236" t="s">
        <v>275</v>
      </c>
      <c r="AT120" s="236" t="s">
        <v>271</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275</v>
      </c>
      <c r="BM120" s="236" t="s">
        <v>547</v>
      </c>
    </row>
    <row r="121" spans="2:65" s="242" customFormat="1">
      <c r="B121" s="241"/>
      <c r="D121" s="243" t="s">
        <v>279</v>
      </c>
      <c r="E121" s="244" t="s">
        <v>3</v>
      </c>
      <c r="F121" s="245" t="s">
        <v>1956</v>
      </c>
      <c r="H121" s="246">
        <v>3</v>
      </c>
      <c r="L121" s="241"/>
      <c r="M121" s="247"/>
      <c r="T121" s="248"/>
      <c r="AT121" s="244" t="s">
        <v>279</v>
      </c>
      <c r="AU121" s="244" t="s">
        <v>75</v>
      </c>
      <c r="AV121" s="242" t="s">
        <v>77</v>
      </c>
      <c r="AW121" s="242" t="s">
        <v>30</v>
      </c>
      <c r="AX121" s="242" t="s">
        <v>68</v>
      </c>
      <c r="AY121" s="244" t="s">
        <v>268</v>
      </c>
    </row>
    <row r="122" spans="2:65" s="250" customFormat="1">
      <c r="B122" s="249"/>
      <c r="D122" s="243" t="s">
        <v>279</v>
      </c>
      <c r="E122" s="251" t="s">
        <v>3</v>
      </c>
      <c r="F122" s="252" t="s">
        <v>298</v>
      </c>
      <c r="H122" s="253">
        <v>3</v>
      </c>
      <c r="L122" s="249"/>
      <c r="M122" s="254"/>
      <c r="T122" s="255"/>
      <c r="AT122" s="251" t="s">
        <v>279</v>
      </c>
      <c r="AU122" s="251" t="s">
        <v>75</v>
      </c>
      <c r="AV122" s="250" t="s">
        <v>275</v>
      </c>
      <c r="AW122" s="250" t="s">
        <v>30</v>
      </c>
      <c r="AX122" s="250" t="s">
        <v>75</v>
      </c>
      <c r="AY122" s="251" t="s">
        <v>268</v>
      </c>
    </row>
    <row r="123" spans="2:65" s="1" customFormat="1" ht="16.5" customHeight="1">
      <c r="B123" s="14"/>
      <c r="C123" s="225" t="s">
        <v>423</v>
      </c>
      <c r="D123" s="225" t="s">
        <v>271</v>
      </c>
      <c r="E123" s="226" t="s">
        <v>1648</v>
      </c>
      <c r="F123" s="227" t="s">
        <v>1649</v>
      </c>
      <c r="G123" s="228" t="s">
        <v>317</v>
      </c>
      <c r="H123" s="229">
        <v>2</v>
      </c>
      <c r="I123" s="22"/>
      <c r="J123" s="231">
        <f t="shared" ref="J123:J132" si="10">ROUND(I123*H123,2)</f>
        <v>0</v>
      </c>
      <c r="K123" s="227" t="s">
        <v>963</v>
      </c>
      <c r="L123" s="14"/>
      <c r="M123" s="232" t="s">
        <v>3</v>
      </c>
      <c r="N123" s="233" t="s">
        <v>39</v>
      </c>
      <c r="P123" s="234">
        <f t="shared" ref="P123:P132" si="11">O123*H123</f>
        <v>0</v>
      </c>
      <c r="Q123" s="234">
        <v>0</v>
      </c>
      <c r="R123" s="234">
        <f t="shared" ref="R123:R132" si="12">Q123*H123</f>
        <v>0</v>
      </c>
      <c r="S123" s="234">
        <v>0</v>
      </c>
      <c r="T123" s="235">
        <f t="shared" ref="T123:T132" si="13">S123*H123</f>
        <v>0</v>
      </c>
      <c r="AR123" s="236" t="s">
        <v>275</v>
      </c>
      <c r="AT123" s="236" t="s">
        <v>271</v>
      </c>
      <c r="AU123" s="236" t="s">
        <v>75</v>
      </c>
      <c r="AY123" s="4" t="s">
        <v>268</v>
      </c>
      <c r="BE123" s="237">
        <f t="shared" ref="BE123:BE132" si="14">IF(N123="základní",J123,0)</f>
        <v>0</v>
      </c>
      <c r="BF123" s="237">
        <f t="shared" ref="BF123:BF132" si="15">IF(N123="snížená",J123,0)</f>
        <v>0</v>
      </c>
      <c r="BG123" s="237">
        <f t="shared" ref="BG123:BG132" si="16">IF(N123="zákl. přenesená",J123,0)</f>
        <v>0</v>
      </c>
      <c r="BH123" s="237">
        <f t="shared" ref="BH123:BH132" si="17">IF(N123="sníž. přenesená",J123,0)</f>
        <v>0</v>
      </c>
      <c r="BI123" s="237">
        <f t="shared" ref="BI123:BI132" si="18">IF(N123="nulová",J123,0)</f>
        <v>0</v>
      </c>
      <c r="BJ123" s="4" t="s">
        <v>75</v>
      </c>
      <c r="BK123" s="237">
        <f t="shared" ref="BK123:BK132" si="19">ROUND(I123*H123,2)</f>
        <v>0</v>
      </c>
      <c r="BL123" s="4" t="s">
        <v>275</v>
      </c>
      <c r="BM123" s="236" t="s">
        <v>555</v>
      </c>
    </row>
    <row r="124" spans="2:65" s="1" customFormat="1" ht="24.2" customHeight="1">
      <c r="B124" s="14"/>
      <c r="C124" s="225" t="s">
        <v>429</v>
      </c>
      <c r="D124" s="225" t="s">
        <v>271</v>
      </c>
      <c r="E124" s="226" t="s">
        <v>1025</v>
      </c>
      <c r="F124" s="227" t="s">
        <v>1026</v>
      </c>
      <c r="G124" s="228" t="s">
        <v>317</v>
      </c>
      <c r="H124" s="229">
        <v>1</v>
      </c>
      <c r="I124" s="22"/>
      <c r="J124" s="231">
        <f t="shared" si="10"/>
        <v>0</v>
      </c>
      <c r="K124" s="227" t="s">
        <v>963</v>
      </c>
      <c r="L124" s="14"/>
      <c r="M124" s="232" t="s">
        <v>3</v>
      </c>
      <c r="N124" s="233" t="s">
        <v>39</v>
      </c>
      <c r="P124" s="234">
        <f t="shared" si="11"/>
        <v>0</v>
      </c>
      <c r="Q124" s="234">
        <v>0</v>
      </c>
      <c r="R124" s="234">
        <f t="shared" si="12"/>
        <v>0</v>
      </c>
      <c r="S124" s="234">
        <v>0</v>
      </c>
      <c r="T124" s="235">
        <f t="shared" si="13"/>
        <v>0</v>
      </c>
      <c r="AR124" s="236" t="s">
        <v>275</v>
      </c>
      <c r="AT124" s="236" t="s">
        <v>271</v>
      </c>
      <c r="AU124" s="236" t="s">
        <v>75</v>
      </c>
      <c r="AY124" s="4" t="s">
        <v>268</v>
      </c>
      <c r="BE124" s="237">
        <f t="shared" si="14"/>
        <v>0</v>
      </c>
      <c r="BF124" s="237">
        <f t="shared" si="15"/>
        <v>0</v>
      </c>
      <c r="BG124" s="237">
        <f t="shared" si="16"/>
        <v>0</v>
      </c>
      <c r="BH124" s="237">
        <f t="shared" si="17"/>
        <v>0</v>
      </c>
      <c r="BI124" s="237">
        <f t="shared" si="18"/>
        <v>0</v>
      </c>
      <c r="BJ124" s="4" t="s">
        <v>75</v>
      </c>
      <c r="BK124" s="237">
        <f t="shared" si="19"/>
        <v>0</v>
      </c>
      <c r="BL124" s="4" t="s">
        <v>275</v>
      </c>
      <c r="BM124" s="236" t="s">
        <v>563</v>
      </c>
    </row>
    <row r="125" spans="2:65" s="1" customFormat="1" ht="37.9" customHeight="1">
      <c r="B125" s="14"/>
      <c r="C125" s="225" t="s">
        <v>434</v>
      </c>
      <c r="D125" s="225" t="s">
        <v>271</v>
      </c>
      <c r="E125" s="226" t="s">
        <v>1027</v>
      </c>
      <c r="F125" s="227" t="s">
        <v>1028</v>
      </c>
      <c r="G125" s="228" t="s">
        <v>379</v>
      </c>
      <c r="H125" s="229">
        <v>5</v>
      </c>
      <c r="I125" s="22"/>
      <c r="J125" s="231">
        <f t="shared" si="10"/>
        <v>0</v>
      </c>
      <c r="K125" s="227" t="s">
        <v>956</v>
      </c>
      <c r="L125" s="14"/>
      <c r="M125" s="232" t="s">
        <v>3</v>
      </c>
      <c r="N125" s="233" t="s">
        <v>39</v>
      </c>
      <c r="P125" s="234">
        <f t="shared" si="11"/>
        <v>0</v>
      </c>
      <c r="Q125" s="234">
        <v>0</v>
      </c>
      <c r="R125" s="234">
        <f t="shared" si="12"/>
        <v>0</v>
      </c>
      <c r="S125" s="234">
        <v>0</v>
      </c>
      <c r="T125" s="235">
        <f t="shared" si="13"/>
        <v>0</v>
      </c>
      <c r="AR125" s="236" t="s">
        <v>275</v>
      </c>
      <c r="AT125" s="236" t="s">
        <v>271</v>
      </c>
      <c r="AU125" s="236" t="s">
        <v>75</v>
      </c>
      <c r="AY125" s="4" t="s">
        <v>268</v>
      </c>
      <c r="BE125" s="237">
        <f t="shared" si="14"/>
        <v>0</v>
      </c>
      <c r="BF125" s="237">
        <f t="shared" si="15"/>
        <v>0</v>
      </c>
      <c r="BG125" s="237">
        <f t="shared" si="16"/>
        <v>0</v>
      </c>
      <c r="BH125" s="237">
        <f t="shared" si="17"/>
        <v>0</v>
      </c>
      <c r="BI125" s="237">
        <f t="shared" si="18"/>
        <v>0</v>
      </c>
      <c r="BJ125" s="4" t="s">
        <v>75</v>
      </c>
      <c r="BK125" s="237">
        <f t="shared" si="19"/>
        <v>0</v>
      </c>
      <c r="BL125" s="4" t="s">
        <v>275</v>
      </c>
      <c r="BM125" s="236" t="s">
        <v>574</v>
      </c>
    </row>
    <row r="126" spans="2:65" s="1" customFormat="1" ht="37.9" customHeight="1">
      <c r="B126" s="14"/>
      <c r="C126" s="225" t="s">
        <v>441</v>
      </c>
      <c r="D126" s="225" t="s">
        <v>271</v>
      </c>
      <c r="E126" s="226" t="s">
        <v>1029</v>
      </c>
      <c r="F126" s="227" t="s">
        <v>1030</v>
      </c>
      <c r="G126" s="228" t="s">
        <v>379</v>
      </c>
      <c r="H126" s="229">
        <v>5</v>
      </c>
      <c r="I126" s="22"/>
      <c r="J126" s="231">
        <f t="shared" si="10"/>
        <v>0</v>
      </c>
      <c r="K126" s="227" t="s">
        <v>956</v>
      </c>
      <c r="L126" s="14"/>
      <c r="M126" s="232" t="s">
        <v>3</v>
      </c>
      <c r="N126" s="233" t="s">
        <v>39</v>
      </c>
      <c r="P126" s="234">
        <f t="shared" si="11"/>
        <v>0</v>
      </c>
      <c r="Q126" s="234">
        <v>0</v>
      </c>
      <c r="R126" s="234">
        <f t="shared" si="12"/>
        <v>0</v>
      </c>
      <c r="S126" s="234">
        <v>0</v>
      </c>
      <c r="T126" s="235">
        <f t="shared" si="13"/>
        <v>0</v>
      </c>
      <c r="AR126" s="236" t="s">
        <v>275</v>
      </c>
      <c r="AT126" s="236" t="s">
        <v>271</v>
      </c>
      <c r="AU126" s="236" t="s">
        <v>75</v>
      </c>
      <c r="AY126" s="4" t="s">
        <v>268</v>
      </c>
      <c r="BE126" s="237">
        <f t="shared" si="14"/>
        <v>0</v>
      </c>
      <c r="BF126" s="237">
        <f t="shared" si="15"/>
        <v>0</v>
      </c>
      <c r="BG126" s="237">
        <f t="shared" si="16"/>
        <v>0</v>
      </c>
      <c r="BH126" s="237">
        <f t="shared" si="17"/>
        <v>0</v>
      </c>
      <c r="BI126" s="237">
        <f t="shared" si="18"/>
        <v>0</v>
      </c>
      <c r="BJ126" s="4" t="s">
        <v>75</v>
      </c>
      <c r="BK126" s="237">
        <f t="shared" si="19"/>
        <v>0</v>
      </c>
      <c r="BL126" s="4" t="s">
        <v>275</v>
      </c>
      <c r="BM126" s="236" t="s">
        <v>586</v>
      </c>
    </row>
    <row r="127" spans="2:65" s="1" customFormat="1" ht="24.2" customHeight="1">
      <c r="B127" s="14"/>
      <c r="C127" s="225" t="s">
        <v>447</v>
      </c>
      <c r="D127" s="225" t="s">
        <v>271</v>
      </c>
      <c r="E127" s="226" t="s">
        <v>1031</v>
      </c>
      <c r="F127" s="227" t="s">
        <v>1032</v>
      </c>
      <c r="G127" s="228" t="s">
        <v>1033</v>
      </c>
      <c r="H127" s="229">
        <v>1</v>
      </c>
      <c r="I127" s="22"/>
      <c r="J127" s="231">
        <f t="shared" si="10"/>
        <v>0</v>
      </c>
      <c r="K127" s="227" t="s">
        <v>963</v>
      </c>
      <c r="L127" s="14"/>
      <c r="M127" s="232" t="s">
        <v>3</v>
      </c>
      <c r="N127" s="233" t="s">
        <v>39</v>
      </c>
      <c r="P127" s="234">
        <f t="shared" si="11"/>
        <v>0</v>
      </c>
      <c r="Q127" s="234">
        <v>0</v>
      </c>
      <c r="R127" s="234">
        <f t="shared" si="12"/>
        <v>0</v>
      </c>
      <c r="S127" s="234">
        <v>0</v>
      </c>
      <c r="T127" s="235">
        <f t="shared" si="13"/>
        <v>0</v>
      </c>
      <c r="AR127" s="236" t="s">
        <v>275</v>
      </c>
      <c r="AT127" s="236" t="s">
        <v>271</v>
      </c>
      <c r="AU127" s="236" t="s">
        <v>75</v>
      </c>
      <c r="AY127" s="4" t="s">
        <v>268</v>
      </c>
      <c r="BE127" s="237">
        <f t="shared" si="14"/>
        <v>0</v>
      </c>
      <c r="BF127" s="237">
        <f t="shared" si="15"/>
        <v>0</v>
      </c>
      <c r="BG127" s="237">
        <f t="shared" si="16"/>
        <v>0</v>
      </c>
      <c r="BH127" s="237">
        <f t="shared" si="17"/>
        <v>0</v>
      </c>
      <c r="BI127" s="237">
        <f t="shared" si="18"/>
        <v>0</v>
      </c>
      <c r="BJ127" s="4" t="s">
        <v>75</v>
      </c>
      <c r="BK127" s="237">
        <f t="shared" si="19"/>
        <v>0</v>
      </c>
      <c r="BL127" s="4" t="s">
        <v>275</v>
      </c>
      <c r="BM127" s="236" t="s">
        <v>597</v>
      </c>
    </row>
    <row r="128" spans="2:65" s="1" customFormat="1" ht="37.9" customHeight="1">
      <c r="B128" s="14"/>
      <c r="C128" s="225" t="s">
        <v>454</v>
      </c>
      <c r="D128" s="225" t="s">
        <v>271</v>
      </c>
      <c r="E128" s="226" t="s">
        <v>1957</v>
      </c>
      <c r="F128" s="227" t="s">
        <v>1958</v>
      </c>
      <c r="G128" s="228" t="s">
        <v>379</v>
      </c>
      <c r="H128" s="229">
        <v>12</v>
      </c>
      <c r="I128" s="22"/>
      <c r="J128" s="231">
        <f t="shared" si="10"/>
        <v>0</v>
      </c>
      <c r="K128" s="227" t="s">
        <v>963</v>
      </c>
      <c r="L128" s="14"/>
      <c r="M128" s="232" t="s">
        <v>3</v>
      </c>
      <c r="N128" s="233" t="s">
        <v>39</v>
      </c>
      <c r="P128" s="234">
        <f t="shared" si="11"/>
        <v>0</v>
      </c>
      <c r="Q128" s="234">
        <v>0</v>
      </c>
      <c r="R128" s="234">
        <f t="shared" si="12"/>
        <v>0</v>
      </c>
      <c r="S128" s="234">
        <v>0</v>
      </c>
      <c r="T128" s="235">
        <f t="shared" si="13"/>
        <v>0</v>
      </c>
      <c r="AR128" s="236" t="s">
        <v>275</v>
      </c>
      <c r="AT128" s="236" t="s">
        <v>271</v>
      </c>
      <c r="AU128" s="236" t="s">
        <v>75</v>
      </c>
      <c r="AY128" s="4" t="s">
        <v>268</v>
      </c>
      <c r="BE128" s="237">
        <f t="shared" si="14"/>
        <v>0</v>
      </c>
      <c r="BF128" s="237">
        <f t="shared" si="15"/>
        <v>0</v>
      </c>
      <c r="BG128" s="237">
        <f t="shared" si="16"/>
        <v>0</v>
      </c>
      <c r="BH128" s="237">
        <f t="shared" si="17"/>
        <v>0</v>
      </c>
      <c r="BI128" s="237">
        <f t="shared" si="18"/>
        <v>0</v>
      </c>
      <c r="BJ128" s="4" t="s">
        <v>75</v>
      </c>
      <c r="BK128" s="237">
        <f t="shared" si="19"/>
        <v>0</v>
      </c>
      <c r="BL128" s="4" t="s">
        <v>275</v>
      </c>
      <c r="BM128" s="236" t="s">
        <v>607</v>
      </c>
    </row>
    <row r="129" spans="2:65" s="1" customFormat="1" ht="16.5" customHeight="1">
      <c r="B129" s="14"/>
      <c r="C129" s="225" t="s">
        <v>459</v>
      </c>
      <c r="D129" s="225" t="s">
        <v>271</v>
      </c>
      <c r="E129" s="226" t="s">
        <v>1036</v>
      </c>
      <c r="F129" s="227" t="s">
        <v>1037</v>
      </c>
      <c r="G129" s="228" t="s">
        <v>317</v>
      </c>
      <c r="H129" s="229">
        <v>1</v>
      </c>
      <c r="I129" s="22"/>
      <c r="J129" s="231">
        <f t="shared" si="10"/>
        <v>0</v>
      </c>
      <c r="K129" s="227" t="s">
        <v>963</v>
      </c>
      <c r="L129" s="14"/>
      <c r="M129" s="232" t="s">
        <v>3</v>
      </c>
      <c r="N129" s="233" t="s">
        <v>39</v>
      </c>
      <c r="P129" s="234">
        <f t="shared" si="11"/>
        <v>0</v>
      </c>
      <c r="Q129" s="234">
        <v>0</v>
      </c>
      <c r="R129" s="234">
        <f t="shared" si="12"/>
        <v>0</v>
      </c>
      <c r="S129" s="234">
        <v>0</v>
      </c>
      <c r="T129" s="235">
        <f t="shared" si="13"/>
        <v>0</v>
      </c>
      <c r="AR129" s="236" t="s">
        <v>275</v>
      </c>
      <c r="AT129" s="236" t="s">
        <v>271</v>
      </c>
      <c r="AU129" s="236" t="s">
        <v>75</v>
      </c>
      <c r="AY129" s="4" t="s">
        <v>268</v>
      </c>
      <c r="BE129" s="237">
        <f t="shared" si="14"/>
        <v>0</v>
      </c>
      <c r="BF129" s="237">
        <f t="shared" si="15"/>
        <v>0</v>
      </c>
      <c r="BG129" s="237">
        <f t="shared" si="16"/>
        <v>0</v>
      </c>
      <c r="BH129" s="237">
        <f t="shared" si="17"/>
        <v>0</v>
      </c>
      <c r="BI129" s="237">
        <f t="shared" si="18"/>
        <v>0</v>
      </c>
      <c r="BJ129" s="4" t="s">
        <v>75</v>
      </c>
      <c r="BK129" s="237">
        <f t="shared" si="19"/>
        <v>0</v>
      </c>
      <c r="BL129" s="4" t="s">
        <v>275</v>
      </c>
      <c r="BM129" s="236" t="s">
        <v>620</v>
      </c>
    </row>
    <row r="130" spans="2:65" s="1" customFormat="1" ht="24.2" customHeight="1">
      <c r="B130" s="14"/>
      <c r="C130" s="225" t="s">
        <v>464</v>
      </c>
      <c r="D130" s="225" t="s">
        <v>271</v>
      </c>
      <c r="E130" s="226" t="s">
        <v>1038</v>
      </c>
      <c r="F130" s="227" t="s">
        <v>1039</v>
      </c>
      <c r="G130" s="228" t="s">
        <v>317</v>
      </c>
      <c r="H130" s="229">
        <v>1</v>
      </c>
      <c r="I130" s="22"/>
      <c r="J130" s="231">
        <f t="shared" si="10"/>
        <v>0</v>
      </c>
      <c r="K130" s="227" t="s">
        <v>963</v>
      </c>
      <c r="L130" s="14"/>
      <c r="M130" s="232" t="s">
        <v>3</v>
      </c>
      <c r="N130" s="233" t="s">
        <v>39</v>
      </c>
      <c r="P130" s="234">
        <f t="shared" si="11"/>
        <v>0</v>
      </c>
      <c r="Q130" s="234">
        <v>0</v>
      </c>
      <c r="R130" s="234">
        <f t="shared" si="12"/>
        <v>0</v>
      </c>
      <c r="S130" s="234">
        <v>0</v>
      </c>
      <c r="T130" s="235">
        <f t="shared" si="13"/>
        <v>0</v>
      </c>
      <c r="AR130" s="236" t="s">
        <v>275</v>
      </c>
      <c r="AT130" s="236" t="s">
        <v>271</v>
      </c>
      <c r="AU130" s="236" t="s">
        <v>75</v>
      </c>
      <c r="AY130" s="4" t="s">
        <v>268</v>
      </c>
      <c r="BE130" s="237">
        <f t="shared" si="14"/>
        <v>0</v>
      </c>
      <c r="BF130" s="237">
        <f t="shared" si="15"/>
        <v>0</v>
      </c>
      <c r="BG130" s="237">
        <f t="shared" si="16"/>
        <v>0</v>
      </c>
      <c r="BH130" s="237">
        <f t="shared" si="17"/>
        <v>0</v>
      </c>
      <c r="BI130" s="237">
        <f t="shared" si="18"/>
        <v>0</v>
      </c>
      <c r="BJ130" s="4" t="s">
        <v>75</v>
      </c>
      <c r="BK130" s="237">
        <f t="shared" si="19"/>
        <v>0</v>
      </c>
      <c r="BL130" s="4" t="s">
        <v>275</v>
      </c>
      <c r="BM130" s="236" t="s">
        <v>631</v>
      </c>
    </row>
    <row r="131" spans="2:65" s="1" customFormat="1" ht="16.5" customHeight="1">
      <c r="B131" s="14"/>
      <c r="C131" s="225" t="s">
        <v>470</v>
      </c>
      <c r="D131" s="225" t="s">
        <v>271</v>
      </c>
      <c r="E131" s="226" t="s">
        <v>1040</v>
      </c>
      <c r="F131" s="227" t="s">
        <v>1041</v>
      </c>
      <c r="G131" s="228" t="s">
        <v>317</v>
      </c>
      <c r="H131" s="229">
        <v>1</v>
      </c>
      <c r="I131" s="22"/>
      <c r="J131" s="231">
        <f t="shared" si="10"/>
        <v>0</v>
      </c>
      <c r="K131" s="227" t="s">
        <v>963</v>
      </c>
      <c r="L131" s="14"/>
      <c r="M131" s="232" t="s">
        <v>3</v>
      </c>
      <c r="N131" s="233" t="s">
        <v>39</v>
      </c>
      <c r="P131" s="234">
        <f t="shared" si="11"/>
        <v>0</v>
      </c>
      <c r="Q131" s="234">
        <v>0</v>
      </c>
      <c r="R131" s="234">
        <f t="shared" si="12"/>
        <v>0</v>
      </c>
      <c r="S131" s="234">
        <v>0</v>
      </c>
      <c r="T131" s="235">
        <f t="shared" si="13"/>
        <v>0</v>
      </c>
      <c r="AR131" s="236" t="s">
        <v>275</v>
      </c>
      <c r="AT131" s="236" t="s">
        <v>271</v>
      </c>
      <c r="AU131" s="236" t="s">
        <v>75</v>
      </c>
      <c r="AY131" s="4" t="s">
        <v>268</v>
      </c>
      <c r="BE131" s="237">
        <f t="shared" si="14"/>
        <v>0</v>
      </c>
      <c r="BF131" s="237">
        <f t="shared" si="15"/>
        <v>0</v>
      </c>
      <c r="BG131" s="237">
        <f t="shared" si="16"/>
        <v>0</v>
      </c>
      <c r="BH131" s="237">
        <f t="shared" si="17"/>
        <v>0</v>
      </c>
      <c r="BI131" s="237">
        <f t="shared" si="18"/>
        <v>0</v>
      </c>
      <c r="BJ131" s="4" t="s">
        <v>75</v>
      </c>
      <c r="BK131" s="237">
        <f t="shared" si="19"/>
        <v>0</v>
      </c>
      <c r="BL131" s="4" t="s">
        <v>275</v>
      </c>
      <c r="BM131" s="236" t="s">
        <v>452</v>
      </c>
    </row>
    <row r="132" spans="2:65" s="1" customFormat="1" ht="24.2" customHeight="1">
      <c r="B132" s="14"/>
      <c r="C132" s="225" t="s">
        <v>475</v>
      </c>
      <c r="D132" s="225" t="s">
        <v>271</v>
      </c>
      <c r="E132" s="226" t="s">
        <v>1042</v>
      </c>
      <c r="F132" s="227" t="s">
        <v>1959</v>
      </c>
      <c r="G132" s="228" t="s">
        <v>317</v>
      </c>
      <c r="H132" s="229">
        <v>1</v>
      </c>
      <c r="I132" s="22"/>
      <c r="J132" s="231">
        <f t="shared" si="10"/>
        <v>0</v>
      </c>
      <c r="K132" s="227" t="s">
        <v>963</v>
      </c>
      <c r="L132" s="14"/>
      <c r="M132" s="285" t="s">
        <v>3</v>
      </c>
      <c r="N132" s="286" t="s">
        <v>39</v>
      </c>
      <c r="O132" s="283"/>
      <c r="P132" s="287">
        <f t="shared" si="11"/>
        <v>0</v>
      </c>
      <c r="Q132" s="287">
        <v>0</v>
      </c>
      <c r="R132" s="287">
        <f t="shared" si="12"/>
        <v>0</v>
      </c>
      <c r="S132" s="287">
        <v>0</v>
      </c>
      <c r="T132" s="288">
        <f t="shared" si="13"/>
        <v>0</v>
      </c>
      <c r="AR132" s="236" t="s">
        <v>275</v>
      </c>
      <c r="AT132" s="236" t="s">
        <v>271</v>
      </c>
      <c r="AU132" s="236" t="s">
        <v>75</v>
      </c>
      <c r="AY132" s="4" t="s">
        <v>268</v>
      </c>
      <c r="BE132" s="237">
        <f t="shared" si="14"/>
        <v>0</v>
      </c>
      <c r="BF132" s="237">
        <f t="shared" si="15"/>
        <v>0</v>
      </c>
      <c r="BG132" s="237">
        <f t="shared" si="16"/>
        <v>0</v>
      </c>
      <c r="BH132" s="237">
        <f t="shared" si="17"/>
        <v>0</v>
      </c>
      <c r="BI132" s="237">
        <f t="shared" si="18"/>
        <v>0</v>
      </c>
      <c r="BJ132" s="4" t="s">
        <v>75</v>
      </c>
      <c r="BK132" s="237">
        <f t="shared" si="19"/>
        <v>0</v>
      </c>
      <c r="BL132" s="4" t="s">
        <v>275</v>
      </c>
      <c r="BM132" s="236" t="s">
        <v>647</v>
      </c>
    </row>
    <row r="133" spans="2:65" s="1" customFormat="1" ht="6.95" customHeight="1">
      <c r="B133" s="15"/>
      <c r="C133" s="16"/>
      <c r="D133" s="16"/>
      <c r="E133" s="16"/>
      <c r="F133" s="16"/>
      <c r="G133" s="16"/>
      <c r="H133" s="16"/>
      <c r="I133" s="16"/>
      <c r="J133" s="16"/>
      <c r="K133" s="16"/>
      <c r="L133" s="14"/>
    </row>
  </sheetData>
  <sheetProtection algorithmName="SHA-512" hashValue="GU/H0p85nwndful1as3Gq0lHiA4KebmJbtjQX/zP/gzjtikThC3gym2SAKKj9Ax9uKEntjs10zeS9dGxUuYZLA==" saltValue="mE47ZQflCBX76MwxH7ORIQ==" spinCount="100000" sheet="1" objects="1" scenarios="1"/>
  <autoFilter ref="C85:K132" xr:uid="{00000000-0009-0000-0000-000012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400"/>
  <sheetViews>
    <sheetView showGridLines="0" topLeftCell="A389" zoomScaleNormal="100" workbookViewId="0">
      <selection activeCell="I398" sqref="I398"/>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t="s">
        <v>6</v>
      </c>
      <c r="M2" s="294"/>
      <c r="N2" s="294"/>
      <c r="O2" s="294"/>
      <c r="P2" s="294"/>
      <c r="Q2" s="294"/>
      <c r="R2" s="294"/>
      <c r="S2" s="294"/>
      <c r="T2" s="294"/>
      <c r="U2" s="294"/>
      <c r="V2" s="294"/>
      <c r="AT2" s="4" t="s">
        <v>82</v>
      </c>
      <c r="AZ2" s="181" t="s">
        <v>182</v>
      </c>
      <c r="BA2" s="181" t="s">
        <v>183</v>
      </c>
      <c r="BB2" s="181" t="s">
        <v>184</v>
      </c>
      <c r="BC2" s="181" t="s">
        <v>185</v>
      </c>
      <c r="BD2" s="181" t="s">
        <v>186</v>
      </c>
    </row>
    <row r="3" spans="2:56" ht="6.95" customHeight="1">
      <c r="B3" s="5"/>
      <c r="C3" s="6"/>
      <c r="D3" s="6"/>
      <c r="E3" s="6"/>
      <c r="F3" s="6"/>
      <c r="G3" s="6"/>
      <c r="H3" s="6"/>
      <c r="I3" s="6"/>
      <c r="J3" s="6"/>
      <c r="K3" s="6"/>
      <c r="L3" s="7"/>
      <c r="AT3" s="4" t="s">
        <v>77</v>
      </c>
      <c r="AZ3" s="181" t="s">
        <v>187</v>
      </c>
      <c r="BA3" s="181" t="s">
        <v>188</v>
      </c>
      <c r="BB3" s="181" t="s">
        <v>184</v>
      </c>
      <c r="BC3" s="181" t="s">
        <v>189</v>
      </c>
      <c r="BD3" s="181" t="s">
        <v>186</v>
      </c>
    </row>
    <row r="4" spans="2:56" ht="24.95" customHeight="1">
      <c r="B4" s="7"/>
      <c r="D4" s="8" t="s">
        <v>190</v>
      </c>
      <c r="L4" s="7"/>
      <c r="M4" s="182" t="s">
        <v>11</v>
      </c>
      <c r="AT4" s="4" t="s">
        <v>4</v>
      </c>
      <c r="AZ4" s="181" t="s">
        <v>191</v>
      </c>
      <c r="BA4" s="181" t="s">
        <v>192</v>
      </c>
      <c r="BB4" s="181" t="s">
        <v>184</v>
      </c>
      <c r="BC4" s="181" t="s">
        <v>189</v>
      </c>
      <c r="BD4" s="181" t="s">
        <v>186</v>
      </c>
    </row>
    <row r="5" spans="2:56" ht="6.95" customHeight="1">
      <c r="B5" s="7"/>
      <c r="L5" s="7"/>
      <c r="AZ5" s="181" t="s">
        <v>193</v>
      </c>
      <c r="BA5" s="181" t="s">
        <v>194</v>
      </c>
      <c r="BB5" s="181" t="s">
        <v>195</v>
      </c>
      <c r="BC5" s="181" t="s">
        <v>196</v>
      </c>
      <c r="BD5" s="181" t="s">
        <v>186</v>
      </c>
    </row>
    <row r="6" spans="2:56" ht="12" customHeight="1">
      <c r="B6" s="7"/>
      <c r="D6" s="11" t="s">
        <v>17</v>
      </c>
      <c r="L6" s="7"/>
      <c r="AZ6" s="181" t="s">
        <v>197</v>
      </c>
      <c r="BA6" s="181" t="s">
        <v>198</v>
      </c>
      <c r="BB6" s="181" t="s">
        <v>195</v>
      </c>
      <c r="BC6" s="181" t="s">
        <v>199</v>
      </c>
      <c r="BD6" s="181" t="s">
        <v>186</v>
      </c>
    </row>
    <row r="7" spans="2:56" ht="16.5" customHeight="1">
      <c r="B7" s="7"/>
      <c r="E7" s="333" t="str">
        <f>'Rekapitulace stavby'!K6</f>
        <v>Rekonstrukce sociálního zařízení včetně rozvodů vody a kanalizace</v>
      </c>
      <c r="F7" s="334"/>
      <c r="G7" s="334"/>
      <c r="H7" s="334"/>
      <c r="L7" s="7"/>
      <c r="AZ7" s="181" t="s">
        <v>200</v>
      </c>
      <c r="BA7" s="181" t="s">
        <v>201</v>
      </c>
      <c r="BB7" s="181" t="s">
        <v>184</v>
      </c>
      <c r="BC7" s="181" t="s">
        <v>202</v>
      </c>
      <c r="BD7" s="181" t="s">
        <v>186</v>
      </c>
    </row>
    <row r="8" spans="2:56" ht="12" customHeight="1">
      <c r="B8" s="7"/>
      <c r="D8" s="11" t="s">
        <v>203</v>
      </c>
      <c r="L8" s="7"/>
      <c r="AZ8" s="181" t="s">
        <v>204</v>
      </c>
      <c r="BA8" s="181" t="s">
        <v>205</v>
      </c>
      <c r="BB8" s="181" t="s">
        <v>184</v>
      </c>
      <c r="BC8" s="181" t="s">
        <v>206</v>
      </c>
      <c r="BD8" s="181" t="s">
        <v>186</v>
      </c>
    </row>
    <row r="9" spans="2:56" s="1" customFormat="1" ht="16.5" customHeight="1">
      <c r="B9" s="14"/>
      <c r="E9" s="333" t="s">
        <v>207</v>
      </c>
      <c r="F9" s="332"/>
      <c r="G9" s="332"/>
      <c r="H9" s="332"/>
      <c r="L9" s="14"/>
      <c r="AZ9" s="181" t="s">
        <v>208</v>
      </c>
      <c r="BA9" s="181" t="s">
        <v>209</v>
      </c>
      <c r="BB9" s="181" t="s">
        <v>184</v>
      </c>
      <c r="BC9" s="181" t="s">
        <v>210</v>
      </c>
      <c r="BD9" s="181" t="s">
        <v>186</v>
      </c>
    </row>
    <row r="10" spans="2:56" s="1" customFormat="1" ht="12" customHeight="1">
      <c r="B10" s="14"/>
      <c r="D10" s="11" t="s">
        <v>211</v>
      </c>
      <c r="L10" s="14"/>
      <c r="AZ10" s="181" t="s">
        <v>212</v>
      </c>
      <c r="BA10" s="181" t="s">
        <v>213</v>
      </c>
      <c r="BB10" s="181" t="s">
        <v>184</v>
      </c>
      <c r="BC10" s="181" t="s">
        <v>214</v>
      </c>
      <c r="BD10" s="181" t="s">
        <v>186</v>
      </c>
    </row>
    <row r="11" spans="2:56" s="1" customFormat="1" ht="16.5" customHeight="1">
      <c r="B11" s="14"/>
      <c r="E11" s="324" t="s">
        <v>215</v>
      </c>
      <c r="F11" s="332"/>
      <c r="G11" s="332"/>
      <c r="H11" s="332"/>
      <c r="L11" s="14"/>
      <c r="AZ11" s="181" t="s">
        <v>216</v>
      </c>
      <c r="BA11" s="181" t="s">
        <v>217</v>
      </c>
      <c r="BB11" s="181" t="s">
        <v>195</v>
      </c>
      <c r="BC11" s="181" t="s">
        <v>210</v>
      </c>
      <c r="BD11" s="181" t="s">
        <v>186</v>
      </c>
    </row>
    <row r="12" spans="2:56" s="1" customFormat="1">
      <c r="B12" s="14"/>
      <c r="L12" s="14"/>
      <c r="AZ12" s="181" t="s">
        <v>218</v>
      </c>
      <c r="BA12" s="181" t="s">
        <v>219</v>
      </c>
      <c r="BB12" s="181" t="s">
        <v>195</v>
      </c>
      <c r="BC12" s="181" t="s">
        <v>220</v>
      </c>
      <c r="BD12" s="181" t="s">
        <v>186</v>
      </c>
    </row>
    <row r="13" spans="2:56" s="1" customFormat="1" ht="12" customHeight="1">
      <c r="B13" s="14"/>
      <c r="D13" s="11" t="s">
        <v>19</v>
      </c>
      <c r="F13" s="121" t="s">
        <v>3</v>
      </c>
      <c r="I13" s="11" t="s">
        <v>20</v>
      </c>
      <c r="J13" s="121" t="s">
        <v>3</v>
      </c>
      <c r="L13" s="14"/>
      <c r="AZ13" s="181" t="s">
        <v>221</v>
      </c>
      <c r="BA13" s="181" t="s">
        <v>222</v>
      </c>
      <c r="BB13" s="181" t="s">
        <v>195</v>
      </c>
      <c r="BC13" s="181" t="s">
        <v>223</v>
      </c>
      <c r="BD13" s="181" t="s">
        <v>186</v>
      </c>
    </row>
    <row r="14" spans="2:56" s="1" customFormat="1" ht="12" customHeight="1">
      <c r="B14" s="14"/>
      <c r="D14" s="11" t="s">
        <v>21</v>
      </c>
      <c r="F14" s="121" t="s">
        <v>22</v>
      </c>
      <c r="I14" s="11" t="s">
        <v>23</v>
      </c>
      <c r="J14" s="17">
        <f>'Rekapitulace stavby'!AN8</f>
        <v>0</v>
      </c>
      <c r="L14" s="14"/>
    </row>
    <row r="15" spans="2:56" s="1" customFormat="1" ht="10.9" customHeight="1">
      <c r="B15" s="14"/>
      <c r="L15" s="14"/>
    </row>
    <row r="16" spans="2: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29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ROUND(J110,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ROUND((SUM(BE110:BE399)),  2)</f>
        <v>0</v>
      </c>
      <c r="I35" s="189">
        <v>0.21</v>
      </c>
      <c r="J35" s="174">
        <f>ROUND(((SUM(BE110:BE399))*I35),  2)</f>
        <v>0</v>
      </c>
      <c r="L35" s="14"/>
    </row>
    <row r="36" spans="2:12" s="1" customFormat="1" ht="14.45" customHeight="1">
      <c r="B36" s="14"/>
      <c r="E36" s="11" t="s">
        <v>40</v>
      </c>
      <c r="F36" s="174">
        <f>ROUND((SUM(BF110:BF399)),  2)</f>
        <v>0</v>
      </c>
      <c r="I36" s="189">
        <v>0.12</v>
      </c>
      <c r="J36" s="174">
        <f>ROUND(((SUM(BF110:BF399))*I36),  2)</f>
        <v>0</v>
      </c>
      <c r="L36" s="14"/>
    </row>
    <row r="37" spans="2:12" s="1" customFormat="1" ht="14.45" hidden="1" customHeight="1">
      <c r="B37" s="14"/>
      <c r="E37" s="11" t="s">
        <v>41</v>
      </c>
      <c r="F37" s="174">
        <f>ROUND((SUM(BG110:BG399)),  2)</f>
        <v>0</v>
      </c>
      <c r="I37" s="189">
        <v>0.21</v>
      </c>
      <c r="J37" s="174">
        <f>0</f>
        <v>0</v>
      </c>
      <c r="L37" s="14"/>
    </row>
    <row r="38" spans="2:12" s="1" customFormat="1" ht="14.45" hidden="1" customHeight="1">
      <c r="B38" s="14"/>
      <c r="E38" s="11" t="s">
        <v>42</v>
      </c>
      <c r="F38" s="174">
        <f>ROUND((SUM(BH110:BH399)),  2)</f>
        <v>0</v>
      </c>
      <c r="I38" s="189">
        <v>0.12</v>
      </c>
      <c r="J38" s="174">
        <f>0</f>
        <v>0</v>
      </c>
      <c r="L38" s="14"/>
    </row>
    <row r="39" spans="2:12" s="1" customFormat="1" ht="14.45" hidden="1" customHeight="1">
      <c r="B39" s="14"/>
      <c r="E39" s="11" t="s">
        <v>43</v>
      </c>
      <c r="F39" s="174">
        <f>ROUND((SUM(BI110:BI399)),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207</v>
      </c>
      <c r="F52" s="332"/>
      <c r="G52" s="332"/>
      <c r="H52" s="332"/>
      <c r="L52" s="14"/>
    </row>
    <row r="53" spans="2:47" s="1" customFormat="1" ht="12" customHeight="1">
      <c r="B53" s="14"/>
      <c r="C53" s="11" t="s">
        <v>211</v>
      </c>
      <c r="L53" s="14"/>
    </row>
    <row r="54" spans="2:47" s="1" customFormat="1" ht="16.5" customHeight="1">
      <c r="B54" s="14"/>
      <c r="E54" s="324" t="str">
        <f>E11</f>
        <v>A1 - Větev WC dívky 1 PP</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J110</f>
        <v>0</v>
      </c>
      <c r="L63" s="14"/>
      <c r="AU63" s="4" t="s">
        <v>227</v>
      </c>
    </row>
    <row r="64" spans="2:47" s="201" customFormat="1" ht="24.95" customHeight="1">
      <c r="B64" s="200"/>
      <c r="D64" s="202" t="s">
        <v>228</v>
      </c>
      <c r="E64" s="203"/>
      <c r="F64" s="203"/>
      <c r="G64" s="203"/>
      <c r="H64" s="203"/>
      <c r="I64" s="203"/>
      <c r="J64" s="204">
        <f>J111</f>
        <v>0</v>
      </c>
      <c r="L64" s="200"/>
    </row>
    <row r="65" spans="2:12" s="171" customFormat="1" ht="19.899999999999999" customHeight="1">
      <c r="B65" s="205"/>
      <c r="D65" s="206" t="s">
        <v>229</v>
      </c>
      <c r="E65" s="207"/>
      <c r="F65" s="207"/>
      <c r="G65" s="207"/>
      <c r="H65" s="207"/>
      <c r="I65" s="207"/>
      <c r="J65" s="208">
        <f>J112</f>
        <v>0</v>
      </c>
      <c r="L65" s="205"/>
    </row>
    <row r="66" spans="2:12" s="171" customFormat="1" ht="19.899999999999999" customHeight="1">
      <c r="B66" s="205"/>
      <c r="D66" s="206" t="s">
        <v>230</v>
      </c>
      <c r="E66" s="207"/>
      <c r="F66" s="207"/>
      <c r="G66" s="207"/>
      <c r="H66" s="207"/>
      <c r="I66" s="207"/>
      <c r="J66" s="208">
        <f>J121</f>
        <v>0</v>
      </c>
      <c r="L66" s="205"/>
    </row>
    <row r="67" spans="2:12" s="171" customFormat="1" ht="19.899999999999999" customHeight="1">
      <c r="B67" s="205"/>
      <c r="D67" s="206" t="s">
        <v>231</v>
      </c>
      <c r="E67" s="207"/>
      <c r="F67" s="207"/>
      <c r="G67" s="207"/>
      <c r="H67" s="207"/>
      <c r="I67" s="207"/>
      <c r="J67" s="208">
        <f>J134</f>
        <v>0</v>
      </c>
      <c r="L67" s="205"/>
    </row>
    <row r="68" spans="2:12" s="171" customFormat="1" ht="19.899999999999999" customHeight="1">
      <c r="B68" s="205"/>
      <c r="D68" s="206" t="s">
        <v>232</v>
      </c>
      <c r="E68" s="207"/>
      <c r="F68" s="207"/>
      <c r="G68" s="207"/>
      <c r="H68" s="207"/>
      <c r="I68" s="207"/>
      <c r="J68" s="208">
        <f>J149</f>
        <v>0</v>
      </c>
      <c r="L68" s="205"/>
    </row>
    <row r="69" spans="2:12" s="171" customFormat="1" ht="19.899999999999999" customHeight="1">
      <c r="B69" s="205"/>
      <c r="D69" s="206" t="s">
        <v>233</v>
      </c>
      <c r="E69" s="207"/>
      <c r="F69" s="207"/>
      <c r="G69" s="207"/>
      <c r="H69" s="207"/>
      <c r="I69" s="207"/>
      <c r="J69" s="208">
        <f>J155</f>
        <v>0</v>
      </c>
      <c r="L69" s="205"/>
    </row>
    <row r="70" spans="2:12" s="201" customFormat="1" ht="24.95" customHeight="1">
      <c r="B70" s="200"/>
      <c r="D70" s="202" t="s">
        <v>234</v>
      </c>
      <c r="E70" s="203"/>
      <c r="F70" s="203"/>
      <c r="G70" s="203"/>
      <c r="H70" s="203"/>
      <c r="I70" s="203"/>
      <c r="J70" s="204">
        <f>J165</f>
        <v>0</v>
      </c>
      <c r="L70" s="200"/>
    </row>
    <row r="71" spans="2:12" s="171" customFormat="1" ht="19.899999999999999" customHeight="1">
      <c r="B71" s="205"/>
      <c r="D71" s="206" t="s">
        <v>235</v>
      </c>
      <c r="E71" s="207"/>
      <c r="F71" s="207"/>
      <c r="G71" s="207"/>
      <c r="H71" s="207"/>
      <c r="I71" s="207"/>
      <c r="J71" s="208">
        <f>J166</f>
        <v>0</v>
      </c>
      <c r="L71" s="205"/>
    </row>
    <row r="72" spans="2:12" s="171" customFormat="1" ht="14.85" customHeight="1">
      <c r="B72" s="205"/>
      <c r="D72" s="206" t="s">
        <v>236</v>
      </c>
      <c r="E72" s="207"/>
      <c r="F72" s="207"/>
      <c r="G72" s="207"/>
      <c r="H72" s="207"/>
      <c r="I72" s="207"/>
      <c r="J72" s="208">
        <f>J167</f>
        <v>0</v>
      </c>
      <c r="L72" s="205"/>
    </row>
    <row r="73" spans="2:12" s="171" customFormat="1" ht="21.75" customHeight="1">
      <c r="B73" s="205"/>
      <c r="D73" s="206" t="s">
        <v>237</v>
      </c>
      <c r="E73" s="207"/>
      <c r="F73" s="207"/>
      <c r="G73" s="207"/>
      <c r="H73" s="207"/>
      <c r="I73" s="207"/>
      <c r="J73" s="208">
        <f>J187</f>
        <v>0</v>
      </c>
      <c r="L73" s="205"/>
    </row>
    <row r="74" spans="2:12" s="171" customFormat="1" ht="14.85" customHeight="1">
      <c r="B74" s="205"/>
      <c r="D74" s="206" t="s">
        <v>238</v>
      </c>
      <c r="E74" s="207"/>
      <c r="F74" s="207"/>
      <c r="G74" s="207"/>
      <c r="H74" s="207"/>
      <c r="I74" s="207"/>
      <c r="J74" s="208">
        <f>J207</f>
        <v>0</v>
      </c>
      <c r="L74" s="205"/>
    </row>
    <row r="75" spans="2:12" s="171" customFormat="1" ht="14.85" customHeight="1">
      <c r="B75" s="205"/>
      <c r="D75" s="206" t="s">
        <v>239</v>
      </c>
      <c r="E75" s="207"/>
      <c r="F75" s="207"/>
      <c r="G75" s="207"/>
      <c r="H75" s="207"/>
      <c r="I75" s="207"/>
      <c r="J75" s="208">
        <f>J214</f>
        <v>0</v>
      </c>
      <c r="L75" s="205"/>
    </row>
    <row r="76" spans="2:12" s="171" customFormat="1" ht="19.899999999999999" customHeight="1">
      <c r="B76" s="205"/>
      <c r="D76" s="206" t="s">
        <v>240</v>
      </c>
      <c r="E76" s="207"/>
      <c r="F76" s="207"/>
      <c r="G76" s="207"/>
      <c r="H76" s="207"/>
      <c r="I76" s="207"/>
      <c r="J76" s="208">
        <f>J228</f>
        <v>0</v>
      </c>
      <c r="L76" s="205"/>
    </row>
    <row r="77" spans="2:12" s="171" customFormat="1" ht="19.899999999999999" customHeight="1">
      <c r="B77" s="205"/>
      <c r="D77" s="206" t="s">
        <v>241</v>
      </c>
      <c r="E77" s="207"/>
      <c r="F77" s="207"/>
      <c r="G77" s="207"/>
      <c r="H77" s="207"/>
      <c r="I77" s="207"/>
      <c r="J77" s="208">
        <f>J234</f>
        <v>0</v>
      </c>
      <c r="L77" s="205"/>
    </row>
    <row r="78" spans="2:12" s="171" customFormat="1" ht="19.899999999999999" customHeight="1">
      <c r="B78" s="205"/>
      <c r="D78" s="206" t="s">
        <v>242</v>
      </c>
      <c r="E78" s="207"/>
      <c r="F78" s="207"/>
      <c r="G78" s="207"/>
      <c r="H78" s="207"/>
      <c r="I78" s="207"/>
      <c r="J78" s="208">
        <f>J238</f>
        <v>0</v>
      </c>
      <c r="L78" s="205"/>
    </row>
    <row r="79" spans="2:12" s="201" customFormat="1" ht="24.95" customHeight="1">
      <c r="B79" s="200"/>
      <c r="D79" s="202" t="s">
        <v>243</v>
      </c>
      <c r="E79" s="203"/>
      <c r="F79" s="203"/>
      <c r="G79" s="203"/>
      <c r="H79" s="203"/>
      <c r="I79" s="203"/>
      <c r="J79" s="204">
        <f>J241</f>
        <v>0</v>
      </c>
      <c r="L79" s="200"/>
    </row>
    <row r="80" spans="2:12" s="171" customFormat="1" ht="19.899999999999999" customHeight="1">
      <c r="B80" s="205"/>
      <c r="D80" s="206" t="s">
        <v>244</v>
      </c>
      <c r="E80" s="207"/>
      <c r="F80" s="207"/>
      <c r="G80" s="207"/>
      <c r="H80" s="207"/>
      <c r="I80" s="207"/>
      <c r="J80" s="208">
        <f>J242</f>
        <v>0</v>
      </c>
      <c r="L80" s="205"/>
    </row>
    <row r="81" spans="2:12" s="171" customFormat="1" ht="19.899999999999999" customHeight="1">
      <c r="B81" s="205"/>
      <c r="D81" s="206" t="s">
        <v>245</v>
      </c>
      <c r="E81" s="207"/>
      <c r="F81" s="207"/>
      <c r="G81" s="207"/>
      <c r="H81" s="207"/>
      <c r="I81" s="207"/>
      <c r="J81" s="208">
        <f>J262</f>
        <v>0</v>
      </c>
      <c r="L81" s="205"/>
    </row>
    <row r="82" spans="2:12" s="171" customFormat="1" ht="14.85" customHeight="1">
      <c r="B82" s="205"/>
      <c r="D82" s="206" t="s">
        <v>246</v>
      </c>
      <c r="E82" s="207"/>
      <c r="F82" s="207"/>
      <c r="G82" s="207"/>
      <c r="H82" s="207"/>
      <c r="I82" s="207"/>
      <c r="J82" s="208">
        <f>J265</f>
        <v>0</v>
      </c>
      <c r="L82" s="205"/>
    </row>
    <row r="83" spans="2:12" s="171" customFormat="1" ht="14.85" customHeight="1">
      <c r="B83" s="205"/>
      <c r="D83" s="206" t="s">
        <v>247</v>
      </c>
      <c r="E83" s="207"/>
      <c r="F83" s="207"/>
      <c r="G83" s="207"/>
      <c r="H83" s="207"/>
      <c r="I83" s="207"/>
      <c r="J83" s="208">
        <f>J281</f>
        <v>0</v>
      </c>
      <c r="L83" s="205"/>
    </row>
    <row r="84" spans="2:12" s="171" customFormat="1" ht="19.899999999999999" customHeight="1">
      <c r="B84" s="205"/>
      <c r="D84" s="206" t="s">
        <v>248</v>
      </c>
      <c r="E84" s="207"/>
      <c r="F84" s="207"/>
      <c r="G84" s="207"/>
      <c r="H84" s="207"/>
      <c r="I84" s="207"/>
      <c r="J84" s="208">
        <f>J289</f>
        <v>0</v>
      </c>
      <c r="L84" s="205"/>
    </row>
    <row r="85" spans="2:12" s="171" customFormat="1" ht="19.899999999999999" customHeight="1">
      <c r="B85" s="205"/>
      <c r="D85" s="206" t="s">
        <v>249</v>
      </c>
      <c r="E85" s="207"/>
      <c r="F85" s="207"/>
      <c r="G85" s="207"/>
      <c r="H85" s="207"/>
      <c r="I85" s="207"/>
      <c r="J85" s="208">
        <f>J302</f>
        <v>0</v>
      </c>
      <c r="L85" s="205"/>
    </row>
    <row r="86" spans="2:12" s="171" customFormat="1" ht="14.85" customHeight="1">
      <c r="B86" s="205"/>
      <c r="D86" s="206" t="s">
        <v>250</v>
      </c>
      <c r="E86" s="207"/>
      <c r="F86" s="207"/>
      <c r="G86" s="207"/>
      <c r="H86" s="207"/>
      <c r="I86" s="207"/>
      <c r="J86" s="208">
        <f>J316</f>
        <v>0</v>
      </c>
      <c r="L86" s="205"/>
    </row>
    <row r="87" spans="2:12" s="171" customFormat="1" ht="19.899999999999999" customHeight="1">
      <c r="B87" s="205"/>
      <c r="D87" s="206" t="s">
        <v>251</v>
      </c>
      <c r="E87" s="207"/>
      <c r="F87" s="207"/>
      <c r="G87" s="207"/>
      <c r="H87" s="207"/>
      <c r="I87" s="207"/>
      <c r="J87" s="208">
        <f>J335</f>
        <v>0</v>
      </c>
      <c r="L87" s="205"/>
    </row>
    <row r="88" spans="2:12" s="171" customFormat="1" ht="19.899999999999999" customHeight="1">
      <c r="B88" s="205"/>
      <c r="D88" s="206" t="s">
        <v>252</v>
      </c>
      <c r="E88" s="207"/>
      <c r="F88" s="207"/>
      <c r="G88" s="207"/>
      <c r="H88" s="207"/>
      <c r="I88" s="207"/>
      <c r="J88" s="208">
        <f>J378</f>
        <v>0</v>
      </c>
      <c r="L88" s="205"/>
    </row>
    <row r="89" spans="2:12" s="1" customFormat="1" ht="21.75" customHeight="1">
      <c r="B89" s="14"/>
      <c r="L89" s="14"/>
    </row>
    <row r="90" spans="2:12" s="1" customFormat="1" ht="6.95" customHeight="1">
      <c r="B90" s="15"/>
      <c r="C90" s="16"/>
      <c r="D90" s="16"/>
      <c r="E90" s="16"/>
      <c r="F90" s="16"/>
      <c r="G90" s="16"/>
      <c r="H90" s="16"/>
      <c r="I90" s="16"/>
      <c r="J90" s="16"/>
      <c r="K90" s="16"/>
      <c r="L90" s="14"/>
    </row>
    <row r="94" spans="2:12" s="1" customFormat="1" ht="6.95" customHeight="1">
      <c r="B94" s="132"/>
      <c r="C94" s="133"/>
      <c r="D94" s="133"/>
      <c r="E94" s="133"/>
      <c r="F94" s="133"/>
      <c r="G94" s="133"/>
      <c r="H94" s="133"/>
      <c r="I94" s="133"/>
      <c r="J94" s="133"/>
      <c r="K94" s="133"/>
      <c r="L94" s="14"/>
    </row>
    <row r="95" spans="2:12" s="1" customFormat="1" ht="24.95" customHeight="1">
      <c r="B95" s="14"/>
      <c r="C95" s="8" t="s">
        <v>253</v>
      </c>
      <c r="L95" s="14"/>
    </row>
    <row r="96" spans="2:12" s="1" customFormat="1" ht="6.95" customHeight="1">
      <c r="B96" s="14"/>
      <c r="L96" s="14"/>
    </row>
    <row r="97" spans="2:63" s="1" customFormat="1" ht="12" customHeight="1">
      <c r="B97" s="14"/>
      <c r="C97" s="11" t="s">
        <v>17</v>
      </c>
      <c r="L97" s="14"/>
    </row>
    <row r="98" spans="2:63" s="1" customFormat="1" ht="16.5" customHeight="1">
      <c r="B98" s="14"/>
      <c r="E98" s="333" t="str">
        <f>E7</f>
        <v>Rekonstrukce sociálního zařízení včetně rozvodů vody a kanalizace</v>
      </c>
      <c r="F98" s="334"/>
      <c r="G98" s="334"/>
      <c r="H98" s="334"/>
      <c r="L98" s="14"/>
    </row>
    <row r="99" spans="2:63" ht="12" customHeight="1">
      <c r="B99" s="7"/>
      <c r="C99" s="11" t="s">
        <v>203</v>
      </c>
      <c r="L99" s="7"/>
    </row>
    <row r="100" spans="2:63" s="1" customFormat="1" ht="16.5" customHeight="1">
      <c r="B100" s="14"/>
      <c r="E100" s="333" t="s">
        <v>207</v>
      </c>
      <c r="F100" s="332"/>
      <c r="G100" s="332"/>
      <c r="H100" s="332"/>
      <c r="L100" s="14"/>
    </row>
    <row r="101" spans="2:63" s="1" customFormat="1" ht="12" customHeight="1">
      <c r="B101" s="14"/>
      <c r="C101" s="11" t="s">
        <v>211</v>
      </c>
      <c r="L101" s="14"/>
    </row>
    <row r="102" spans="2:63" s="1" customFormat="1" ht="16.5" customHeight="1">
      <c r="B102" s="14"/>
      <c r="E102" s="324" t="str">
        <f>E11</f>
        <v>A1 - Větev WC dívky 1 PP</v>
      </c>
      <c r="F102" s="332"/>
      <c r="G102" s="332"/>
      <c r="H102" s="332"/>
      <c r="L102" s="14"/>
    </row>
    <row r="103" spans="2:63" s="1" customFormat="1" ht="6.95" customHeight="1">
      <c r="B103" s="14"/>
      <c r="L103" s="14"/>
    </row>
    <row r="104" spans="2:63" s="1" customFormat="1" ht="12" customHeight="1">
      <c r="B104" s="14"/>
      <c r="C104" s="11" t="s">
        <v>21</v>
      </c>
      <c r="F104" s="121" t="str">
        <f>F14</f>
        <v xml:space="preserve"> </v>
      </c>
      <c r="I104" s="11" t="s">
        <v>23</v>
      </c>
      <c r="J104" s="17">
        <f>IF(J14="","",J14)</f>
        <v>0</v>
      </c>
      <c r="L104" s="14"/>
    </row>
    <row r="105" spans="2:63" s="1" customFormat="1" ht="6.95" customHeight="1">
      <c r="B105" s="14"/>
      <c r="L105" s="14"/>
    </row>
    <row r="106" spans="2:63" s="1" customFormat="1" ht="15.2" customHeight="1">
      <c r="B106" s="14"/>
      <c r="C106" s="11" t="s">
        <v>24</v>
      </c>
      <c r="F106" s="121" t="str">
        <f>E17</f>
        <v xml:space="preserve"> </v>
      </c>
      <c r="I106" s="11" t="s">
        <v>29</v>
      </c>
      <c r="J106" s="196" t="str">
        <f>E23</f>
        <v xml:space="preserve"> </v>
      </c>
      <c r="L106" s="14"/>
    </row>
    <row r="107" spans="2:63" s="1" customFormat="1" ht="15.2" customHeight="1">
      <c r="B107" s="14"/>
      <c r="C107" s="11" t="s">
        <v>27</v>
      </c>
      <c r="F107" s="121" t="str">
        <f>IF(E20="","",E20)</f>
        <v>Vyplň údaj</v>
      </c>
      <c r="I107" s="11" t="s">
        <v>31</v>
      </c>
      <c r="J107" s="196" t="str">
        <f>E26</f>
        <v xml:space="preserve"> </v>
      </c>
      <c r="L107" s="14"/>
    </row>
    <row r="108" spans="2:63" s="1" customFormat="1" ht="10.35" customHeight="1">
      <c r="B108" s="14"/>
      <c r="L108" s="14"/>
    </row>
    <row r="109" spans="2:63" s="2" customFormat="1" ht="29.25" customHeight="1">
      <c r="B109" s="18"/>
      <c r="C109" s="19" t="s">
        <v>254</v>
      </c>
      <c r="D109" s="20" t="s">
        <v>53</v>
      </c>
      <c r="E109" s="20" t="s">
        <v>49</v>
      </c>
      <c r="F109" s="20" t="s">
        <v>50</v>
      </c>
      <c r="G109" s="20" t="s">
        <v>255</v>
      </c>
      <c r="H109" s="20" t="s">
        <v>256</v>
      </c>
      <c r="I109" s="20" t="s">
        <v>257</v>
      </c>
      <c r="J109" s="20" t="s">
        <v>226</v>
      </c>
      <c r="K109" s="21" t="s">
        <v>258</v>
      </c>
      <c r="L109" s="18"/>
      <c r="M109" s="145" t="s">
        <v>3</v>
      </c>
      <c r="N109" s="146" t="s">
        <v>38</v>
      </c>
      <c r="O109" s="146" t="s">
        <v>259</v>
      </c>
      <c r="P109" s="146" t="s">
        <v>260</v>
      </c>
      <c r="Q109" s="146" t="s">
        <v>261</v>
      </c>
      <c r="R109" s="146" t="s">
        <v>262</v>
      </c>
      <c r="S109" s="146" t="s">
        <v>263</v>
      </c>
      <c r="T109" s="147" t="s">
        <v>264</v>
      </c>
    </row>
    <row r="110" spans="2:63" s="1" customFormat="1" ht="22.9" customHeight="1">
      <c r="B110" s="14"/>
      <c r="C110" s="151" t="s">
        <v>265</v>
      </c>
      <c r="J110" s="209">
        <f>BK110</f>
        <v>0</v>
      </c>
      <c r="L110" s="14"/>
      <c r="M110" s="148"/>
      <c r="N110" s="140"/>
      <c r="O110" s="140"/>
      <c r="P110" s="210">
        <f>P111+P165+P241</f>
        <v>0</v>
      </c>
      <c r="Q110" s="140"/>
      <c r="R110" s="210">
        <f>R111+R165+R241</f>
        <v>4.2561268750159993</v>
      </c>
      <c r="S110" s="140"/>
      <c r="T110" s="211">
        <f>T111+T165+T241</f>
        <v>7.3090656400000009</v>
      </c>
      <c r="AT110" s="4" t="s">
        <v>67</v>
      </c>
      <c r="AU110" s="4" t="s">
        <v>227</v>
      </c>
      <c r="BK110" s="212">
        <f>BK111+BK165+BK241</f>
        <v>0</v>
      </c>
    </row>
    <row r="111" spans="2:63" s="214" customFormat="1" ht="25.9" customHeight="1">
      <c r="B111" s="213"/>
      <c r="D111" s="215" t="s">
        <v>67</v>
      </c>
      <c r="E111" s="216" t="s">
        <v>266</v>
      </c>
      <c r="F111" s="216" t="s">
        <v>267</v>
      </c>
      <c r="J111" s="217">
        <f>BK111</f>
        <v>0</v>
      </c>
      <c r="L111" s="213"/>
      <c r="M111" s="218"/>
      <c r="P111" s="219">
        <f>P112+P121+P134+P149+P155</f>
        <v>0</v>
      </c>
      <c r="R111" s="219">
        <f>R112+R121+R134+R149+R155</f>
        <v>9.0058816000000003E-5</v>
      </c>
      <c r="T111" s="220">
        <f>T112+T121+T134+T149+T155</f>
        <v>7.3076960000000009</v>
      </c>
      <c r="AR111" s="215" t="s">
        <v>75</v>
      </c>
      <c r="AT111" s="221" t="s">
        <v>67</v>
      </c>
      <c r="AU111" s="221" t="s">
        <v>68</v>
      </c>
      <c r="AY111" s="215" t="s">
        <v>268</v>
      </c>
      <c r="BK111" s="222">
        <f>BK112+BK121+BK134+BK149+BK155</f>
        <v>0</v>
      </c>
    </row>
    <row r="112" spans="2:63" s="214" customFormat="1" ht="22.9" customHeight="1">
      <c r="B112" s="213"/>
      <c r="D112" s="215" t="s">
        <v>67</v>
      </c>
      <c r="E112" s="223" t="s">
        <v>269</v>
      </c>
      <c r="F112" s="223" t="s">
        <v>270</v>
      </c>
      <c r="J112" s="224">
        <f>BK112</f>
        <v>0</v>
      </c>
      <c r="L112" s="213"/>
      <c r="M112" s="218"/>
      <c r="P112" s="219">
        <f>SUM(P113:P120)</f>
        <v>0</v>
      </c>
      <c r="R112" s="219">
        <f>SUM(R113:R120)</f>
        <v>9.0058816000000003E-5</v>
      </c>
      <c r="T112" s="220">
        <f>SUM(T113:T120)</f>
        <v>0.65233000000000008</v>
      </c>
      <c r="AR112" s="215" t="s">
        <v>75</v>
      </c>
      <c r="AT112" s="221" t="s">
        <v>67</v>
      </c>
      <c r="AU112" s="221" t="s">
        <v>75</v>
      </c>
      <c r="AY112" s="215" t="s">
        <v>268</v>
      </c>
      <c r="BK112" s="222">
        <f>SUM(BK113:BK120)</f>
        <v>0</v>
      </c>
    </row>
    <row r="113" spans="2:65" s="1" customFormat="1" ht="44.25" customHeight="1">
      <c r="B113" s="14"/>
      <c r="C113" s="225" t="s">
        <v>75</v>
      </c>
      <c r="D113" s="225" t="s">
        <v>271</v>
      </c>
      <c r="E113" s="226" t="s">
        <v>272</v>
      </c>
      <c r="F113" s="227" t="s">
        <v>273</v>
      </c>
      <c r="G113" s="228" t="s">
        <v>184</v>
      </c>
      <c r="H113" s="229">
        <v>18.638000000000002</v>
      </c>
      <c r="I113" s="22"/>
      <c r="J113" s="231">
        <f>ROUND(I113*H113,2)</f>
        <v>0</v>
      </c>
      <c r="K113" s="227" t="s">
        <v>274</v>
      </c>
      <c r="L113" s="14"/>
      <c r="M113" s="232" t="s">
        <v>3</v>
      </c>
      <c r="N113" s="233" t="s">
        <v>39</v>
      </c>
      <c r="P113" s="234">
        <f>O113*H113</f>
        <v>0</v>
      </c>
      <c r="Q113" s="234">
        <v>0</v>
      </c>
      <c r="R113" s="234">
        <f>Q113*H113</f>
        <v>0</v>
      </c>
      <c r="S113" s="234">
        <v>3.5000000000000003E-2</v>
      </c>
      <c r="T113" s="235">
        <f>S113*H113</f>
        <v>0.65233000000000008</v>
      </c>
      <c r="AR113" s="236" t="s">
        <v>275</v>
      </c>
      <c r="AT113" s="236" t="s">
        <v>271</v>
      </c>
      <c r="AU113" s="236" t="s">
        <v>77</v>
      </c>
      <c r="AY113" s="4" t="s">
        <v>268</v>
      </c>
      <c r="BE113" s="237">
        <f>IF(N113="základní",J113,0)</f>
        <v>0</v>
      </c>
      <c r="BF113" s="237">
        <f>IF(N113="snížená",J113,0)</f>
        <v>0</v>
      </c>
      <c r="BG113" s="237">
        <f>IF(N113="zákl. přenesená",J113,0)</f>
        <v>0</v>
      </c>
      <c r="BH113" s="237">
        <f>IF(N113="sníž. přenesená",J113,0)</f>
        <v>0</v>
      </c>
      <c r="BI113" s="237">
        <f>IF(N113="nulová",J113,0)</f>
        <v>0</v>
      </c>
      <c r="BJ113" s="4" t="s">
        <v>75</v>
      </c>
      <c r="BK113" s="237">
        <f>ROUND(I113*H113,2)</f>
        <v>0</v>
      </c>
      <c r="BL113" s="4" t="s">
        <v>275</v>
      </c>
      <c r="BM113" s="236" t="s">
        <v>276</v>
      </c>
    </row>
    <row r="114" spans="2:65" s="1" customFormat="1">
      <c r="B114" s="14"/>
      <c r="D114" s="238" t="s">
        <v>277</v>
      </c>
      <c r="F114" s="239" t="s">
        <v>278</v>
      </c>
      <c r="L114" s="14"/>
      <c r="M114" s="240"/>
      <c r="T114" s="142"/>
      <c r="AT114" s="4" t="s">
        <v>277</v>
      </c>
      <c r="AU114" s="4" t="s">
        <v>77</v>
      </c>
    </row>
    <row r="115" spans="2:65" s="242" customFormat="1">
      <c r="B115" s="241"/>
      <c r="D115" s="243" t="s">
        <v>279</v>
      </c>
      <c r="E115" s="244" t="s">
        <v>3</v>
      </c>
      <c r="F115" s="245" t="s">
        <v>182</v>
      </c>
      <c r="H115" s="246">
        <v>18.638000000000002</v>
      </c>
      <c r="L115" s="241"/>
      <c r="M115" s="247"/>
      <c r="T115" s="248"/>
      <c r="AT115" s="244" t="s">
        <v>279</v>
      </c>
      <c r="AU115" s="244" t="s">
        <v>77</v>
      </c>
      <c r="AV115" s="242" t="s">
        <v>77</v>
      </c>
      <c r="AW115" s="242" t="s">
        <v>30</v>
      </c>
      <c r="AX115" s="242" t="s">
        <v>75</v>
      </c>
      <c r="AY115" s="244" t="s">
        <v>268</v>
      </c>
    </row>
    <row r="116" spans="2:65" s="1" customFormat="1" ht="21.75" customHeight="1">
      <c r="B116" s="14"/>
      <c r="C116" s="225" t="s">
        <v>77</v>
      </c>
      <c r="D116" s="225" t="s">
        <v>271</v>
      </c>
      <c r="E116" s="226" t="s">
        <v>280</v>
      </c>
      <c r="F116" s="227" t="s">
        <v>281</v>
      </c>
      <c r="G116" s="228" t="s">
        <v>184</v>
      </c>
      <c r="H116" s="229">
        <v>18.638000000000002</v>
      </c>
      <c r="I116" s="22"/>
      <c r="J116" s="231">
        <f>ROUND(I116*H116,2)</f>
        <v>0</v>
      </c>
      <c r="K116" s="227" t="s">
        <v>274</v>
      </c>
      <c r="L116" s="14"/>
      <c r="M116" s="232" t="s">
        <v>3</v>
      </c>
      <c r="N116" s="233" t="s">
        <v>39</v>
      </c>
      <c r="P116" s="234">
        <f>O116*H116</f>
        <v>0</v>
      </c>
      <c r="Q116" s="234">
        <v>3.472E-6</v>
      </c>
      <c r="R116" s="234">
        <f>Q116*H116</f>
        <v>6.471113600000001E-5</v>
      </c>
      <c r="S116" s="234">
        <v>0</v>
      </c>
      <c r="T116" s="235">
        <f>S116*H116</f>
        <v>0</v>
      </c>
      <c r="AR116" s="236" t="s">
        <v>275</v>
      </c>
      <c r="AT116" s="236" t="s">
        <v>271</v>
      </c>
      <c r="AU116" s="236" t="s">
        <v>77</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275</v>
      </c>
      <c r="BM116" s="236" t="s">
        <v>282</v>
      </c>
    </row>
    <row r="117" spans="2:65" s="1" customFormat="1">
      <c r="B117" s="14"/>
      <c r="D117" s="238" t="s">
        <v>277</v>
      </c>
      <c r="F117" s="239" t="s">
        <v>283</v>
      </c>
      <c r="L117" s="14"/>
      <c r="M117" s="240"/>
      <c r="T117" s="142"/>
      <c r="AT117" s="4" t="s">
        <v>277</v>
      </c>
      <c r="AU117" s="4" t="s">
        <v>77</v>
      </c>
    </row>
    <row r="118" spans="2:65" s="242" customFormat="1">
      <c r="B118" s="241"/>
      <c r="D118" s="243" t="s">
        <v>279</v>
      </c>
      <c r="E118" s="244" t="s">
        <v>3</v>
      </c>
      <c r="F118" s="245" t="s">
        <v>182</v>
      </c>
      <c r="H118" s="246">
        <v>18.638000000000002</v>
      </c>
      <c r="L118" s="241"/>
      <c r="M118" s="247"/>
      <c r="T118" s="248"/>
      <c r="AT118" s="244" t="s">
        <v>279</v>
      </c>
      <c r="AU118" s="244" t="s">
        <v>77</v>
      </c>
      <c r="AV118" s="242" t="s">
        <v>77</v>
      </c>
      <c r="AW118" s="242" t="s">
        <v>30</v>
      </c>
      <c r="AX118" s="242" t="s">
        <v>75</v>
      </c>
      <c r="AY118" s="244" t="s">
        <v>268</v>
      </c>
    </row>
    <row r="119" spans="2:65" s="1" customFormat="1" ht="24.2" customHeight="1">
      <c r="B119" s="14"/>
      <c r="C119" s="225" t="s">
        <v>186</v>
      </c>
      <c r="D119" s="225" t="s">
        <v>271</v>
      </c>
      <c r="E119" s="226" t="s">
        <v>284</v>
      </c>
      <c r="F119" s="227" t="s">
        <v>285</v>
      </c>
      <c r="G119" s="228" t="s">
        <v>184</v>
      </c>
      <c r="H119" s="229">
        <v>18.638000000000002</v>
      </c>
      <c r="I119" s="22"/>
      <c r="J119" s="231">
        <f>ROUND(I119*H119,2)</f>
        <v>0</v>
      </c>
      <c r="K119" s="227" t="s">
        <v>274</v>
      </c>
      <c r="L119" s="14"/>
      <c r="M119" s="232" t="s">
        <v>3</v>
      </c>
      <c r="N119" s="233" t="s">
        <v>39</v>
      </c>
      <c r="P119" s="234">
        <f>O119*H119</f>
        <v>0</v>
      </c>
      <c r="Q119" s="234">
        <v>1.3599999999999999E-6</v>
      </c>
      <c r="R119" s="234">
        <f>Q119*H119</f>
        <v>2.534768E-5</v>
      </c>
      <c r="S119" s="234">
        <v>0</v>
      </c>
      <c r="T119" s="235">
        <f>S119*H119</f>
        <v>0</v>
      </c>
      <c r="AR119" s="236" t="s">
        <v>275</v>
      </c>
      <c r="AT119" s="236" t="s">
        <v>271</v>
      </c>
      <c r="AU119" s="236" t="s">
        <v>77</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275</v>
      </c>
      <c r="BM119" s="236" t="s">
        <v>286</v>
      </c>
    </row>
    <row r="120" spans="2:65" s="1" customFormat="1">
      <c r="B120" s="14"/>
      <c r="D120" s="238" t="s">
        <v>277</v>
      </c>
      <c r="F120" s="239" t="s">
        <v>287</v>
      </c>
      <c r="L120" s="14"/>
      <c r="M120" s="240"/>
      <c r="T120" s="142"/>
      <c r="AT120" s="4" t="s">
        <v>277</v>
      </c>
      <c r="AU120" s="4" t="s">
        <v>77</v>
      </c>
    </row>
    <row r="121" spans="2:65" s="214" customFormat="1" ht="22.9" customHeight="1">
      <c r="B121" s="213"/>
      <c r="D121" s="215" t="s">
        <v>67</v>
      </c>
      <c r="E121" s="223" t="s">
        <v>288</v>
      </c>
      <c r="F121" s="223" t="s">
        <v>289</v>
      </c>
      <c r="J121" s="224">
        <f>BK121</f>
        <v>0</v>
      </c>
      <c r="L121" s="213"/>
      <c r="M121" s="218"/>
      <c r="P121" s="219">
        <f>SUM(P122:P133)</f>
        <v>0</v>
      </c>
      <c r="R121" s="219">
        <f>SUM(R122:R133)</f>
        <v>0</v>
      </c>
      <c r="T121" s="220">
        <f>SUM(T122:T133)</f>
        <v>0.62434400000000001</v>
      </c>
      <c r="AR121" s="215" t="s">
        <v>75</v>
      </c>
      <c r="AT121" s="221" t="s">
        <v>67</v>
      </c>
      <c r="AU121" s="221" t="s">
        <v>75</v>
      </c>
      <c r="AY121" s="215" t="s">
        <v>268</v>
      </c>
      <c r="BK121" s="222">
        <f>SUM(BK122:BK133)</f>
        <v>0</v>
      </c>
    </row>
    <row r="122" spans="2:65" s="1" customFormat="1" ht="37.9" customHeight="1">
      <c r="B122" s="14"/>
      <c r="C122" s="225" t="s">
        <v>275</v>
      </c>
      <c r="D122" s="225" t="s">
        <v>271</v>
      </c>
      <c r="E122" s="226" t="s">
        <v>290</v>
      </c>
      <c r="F122" s="227" t="s">
        <v>291</v>
      </c>
      <c r="G122" s="228" t="s">
        <v>184</v>
      </c>
      <c r="H122" s="229">
        <v>7.819</v>
      </c>
      <c r="I122" s="22"/>
      <c r="J122" s="231">
        <f>ROUND(I122*H122,2)</f>
        <v>0</v>
      </c>
      <c r="K122" s="227" t="s">
        <v>274</v>
      </c>
      <c r="L122" s="14"/>
      <c r="M122" s="232" t="s">
        <v>3</v>
      </c>
      <c r="N122" s="233" t="s">
        <v>39</v>
      </c>
      <c r="P122" s="234">
        <f>O122*H122</f>
        <v>0</v>
      </c>
      <c r="Q122" s="234">
        <v>0</v>
      </c>
      <c r="R122" s="234">
        <f>Q122*H122</f>
        <v>0</v>
      </c>
      <c r="S122" s="234">
        <v>7.5999999999999998E-2</v>
      </c>
      <c r="T122" s="235">
        <f>S122*H122</f>
        <v>0.59424399999999999</v>
      </c>
      <c r="AR122" s="236" t="s">
        <v>292</v>
      </c>
      <c r="AT122" s="236" t="s">
        <v>271</v>
      </c>
      <c r="AU122" s="236" t="s">
        <v>77</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292</v>
      </c>
      <c r="BM122" s="236" t="s">
        <v>293</v>
      </c>
    </row>
    <row r="123" spans="2:65" s="1" customFormat="1">
      <c r="B123" s="14"/>
      <c r="D123" s="238" t="s">
        <v>277</v>
      </c>
      <c r="F123" s="239" t="s">
        <v>294</v>
      </c>
      <c r="L123" s="14"/>
      <c r="M123" s="240"/>
      <c r="T123" s="142"/>
      <c r="AT123" s="4" t="s">
        <v>277</v>
      </c>
      <c r="AU123" s="4" t="s">
        <v>77</v>
      </c>
    </row>
    <row r="124" spans="2:65" s="242" customFormat="1">
      <c r="B124" s="241"/>
      <c r="D124" s="243" t="s">
        <v>279</v>
      </c>
      <c r="E124" s="244" t="s">
        <v>3</v>
      </c>
      <c r="F124" s="245" t="s">
        <v>295</v>
      </c>
      <c r="H124" s="246">
        <v>1.7809999999999999</v>
      </c>
      <c r="L124" s="241"/>
      <c r="M124" s="247"/>
      <c r="T124" s="248"/>
      <c r="AT124" s="244" t="s">
        <v>279</v>
      </c>
      <c r="AU124" s="244" t="s">
        <v>77</v>
      </c>
      <c r="AV124" s="242" t="s">
        <v>77</v>
      </c>
      <c r="AW124" s="242" t="s">
        <v>30</v>
      </c>
      <c r="AX124" s="242" t="s">
        <v>68</v>
      </c>
      <c r="AY124" s="244" t="s">
        <v>268</v>
      </c>
    </row>
    <row r="125" spans="2:65" s="242" customFormat="1">
      <c r="B125" s="241"/>
      <c r="D125" s="243" t="s">
        <v>279</v>
      </c>
      <c r="E125" s="244" t="s">
        <v>3</v>
      </c>
      <c r="F125" s="245" t="s">
        <v>296</v>
      </c>
      <c r="H125" s="246">
        <v>1.796</v>
      </c>
      <c r="L125" s="241"/>
      <c r="M125" s="247"/>
      <c r="T125" s="248"/>
      <c r="AT125" s="244" t="s">
        <v>279</v>
      </c>
      <c r="AU125" s="244" t="s">
        <v>77</v>
      </c>
      <c r="AV125" s="242" t="s">
        <v>77</v>
      </c>
      <c r="AW125" s="242" t="s">
        <v>30</v>
      </c>
      <c r="AX125" s="242" t="s">
        <v>68</v>
      </c>
      <c r="AY125" s="244" t="s">
        <v>268</v>
      </c>
    </row>
    <row r="126" spans="2:65" s="242" customFormat="1">
      <c r="B126" s="241"/>
      <c r="D126" s="243" t="s">
        <v>279</v>
      </c>
      <c r="E126" s="244" t="s">
        <v>3</v>
      </c>
      <c r="F126" s="245" t="s">
        <v>297</v>
      </c>
      <c r="H126" s="246">
        <v>4.242</v>
      </c>
      <c r="L126" s="241"/>
      <c r="M126" s="247"/>
      <c r="T126" s="248"/>
      <c r="AT126" s="244" t="s">
        <v>279</v>
      </c>
      <c r="AU126" s="244" t="s">
        <v>77</v>
      </c>
      <c r="AV126" s="242" t="s">
        <v>77</v>
      </c>
      <c r="AW126" s="242" t="s">
        <v>30</v>
      </c>
      <c r="AX126" s="242" t="s">
        <v>68</v>
      </c>
      <c r="AY126" s="244" t="s">
        <v>268</v>
      </c>
    </row>
    <row r="127" spans="2:65" s="250" customFormat="1">
      <c r="B127" s="249"/>
      <c r="D127" s="243" t="s">
        <v>279</v>
      </c>
      <c r="E127" s="251" t="s">
        <v>3</v>
      </c>
      <c r="F127" s="252" t="s">
        <v>298</v>
      </c>
      <c r="H127" s="253">
        <v>7.819</v>
      </c>
      <c r="L127" s="249"/>
      <c r="M127" s="254"/>
      <c r="T127" s="255"/>
      <c r="AT127" s="251" t="s">
        <v>279</v>
      </c>
      <c r="AU127" s="251" t="s">
        <v>77</v>
      </c>
      <c r="AV127" s="250" t="s">
        <v>275</v>
      </c>
      <c r="AW127" s="250" t="s">
        <v>30</v>
      </c>
      <c r="AX127" s="250" t="s">
        <v>75</v>
      </c>
      <c r="AY127" s="251" t="s">
        <v>268</v>
      </c>
    </row>
    <row r="128" spans="2:65" s="1" customFormat="1" ht="16.5" customHeight="1">
      <c r="B128" s="14"/>
      <c r="C128" s="225" t="s">
        <v>299</v>
      </c>
      <c r="D128" s="225" t="s">
        <v>271</v>
      </c>
      <c r="E128" s="226" t="s">
        <v>300</v>
      </c>
      <c r="F128" s="227" t="s">
        <v>301</v>
      </c>
      <c r="G128" s="228" t="s">
        <v>302</v>
      </c>
      <c r="H128" s="229">
        <v>2</v>
      </c>
      <c r="I128" s="22"/>
      <c r="J128" s="231">
        <f>ROUND(I128*H128,2)</f>
        <v>0</v>
      </c>
      <c r="K128" s="227" t="s">
        <v>303</v>
      </c>
      <c r="L128" s="14"/>
      <c r="M128" s="232" t="s">
        <v>3</v>
      </c>
      <c r="N128" s="233" t="s">
        <v>39</v>
      </c>
      <c r="P128" s="234">
        <f>O128*H128</f>
        <v>0</v>
      </c>
      <c r="Q128" s="234">
        <v>0</v>
      </c>
      <c r="R128" s="234">
        <f>Q128*H128</f>
        <v>0</v>
      </c>
      <c r="S128" s="234">
        <v>0.01</v>
      </c>
      <c r="T128" s="235">
        <f>S128*H128</f>
        <v>0.02</v>
      </c>
      <c r="AR128" s="236" t="s">
        <v>292</v>
      </c>
      <c r="AT128" s="236" t="s">
        <v>271</v>
      </c>
      <c r="AU128" s="236" t="s">
        <v>77</v>
      </c>
      <c r="AY128" s="4" t="s">
        <v>268</v>
      </c>
      <c r="BE128" s="237">
        <f>IF(N128="základní",J128,0)</f>
        <v>0</v>
      </c>
      <c r="BF128" s="237">
        <f>IF(N128="snížená",J128,0)</f>
        <v>0</v>
      </c>
      <c r="BG128" s="237">
        <f>IF(N128="zákl. přenesená",J128,0)</f>
        <v>0</v>
      </c>
      <c r="BH128" s="237">
        <f>IF(N128="sníž. přenesená",J128,0)</f>
        <v>0</v>
      </c>
      <c r="BI128" s="237">
        <f>IF(N128="nulová",J128,0)</f>
        <v>0</v>
      </c>
      <c r="BJ128" s="4" t="s">
        <v>75</v>
      </c>
      <c r="BK128" s="237">
        <f>ROUND(I128*H128,2)</f>
        <v>0</v>
      </c>
      <c r="BL128" s="4" t="s">
        <v>292</v>
      </c>
      <c r="BM128" s="236" t="s">
        <v>304</v>
      </c>
    </row>
    <row r="129" spans="2:65" s="1" customFormat="1" ht="16.5" customHeight="1">
      <c r="B129" s="14"/>
      <c r="C129" s="225" t="s">
        <v>305</v>
      </c>
      <c r="D129" s="225" t="s">
        <v>271</v>
      </c>
      <c r="E129" s="226" t="s">
        <v>306</v>
      </c>
      <c r="F129" s="227" t="s">
        <v>307</v>
      </c>
      <c r="G129" s="228" t="s">
        <v>308</v>
      </c>
      <c r="H129" s="229">
        <v>3</v>
      </c>
      <c r="I129" s="22"/>
      <c r="J129" s="231">
        <f>ROUND(I129*H129,2)</f>
        <v>0</v>
      </c>
      <c r="K129" s="227" t="s">
        <v>303</v>
      </c>
      <c r="L129" s="14"/>
      <c r="M129" s="232" t="s">
        <v>3</v>
      </c>
      <c r="N129" s="233" t="s">
        <v>39</v>
      </c>
      <c r="P129" s="234">
        <f>O129*H129</f>
        <v>0</v>
      </c>
      <c r="Q129" s="234">
        <v>0</v>
      </c>
      <c r="R129" s="234">
        <f>Q129*H129</f>
        <v>0</v>
      </c>
      <c r="S129" s="234">
        <v>0</v>
      </c>
      <c r="T129" s="235">
        <f>S129*H129</f>
        <v>0</v>
      </c>
      <c r="AR129" s="236" t="s">
        <v>292</v>
      </c>
      <c r="AT129" s="236" t="s">
        <v>271</v>
      </c>
      <c r="AU129" s="236" t="s">
        <v>77</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292</v>
      </c>
      <c r="BM129" s="236" t="s">
        <v>309</v>
      </c>
    </row>
    <row r="130" spans="2:65" s="1" customFormat="1" ht="24.2" customHeight="1">
      <c r="B130" s="14"/>
      <c r="C130" s="225" t="s">
        <v>310</v>
      </c>
      <c r="D130" s="225" t="s">
        <v>271</v>
      </c>
      <c r="E130" s="226" t="s">
        <v>311</v>
      </c>
      <c r="F130" s="227" t="s">
        <v>312</v>
      </c>
      <c r="G130" s="228" t="s">
        <v>308</v>
      </c>
      <c r="H130" s="229">
        <v>2</v>
      </c>
      <c r="I130" s="22"/>
      <c r="J130" s="231">
        <f>ROUND(I130*H130,2)</f>
        <v>0</v>
      </c>
      <c r="K130" s="227" t="s">
        <v>303</v>
      </c>
      <c r="L130" s="14"/>
      <c r="M130" s="232" t="s">
        <v>3</v>
      </c>
      <c r="N130" s="233" t="s">
        <v>39</v>
      </c>
      <c r="P130" s="234">
        <f>O130*H130</f>
        <v>0</v>
      </c>
      <c r="Q130" s="234">
        <v>0</v>
      </c>
      <c r="R130" s="234">
        <f>Q130*H130</f>
        <v>0</v>
      </c>
      <c r="S130" s="234">
        <v>5.0000000000000001E-3</v>
      </c>
      <c r="T130" s="235">
        <f>S130*H130</f>
        <v>0.01</v>
      </c>
      <c r="AR130" s="236" t="s">
        <v>292</v>
      </c>
      <c r="AT130" s="236" t="s">
        <v>271</v>
      </c>
      <c r="AU130" s="236" t="s">
        <v>77</v>
      </c>
      <c r="AY130" s="4" t="s">
        <v>268</v>
      </c>
      <c r="BE130" s="237">
        <f>IF(N130="základní",J130,0)</f>
        <v>0</v>
      </c>
      <c r="BF130" s="237">
        <f>IF(N130="snížená",J130,0)</f>
        <v>0</v>
      </c>
      <c r="BG130" s="237">
        <f>IF(N130="zákl. přenesená",J130,0)</f>
        <v>0</v>
      </c>
      <c r="BH130" s="237">
        <f>IF(N130="sníž. přenesená",J130,0)</f>
        <v>0</v>
      </c>
      <c r="BI130" s="237">
        <f>IF(N130="nulová",J130,0)</f>
        <v>0</v>
      </c>
      <c r="BJ130" s="4" t="s">
        <v>75</v>
      </c>
      <c r="BK130" s="237">
        <f>ROUND(I130*H130,2)</f>
        <v>0</v>
      </c>
      <c r="BL130" s="4" t="s">
        <v>292</v>
      </c>
      <c r="BM130" s="236" t="s">
        <v>313</v>
      </c>
    </row>
    <row r="131" spans="2:65" s="1" customFormat="1" ht="24.2" customHeight="1">
      <c r="B131" s="14"/>
      <c r="C131" s="225" t="s">
        <v>314</v>
      </c>
      <c r="D131" s="225" t="s">
        <v>271</v>
      </c>
      <c r="E131" s="226" t="s">
        <v>315</v>
      </c>
      <c r="F131" s="227" t="s">
        <v>316</v>
      </c>
      <c r="G131" s="228" t="s">
        <v>317</v>
      </c>
      <c r="H131" s="229">
        <v>2</v>
      </c>
      <c r="I131" s="22"/>
      <c r="J131" s="231">
        <f>ROUND(I131*H131,2)</f>
        <v>0</v>
      </c>
      <c r="K131" s="227" t="s">
        <v>274</v>
      </c>
      <c r="L131" s="14"/>
      <c r="M131" s="232" t="s">
        <v>3</v>
      </c>
      <c r="N131" s="233" t="s">
        <v>39</v>
      </c>
      <c r="P131" s="234">
        <f>O131*H131</f>
        <v>0</v>
      </c>
      <c r="Q131" s="234">
        <v>0</v>
      </c>
      <c r="R131" s="234">
        <f>Q131*H131</f>
        <v>0</v>
      </c>
      <c r="S131" s="234">
        <v>5.0000000000000002E-5</v>
      </c>
      <c r="T131" s="235">
        <f>S131*H131</f>
        <v>1E-4</v>
      </c>
      <c r="AR131" s="236" t="s">
        <v>292</v>
      </c>
      <c r="AT131" s="236" t="s">
        <v>271</v>
      </c>
      <c r="AU131" s="236" t="s">
        <v>77</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292</v>
      </c>
      <c r="BM131" s="236" t="s">
        <v>318</v>
      </c>
    </row>
    <row r="132" spans="2:65" s="1" customFormat="1">
      <c r="B132" s="14"/>
      <c r="D132" s="238" t="s">
        <v>277</v>
      </c>
      <c r="F132" s="239" t="s">
        <v>319</v>
      </c>
      <c r="L132" s="14"/>
      <c r="M132" s="240"/>
      <c r="T132" s="142"/>
      <c r="AT132" s="4" t="s">
        <v>277</v>
      </c>
      <c r="AU132" s="4" t="s">
        <v>77</v>
      </c>
    </row>
    <row r="133" spans="2:65" s="242" customFormat="1">
      <c r="B133" s="241"/>
      <c r="D133" s="243" t="s">
        <v>279</v>
      </c>
      <c r="E133" s="244" t="s">
        <v>3</v>
      </c>
      <c r="F133" s="245" t="s">
        <v>320</v>
      </c>
      <c r="H133" s="246">
        <v>2</v>
      </c>
      <c r="L133" s="241"/>
      <c r="M133" s="247"/>
      <c r="T133" s="248"/>
      <c r="AT133" s="244" t="s">
        <v>279</v>
      </c>
      <c r="AU133" s="244" t="s">
        <v>77</v>
      </c>
      <c r="AV133" s="242" t="s">
        <v>77</v>
      </c>
      <c r="AW133" s="242" t="s">
        <v>30</v>
      </c>
      <c r="AX133" s="242" t="s">
        <v>75</v>
      </c>
      <c r="AY133" s="244" t="s">
        <v>268</v>
      </c>
    </row>
    <row r="134" spans="2:65" s="214" customFormat="1" ht="22.9" customHeight="1">
      <c r="B134" s="213"/>
      <c r="D134" s="215" t="s">
        <v>67</v>
      </c>
      <c r="E134" s="223" t="s">
        <v>321</v>
      </c>
      <c r="F134" s="223" t="s">
        <v>322</v>
      </c>
      <c r="J134" s="224">
        <f>BK134</f>
        <v>0</v>
      </c>
      <c r="L134" s="213"/>
      <c r="M134" s="218"/>
      <c r="P134" s="219">
        <f>SUM(P135:P148)</f>
        <v>0</v>
      </c>
      <c r="R134" s="219">
        <f>SUM(R135:R148)</f>
        <v>0</v>
      </c>
      <c r="T134" s="220">
        <f>SUM(T135:T148)</f>
        <v>4.4997260000000008</v>
      </c>
      <c r="AR134" s="215" t="s">
        <v>75</v>
      </c>
      <c r="AT134" s="221" t="s">
        <v>67</v>
      </c>
      <c r="AU134" s="221" t="s">
        <v>75</v>
      </c>
      <c r="AY134" s="215" t="s">
        <v>268</v>
      </c>
      <c r="BK134" s="222">
        <f>SUM(BK135:BK148)</f>
        <v>0</v>
      </c>
    </row>
    <row r="135" spans="2:65" s="1" customFormat="1" ht="37.9" customHeight="1">
      <c r="B135" s="14"/>
      <c r="C135" s="225" t="s">
        <v>323</v>
      </c>
      <c r="D135" s="225" t="s">
        <v>271</v>
      </c>
      <c r="E135" s="226" t="s">
        <v>324</v>
      </c>
      <c r="F135" s="227" t="s">
        <v>325</v>
      </c>
      <c r="G135" s="228" t="s">
        <v>184</v>
      </c>
      <c r="H135" s="229">
        <v>15.446999999999999</v>
      </c>
      <c r="I135" s="22"/>
      <c r="J135" s="231">
        <f>ROUND(I135*H135,2)</f>
        <v>0</v>
      </c>
      <c r="K135" s="227" t="s">
        <v>274</v>
      </c>
      <c r="L135" s="14"/>
      <c r="M135" s="232" t="s">
        <v>3</v>
      </c>
      <c r="N135" s="233" t="s">
        <v>39</v>
      </c>
      <c r="P135" s="234">
        <f>O135*H135</f>
        <v>0</v>
      </c>
      <c r="Q135" s="234">
        <v>0</v>
      </c>
      <c r="R135" s="234">
        <f>Q135*H135</f>
        <v>0</v>
      </c>
      <c r="S135" s="234">
        <v>4.5999999999999999E-2</v>
      </c>
      <c r="T135" s="235">
        <f>S135*H135</f>
        <v>0.71056199999999992</v>
      </c>
      <c r="AR135" s="236" t="s">
        <v>275</v>
      </c>
      <c r="AT135" s="236" t="s">
        <v>271</v>
      </c>
      <c r="AU135" s="236" t="s">
        <v>77</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275</v>
      </c>
      <c r="BM135" s="236" t="s">
        <v>326</v>
      </c>
    </row>
    <row r="136" spans="2:65" s="1" customFormat="1">
      <c r="B136" s="14"/>
      <c r="D136" s="238" t="s">
        <v>277</v>
      </c>
      <c r="F136" s="239" t="s">
        <v>327</v>
      </c>
      <c r="L136" s="14"/>
      <c r="M136" s="240"/>
      <c r="T136" s="142"/>
      <c r="AT136" s="4" t="s">
        <v>277</v>
      </c>
      <c r="AU136" s="4" t="s">
        <v>77</v>
      </c>
    </row>
    <row r="137" spans="2:65" s="257" customFormat="1">
      <c r="B137" s="256"/>
      <c r="D137" s="243" t="s">
        <v>279</v>
      </c>
      <c r="E137" s="258" t="s">
        <v>3</v>
      </c>
      <c r="F137" s="259" t="s">
        <v>328</v>
      </c>
      <c r="H137" s="258" t="s">
        <v>3</v>
      </c>
      <c r="L137" s="256"/>
      <c r="M137" s="260"/>
      <c r="T137" s="261"/>
      <c r="AT137" s="258" t="s">
        <v>279</v>
      </c>
      <c r="AU137" s="258" t="s">
        <v>77</v>
      </c>
      <c r="AV137" s="257" t="s">
        <v>75</v>
      </c>
      <c r="AW137" s="257" t="s">
        <v>30</v>
      </c>
      <c r="AX137" s="257" t="s">
        <v>68</v>
      </c>
      <c r="AY137" s="258" t="s">
        <v>268</v>
      </c>
    </row>
    <row r="138" spans="2:65" s="242" customFormat="1">
      <c r="B138" s="241"/>
      <c r="D138" s="243" t="s">
        <v>279</v>
      </c>
      <c r="E138" s="244" t="s">
        <v>3</v>
      </c>
      <c r="F138" s="245" t="s">
        <v>329</v>
      </c>
      <c r="H138" s="246">
        <v>14.148</v>
      </c>
      <c r="L138" s="241"/>
      <c r="M138" s="247"/>
      <c r="T138" s="248"/>
      <c r="AT138" s="244" t="s">
        <v>279</v>
      </c>
      <c r="AU138" s="244" t="s">
        <v>77</v>
      </c>
      <c r="AV138" s="242" t="s">
        <v>77</v>
      </c>
      <c r="AW138" s="242" t="s">
        <v>30</v>
      </c>
      <c r="AX138" s="242" t="s">
        <v>68</v>
      </c>
      <c r="AY138" s="244" t="s">
        <v>268</v>
      </c>
    </row>
    <row r="139" spans="2:65" s="257" customFormat="1">
      <c r="B139" s="256"/>
      <c r="D139" s="243" t="s">
        <v>279</v>
      </c>
      <c r="E139" s="258" t="s">
        <v>3</v>
      </c>
      <c r="F139" s="259" t="s">
        <v>330</v>
      </c>
      <c r="H139" s="258" t="s">
        <v>3</v>
      </c>
      <c r="L139" s="256"/>
      <c r="M139" s="260"/>
      <c r="T139" s="261"/>
      <c r="AT139" s="258" t="s">
        <v>279</v>
      </c>
      <c r="AU139" s="258" t="s">
        <v>77</v>
      </c>
      <c r="AV139" s="257" t="s">
        <v>75</v>
      </c>
      <c r="AW139" s="257" t="s">
        <v>30</v>
      </c>
      <c r="AX139" s="257" t="s">
        <v>68</v>
      </c>
      <c r="AY139" s="258" t="s">
        <v>268</v>
      </c>
    </row>
    <row r="140" spans="2:65" s="242" customFormat="1">
      <c r="B140" s="241"/>
      <c r="D140" s="243" t="s">
        <v>279</v>
      </c>
      <c r="E140" s="244" t="s">
        <v>3</v>
      </c>
      <c r="F140" s="245" t="s">
        <v>331</v>
      </c>
      <c r="H140" s="246">
        <v>-0.57499999999999996</v>
      </c>
      <c r="L140" s="241"/>
      <c r="M140" s="247"/>
      <c r="T140" s="248"/>
      <c r="AT140" s="244" t="s">
        <v>279</v>
      </c>
      <c r="AU140" s="244" t="s">
        <v>77</v>
      </c>
      <c r="AV140" s="242" t="s">
        <v>77</v>
      </c>
      <c r="AW140" s="242" t="s">
        <v>30</v>
      </c>
      <c r="AX140" s="242" t="s">
        <v>68</v>
      </c>
      <c r="AY140" s="244" t="s">
        <v>268</v>
      </c>
    </row>
    <row r="141" spans="2:65" s="257" customFormat="1">
      <c r="B141" s="256"/>
      <c r="D141" s="243" t="s">
        <v>279</v>
      </c>
      <c r="E141" s="258" t="s">
        <v>3</v>
      </c>
      <c r="F141" s="259" t="s">
        <v>332</v>
      </c>
      <c r="H141" s="258" t="s">
        <v>3</v>
      </c>
      <c r="L141" s="256"/>
      <c r="M141" s="260"/>
      <c r="T141" s="261"/>
      <c r="AT141" s="258" t="s">
        <v>279</v>
      </c>
      <c r="AU141" s="258" t="s">
        <v>77</v>
      </c>
      <c r="AV141" s="257" t="s">
        <v>75</v>
      </c>
      <c r="AW141" s="257" t="s">
        <v>30</v>
      </c>
      <c r="AX141" s="257" t="s">
        <v>68</v>
      </c>
      <c r="AY141" s="258" t="s">
        <v>268</v>
      </c>
    </row>
    <row r="142" spans="2:65" s="242" customFormat="1">
      <c r="B142" s="241"/>
      <c r="D142" s="243" t="s">
        <v>279</v>
      </c>
      <c r="E142" s="244" t="s">
        <v>3</v>
      </c>
      <c r="F142" s="245" t="s">
        <v>333</v>
      </c>
      <c r="H142" s="246">
        <v>1.8740000000000001</v>
      </c>
      <c r="L142" s="241"/>
      <c r="M142" s="247"/>
      <c r="T142" s="248"/>
      <c r="AT142" s="244" t="s">
        <v>279</v>
      </c>
      <c r="AU142" s="244" t="s">
        <v>77</v>
      </c>
      <c r="AV142" s="242" t="s">
        <v>77</v>
      </c>
      <c r="AW142" s="242" t="s">
        <v>30</v>
      </c>
      <c r="AX142" s="242" t="s">
        <v>68</v>
      </c>
      <c r="AY142" s="244" t="s">
        <v>268</v>
      </c>
    </row>
    <row r="143" spans="2:65" s="250" customFormat="1">
      <c r="B143" s="249"/>
      <c r="D143" s="243" t="s">
        <v>279</v>
      </c>
      <c r="E143" s="251" t="s">
        <v>3</v>
      </c>
      <c r="F143" s="252" t="s">
        <v>298</v>
      </c>
      <c r="H143" s="253">
        <v>15.446999999999999</v>
      </c>
      <c r="L143" s="249"/>
      <c r="M143" s="254"/>
      <c r="T143" s="255"/>
      <c r="AT143" s="251" t="s">
        <v>279</v>
      </c>
      <c r="AU143" s="251" t="s">
        <v>77</v>
      </c>
      <c r="AV143" s="250" t="s">
        <v>275</v>
      </c>
      <c r="AW143" s="250" t="s">
        <v>30</v>
      </c>
      <c r="AX143" s="250" t="s">
        <v>75</v>
      </c>
      <c r="AY143" s="251" t="s">
        <v>268</v>
      </c>
    </row>
    <row r="144" spans="2:65" s="1" customFormat="1" ht="37.9" customHeight="1">
      <c r="B144" s="14"/>
      <c r="C144" s="225" t="s">
        <v>334</v>
      </c>
      <c r="D144" s="225" t="s">
        <v>271</v>
      </c>
      <c r="E144" s="226" t="s">
        <v>335</v>
      </c>
      <c r="F144" s="227" t="s">
        <v>336</v>
      </c>
      <c r="G144" s="228" t="s">
        <v>184</v>
      </c>
      <c r="H144" s="229">
        <v>55.722999999999999</v>
      </c>
      <c r="I144" s="22"/>
      <c r="J144" s="231">
        <f>ROUND(I144*H144,2)</f>
        <v>0</v>
      </c>
      <c r="K144" s="227" t="s">
        <v>274</v>
      </c>
      <c r="L144" s="14"/>
      <c r="M144" s="232" t="s">
        <v>3</v>
      </c>
      <c r="N144" s="233" t="s">
        <v>39</v>
      </c>
      <c r="P144" s="234">
        <f>O144*H144</f>
        <v>0</v>
      </c>
      <c r="Q144" s="234">
        <v>0</v>
      </c>
      <c r="R144" s="234">
        <f>Q144*H144</f>
        <v>0</v>
      </c>
      <c r="S144" s="234">
        <v>6.8000000000000005E-2</v>
      </c>
      <c r="T144" s="235">
        <f>S144*H144</f>
        <v>3.7891640000000004</v>
      </c>
      <c r="AR144" s="236" t="s">
        <v>275</v>
      </c>
      <c r="AT144" s="236" t="s">
        <v>271</v>
      </c>
      <c r="AU144" s="236" t="s">
        <v>77</v>
      </c>
      <c r="AY144" s="4" t="s">
        <v>268</v>
      </c>
      <c r="BE144" s="237">
        <f>IF(N144="základní",J144,0)</f>
        <v>0</v>
      </c>
      <c r="BF144" s="237">
        <f>IF(N144="snížená",J144,0)</f>
        <v>0</v>
      </c>
      <c r="BG144" s="237">
        <f>IF(N144="zákl. přenesená",J144,0)</f>
        <v>0</v>
      </c>
      <c r="BH144" s="237">
        <f>IF(N144="sníž. přenesená",J144,0)</f>
        <v>0</v>
      </c>
      <c r="BI144" s="237">
        <f>IF(N144="nulová",J144,0)</f>
        <v>0</v>
      </c>
      <c r="BJ144" s="4" t="s">
        <v>75</v>
      </c>
      <c r="BK144" s="237">
        <f>ROUND(I144*H144,2)</f>
        <v>0</v>
      </c>
      <c r="BL144" s="4" t="s">
        <v>275</v>
      </c>
      <c r="BM144" s="236" t="s">
        <v>337</v>
      </c>
    </row>
    <row r="145" spans="2:65" s="1" customFormat="1">
      <c r="B145" s="14"/>
      <c r="D145" s="238" t="s">
        <v>277</v>
      </c>
      <c r="F145" s="239" t="s">
        <v>338</v>
      </c>
      <c r="L145" s="14"/>
      <c r="M145" s="240"/>
      <c r="T145" s="142"/>
      <c r="AT145" s="4" t="s">
        <v>277</v>
      </c>
      <c r="AU145" s="4" t="s">
        <v>77</v>
      </c>
    </row>
    <row r="146" spans="2:65" s="242" customFormat="1">
      <c r="B146" s="241"/>
      <c r="D146" s="243" t="s">
        <v>279</v>
      </c>
      <c r="E146" s="244" t="s">
        <v>3</v>
      </c>
      <c r="F146" s="245" t="s">
        <v>212</v>
      </c>
      <c r="H146" s="246">
        <v>54.847000000000001</v>
      </c>
      <c r="L146" s="241"/>
      <c r="M146" s="247"/>
      <c r="T146" s="248"/>
      <c r="AT146" s="244" t="s">
        <v>279</v>
      </c>
      <c r="AU146" s="244" t="s">
        <v>77</v>
      </c>
      <c r="AV146" s="242" t="s">
        <v>77</v>
      </c>
      <c r="AW146" s="242" t="s">
        <v>30</v>
      </c>
      <c r="AX146" s="242" t="s">
        <v>68</v>
      </c>
      <c r="AY146" s="244" t="s">
        <v>268</v>
      </c>
    </row>
    <row r="147" spans="2:65" s="242" customFormat="1">
      <c r="B147" s="241"/>
      <c r="D147" s="243" t="s">
        <v>279</v>
      </c>
      <c r="E147" s="244" t="s">
        <v>3</v>
      </c>
      <c r="F147" s="245" t="s">
        <v>339</v>
      </c>
      <c r="H147" s="246">
        <v>0.876</v>
      </c>
      <c r="L147" s="241"/>
      <c r="M147" s="247"/>
      <c r="T147" s="248"/>
      <c r="AT147" s="244" t="s">
        <v>279</v>
      </c>
      <c r="AU147" s="244" t="s">
        <v>77</v>
      </c>
      <c r="AV147" s="242" t="s">
        <v>77</v>
      </c>
      <c r="AW147" s="242" t="s">
        <v>30</v>
      </c>
      <c r="AX147" s="242" t="s">
        <v>68</v>
      </c>
      <c r="AY147" s="244" t="s">
        <v>268</v>
      </c>
    </row>
    <row r="148" spans="2:65" s="250" customFormat="1">
      <c r="B148" s="249"/>
      <c r="D148" s="243" t="s">
        <v>279</v>
      </c>
      <c r="E148" s="251" t="s">
        <v>3</v>
      </c>
      <c r="F148" s="252" t="s">
        <v>298</v>
      </c>
      <c r="H148" s="253">
        <v>55.722999999999999</v>
      </c>
      <c r="L148" s="249"/>
      <c r="M148" s="254"/>
      <c r="T148" s="255"/>
      <c r="AT148" s="251" t="s">
        <v>279</v>
      </c>
      <c r="AU148" s="251" t="s">
        <v>77</v>
      </c>
      <c r="AV148" s="250" t="s">
        <v>275</v>
      </c>
      <c r="AW148" s="250" t="s">
        <v>30</v>
      </c>
      <c r="AX148" s="250" t="s">
        <v>75</v>
      </c>
      <c r="AY148" s="251" t="s">
        <v>268</v>
      </c>
    </row>
    <row r="149" spans="2:65" s="214" customFormat="1" ht="22.9" customHeight="1">
      <c r="B149" s="213"/>
      <c r="D149" s="215" t="s">
        <v>67</v>
      </c>
      <c r="E149" s="223" t="s">
        <v>340</v>
      </c>
      <c r="F149" s="223" t="s">
        <v>341</v>
      </c>
      <c r="J149" s="224">
        <f>BK149</f>
        <v>0</v>
      </c>
      <c r="L149" s="213"/>
      <c r="M149" s="218"/>
      <c r="P149" s="219">
        <f>SUM(P150:P154)</f>
        <v>0</v>
      </c>
      <c r="R149" s="219">
        <f>SUM(R150:R154)</f>
        <v>0</v>
      </c>
      <c r="T149" s="220">
        <f>SUM(T150:T154)</f>
        <v>1.531296</v>
      </c>
      <c r="AR149" s="215" t="s">
        <v>75</v>
      </c>
      <c r="AT149" s="221" t="s">
        <v>67</v>
      </c>
      <c r="AU149" s="221" t="s">
        <v>75</v>
      </c>
      <c r="AY149" s="215" t="s">
        <v>268</v>
      </c>
      <c r="BK149" s="222">
        <f>SUM(BK150:BK154)</f>
        <v>0</v>
      </c>
    </row>
    <row r="150" spans="2:65" s="1" customFormat="1" ht="24.2" customHeight="1">
      <c r="B150" s="14"/>
      <c r="C150" s="225" t="s">
        <v>342</v>
      </c>
      <c r="D150" s="225" t="s">
        <v>271</v>
      </c>
      <c r="E150" s="226" t="s">
        <v>343</v>
      </c>
      <c r="F150" s="227" t="s">
        <v>344</v>
      </c>
      <c r="G150" s="228" t="s">
        <v>184</v>
      </c>
      <c r="H150" s="229">
        <v>7.3620000000000001</v>
      </c>
      <c r="I150" s="22"/>
      <c r="J150" s="231">
        <f>ROUND(I150*H150,2)</f>
        <v>0</v>
      </c>
      <c r="K150" s="227" t="s">
        <v>274</v>
      </c>
      <c r="L150" s="14"/>
      <c r="M150" s="232" t="s">
        <v>3</v>
      </c>
      <c r="N150" s="233" t="s">
        <v>39</v>
      </c>
      <c r="P150" s="234">
        <f>O150*H150</f>
        <v>0</v>
      </c>
      <c r="Q150" s="234">
        <v>0</v>
      </c>
      <c r="R150" s="234">
        <f>Q150*H150</f>
        <v>0</v>
      </c>
      <c r="S150" s="234">
        <v>0.20799999999999999</v>
      </c>
      <c r="T150" s="235">
        <f>S150*H150</f>
        <v>1.531296</v>
      </c>
      <c r="AR150" s="236" t="s">
        <v>275</v>
      </c>
      <c r="AT150" s="236" t="s">
        <v>271</v>
      </c>
      <c r="AU150" s="236" t="s">
        <v>77</v>
      </c>
      <c r="AY150" s="4" t="s">
        <v>268</v>
      </c>
      <c r="BE150" s="237">
        <f>IF(N150="základní",J150,0)</f>
        <v>0</v>
      </c>
      <c r="BF150" s="237">
        <f>IF(N150="snížená",J150,0)</f>
        <v>0</v>
      </c>
      <c r="BG150" s="237">
        <f>IF(N150="zákl. přenesená",J150,0)</f>
        <v>0</v>
      </c>
      <c r="BH150" s="237">
        <f>IF(N150="sníž. přenesená",J150,0)</f>
        <v>0</v>
      </c>
      <c r="BI150" s="237">
        <f>IF(N150="nulová",J150,0)</f>
        <v>0</v>
      </c>
      <c r="BJ150" s="4" t="s">
        <v>75</v>
      </c>
      <c r="BK150" s="237">
        <f>ROUND(I150*H150,2)</f>
        <v>0</v>
      </c>
      <c r="BL150" s="4" t="s">
        <v>275</v>
      </c>
      <c r="BM150" s="236" t="s">
        <v>345</v>
      </c>
    </row>
    <row r="151" spans="2:65" s="1" customFormat="1">
      <c r="B151" s="14"/>
      <c r="D151" s="238" t="s">
        <v>277</v>
      </c>
      <c r="F151" s="239" t="s">
        <v>346</v>
      </c>
      <c r="L151" s="14"/>
      <c r="M151" s="240"/>
      <c r="T151" s="142"/>
      <c r="AT151" s="4" t="s">
        <v>277</v>
      </c>
      <c r="AU151" s="4" t="s">
        <v>77</v>
      </c>
    </row>
    <row r="152" spans="2:65" s="242" customFormat="1">
      <c r="B152" s="241"/>
      <c r="D152" s="243" t="s">
        <v>279</v>
      </c>
      <c r="E152" s="244" t="s">
        <v>3</v>
      </c>
      <c r="F152" s="245" t="s">
        <v>347</v>
      </c>
      <c r="H152" s="246">
        <v>11.603999999999999</v>
      </c>
      <c r="L152" s="241"/>
      <c r="M152" s="247"/>
      <c r="T152" s="248"/>
      <c r="AT152" s="244" t="s">
        <v>279</v>
      </c>
      <c r="AU152" s="244" t="s">
        <v>77</v>
      </c>
      <c r="AV152" s="242" t="s">
        <v>77</v>
      </c>
      <c r="AW152" s="242" t="s">
        <v>30</v>
      </c>
      <c r="AX152" s="242" t="s">
        <v>68</v>
      </c>
      <c r="AY152" s="244" t="s">
        <v>268</v>
      </c>
    </row>
    <row r="153" spans="2:65" s="242" customFormat="1">
      <c r="B153" s="241"/>
      <c r="D153" s="243" t="s">
        <v>279</v>
      </c>
      <c r="E153" s="244" t="s">
        <v>3</v>
      </c>
      <c r="F153" s="245" t="s">
        <v>348</v>
      </c>
      <c r="H153" s="246">
        <v>-4.242</v>
      </c>
      <c r="L153" s="241"/>
      <c r="M153" s="247"/>
      <c r="T153" s="248"/>
      <c r="AT153" s="244" t="s">
        <v>279</v>
      </c>
      <c r="AU153" s="244" t="s">
        <v>77</v>
      </c>
      <c r="AV153" s="242" t="s">
        <v>77</v>
      </c>
      <c r="AW153" s="242" t="s">
        <v>30</v>
      </c>
      <c r="AX153" s="242" t="s">
        <v>68</v>
      </c>
      <c r="AY153" s="244" t="s">
        <v>268</v>
      </c>
    </row>
    <row r="154" spans="2:65" s="250" customFormat="1">
      <c r="B154" s="249"/>
      <c r="D154" s="243" t="s">
        <v>279</v>
      </c>
      <c r="E154" s="251" t="s">
        <v>3</v>
      </c>
      <c r="F154" s="252" t="s">
        <v>298</v>
      </c>
      <c r="H154" s="253">
        <v>7.3620000000000001</v>
      </c>
      <c r="L154" s="249"/>
      <c r="M154" s="254"/>
      <c r="T154" s="255"/>
      <c r="AT154" s="251" t="s">
        <v>279</v>
      </c>
      <c r="AU154" s="251" t="s">
        <v>77</v>
      </c>
      <c r="AV154" s="250" t="s">
        <v>275</v>
      </c>
      <c r="AW154" s="250" t="s">
        <v>30</v>
      </c>
      <c r="AX154" s="250" t="s">
        <v>75</v>
      </c>
      <c r="AY154" s="251" t="s">
        <v>268</v>
      </c>
    </row>
    <row r="155" spans="2:65" s="214" customFormat="1" ht="22.9" customHeight="1">
      <c r="B155" s="213"/>
      <c r="D155" s="215" t="s">
        <v>67</v>
      </c>
      <c r="E155" s="223" t="s">
        <v>349</v>
      </c>
      <c r="F155" s="223" t="s">
        <v>350</v>
      </c>
      <c r="J155" s="224">
        <f>BK155</f>
        <v>0</v>
      </c>
      <c r="L155" s="213"/>
      <c r="M155" s="218"/>
      <c r="P155" s="219">
        <f>SUM(P156:P164)</f>
        <v>0</v>
      </c>
      <c r="R155" s="219">
        <f>SUM(R156:R164)</f>
        <v>0</v>
      </c>
      <c r="T155" s="220">
        <f>SUM(T156:T164)</f>
        <v>0</v>
      </c>
      <c r="AR155" s="215" t="s">
        <v>75</v>
      </c>
      <c r="AT155" s="221" t="s">
        <v>67</v>
      </c>
      <c r="AU155" s="221" t="s">
        <v>75</v>
      </c>
      <c r="AY155" s="215" t="s">
        <v>268</v>
      </c>
      <c r="BK155" s="222">
        <f>SUM(BK156:BK164)</f>
        <v>0</v>
      </c>
    </row>
    <row r="156" spans="2:65" s="1" customFormat="1" ht="37.9" customHeight="1">
      <c r="B156" s="14"/>
      <c r="C156" s="225" t="s">
        <v>9</v>
      </c>
      <c r="D156" s="225" t="s">
        <v>271</v>
      </c>
      <c r="E156" s="226" t="s">
        <v>351</v>
      </c>
      <c r="F156" s="227" t="s">
        <v>352</v>
      </c>
      <c r="G156" s="228" t="s">
        <v>353</v>
      </c>
      <c r="H156" s="229">
        <v>7.3090000000000002</v>
      </c>
      <c r="I156" s="22"/>
      <c r="J156" s="231">
        <f>ROUND(I156*H156,2)</f>
        <v>0</v>
      </c>
      <c r="K156" s="227" t="s">
        <v>274</v>
      </c>
      <c r="L156" s="14"/>
      <c r="M156" s="232" t="s">
        <v>3</v>
      </c>
      <c r="N156" s="233" t="s">
        <v>39</v>
      </c>
      <c r="P156" s="234">
        <f>O156*H156</f>
        <v>0</v>
      </c>
      <c r="Q156" s="234">
        <v>0</v>
      </c>
      <c r="R156" s="234">
        <f>Q156*H156</f>
        <v>0</v>
      </c>
      <c r="S156" s="234">
        <v>0</v>
      </c>
      <c r="T156" s="235">
        <f>S156*H156</f>
        <v>0</v>
      </c>
      <c r="AR156" s="236" t="s">
        <v>275</v>
      </c>
      <c r="AT156" s="236" t="s">
        <v>271</v>
      </c>
      <c r="AU156" s="236" t="s">
        <v>77</v>
      </c>
      <c r="AY156" s="4" t="s">
        <v>268</v>
      </c>
      <c r="BE156" s="237">
        <f>IF(N156="základní",J156,0)</f>
        <v>0</v>
      </c>
      <c r="BF156" s="237">
        <f>IF(N156="snížená",J156,0)</f>
        <v>0</v>
      </c>
      <c r="BG156" s="237">
        <f>IF(N156="zákl. přenesená",J156,0)</f>
        <v>0</v>
      </c>
      <c r="BH156" s="237">
        <f>IF(N156="sníž. přenesená",J156,0)</f>
        <v>0</v>
      </c>
      <c r="BI156" s="237">
        <f>IF(N156="nulová",J156,0)</f>
        <v>0</v>
      </c>
      <c r="BJ156" s="4" t="s">
        <v>75</v>
      </c>
      <c r="BK156" s="237">
        <f>ROUND(I156*H156,2)</f>
        <v>0</v>
      </c>
      <c r="BL156" s="4" t="s">
        <v>275</v>
      </c>
      <c r="BM156" s="236" t="s">
        <v>354</v>
      </c>
    </row>
    <row r="157" spans="2:65" s="1" customFormat="1">
      <c r="B157" s="14"/>
      <c r="D157" s="238" t="s">
        <v>277</v>
      </c>
      <c r="F157" s="239" t="s">
        <v>355</v>
      </c>
      <c r="L157" s="14"/>
      <c r="M157" s="240"/>
      <c r="T157" s="142"/>
      <c r="AT157" s="4" t="s">
        <v>277</v>
      </c>
      <c r="AU157" s="4" t="s">
        <v>77</v>
      </c>
    </row>
    <row r="158" spans="2:65" s="1" customFormat="1" ht="33" customHeight="1">
      <c r="B158" s="14"/>
      <c r="C158" s="225" t="s">
        <v>356</v>
      </c>
      <c r="D158" s="225" t="s">
        <v>271</v>
      </c>
      <c r="E158" s="226" t="s">
        <v>357</v>
      </c>
      <c r="F158" s="227" t="s">
        <v>358</v>
      </c>
      <c r="G158" s="228" t="s">
        <v>353</v>
      </c>
      <c r="H158" s="229">
        <v>7.3090000000000002</v>
      </c>
      <c r="I158" s="22"/>
      <c r="J158" s="231">
        <f>ROUND(I158*H158,2)</f>
        <v>0</v>
      </c>
      <c r="K158" s="227" t="s">
        <v>274</v>
      </c>
      <c r="L158" s="14"/>
      <c r="M158" s="232" t="s">
        <v>3</v>
      </c>
      <c r="N158" s="233" t="s">
        <v>39</v>
      </c>
      <c r="P158" s="234">
        <f>O158*H158</f>
        <v>0</v>
      </c>
      <c r="Q158" s="234">
        <v>0</v>
      </c>
      <c r="R158" s="234">
        <f>Q158*H158</f>
        <v>0</v>
      </c>
      <c r="S158" s="234">
        <v>0</v>
      </c>
      <c r="T158" s="235">
        <f>S158*H158</f>
        <v>0</v>
      </c>
      <c r="AR158" s="236" t="s">
        <v>275</v>
      </c>
      <c r="AT158" s="236" t="s">
        <v>271</v>
      </c>
      <c r="AU158" s="236" t="s">
        <v>77</v>
      </c>
      <c r="AY158" s="4" t="s">
        <v>268</v>
      </c>
      <c r="BE158" s="237">
        <f>IF(N158="základní",J158,0)</f>
        <v>0</v>
      </c>
      <c r="BF158" s="237">
        <f>IF(N158="snížená",J158,0)</f>
        <v>0</v>
      </c>
      <c r="BG158" s="237">
        <f>IF(N158="zákl. přenesená",J158,0)</f>
        <v>0</v>
      </c>
      <c r="BH158" s="237">
        <f>IF(N158="sníž. přenesená",J158,0)</f>
        <v>0</v>
      </c>
      <c r="BI158" s="237">
        <f>IF(N158="nulová",J158,0)</f>
        <v>0</v>
      </c>
      <c r="BJ158" s="4" t="s">
        <v>75</v>
      </c>
      <c r="BK158" s="237">
        <f>ROUND(I158*H158,2)</f>
        <v>0</v>
      </c>
      <c r="BL158" s="4" t="s">
        <v>275</v>
      </c>
      <c r="BM158" s="236" t="s">
        <v>359</v>
      </c>
    </row>
    <row r="159" spans="2:65" s="1" customFormat="1">
      <c r="B159" s="14"/>
      <c r="D159" s="238" t="s">
        <v>277</v>
      </c>
      <c r="F159" s="239" t="s">
        <v>360</v>
      </c>
      <c r="L159" s="14"/>
      <c r="M159" s="240"/>
      <c r="T159" s="142"/>
      <c r="AT159" s="4" t="s">
        <v>277</v>
      </c>
      <c r="AU159" s="4" t="s">
        <v>77</v>
      </c>
    </row>
    <row r="160" spans="2:65" s="1" customFormat="1" ht="44.25" customHeight="1">
      <c r="B160" s="14"/>
      <c r="C160" s="225" t="s">
        <v>361</v>
      </c>
      <c r="D160" s="225" t="s">
        <v>271</v>
      </c>
      <c r="E160" s="226" t="s">
        <v>362</v>
      </c>
      <c r="F160" s="227" t="s">
        <v>363</v>
      </c>
      <c r="G160" s="228" t="s">
        <v>353</v>
      </c>
      <c r="H160" s="229">
        <v>175.416</v>
      </c>
      <c r="I160" s="22"/>
      <c r="J160" s="231">
        <f>ROUND(I160*H160,2)</f>
        <v>0</v>
      </c>
      <c r="K160" s="227" t="s">
        <v>274</v>
      </c>
      <c r="L160" s="14"/>
      <c r="M160" s="232" t="s">
        <v>3</v>
      </c>
      <c r="N160" s="233" t="s">
        <v>39</v>
      </c>
      <c r="P160" s="234">
        <f>O160*H160</f>
        <v>0</v>
      </c>
      <c r="Q160" s="234">
        <v>0</v>
      </c>
      <c r="R160" s="234">
        <f>Q160*H160</f>
        <v>0</v>
      </c>
      <c r="S160" s="234">
        <v>0</v>
      </c>
      <c r="T160" s="235">
        <f>S160*H160</f>
        <v>0</v>
      </c>
      <c r="AR160" s="236" t="s">
        <v>275</v>
      </c>
      <c r="AT160" s="236" t="s">
        <v>271</v>
      </c>
      <c r="AU160" s="236" t="s">
        <v>77</v>
      </c>
      <c r="AY160" s="4" t="s">
        <v>268</v>
      </c>
      <c r="BE160" s="237">
        <f>IF(N160="základní",J160,0)</f>
        <v>0</v>
      </c>
      <c r="BF160" s="237">
        <f>IF(N160="snížená",J160,0)</f>
        <v>0</v>
      </c>
      <c r="BG160" s="237">
        <f>IF(N160="zákl. přenesená",J160,0)</f>
        <v>0</v>
      </c>
      <c r="BH160" s="237">
        <f>IF(N160="sníž. přenesená",J160,0)</f>
        <v>0</v>
      </c>
      <c r="BI160" s="237">
        <f>IF(N160="nulová",J160,0)</f>
        <v>0</v>
      </c>
      <c r="BJ160" s="4" t="s">
        <v>75</v>
      </c>
      <c r="BK160" s="237">
        <f>ROUND(I160*H160,2)</f>
        <v>0</v>
      </c>
      <c r="BL160" s="4" t="s">
        <v>275</v>
      </c>
      <c r="BM160" s="236" t="s">
        <v>364</v>
      </c>
    </row>
    <row r="161" spans="2:65" s="1" customFormat="1">
      <c r="B161" s="14"/>
      <c r="D161" s="238" t="s">
        <v>277</v>
      </c>
      <c r="F161" s="239" t="s">
        <v>365</v>
      </c>
      <c r="L161" s="14"/>
      <c r="M161" s="240"/>
      <c r="T161" s="142"/>
      <c r="AT161" s="4" t="s">
        <v>277</v>
      </c>
      <c r="AU161" s="4" t="s">
        <v>77</v>
      </c>
    </row>
    <row r="162" spans="2:65" s="242" customFormat="1">
      <c r="B162" s="241"/>
      <c r="D162" s="243" t="s">
        <v>279</v>
      </c>
      <c r="F162" s="245" t="s">
        <v>366</v>
      </c>
      <c r="H162" s="246">
        <v>175.416</v>
      </c>
      <c r="L162" s="241"/>
      <c r="M162" s="247"/>
      <c r="T162" s="248"/>
      <c r="AT162" s="244" t="s">
        <v>279</v>
      </c>
      <c r="AU162" s="244" t="s">
        <v>77</v>
      </c>
      <c r="AV162" s="242" t="s">
        <v>77</v>
      </c>
      <c r="AW162" s="242" t="s">
        <v>4</v>
      </c>
      <c r="AX162" s="242" t="s">
        <v>75</v>
      </c>
      <c r="AY162" s="244" t="s">
        <v>268</v>
      </c>
    </row>
    <row r="163" spans="2:65" s="1" customFormat="1" ht="44.25" customHeight="1">
      <c r="B163" s="14"/>
      <c r="C163" s="225" t="s">
        <v>367</v>
      </c>
      <c r="D163" s="225" t="s">
        <v>271</v>
      </c>
      <c r="E163" s="226" t="s">
        <v>368</v>
      </c>
      <c r="F163" s="227" t="s">
        <v>369</v>
      </c>
      <c r="G163" s="228" t="s">
        <v>353</v>
      </c>
      <c r="H163" s="229">
        <v>7.3090000000000002</v>
      </c>
      <c r="I163" s="22"/>
      <c r="J163" s="231">
        <f>ROUND(I163*H163,2)</f>
        <v>0</v>
      </c>
      <c r="K163" s="227" t="s">
        <v>274</v>
      </c>
      <c r="L163" s="14"/>
      <c r="M163" s="232" t="s">
        <v>3</v>
      </c>
      <c r="N163" s="233" t="s">
        <v>39</v>
      </c>
      <c r="P163" s="234">
        <f>O163*H163</f>
        <v>0</v>
      </c>
      <c r="Q163" s="234">
        <v>0</v>
      </c>
      <c r="R163" s="234">
        <f>Q163*H163</f>
        <v>0</v>
      </c>
      <c r="S163" s="234">
        <v>0</v>
      </c>
      <c r="T163" s="235">
        <f>S163*H163</f>
        <v>0</v>
      </c>
      <c r="AR163" s="236" t="s">
        <v>275</v>
      </c>
      <c r="AT163" s="236" t="s">
        <v>271</v>
      </c>
      <c r="AU163" s="236" t="s">
        <v>77</v>
      </c>
      <c r="AY163" s="4" t="s">
        <v>268</v>
      </c>
      <c r="BE163" s="237">
        <f>IF(N163="základní",J163,0)</f>
        <v>0</v>
      </c>
      <c r="BF163" s="237">
        <f>IF(N163="snížená",J163,0)</f>
        <v>0</v>
      </c>
      <c r="BG163" s="237">
        <f>IF(N163="zákl. přenesená",J163,0)</f>
        <v>0</v>
      </c>
      <c r="BH163" s="237">
        <f>IF(N163="sníž. přenesená",J163,0)</f>
        <v>0</v>
      </c>
      <c r="BI163" s="237">
        <f>IF(N163="nulová",J163,0)</f>
        <v>0</v>
      </c>
      <c r="BJ163" s="4" t="s">
        <v>75</v>
      </c>
      <c r="BK163" s="237">
        <f>ROUND(I163*H163,2)</f>
        <v>0</v>
      </c>
      <c r="BL163" s="4" t="s">
        <v>275</v>
      </c>
      <c r="BM163" s="236" t="s">
        <v>370</v>
      </c>
    </row>
    <row r="164" spans="2:65" s="1" customFormat="1">
      <c r="B164" s="14"/>
      <c r="D164" s="238" t="s">
        <v>277</v>
      </c>
      <c r="F164" s="239" t="s">
        <v>371</v>
      </c>
      <c r="L164" s="14"/>
      <c r="M164" s="240"/>
      <c r="T164" s="142"/>
      <c r="AT164" s="4" t="s">
        <v>277</v>
      </c>
      <c r="AU164" s="4" t="s">
        <v>77</v>
      </c>
    </row>
    <row r="165" spans="2:65" s="214" customFormat="1" ht="25.9" customHeight="1">
      <c r="B165" s="213"/>
      <c r="D165" s="215" t="s">
        <v>67</v>
      </c>
      <c r="E165" s="216" t="s">
        <v>372</v>
      </c>
      <c r="F165" s="216" t="s">
        <v>373</v>
      </c>
      <c r="J165" s="217">
        <f>BK165</f>
        <v>0</v>
      </c>
      <c r="L165" s="213"/>
      <c r="M165" s="218"/>
      <c r="P165" s="219">
        <f>P166+P228+P234+P238</f>
        <v>0</v>
      </c>
      <c r="R165" s="219">
        <f>R166+R228+R234+R238</f>
        <v>1.6865059698</v>
      </c>
      <c r="T165" s="220">
        <f>T166+T228+T234+T238</f>
        <v>2.2100000000000002E-5</v>
      </c>
      <c r="AR165" s="215" t="s">
        <v>75</v>
      </c>
      <c r="AT165" s="221" t="s">
        <v>67</v>
      </c>
      <c r="AU165" s="221" t="s">
        <v>68</v>
      </c>
      <c r="AY165" s="215" t="s">
        <v>268</v>
      </c>
      <c r="BK165" s="222">
        <f>BK166+BK228+BK234+BK238</f>
        <v>0</v>
      </c>
    </row>
    <row r="166" spans="2:65" s="214" customFormat="1" ht="22.9" customHeight="1">
      <c r="B166" s="213"/>
      <c r="D166" s="215" t="s">
        <v>67</v>
      </c>
      <c r="E166" s="223" t="s">
        <v>305</v>
      </c>
      <c r="F166" s="223" t="s">
        <v>374</v>
      </c>
      <c r="J166" s="224">
        <f>BK166</f>
        <v>0</v>
      </c>
      <c r="L166" s="213"/>
      <c r="M166" s="218"/>
      <c r="P166" s="219">
        <f>P167+P207+P214</f>
        <v>0</v>
      </c>
      <c r="R166" s="219">
        <f>R167+R207+R214</f>
        <v>1.6848427697999999</v>
      </c>
      <c r="T166" s="220">
        <f>T167+T207+T214</f>
        <v>2.2100000000000002E-5</v>
      </c>
      <c r="AR166" s="215" t="s">
        <v>75</v>
      </c>
      <c r="AT166" s="221" t="s">
        <v>67</v>
      </c>
      <c r="AU166" s="221" t="s">
        <v>75</v>
      </c>
      <c r="AY166" s="215" t="s">
        <v>268</v>
      </c>
      <c r="BK166" s="222">
        <f>BK167+BK207+BK214</f>
        <v>0</v>
      </c>
    </row>
    <row r="167" spans="2:65" s="214" customFormat="1" ht="20.85" customHeight="1">
      <c r="B167" s="213"/>
      <c r="D167" s="215" t="s">
        <v>67</v>
      </c>
      <c r="E167" s="223" t="s">
        <v>375</v>
      </c>
      <c r="F167" s="223" t="s">
        <v>376</v>
      </c>
      <c r="J167" s="224">
        <f>BK167</f>
        <v>0</v>
      </c>
      <c r="L167" s="213"/>
      <c r="M167" s="218"/>
      <c r="P167" s="219">
        <f>P168+SUM(P169:P187)</f>
        <v>0</v>
      </c>
      <c r="R167" s="219">
        <f>R168+SUM(R169:R187)</f>
        <v>1.4197715389999999</v>
      </c>
      <c r="T167" s="220">
        <f>T168+SUM(T169:T187)</f>
        <v>2.2100000000000002E-5</v>
      </c>
      <c r="AR167" s="215" t="s">
        <v>75</v>
      </c>
      <c r="AT167" s="221" t="s">
        <v>67</v>
      </c>
      <c r="AU167" s="221" t="s">
        <v>77</v>
      </c>
      <c r="AY167" s="215" t="s">
        <v>268</v>
      </c>
      <c r="BK167" s="222">
        <f>BK168+SUM(BK169:BK187)</f>
        <v>0</v>
      </c>
    </row>
    <row r="168" spans="2:65" s="1" customFormat="1" ht="55.5" customHeight="1">
      <c r="B168" s="14"/>
      <c r="C168" s="225" t="s">
        <v>292</v>
      </c>
      <c r="D168" s="225" t="s">
        <v>271</v>
      </c>
      <c r="E168" s="226" t="s">
        <v>377</v>
      </c>
      <c r="F168" s="227" t="s">
        <v>378</v>
      </c>
      <c r="G168" s="228" t="s">
        <v>379</v>
      </c>
      <c r="H168" s="229">
        <v>4.46</v>
      </c>
      <c r="I168" s="22"/>
      <c r="J168" s="231">
        <f>ROUND(I168*H168,2)</f>
        <v>0</v>
      </c>
      <c r="K168" s="227" t="s">
        <v>274</v>
      </c>
      <c r="L168" s="14"/>
      <c r="M168" s="232" t="s">
        <v>3</v>
      </c>
      <c r="N168" s="233" t="s">
        <v>39</v>
      </c>
      <c r="P168" s="234">
        <f>O168*H168</f>
        <v>0</v>
      </c>
      <c r="Q168" s="234">
        <v>0</v>
      </c>
      <c r="R168" s="234">
        <f>Q168*H168</f>
        <v>0</v>
      </c>
      <c r="S168" s="234">
        <v>0</v>
      </c>
      <c r="T168" s="235">
        <f>S168*H168</f>
        <v>0</v>
      </c>
      <c r="AR168" s="236" t="s">
        <v>275</v>
      </c>
      <c r="AT168" s="236" t="s">
        <v>271</v>
      </c>
      <c r="AU168" s="236" t="s">
        <v>186</v>
      </c>
      <c r="AY168" s="4" t="s">
        <v>268</v>
      </c>
      <c r="BE168" s="237">
        <f>IF(N168="základní",J168,0)</f>
        <v>0</v>
      </c>
      <c r="BF168" s="237">
        <f>IF(N168="snížená",J168,0)</f>
        <v>0</v>
      </c>
      <c r="BG168" s="237">
        <f>IF(N168="zákl. přenesená",J168,0)</f>
        <v>0</v>
      </c>
      <c r="BH168" s="237">
        <f>IF(N168="sníž. přenesená",J168,0)</f>
        <v>0</v>
      </c>
      <c r="BI168" s="237">
        <f>IF(N168="nulová",J168,0)</f>
        <v>0</v>
      </c>
      <c r="BJ168" s="4" t="s">
        <v>75</v>
      </c>
      <c r="BK168" s="237">
        <f>ROUND(I168*H168,2)</f>
        <v>0</v>
      </c>
      <c r="BL168" s="4" t="s">
        <v>275</v>
      </c>
      <c r="BM168" s="236" t="s">
        <v>380</v>
      </c>
    </row>
    <row r="169" spans="2:65" s="1" customFormat="1">
      <c r="B169" s="14"/>
      <c r="D169" s="238" t="s">
        <v>277</v>
      </c>
      <c r="F169" s="239" t="s">
        <v>381</v>
      </c>
      <c r="L169" s="14"/>
      <c r="M169" s="240"/>
      <c r="T169" s="142"/>
      <c r="AT169" s="4" t="s">
        <v>277</v>
      </c>
      <c r="AU169" s="4" t="s">
        <v>186</v>
      </c>
    </row>
    <row r="170" spans="2:65" s="242" customFormat="1">
      <c r="B170" s="241"/>
      <c r="D170" s="243" t="s">
        <v>279</v>
      </c>
      <c r="E170" s="244" t="s">
        <v>3</v>
      </c>
      <c r="F170" s="245" t="s">
        <v>216</v>
      </c>
      <c r="H170" s="246">
        <v>2.21</v>
      </c>
      <c r="L170" s="241"/>
      <c r="M170" s="247"/>
      <c r="T170" s="248"/>
      <c r="AT170" s="244" t="s">
        <v>279</v>
      </c>
      <c r="AU170" s="244" t="s">
        <v>186</v>
      </c>
      <c r="AV170" s="242" t="s">
        <v>77</v>
      </c>
      <c r="AW170" s="242" t="s">
        <v>30</v>
      </c>
      <c r="AX170" s="242" t="s">
        <v>68</v>
      </c>
      <c r="AY170" s="244" t="s">
        <v>268</v>
      </c>
    </row>
    <row r="171" spans="2:65" s="242" customFormat="1">
      <c r="B171" s="241"/>
      <c r="D171" s="243" t="s">
        <v>279</v>
      </c>
      <c r="E171" s="244" t="s">
        <v>3</v>
      </c>
      <c r="F171" s="245" t="s">
        <v>218</v>
      </c>
      <c r="H171" s="246">
        <v>2.25</v>
      </c>
      <c r="L171" s="241"/>
      <c r="M171" s="247"/>
      <c r="T171" s="248"/>
      <c r="AT171" s="244" t="s">
        <v>279</v>
      </c>
      <c r="AU171" s="244" t="s">
        <v>186</v>
      </c>
      <c r="AV171" s="242" t="s">
        <v>77</v>
      </c>
      <c r="AW171" s="242" t="s">
        <v>30</v>
      </c>
      <c r="AX171" s="242" t="s">
        <v>68</v>
      </c>
      <c r="AY171" s="244" t="s">
        <v>268</v>
      </c>
    </row>
    <row r="172" spans="2:65" s="250" customFormat="1">
      <c r="B172" s="249"/>
      <c r="D172" s="243" t="s">
        <v>279</v>
      </c>
      <c r="E172" s="251" t="s">
        <v>3</v>
      </c>
      <c r="F172" s="252" t="s">
        <v>298</v>
      </c>
      <c r="H172" s="253">
        <v>4.46</v>
      </c>
      <c r="L172" s="249"/>
      <c r="M172" s="254"/>
      <c r="T172" s="255"/>
      <c r="AT172" s="251" t="s">
        <v>279</v>
      </c>
      <c r="AU172" s="251" t="s">
        <v>186</v>
      </c>
      <c r="AV172" s="250" t="s">
        <v>275</v>
      </c>
      <c r="AW172" s="250" t="s">
        <v>30</v>
      </c>
      <c r="AX172" s="250" t="s">
        <v>75</v>
      </c>
      <c r="AY172" s="251" t="s">
        <v>268</v>
      </c>
    </row>
    <row r="173" spans="2:65" s="1" customFormat="1" ht="16.5" customHeight="1">
      <c r="B173" s="14"/>
      <c r="C173" s="262" t="s">
        <v>382</v>
      </c>
      <c r="D173" s="262" t="s">
        <v>383</v>
      </c>
      <c r="E173" s="263" t="s">
        <v>384</v>
      </c>
      <c r="F173" s="264" t="s">
        <v>385</v>
      </c>
      <c r="G173" s="265" t="s">
        <v>379</v>
      </c>
      <c r="H173" s="266">
        <v>4.9059999999999997</v>
      </c>
      <c r="I173" s="24"/>
      <c r="J173" s="268">
        <f>ROUND(I173*H173,2)</f>
        <v>0</v>
      </c>
      <c r="K173" s="264" t="s">
        <v>274</v>
      </c>
      <c r="L173" s="269"/>
      <c r="M173" s="270" t="s">
        <v>3</v>
      </c>
      <c r="N173" s="271" t="s">
        <v>39</v>
      </c>
      <c r="P173" s="234">
        <f>O173*H173</f>
        <v>0</v>
      </c>
      <c r="Q173" s="234">
        <v>2.9999999999999997E-4</v>
      </c>
      <c r="R173" s="234">
        <f>Q173*H173</f>
        <v>1.4717999999999997E-3</v>
      </c>
      <c r="S173" s="234">
        <v>0</v>
      </c>
      <c r="T173" s="235">
        <f>S173*H173</f>
        <v>0</v>
      </c>
      <c r="AR173" s="236" t="s">
        <v>314</v>
      </c>
      <c r="AT173" s="236" t="s">
        <v>383</v>
      </c>
      <c r="AU173" s="236" t="s">
        <v>186</v>
      </c>
      <c r="AY173" s="4" t="s">
        <v>268</v>
      </c>
      <c r="BE173" s="237">
        <f>IF(N173="základní",J173,0)</f>
        <v>0</v>
      </c>
      <c r="BF173" s="237">
        <f>IF(N173="snížená",J173,0)</f>
        <v>0</v>
      </c>
      <c r="BG173" s="237">
        <f>IF(N173="zákl. přenesená",J173,0)</f>
        <v>0</v>
      </c>
      <c r="BH173" s="237">
        <f>IF(N173="sníž. přenesená",J173,0)</f>
        <v>0</v>
      </c>
      <c r="BI173" s="237">
        <f>IF(N173="nulová",J173,0)</f>
        <v>0</v>
      </c>
      <c r="BJ173" s="4" t="s">
        <v>75</v>
      </c>
      <c r="BK173" s="237">
        <f>ROUND(I173*H173,2)</f>
        <v>0</v>
      </c>
      <c r="BL173" s="4" t="s">
        <v>275</v>
      </c>
      <c r="BM173" s="236" t="s">
        <v>386</v>
      </c>
    </row>
    <row r="174" spans="2:65" s="242" customFormat="1">
      <c r="B174" s="241"/>
      <c r="D174" s="243" t="s">
        <v>279</v>
      </c>
      <c r="F174" s="245" t="s">
        <v>387</v>
      </c>
      <c r="H174" s="246">
        <v>4.9059999999999997</v>
      </c>
      <c r="L174" s="241"/>
      <c r="M174" s="247"/>
      <c r="T174" s="248"/>
      <c r="AT174" s="244" t="s">
        <v>279</v>
      </c>
      <c r="AU174" s="244" t="s">
        <v>186</v>
      </c>
      <c r="AV174" s="242" t="s">
        <v>77</v>
      </c>
      <c r="AW174" s="242" t="s">
        <v>4</v>
      </c>
      <c r="AX174" s="242" t="s">
        <v>75</v>
      </c>
      <c r="AY174" s="244" t="s">
        <v>268</v>
      </c>
    </row>
    <row r="175" spans="2:65" s="1" customFormat="1" ht="44.25" customHeight="1">
      <c r="B175" s="14"/>
      <c r="C175" s="225" t="s">
        <v>388</v>
      </c>
      <c r="D175" s="225" t="s">
        <v>271</v>
      </c>
      <c r="E175" s="226" t="s">
        <v>389</v>
      </c>
      <c r="F175" s="227" t="s">
        <v>390</v>
      </c>
      <c r="G175" s="228" t="s">
        <v>379</v>
      </c>
      <c r="H175" s="229">
        <v>15.94</v>
      </c>
      <c r="I175" s="22"/>
      <c r="J175" s="231">
        <f>ROUND(I175*H175,2)</f>
        <v>0</v>
      </c>
      <c r="K175" s="227" t="s">
        <v>274</v>
      </c>
      <c r="L175" s="14"/>
      <c r="M175" s="232" t="s">
        <v>3</v>
      </c>
      <c r="N175" s="233" t="s">
        <v>39</v>
      </c>
      <c r="P175" s="234">
        <f>O175*H175</f>
        <v>0</v>
      </c>
      <c r="Q175" s="234">
        <v>0</v>
      </c>
      <c r="R175" s="234">
        <f>Q175*H175</f>
        <v>0</v>
      </c>
      <c r="S175" s="234">
        <v>0</v>
      </c>
      <c r="T175" s="235">
        <f>S175*H175</f>
        <v>0</v>
      </c>
      <c r="AR175" s="236" t="s">
        <v>275</v>
      </c>
      <c r="AT175" s="236" t="s">
        <v>271</v>
      </c>
      <c r="AU175" s="236" t="s">
        <v>186</v>
      </c>
      <c r="AY175" s="4" t="s">
        <v>268</v>
      </c>
      <c r="BE175" s="237">
        <f>IF(N175="základní",J175,0)</f>
        <v>0</v>
      </c>
      <c r="BF175" s="237">
        <f>IF(N175="snížená",J175,0)</f>
        <v>0</v>
      </c>
      <c r="BG175" s="237">
        <f>IF(N175="zákl. přenesená",J175,0)</f>
        <v>0</v>
      </c>
      <c r="BH175" s="237">
        <f>IF(N175="sníž. přenesená",J175,0)</f>
        <v>0</v>
      </c>
      <c r="BI175" s="237">
        <f>IF(N175="nulová",J175,0)</f>
        <v>0</v>
      </c>
      <c r="BJ175" s="4" t="s">
        <v>75</v>
      </c>
      <c r="BK175" s="237">
        <f>ROUND(I175*H175,2)</f>
        <v>0</v>
      </c>
      <c r="BL175" s="4" t="s">
        <v>275</v>
      </c>
      <c r="BM175" s="236" t="s">
        <v>391</v>
      </c>
    </row>
    <row r="176" spans="2:65" s="1" customFormat="1">
      <c r="B176" s="14"/>
      <c r="D176" s="238" t="s">
        <v>277</v>
      </c>
      <c r="F176" s="239" t="s">
        <v>392</v>
      </c>
      <c r="L176" s="14"/>
      <c r="M176" s="240"/>
      <c r="T176" s="142"/>
      <c r="AT176" s="4" t="s">
        <v>277</v>
      </c>
      <c r="AU176" s="4" t="s">
        <v>186</v>
      </c>
    </row>
    <row r="177" spans="2:65" s="1" customFormat="1" ht="24.2" customHeight="1">
      <c r="B177" s="14"/>
      <c r="C177" s="262" t="s">
        <v>393</v>
      </c>
      <c r="D177" s="262" t="s">
        <v>383</v>
      </c>
      <c r="E177" s="263" t="s">
        <v>394</v>
      </c>
      <c r="F177" s="264" t="s">
        <v>395</v>
      </c>
      <c r="G177" s="265" t="s">
        <v>379</v>
      </c>
      <c r="H177" s="266">
        <v>17.533999999999999</v>
      </c>
      <c r="I177" s="24"/>
      <c r="J177" s="268">
        <f>ROUND(I177*H177,2)</f>
        <v>0</v>
      </c>
      <c r="K177" s="264" t="s">
        <v>274</v>
      </c>
      <c r="L177" s="269"/>
      <c r="M177" s="270" t="s">
        <v>3</v>
      </c>
      <c r="N177" s="271" t="s">
        <v>39</v>
      </c>
      <c r="P177" s="234">
        <f>O177*H177</f>
        <v>0</v>
      </c>
      <c r="Q177" s="234">
        <v>1E-4</v>
      </c>
      <c r="R177" s="234">
        <f>Q177*H177</f>
        <v>1.7534E-3</v>
      </c>
      <c r="S177" s="234">
        <v>0</v>
      </c>
      <c r="T177" s="235">
        <f>S177*H177</f>
        <v>0</v>
      </c>
      <c r="AR177" s="236" t="s">
        <v>314</v>
      </c>
      <c r="AT177" s="236" t="s">
        <v>383</v>
      </c>
      <c r="AU177" s="236" t="s">
        <v>186</v>
      </c>
      <c r="AY177" s="4" t="s">
        <v>268</v>
      </c>
      <c r="BE177" s="237">
        <f>IF(N177="základní",J177,0)</f>
        <v>0</v>
      </c>
      <c r="BF177" s="237">
        <f>IF(N177="snížená",J177,0)</f>
        <v>0</v>
      </c>
      <c r="BG177" s="237">
        <f>IF(N177="zákl. přenesená",J177,0)</f>
        <v>0</v>
      </c>
      <c r="BH177" s="237">
        <f>IF(N177="sníž. přenesená",J177,0)</f>
        <v>0</v>
      </c>
      <c r="BI177" s="237">
        <f>IF(N177="nulová",J177,0)</f>
        <v>0</v>
      </c>
      <c r="BJ177" s="4" t="s">
        <v>75</v>
      </c>
      <c r="BK177" s="237">
        <f>ROUND(I177*H177,2)</f>
        <v>0</v>
      </c>
      <c r="BL177" s="4" t="s">
        <v>275</v>
      </c>
      <c r="BM177" s="236" t="s">
        <v>396</v>
      </c>
    </row>
    <row r="178" spans="2:65" s="242" customFormat="1">
      <c r="B178" s="241"/>
      <c r="D178" s="243" t="s">
        <v>279</v>
      </c>
      <c r="E178" s="244" t="s">
        <v>3</v>
      </c>
      <c r="F178" s="245" t="s">
        <v>216</v>
      </c>
      <c r="H178" s="246">
        <v>2.21</v>
      </c>
      <c r="L178" s="241"/>
      <c r="M178" s="247"/>
      <c r="T178" s="248"/>
      <c r="AT178" s="244" t="s">
        <v>279</v>
      </c>
      <c r="AU178" s="244" t="s">
        <v>186</v>
      </c>
      <c r="AV178" s="242" t="s">
        <v>77</v>
      </c>
      <c r="AW178" s="242" t="s">
        <v>30</v>
      </c>
      <c r="AX178" s="242" t="s">
        <v>68</v>
      </c>
      <c r="AY178" s="244" t="s">
        <v>268</v>
      </c>
    </row>
    <row r="179" spans="2:65" s="242" customFormat="1">
      <c r="B179" s="241"/>
      <c r="D179" s="243" t="s">
        <v>279</v>
      </c>
      <c r="E179" s="244" t="s">
        <v>3</v>
      </c>
      <c r="F179" s="245" t="s">
        <v>218</v>
      </c>
      <c r="H179" s="246">
        <v>2.25</v>
      </c>
      <c r="L179" s="241"/>
      <c r="M179" s="247"/>
      <c r="T179" s="248"/>
      <c r="AT179" s="244" t="s">
        <v>279</v>
      </c>
      <c r="AU179" s="244" t="s">
        <v>186</v>
      </c>
      <c r="AV179" s="242" t="s">
        <v>77</v>
      </c>
      <c r="AW179" s="242" t="s">
        <v>30</v>
      </c>
      <c r="AX179" s="242" t="s">
        <v>68</v>
      </c>
      <c r="AY179" s="244" t="s">
        <v>268</v>
      </c>
    </row>
    <row r="180" spans="2:65" s="242" customFormat="1">
      <c r="B180" s="241"/>
      <c r="D180" s="243" t="s">
        <v>279</v>
      </c>
      <c r="E180" s="244" t="s">
        <v>3</v>
      </c>
      <c r="F180" s="245" t="s">
        <v>397</v>
      </c>
      <c r="H180" s="246">
        <v>11.48</v>
      </c>
      <c r="L180" s="241"/>
      <c r="M180" s="247"/>
      <c r="T180" s="248"/>
      <c r="AT180" s="244" t="s">
        <v>279</v>
      </c>
      <c r="AU180" s="244" t="s">
        <v>186</v>
      </c>
      <c r="AV180" s="242" t="s">
        <v>77</v>
      </c>
      <c r="AW180" s="242" t="s">
        <v>30</v>
      </c>
      <c r="AX180" s="242" t="s">
        <v>68</v>
      </c>
      <c r="AY180" s="244" t="s">
        <v>268</v>
      </c>
    </row>
    <row r="181" spans="2:65" s="250" customFormat="1">
      <c r="B181" s="249"/>
      <c r="D181" s="243" t="s">
        <v>279</v>
      </c>
      <c r="E181" s="251" t="s">
        <v>3</v>
      </c>
      <c r="F181" s="252" t="s">
        <v>298</v>
      </c>
      <c r="H181" s="253">
        <v>15.94</v>
      </c>
      <c r="L181" s="249"/>
      <c r="M181" s="254"/>
      <c r="T181" s="255"/>
      <c r="AT181" s="251" t="s">
        <v>279</v>
      </c>
      <c r="AU181" s="251" t="s">
        <v>186</v>
      </c>
      <c r="AV181" s="250" t="s">
        <v>275</v>
      </c>
      <c r="AW181" s="250" t="s">
        <v>30</v>
      </c>
      <c r="AX181" s="250" t="s">
        <v>75</v>
      </c>
      <c r="AY181" s="251" t="s">
        <v>268</v>
      </c>
    </row>
    <row r="182" spans="2:65" s="242" customFormat="1">
      <c r="B182" s="241"/>
      <c r="D182" s="243" t="s">
        <v>279</v>
      </c>
      <c r="F182" s="245" t="s">
        <v>398</v>
      </c>
      <c r="H182" s="246">
        <v>17.533999999999999</v>
      </c>
      <c r="L182" s="241"/>
      <c r="M182" s="247"/>
      <c r="T182" s="248"/>
      <c r="AT182" s="244" t="s">
        <v>279</v>
      </c>
      <c r="AU182" s="244" t="s">
        <v>186</v>
      </c>
      <c r="AV182" s="242" t="s">
        <v>77</v>
      </c>
      <c r="AW182" s="242" t="s">
        <v>4</v>
      </c>
      <c r="AX182" s="242" t="s">
        <v>75</v>
      </c>
      <c r="AY182" s="244" t="s">
        <v>268</v>
      </c>
    </row>
    <row r="183" spans="2:65" s="1" customFormat="1" ht="37.9" customHeight="1">
      <c r="B183" s="14"/>
      <c r="C183" s="225" t="s">
        <v>399</v>
      </c>
      <c r="D183" s="225" t="s">
        <v>271</v>
      </c>
      <c r="E183" s="226" t="s">
        <v>400</v>
      </c>
      <c r="F183" s="227" t="s">
        <v>401</v>
      </c>
      <c r="G183" s="228" t="s">
        <v>184</v>
      </c>
      <c r="H183" s="229">
        <v>2.21</v>
      </c>
      <c r="I183" s="22"/>
      <c r="J183" s="231">
        <f>ROUND(I183*H183,2)</f>
        <v>0</v>
      </c>
      <c r="K183" s="227" t="s">
        <v>274</v>
      </c>
      <c r="L183" s="14"/>
      <c r="M183" s="232" t="s">
        <v>3</v>
      </c>
      <c r="N183" s="233" t="s">
        <v>39</v>
      </c>
      <c r="P183" s="234">
        <f>O183*H183</f>
        <v>0</v>
      </c>
      <c r="Q183" s="234">
        <v>2.1999999999999999E-5</v>
      </c>
      <c r="R183" s="234">
        <f>Q183*H183</f>
        <v>4.8619999999999999E-5</v>
      </c>
      <c r="S183" s="234">
        <v>1.0000000000000001E-5</v>
      </c>
      <c r="T183" s="235">
        <f>S183*H183</f>
        <v>2.2100000000000002E-5</v>
      </c>
      <c r="AR183" s="236" t="s">
        <v>275</v>
      </c>
      <c r="AT183" s="236" t="s">
        <v>271</v>
      </c>
      <c r="AU183" s="236" t="s">
        <v>186</v>
      </c>
      <c r="AY183" s="4" t="s">
        <v>268</v>
      </c>
      <c r="BE183" s="237">
        <f>IF(N183="základní",J183,0)</f>
        <v>0</v>
      </c>
      <c r="BF183" s="237">
        <f>IF(N183="snížená",J183,0)</f>
        <v>0</v>
      </c>
      <c r="BG183" s="237">
        <f>IF(N183="zákl. přenesená",J183,0)</f>
        <v>0</v>
      </c>
      <c r="BH183" s="237">
        <f>IF(N183="sníž. přenesená",J183,0)</f>
        <v>0</v>
      </c>
      <c r="BI183" s="237">
        <f>IF(N183="nulová",J183,0)</f>
        <v>0</v>
      </c>
      <c r="BJ183" s="4" t="s">
        <v>75</v>
      </c>
      <c r="BK183" s="237">
        <f>ROUND(I183*H183,2)</f>
        <v>0</v>
      </c>
      <c r="BL183" s="4" t="s">
        <v>275</v>
      </c>
      <c r="BM183" s="236" t="s">
        <v>402</v>
      </c>
    </row>
    <row r="184" spans="2:65" s="1" customFormat="1">
      <c r="B184" s="14"/>
      <c r="D184" s="238" t="s">
        <v>277</v>
      </c>
      <c r="F184" s="239" t="s">
        <v>403</v>
      </c>
      <c r="L184" s="14"/>
      <c r="M184" s="240"/>
      <c r="T184" s="142"/>
      <c r="AT184" s="4" t="s">
        <v>277</v>
      </c>
      <c r="AU184" s="4" t="s">
        <v>186</v>
      </c>
    </row>
    <row r="185" spans="2:65" s="242" customFormat="1">
      <c r="B185" s="241"/>
      <c r="D185" s="243" t="s">
        <v>279</v>
      </c>
      <c r="E185" s="244" t="s">
        <v>3</v>
      </c>
      <c r="F185" s="245" t="s">
        <v>208</v>
      </c>
      <c r="H185" s="246">
        <v>2.21</v>
      </c>
      <c r="L185" s="241"/>
      <c r="M185" s="247"/>
      <c r="T185" s="248"/>
      <c r="AT185" s="244" t="s">
        <v>279</v>
      </c>
      <c r="AU185" s="244" t="s">
        <v>186</v>
      </c>
      <c r="AV185" s="242" t="s">
        <v>77</v>
      </c>
      <c r="AW185" s="242" t="s">
        <v>30</v>
      </c>
      <c r="AX185" s="242" t="s">
        <v>68</v>
      </c>
      <c r="AY185" s="244" t="s">
        <v>268</v>
      </c>
    </row>
    <row r="186" spans="2:65" s="250" customFormat="1">
      <c r="B186" s="249"/>
      <c r="D186" s="243" t="s">
        <v>279</v>
      </c>
      <c r="E186" s="251" t="s">
        <v>3</v>
      </c>
      <c r="F186" s="252" t="s">
        <v>298</v>
      </c>
      <c r="H186" s="253">
        <v>2.21</v>
      </c>
      <c r="L186" s="249"/>
      <c r="M186" s="254"/>
      <c r="T186" s="255"/>
      <c r="AT186" s="251" t="s">
        <v>279</v>
      </c>
      <c r="AU186" s="251" t="s">
        <v>186</v>
      </c>
      <c r="AV186" s="250" t="s">
        <v>275</v>
      </c>
      <c r="AW186" s="250" t="s">
        <v>30</v>
      </c>
      <c r="AX186" s="250" t="s">
        <v>75</v>
      </c>
      <c r="AY186" s="251" t="s">
        <v>268</v>
      </c>
    </row>
    <row r="187" spans="2:65" s="273" customFormat="1" ht="20.85" customHeight="1">
      <c r="B187" s="272"/>
      <c r="D187" s="274" t="s">
        <v>67</v>
      </c>
      <c r="E187" s="274" t="s">
        <v>404</v>
      </c>
      <c r="F187" s="274" t="s">
        <v>405</v>
      </c>
      <c r="J187" s="275">
        <f>BK187</f>
        <v>0</v>
      </c>
      <c r="L187" s="272"/>
      <c r="M187" s="276"/>
      <c r="P187" s="277">
        <f>SUM(P188:P206)</f>
        <v>0</v>
      </c>
      <c r="R187" s="277">
        <f>SUM(R188:R206)</f>
        <v>1.4164977189999999</v>
      </c>
      <c r="T187" s="278">
        <f>SUM(T188:T206)</f>
        <v>0</v>
      </c>
      <c r="AR187" s="274" t="s">
        <v>75</v>
      </c>
      <c r="AT187" s="279" t="s">
        <v>67</v>
      </c>
      <c r="AU187" s="279" t="s">
        <v>186</v>
      </c>
      <c r="AY187" s="274" t="s">
        <v>268</v>
      </c>
      <c r="BK187" s="280">
        <f>SUM(BK188:BK206)</f>
        <v>0</v>
      </c>
    </row>
    <row r="188" spans="2:65" s="1" customFormat="1" ht="24.2" customHeight="1">
      <c r="B188" s="14"/>
      <c r="C188" s="225" t="s">
        <v>8</v>
      </c>
      <c r="D188" s="225" t="s">
        <v>271</v>
      </c>
      <c r="E188" s="226" t="s">
        <v>406</v>
      </c>
      <c r="F188" s="227" t="s">
        <v>407</v>
      </c>
      <c r="G188" s="228" t="s">
        <v>379</v>
      </c>
      <c r="H188" s="229">
        <v>5.3</v>
      </c>
      <c r="I188" s="22"/>
      <c r="J188" s="231">
        <f>ROUND(I188*H188,2)</f>
        <v>0</v>
      </c>
      <c r="K188" s="227" t="s">
        <v>274</v>
      </c>
      <c r="L188" s="14"/>
      <c r="M188" s="232" t="s">
        <v>3</v>
      </c>
      <c r="N188" s="233" t="s">
        <v>39</v>
      </c>
      <c r="P188" s="234">
        <f>O188*H188</f>
        <v>0</v>
      </c>
      <c r="Q188" s="234">
        <v>1.5E-3</v>
      </c>
      <c r="R188" s="234">
        <f>Q188*H188</f>
        <v>7.9500000000000005E-3</v>
      </c>
      <c r="S188" s="234">
        <v>0</v>
      </c>
      <c r="T188" s="235">
        <f>S188*H188</f>
        <v>0</v>
      </c>
      <c r="AR188" s="236" t="s">
        <v>275</v>
      </c>
      <c r="AT188" s="236" t="s">
        <v>271</v>
      </c>
      <c r="AU188" s="236" t="s">
        <v>275</v>
      </c>
      <c r="AY188" s="4" t="s">
        <v>268</v>
      </c>
      <c r="BE188" s="237">
        <f>IF(N188="základní",J188,0)</f>
        <v>0</v>
      </c>
      <c r="BF188" s="237">
        <f>IF(N188="snížená",J188,0)</f>
        <v>0</v>
      </c>
      <c r="BG188" s="237">
        <f>IF(N188="zákl. přenesená",J188,0)</f>
        <v>0</v>
      </c>
      <c r="BH188" s="237">
        <f>IF(N188="sníž. přenesená",J188,0)</f>
        <v>0</v>
      </c>
      <c r="BI188" s="237">
        <f>IF(N188="nulová",J188,0)</f>
        <v>0</v>
      </c>
      <c r="BJ188" s="4" t="s">
        <v>75</v>
      </c>
      <c r="BK188" s="237">
        <f>ROUND(I188*H188,2)</f>
        <v>0</v>
      </c>
      <c r="BL188" s="4" t="s">
        <v>275</v>
      </c>
      <c r="BM188" s="236" t="s">
        <v>408</v>
      </c>
    </row>
    <row r="189" spans="2:65" s="1" customFormat="1">
      <c r="B189" s="14"/>
      <c r="D189" s="238" t="s">
        <v>277</v>
      </c>
      <c r="F189" s="239" t="s">
        <v>409</v>
      </c>
      <c r="L189" s="14"/>
      <c r="M189" s="240"/>
      <c r="T189" s="142"/>
      <c r="AT189" s="4" t="s">
        <v>277</v>
      </c>
      <c r="AU189" s="4" t="s">
        <v>275</v>
      </c>
    </row>
    <row r="190" spans="2:65" s="242" customFormat="1">
      <c r="B190" s="241"/>
      <c r="D190" s="243" t="s">
        <v>279</v>
      </c>
      <c r="E190" s="244" t="s">
        <v>3</v>
      </c>
      <c r="F190" s="245" t="s">
        <v>410</v>
      </c>
      <c r="H190" s="246">
        <v>5.3</v>
      </c>
      <c r="L190" s="241"/>
      <c r="M190" s="247"/>
      <c r="T190" s="248"/>
      <c r="AT190" s="244" t="s">
        <v>279</v>
      </c>
      <c r="AU190" s="244" t="s">
        <v>275</v>
      </c>
      <c r="AV190" s="242" t="s">
        <v>77</v>
      </c>
      <c r="AW190" s="242" t="s">
        <v>30</v>
      </c>
      <c r="AX190" s="242" t="s">
        <v>75</v>
      </c>
      <c r="AY190" s="244" t="s">
        <v>268</v>
      </c>
    </row>
    <row r="191" spans="2:65" s="1" customFormat="1" ht="37.9" customHeight="1">
      <c r="B191" s="14"/>
      <c r="C191" s="225" t="s">
        <v>411</v>
      </c>
      <c r="D191" s="225" t="s">
        <v>271</v>
      </c>
      <c r="E191" s="226" t="s">
        <v>412</v>
      </c>
      <c r="F191" s="227" t="s">
        <v>413</v>
      </c>
      <c r="G191" s="228" t="s">
        <v>184</v>
      </c>
      <c r="H191" s="229">
        <v>50.74</v>
      </c>
      <c r="I191" s="22"/>
      <c r="J191" s="231">
        <f>ROUND(I191*H191,2)</f>
        <v>0</v>
      </c>
      <c r="K191" s="227" t="s">
        <v>274</v>
      </c>
      <c r="L191" s="14"/>
      <c r="M191" s="232" t="s">
        <v>3</v>
      </c>
      <c r="N191" s="233" t="s">
        <v>39</v>
      </c>
      <c r="P191" s="234">
        <f>O191*H191</f>
        <v>0</v>
      </c>
      <c r="Q191" s="234">
        <v>1.575E-2</v>
      </c>
      <c r="R191" s="234">
        <f>Q191*H191</f>
        <v>0.79915500000000006</v>
      </c>
      <c r="S191" s="234">
        <v>0</v>
      </c>
      <c r="T191" s="235">
        <f>S191*H191</f>
        <v>0</v>
      </c>
      <c r="AR191" s="236" t="s">
        <v>275</v>
      </c>
      <c r="AT191" s="236" t="s">
        <v>271</v>
      </c>
      <c r="AU191" s="236" t="s">
        <v>275</v>
      </c>
      <c r="AY191" s="4" t="s">
        <v>268</v>
      </c>
      <c r="BE191" s="237">
        <f>IF(N191="základní",J191,0)</f>
        <v>0</v>
      </c>
      <c r="BF191" s="237">
        <f>IF(N191="snížená",J191,0)</f>
        <v>0</v>
      </c>
      <c r="BG191" s="237">
        <f>IF(N191="zákl. přenesená",J191,0)</f>
        <v>0</v>
      </c>
      <c r="BH191" s="237">
        <f>IF(N191="sníž. přenesená",J191,0)</f>
        <v>0</v>
      </c>
      <c r="BI191" s="237">
        <f>IF(N191="nulová",J191,0)</f>
        <v>0</v>
      </c>
      <c r="BJ191" s="4" t="s">
        <v>75</v>
      </c>
      <c r="BK191" s="237">
        <f>ROUND(I191*H191,2)</f>
        <v>0</v>
      </c>
      <c r="BL191" s="4" t="s">
        <v>275</v>
      </c>
      <c r="BM191" s="236" t="s">
        <v>414</v>
      </c>
    </row>
    <row r="192" spans="2:65" s="1" customFormat="1">
      <c r="B192" s="14"/>
      <c r="D192" s="238" t="s">
        <v>277</v>
      </c>
      <c r="F192" s="239" t="s">
        <v>415</v>
      </c>
      <c r="L192" s="14"/>
      <c r="M192" s="240"/>
      <c r="T192" s="142"/>
      <c r="AT192" s="4" t="s">
        <v>277</v>
      </c>
      <c r="AU192" s="4" t="s">
        <v>275</v>
      </c>
    </row>
    <row r="193" spans="2:65" s="257" customFormat="1">
      <c r="B193" s="256"/>
      <c r="D193" s="243" t="s">
        <v>279</v>
      </c>
      <c r="E193" s="258" t="s">
        <v>3</v>
      </c>
      <c r="F193" s="259" t="s">
        <v>416</v>
      </c>
      <c r="H193" s="258" t="s">
        <v>3</v>
      </c>
      <c r="L193" s="256"/>
      <c r="M193" s="260"/>
      <c r="T193" s="261"/>
      <c r="AT193" s="258" t="s">
        <v>279</v>
      </c>
      <c r="AU193" s="258" t="s">
        <v>275</v>
      </c>
      <c r="AV193" s="257" t="s">
        <v>75</v>
      </c>
      <c r="AW193" s="257" t="s">
        <v>30</v>
      </c>
      <c r="AX193" s="257" t="s">
        <v>68</v>
      </c>
      <c r="AY193" s="258" t="s">
        <v>268</v>
      </c>
    </row>
    <row r="194" spans="2:65" s="242" customFormat="1">
      <c r="B194" s="241"/>
      <c r="D194" s="243" t="s">
        <v>279</v>
      </c>
      <c r="E194" s="244" t="s">
        <v>3</v>
      </c>
      <c r="F194" s="245" t="s">
        <v>200</v>
      </c>
      <c r="H194" s="246">
        <v>49.026000000000003</v>
      </c>
      <c r="L194" s="241"/>
      <c r="M194" s="247"/>
      <c r="T194" s="248"/>
      <c r="AT194" s="244" t="s">
        <v>279</v>
      </c>
      <c r="AU194" s="244" t="s">
        <v>275</v>
      </c>
      <c r="AV194" s="242" t="s">
        <v>77</v>
      </c>
      <c r="AW194" s="242" t="s">
        <v>30</v>
      </c>
      <c r="AX194" s="242" t="s">
        <v>68</v>
      </c>
      <c r="AY194" s="244" t="s">
        <v>268</v>
      </c>
    </row>
    <row r="195" spans="2:65" s="242" customFormat="1">
      <c r="B195" s="241"/>
      <c r="D195" s="243" t="s">
        <v>279</v>
      </c>
      <c r="E195" s="244" t="s">
        <v>3</v>
      </c>
      <c r="F195" s="245" t="s">
        <v>417</v>
      </c>
      <c r="H195" s="246">
        <v>1.714</v>
      </c>
      <c r="L195" s="241"/>
      <c r="M195" s="247"/>
      <c r="T195" s="248"/>
      <c r="AT195" s="244" t="s">
        <v>279</v>
      </c>
      <c r="AU195" s="244" t="s">
        <v>275</v>
      </c>
      <c r="AV195" s="242" t="s">
        <v>77</v>
      </c>
      <c r="AW195" s="242" t="s">
        <v>30</v>
      </c>
      <c r="AX195" s="242" t="s">
        <v>68</v>
      </c>
      <c r="AY195" s="244" t="s">
        <v>268</v>
      </c>
    </row>
    <row r="196" spans="2:65" s="250" customFormat="1">
      <c r="B196" s="249"/>
      <c r="D196" s="243" t="s">
        <v>279</v>
      </c>
      <c r="E196" s="251" t="s">
        <v>3</v>
      </c>
      <c r="F196" s="252" t="s">
        <v>298</v>
      </c>
      <c r="H196" s="253">
        <v>50.74</v>
      </c>
      <c r="L196" s="249"/>
      <c r="M196" s="254"/>
      <c r="T196" s="255"/>
      <c r="AT196" s="251" t="s">
        <v>279</v>
      </c>
      <c r="AU196" s="251" t="s">
        <v>275</v>
      </c>
      <c r="AV196" s="250" t="s">
        <v>275</v>
      </c>
      <c r="AW196" s="250" t="s">
        <v>30</v>
      </c>
      <c r="AX196" s="250" t="s">
        <v>75</v>
      </c>
      <c r="AY196" s="251" t="s">
        <v>268</v>
      </c>
    </row>
    <row r="197" spans="2:65" s="1" customFormat="1" ht="44.25" customHeight="1">
      <c r="B197" s="14"/>
      <c r="C197" s="225" t="s">
        <v>418</v>
      </c>
      <c r="D197" s="225" t="s">
        <v>271</v>
      </c>
      <c r="E197" s="226" t="s">
        <v>419</v>
      </c>
      <c r="F197" s="227" t="s">
        <v>420</v>
      </c>
      <c r="G197" s="228" t="s">
        <v>184</v>
      </c>
      <c r="H197" s="229">
        <v>50.74</v>
      </c>
      <c r="I197" s="22"/>
      <c r="J197" s="231">
        <f>ROUND(I197*H197,2)</f>
        <v>0</v>
      </c>
      <c r="K197" s="227" t="s">
        <v>274</v>
      </c>
      <c r="L197" s="14"/>
      <c r="M197" s="232" t="s">
        <v>3</v>
      </c>
      <c r="N197" s="233" t="s">
        <v>39</v>
      </c>
      <c r="P197" s="234">
        <f>O197*H197</f>
        <v>0</v>
      </c>
      <c r="Q197" s="234">
        <v>7.9000000000000008E-3</v>
      </c>
      <c r="R197" s="234">
        <f>Q197*H197</f>
        <v>0.40084600000000004</v>
      </c>
      <c r="S197" s="234">
        <v>0</v>
      </c>
      <c r="T197" s="235">
        <f>S197*H197</f>
        <v>0</v>
      </c>
      <c r="AR197" s="236" t="s">
        <v>275</v>
      </c>
      <c r="AT197" s="236" t="s">
        <v>271</v>
      </c>
      <c r="AU197" s="236" t="s">
        <v>275</v>
      </c>
      <c r="AY197" s="4" t="s">
        <v>268</v>
      </c>
      <c r="BE197" s="237">
        <f>IF(N197="základní",J197,0)</f>
        <v>0</v>
      </c>
      <c r="BF197" s="237">
        <f>IF(N197="snížená",J197,0)</f>
        <v>0</v>
      </c>
      <c r="BG197" s="237">
        <f>IF(N197="zákl. přenesená",J197,0)</f>
        <v>0</v>
      </c>
      <c r="BH197" s="237">
        <f>IF(N197="sníž. přenesená",J197,0)</f>
        <v>0</v>
      </c>
      <c r="BI197" s="237">
        <f>IF(N197="nulová",J197,0)</f>
        <v>0</v>
      </c>
      <c r="BJ197" s="4" t="s">
        <v>75</v>
      </c>
      <c r="BK197" s="237">
        <f>ROUND(I197*H197,2)</f>
        <v>0</v>
      </c>
      <c r="BL197" s="4" t="s">
        <v>275</v>
      </c>
      <c r="BM197" s="236" t="s">
        <v>421</v>
      </c>
    </row>
    <row r="198" spans="2:65" s="1" customFormat="1">
      <c r="B198" s="14"/>
      <c r="D198" s="238" t="s">
        <v>277</v>
      </c>
      <c r="F198" s="239" t="s">
        <v>422</v>
      </c>
      <c r="L198" s="14"/>
      <c r="M198" s="240"/>
      <c r="T198" s="142"/>
      <c r="AT198" s="4" t="s">
        <v>277</v>
      </c>
      <c r="AU198" s="4" t="s">
        <v>275</v>
      </c>
    </row>
    <row r="199" spans="2:65" s="1" customFormat="1" ht="24.2" customHeight="1">
      <c r="B199" s="14"/>
      <c r="C199" s="225" t="s">
        <v>423</v>
      </c>
      <c r="D199" s="225" t="s">
        <v>271</v>
      </c>
      <c r="E199" s="226" t="s">
        <v>424</v>
      </c>
      <c r="F199" s="227" t="s">
        <v>425</v>
      </c>
      <c r="G199" s="228" t="s">
        <v>184</v>
      </c>
      <c r="H199" s="229">
        <v>60.662999999999997</v>
      </c>
      <c r="I199" s="22"/>
      <c r="J199" s="231">
        <f>ROUND(I199*H199,2)</f>
        <v>0</v>
      </c>
      <c r="K199" s="227" t="s">
        <v>274</v>
      </c>
      <c r="L199" s="14"/>
      <c r="M199" s="232" t="s">
        <v>3</v>
      </c>
      <c r="N199" s="233" t="s">
        <v>39</v>
      </c>
      <c r="P199" s="234">
        <f>O199*H199</f>
        <v>0</v>
      </c>
      <c r="Q199" s="234">
        <v>2.63E-4</v>
      </c>
      <c r="R199" s="234">
        <f>Q199*H199</f>
        <v>1.5954368999999999E-2</v>
      </c>
      <c r="S199" s="234">
        <v>0</v>
      </c>
      <c r="T199" s="235">
        <f>S199*H199</f>
        <v>0</v>
      </c>
      <c r="AR199" s="236" t="s">
        <v>275</v>
      </c>
      <c r="AT199" s="236" t="s">
        <v>271</v>
      </c>
      <c r="AU199" s="236" t="s">
        <v>275</v>
      </c>
      <c r="AY199" s="4" t="s">
        <v>268</v>
      </c>
      <c r="BE199" s="237">
        <f>IF(N199="základní",J199,0)</f>
        <v>0</v>
      </c>
      <c r="BF199" s="237">
        <f>IF(N199="snížená",J199,0)</f>
        <v>0</v>
      </c>
      <c r="BG199" s="237">
        <f>IF(N199="zákl. přenesená",J199,0)</f>
        <v>0</v>
      </c>
      <c r="BH199" s="237">
        <f>IF(N199="sníž. přenesená",J199,0)</f>
        <v>0</v>
      </c>
      <c r="BI199" s="237">
        <f>IF(N199="nulová",J199,0)</f>
        <v>0</v>
      </c>
      <c r="BJ199" s="4" t="s">
        <v>75</v>
      </c>
      <c r="BK199" s="237">
        <f>ROUND(I199*H199,2)</f>
        <v>0</v>
      </c>
      <c r="BL199" s="4" t="s">
        <v>275</v>
      </c>
      <c r="BM199" s="236" t="s">
        <v>426</v>
      </c>
    </row>
    <row r="200" spans="2:65" s="1" customFormat="1">
      <c r="B200" s="14"/>
      <c r="D200" s="238" t="s">
        <v>277</v>
      </c>
      <c r="F200" s="239" t="s">
        <v>427</v>
      </c>
      <c r="L200" s="14"/>
      <c r="M200" s="240"/>
      <c r="T200" s="142"/>
      <c r="AT200" s="4" t="s">
        <v>277</v>
      </c>
      <c r="AU200" s="4" t="s">
        <v>275</v>
      </c>
    </row>
    <row r="201" spans="2:65" s="242" customFormat="1">
      <c r="B201" s="241"/>
      <c r="D201" s="243" t="s">
        <v>279</v>
      </c>
      <c r="E201" s="244" t="s">
        <v>3</v>
      </c>
      <c r="F201" s="245" t="s">
        <v>428</v>
      </c>
      <c r="H201" s="246">
        <v>60.662999999999997</v>
      </c>
      <c r="L201" s="241"/>
      <c r="M201" s="247"/>
      <c r="T201" s="248"/>
      <c r="AT201" s="244" t="s">
        <v>279</v>
      </c>
      <c r="AU201" s="244" t="s">
        <v>275</v>
      </c>
      <c r="AV201" s="242" t="s">
        <v>77</v>
      </c>
      <c r="AW201" s="242" t="s">
        <v>30</v>
      </c>
      <c r="AX201" s="242" t="s">
        <v>75</v>
      </c>
      <c r="AY201" s="244" t="s">
        <v>268</v>
      </c>
    </row>
    <row r="202" spans="2:65" s="1" customFormat="1" ht="37.9" customHeight="1">
      <c r="B202" s="14"/>
      <c r="C202" s="225" t="s">
        <v>429</v>
      </c>
      <c r="D202" s="225" t="s">
        <v>271</v>
      </c>
      <c r="E202" s="226" t="s">
        <v>430</v>
      </c>
      <c r="F202" s="227" t="s">
        <v>431</v>
      </c>
      <c r="G202" s="228" t="s">
        <v>184</v>
      </c>
      <c r="H202" s="229">
        <v>11.637</v>
      </c>
      <c r="I202" s="22"/>
      <c r="J202" s="231">
        <f>ROUND(I202*H202,2)</f>
        <v>0</v>
      </c>
      <c r="K202" s="227" t="s">
        <v>274</v>
      </c>
      <c r="L202" s="14"/>
      <c r="M202" s="232" t="s">
        <v>3</v>
      </c>
      <c r="N202" s="233" t="s">
        <v>39</v>
      </c>
      <c r="P202" s="234">
        <f>O202*H202</f>
        <v>0</v>
      </c>
      <c r="Q202" s="234">
        <v>1.103E-2</v>
      </c>
      <c r="R202" s="234">
        <f>Q202*H202</f>
        <v>0.12835611</v>
      </c>
      <c r="S202" s="234">
        <v>0</v>
      </c>
      <c r="T202" s="235">
        <f>S202*H202</f>
        <v>0</v>
      </c>
      <c r="AR202" s="236" t="s">
        <v>275</v>
      </c>
      <c r="AT202" s="236" t="s">
        <v>271</v>
      </c>
      <c r="AU202" s="236" t="s">
        <v>275</v>
      </c>
      <c r="AY202" s="4" t="s">
        <v>268</v>
      </c>
      <c r="BE202" s="237">
        <f>IF(N202="základní",J202,0)</f>
        <v>0</v>
      </c>
      <c r="BF202" s="237">
        <f>IF(N202="snížená",J202,0)</f>
        <v>0</v>
      </c>
      <c r="BG202" s="237">
        <f>IF(N202="zákl. přenesená",J202,0)</f>
        <v>0</v>
      </c>
      <c r="BH202" s="237">
        <f>IF(N202="sníž. přenesená",J202,0)</f>
        <v>0</v>
      </c>
      <c r="BI202" s="237">
        <f>IF(N202="nulová",J202,0)</f>
        <v>0</v>
      </c>
      <c r="BJ202" s="4" t="s">
        <v>75</v>
      </c>
      <c r="BK202" s="237">
        <f>ROUND(I202*H202,2)</f>
        <v>0</v>
      </c>
      <c r="BL202" s="4" t="s">
        <v>275</v>
      </c>
      <c r="BM202" s="236" t="s">
        <v>432</v>
      </c>
    </row>
    <row r="203" spans="2:65" s="1" customFormat="1">
      <c r="B203" s="14"/>
      <c r="D203" s="238" t="s">
        <v>277</v>
      </c>
      <c r="F203" s="239" t="s">
        <v>433</v>
      </c>
      <c r="L203" s="14"/>
      <c r="M203" s="240"/>
      <c r="T203" s="142"/>
      <c r="AT203" s="4" t="s">
        <v>277</v>
      </c>
      <c r="AU203" s="4" t="s">
        <v>275</v>
      </c>
    </row>
    <row r="204" spans="2:65" s="242" customFormat="1">
      <c r="B204" s="241"/>
      <c r="D204" s="243" t="s">
        <v>279</v>
      </c>
      <c r="E204" s="244" t="s">
        <v>3</v>
      </c>
      <c r="F204" s="245" t="s">
        <v>204</v>
      </c>
      <c r="H204" s="246">
        <v>11.637</v>
      </c>
      <c r="L204" s="241"/>
      <c r="M204" s="247"/>
      <c r="T204" s="248"/>
      <c r="AT204" s="244" t="s">
        <v>279</v>
      </c>
      <c r="AU204" s="244" t="s">
        <v>275</v>
      </c>
      <c r="AV204" s="242" t="s">
        <v>77</v>
      </c>
      <c r="AW204" s="242" t="s">
        <v>30</v>
      </c>
      <c r="AX204" s="242" t="s">
        <v>75</v>
      </c>
      <c r="AY204" s="244" t="s">
        <v>268</v>
      </c>
    </row>
    <row r="205" spans="2:65" s="1" customFormat="1" ht="44.25" customHeight="1">
      <c r="B205" s="14"/>
      <c r="C205" s="225" t="s">
        <v>434</v>
      </c>
      <c r="D205" s="225" t="s">
        <v>271</v>
      </c>
      <c r="E205" s="226" t="s">
        <v>435</v>
      </c>
      <c r="F205" s="227" t="s">
        <v>436</v>
      </c>
      <c r="G205" s="228" t="s">
        <v>184</v>
      </c>
      <c r="H205" s="229">
        <v>11.637</v>
      </c>
      <c r="I205" s="22"/>
      <c r="J205" s="231">
        <f>ROUND(I205*H205,2)</f>
        <v>0</v>
      </c>
      <c r="K205" s="227" t="s">
        <v>274</v>
      </c>
      <c r="L205" s="14"/>
      <c r="M205" s="232" t="s">
        <v>3</v>
      </c>
      <c r="N205" s="233" t="s">
        <v>39</v>
      </c>
      <c r="P205" s="234">
        <f>O205*H205</f>
        <v>0</v>
      </c>
      <c r="Q205" s="234">
        <v>5.5199999999999997E-3</v>
      </c>
      <c r="R205" s="234">
        <f>Q205*H205</f>
        <v>6.423624E-2</v>
      </c>
      <c r="S205" s="234">
        <v>0</v>
      </c>
      <c r="T205" s="235">
        <f>S205*H205</f>
        <v>0</v>
      </c>
      <c r="AR205" s="236" t="s">
        <v>275</v>
      </c>
      <c r="AT205" s="236" t="s">
        <v>271</v>
      </c>
      <c r="AU205" s="236" t="s">
        <v>275</v>
      </c>
      <c r="AY205" s="4" t="s">
        <v>268</v>
      </c>
      <c r="BE205" s="237">
        <f>IF(N205="základní",J205,0)</f>
        <v>0</v>
      </c>
      <c r="BF205" s="237">
        <f>IF(N205="snížená",J205,0)</f>
        <v>0</v>
      </c>
      <c r="BG205" s="237">
        <f>IF(N205="zákl. přenesená",J205,0)</f>
        <v>0</v>
      </c>
      <c r="BH205" s="237">
        <f>IF(N205="sníž. přenesená",J205,0)</f>
        <v>0</v>
      </c>
      <c r="BI205" s="237">
        <f>IF(N205="nulová",J205,0)</f>
        <v>0</v>
      </c>
      <c r="BJ205" s="4" t="s">
        <v>75</v>
      </c>
      <c r="BK205" s="237">
        <f>ROUND(I205*H205,2)</f>
        <v>0</v>
      </c>
      <c r="BL205" s="4" t="s">
        <v>275</v>
      </c>
      <c r="BM205" s="236" t="s">
        <v>437</v>
      </c>
    </row>
    <row r="206" spans="2:65" s="1" customFormat="1">
      <c r="B206" s="14"/>
      <c r="D206" s="238" t="s">
        <v>277</v>
      </c>
      <c r="F206" s="239" t="s">
        <v>438</v>
      </c>
      <c r="L206" s="14"/>
      <c r="M206" s="240"/>
      <c r="T206" s="142"/>
      <c r="AT206" s="4" t="s">
        <v>277</v>
      </c>
      <c r="AU206" s="4" t="s">
        <v>275</v>
      </c>
    </row>
    <row r="207" spans="2:65" s="214" customFormat="1" ht="20.85" customHeight="1">
      <c r="B207" s="213"/>
      <c r="D207" s="215" t="s">
        <v>67</v>
      </c>
      <c r="E207" s="223" t="s">
        <v>439</v>
      </c>
      <c r="F207" s="223" t="s">
        <v>440</v>
      </c>
      <c r="J207" s="224">
        <f>BK207</f>
        <v>0</v>
      </c>
      <c r="L207" s="213"/>
      <c r="M207" s="218"/>
      <c r="P207" s="219">
        <f>SUM(P208:P213)</f>
        <v>0</v>
      </c>
      <c r="R207" s="219">
        <f>SUM(R208:R213)</f>
        <v>0.19569900000000004</v>
      </c>
      <c r="T207" s="220">
        <f>SUM(T208:T213)</f>
        <v>0</v>
      </c>
      <c r="AR207" s="215" t="s">
        <v>75</v>
      </c>
      <c r="AT207" s="221" t="s">
        <v>67</v>
      </c>
      <c r="AU207" s="221" t="s">
        <v>77</v>
      </c>
      <c r="AY207" s="215" t="s">
        <v>268</v>
      </c>
      <c r="BK207" s="222">
        <f>SUM(BK208:BK213)</f>
        <v>0</v>
      </c>
    </row>
    <row r="208" spans="2:65" s="1" customFormat="1" ht="24.2" customHeight="1">
      <c r="B208" s="14"/>
      <c r="C208" s="225" t="s">
        <v>441</v>
      </c>
      <c r="D208" s="225" t="s">
        <v>271</v>
      </c>
      <c r="E208" s="226" t="s">
        <v>442</v>
      </c>
      <c r="F208" s="227" t="s">
        <v>443</v>
      </c>
      <c r="G208" s="228" t="s">
        <v>184</v>
      </c>
      <c r="H208" s="229">
        <v>18.638000000000002</v>
      </c>
      <c r="I208" s="22"/>
      <c r="J208" s="231">
        <f>ROUND(I208*H208,2)</f>
        <v>0</v>
      </c>
      <c r="K208" s="227" t="s">
        <v>274</v>
      </c>
      <c r="L208" s="14"/>
      <c r="M208" s="232" t="s">
        <v>3</v>
      </c>
      <c r="N208" s="233" t="s">
        <v>39</v>
      </c>
      <c r="P208" s="234">
        <f>O208*H208</f>
        <v>0</v>
      </c>
      <c r="Q208" s="234">
        <v>1.0200000000000001E-2</v>
      </c>
      <c r="R208" s="234">
        <f>Q208*H208</f>
        <v>0.19010760000000004</v>
      </c>
      <c r="S208" s="234">
        <v>0</v>
      </c>
      <c r="T208" s="235">
        <f>S208*H208</f>
        <v>0</v>
      </c>
      <c r="AR208" s="236" t="s">
        <v>275</v>
      </c>
      <c r="AT208" s="236" t="s">
        <v>271</v>
      </c>
      <c r="AU208" s="236" t="s">
        <v>186</v>
      </c>
      <c r="AY208" s="4" t="s">
        <v>268</v>
      </c>
      <c r="BE208" s="237">
        <f>IF(N208="základní",J208,0)</f>
        <v>0</v>
      </c>
      <c r="BF208" s="237">
        <f>IF(N208="snížená",J208,0)</f>
        <v>0</v>
      </c>
      <c r="BG208" s="237">
        <f>IF(N208="zákl. přenesená",J208,0)</f>
        <v>0</v>
      </c>
      <c r="BH208" s="237">
        <f>IF(N208="sníž. přenesená",J208,0)</f>
        <v>0</v>
      </c>
      <c r="BI208" s="237">
        <f>IF(N208="nulová",J208,0)</f>
        <v>0</v>
      </c>
      <c r="BJ208" s="4" t="s">
        <v>75</v>
      </c>
      <c r="BK208" s="237">
        <f>ROUND(I208*H208,2)</f>
        <v>0</v>
      </c>
      <c r="BL208" s="4" t="s">
        <v>275</v>
      </c>
      <c r="BM208" s="236" t="s">
        <v>444</v>
      </c>
    </row>
    <row r="209" spans="2:65" s="1" customFormat="1">
      <c r="B209" s="14"/>
      <c r="D209" s="238" t="s">
        <v>277</v>
      </c>
      <c r="F209" s="239" t="s">
        <v>445</v>
      </c>
      <c r="L209" s="14"/>
      <c r="M209" s="240"/>
      <c r="T209" s="142"/>
      <c r="AT209" s="4" t="s">
        <v>277</v>
      </c>
      <c r="AU209" s="4" t="s">
        <v>186</v>
      </c>
    </row>
    <row r="210" spans="2:65" s="257" customFormat="1">
      <c r="B210" s="256"/>
      <c r="D210" s="243" t="s">
        <v>279</v>
      </c>
      <c r="E210" s="258" t="s">
        <v>3</v>
      </c>
      <c r="F210" s="259" t="s">
        <v>446</v>
      </c>
      <c r="H210" s="258" t="s">
        <v>3</v>
      </c>
      <c r="L210" s="256"/>
      <c r="M210" s="260"/>
      <c r="T210" s="261"/>
      <c r="AT210" s="258" t="s">
        <v>279</v>
      </c>
      <c r="AU210" s="258" t="s">
        <v>186</v>
      </c>
      <c r="AV210" s="257" t="s">
        <v>75</v>
      </c>
      <c r="AW210" s="257" t="s">
        <v>30</v>
      </c>
      <c r="AX210" s="257" t="s">
        <v>68</v>
      </c>
      <c r="AY210" s="258" t="s">
        <v>268</v>
      </c>
    </row>
    <row r="211" spans="2:65" s="242" customFormat="1">
      <c r="B211" s="241"/>
      <c r="D211" s="243" t="s">
        <v>279</v>
      </c>
      <c r="E211" s="244" t="s">
        <v>3</v>
      </c>
      <c r="F211" s="245" t="s">
        <v>182</v>
      </c>
      <c r="H211" s="246">
        <v>18.638000000000002</v>
      </c>
      <c r="L211" s="241"/>
      <c r="M211" s="247"/>
      <c r="T211" s="248"/>
      <c r="AT211" s="244" t="s">
        <v>279</v>
      </c>
      <c r="AU211" s="244" t="s">
        <v>186</v>
      </c>
      <c r="AV211" s="242" t="s">
        <v>77</v>
      </c>
      <c r="AW211" s="242" t="s">
        <v>30</v>
      </c>
      <c r="AX211" s="242" t="s">
        <v>75</v>
      </c>
      <c r="AY211" s="244" t="s">
        <v>268</v>
      </c>
    </row>
    <row r="212" spans="2:65" s="1" customFormat="1" ht="16.5" customHeight="1">
      <c r="B212" s="14"/>
      <c r="C212" s="225" t="s">
        <v>447</v>
      </c>
      <c r="D212" s="225" t="s">
        <v>271</v>
      </c>
      <c r="E212" s="226" t="s">
        <v>448</v>
      </c>
      <c r="F212" s="227" t="s">
        <v>449</v>
      </c>
      <c r="G212" s="228" t="s">
        <v>184</v>
      </c>
      <c r="H212" s="229">
        <v>18.638000000000002</v>
      </c>
      <c r="I212" s="22"/>
      <c r="J212" s="231">
        <f>ROUND(I212*H212,2)</f>
        <v>0</v>
      </c>
      <c r="K212" s="227" t="s">
        <v>274</v>
      </c>
      <c r="L212" s="14"/>
      <c r="M212" s="232" t="s">
        <v>3</v>
      </c>
      <c r="N212" s="233" t="s">
        <v>39</v>
      </c>
      <c r="P212" s="234">
        <f>O212*H212</f>
        <v>0</v>
      </c>
      <c r="Q212" s="234">
        <v>2.9999999999999997E-4</v>
      </c>
      <c r="R212" s="234">
        <f>Q212*H212</f>
        <v>5.5913999999999998E-3</v>
      </c>
      <c r="S212" s="234">
        <v>0</v>
      </c>
      <c r="T212" s="235">
        <f>S212*H212</f>
        <v>0</v>
      </c>
      <c r="AR212" s="236" t="s">
        <v>275</v>
      </c>
      <c r="AT212" s="236" t="s">
        <v>271</v>
      </c>
      <c r="AU212" s="236" t="s">
        <v>186</v>
      </c>
      <c r="AY212" s="4" t="s">
        <v>268</v>
      </c>
      <c r="BE212" s="237">
        <f>IF(N212="základní",J212,0)</f>
        <v>0</v>
      </c>
      <c r="BF212" s="237">
        <f>IF(N212="snížená",J212,0)</f>
        <v>0</v>
      </c>
      <c r="BG212" s="237">
        <f>IF(N212="zákl. přenesená",J212,0)</f>
        <v>0</v>
      </c>
      <c r="BH212" s="237">
        <f>IF(N212="sníž. přenesená",J212,0)</f>
        <v>0</v>
      </c>
      <c r="BI212" s="237">
        <f>IF(N212="nulová",J212,0)</f>
        <v>0</v>
      </c>
      <c r="BJ212" s="4" t="s">
        <v>75</v>
      </c>
      <c r="BK212" s="237">
        <f>ROUND(I212*H212,2)</f>
        <v>0</v>
      </c>
      <c r="BL212" s="4" t="s">
        <v>275</v>
      </c>
      <c r="BM212" s="236" t="s">
        <v>450</v>
      </c>
    </row>
    <row r="213" spans="2:65" s="1" customFormat="1">
      <c r="B213" s="14"/>
      <c r="D213" s="238" t="s">
        <v>277</v>
      </c>
      <c r="F213" s="239" t="s">
        <v>451</v>
      </c>
      <c r="L213" s="14"/>
      <c r="M213" s="240"/>
      <c r="T213" s="142"/>
      <c r="AT213" s="4" t="s">
        <v>277</v>
      </c>
      <c r="AU213" s="4" t="s">
        <v>186</v>
      </c>
    </row>
    <row r="214" spans="2:65" s="214" customFormat="1" ht="20.85" customHeight="1">
      <c r="B214" s="213"/>
      <c r="D214" s="215" t="s">
        <v>67</v>
      </c>
      <c r="E214" s="223" t="s">
        <v>452</v>
      </c>
      <c r="F214" s="223" t="s">
        <v>453</v>
      </c>
      <c r="J214" s="224">
        <f>BK214</f>
        <v>0</v>
      </c>
      <c r="L214" s="213"/>
      <c r="M214" s="218"/>
      <c r="P214" s="219">
        <f>SUM(P215:P227)</f>
        <v>0</v>
      </c>
      <c r="R214" s="219">
        <f>SUM(R215:R227)</f>
        <v>6.937223079999999E-2</v>
      </c>
      <c r="T214" s="220">
        <f>SUM(T215:T227)</f>
        <v>0</v>
      </c>
      <c r="AR214" s="215" t="s">
        <v>75</v>
      </c>
      <c r="AT214" s="221" t="s">
        <v>67</v>
      </c>
      <c r="AU214" s="221" t="s">
        <v>77</v>
      </c>
      <c r="AY214" s="215" t="s">
        <v>268</v>
      </c>
      <c r="BK214" s="222">
        <f>SUM(BK215:BK227)</f>
        <v>0</v>
      </c>
    </row>
    <row r="215" spans="2:65" s="1" customFormat="1" ht="37.9" customHeight="1">
      <c r="B215" s="14"/>
      <c r="C215" s="225" t="s">
        <v>454</v>
      </c>
      <c r="D215" s="225" t="s">
        <v>271</v>
      </c>
      <c r="E215" s="226" t="s">
        <v>455</v>
      </c>
      <c r="F215" s="227" t="s">
        <v>456</v>
      </c>
      <c r="G215" s="228" t="s">
        <v>317</v>
      </c>
      <c r="H215" s="229">
        <v>1</v>
      </c>
      <c r="I215" s="22"/>
      <c r="J215" s="231">
        <f>ROUND(I215*H215,2)</f>
        <v>0</v>
      </c>
      <c r="K215" s="227" t="s">
        <v>274</v>
      </c>
      <c r="L215" s="14"/>
      <c r="M215" s="232" t="s">
        <v>3</v>
      </c>
      <c r="N215" s="233" t="s">
        <v>39</v>
      </c>
      <c r="P215" s="234">
        <f>O215*H215</f>
        <v>0</v>
      </c>
      <c r="Q215" s="234">
        <v>5.6439999999999997E-2</v>
      </c>
      <c r="R215" s="234">
        <f>Q215*H215</f>
        <v>5.6439999999999997E-2</v>
      </c>
      <c r="S215" s="234">
        <v>0</v>
      </c>
      <c r="T215" s="235">
        <f>S215*H215</f>
        <v>0</v>
      </c>
      <c r="AR215" s="236" t="s">
        <v>275</v>
      </c>
      <c r="AT215" s="236" t="s">
        <v>271</v>
      </c>
      <c r="AU215" s="236" t="s">
        <v>186</v>
      </c>
      <c r="AY215" s="4" t="s">
        <v>268</v>
      </c>
      <c r="BE215" s="237">
        <f>IF(N215="základní",J215,0)</f>
        <v>0</v>
      </c>
      <c r="BF215" s="237">
        <f>IF(N215="snížená",J215,0)</f>
        <v>0</v>
      </c>
      <c r="BG215" s="237">
        <f>IF(N215="zákl. přenesená",J215,0)</f>
        <v>0</v>
      </c>
      <c r="BH215" s="237">
        <f>IF(N215="sníž. přenesená",J215,0)</f>
        <v>0</v>
      </c>
      <c r="BI215" s="237">
        <f>IF(N215="nulová",J215,0)</f>
        <v>0</v>
      </c>
      <c r="BJ215" s="4" t="s">
        <v>75</v>
      </c>
      <c r="BK215" s="237">
        <f>ROUND(I215*H215,2)</f>
        <v>0</v>
      </c>
      <c r="BL215" s="4" t="s">
        <v>275</v>
      </c>
      <c r="BM215" s="236" t="s">
        <v>457</v>
      </c>
    </row>
    <row r="216" spans="2:65" s="1" customFormat="1">
      <c r="B216" s="14"/>
      <c r="D216" s="238" t="s">
        <v>277</v>
      </c>
      <c r="F216" s="239" t="s">
        <v>458</v>
      </c>
      <c r="L216" s="14"/>
      <c r="M216" s="240"/>
      <c r="T216" s="142"/>
      <c r="AT216" s="4" t="s">
        <v>277</v>
      </c>
      <c r="AU216" s="4" t="s">
        <v>186</v>
      </c>
    </row>
    <row r="217" spans="2:65" s="1" customFormat="1" ht="33" customHeight="1">
      <c r="B217" s="14"/>
      <c r="C217" s="262" t="s">
        <v>459</v>
      </c>
      <c r="D217" s="262" t="s">
        <v>383</v>
      </c>
      <c r="E217" s="263" t="s">
        <v>460</v>
      </c>
      <c r="F217" s="264" t="s">
        <v>461</v>
      </c>
      <c r="G217" s="265" t="s">
        <v>317</v>
      </c>
      <c r="H217" s="266">
        <v>1</v>
      </c>
      <c r="I217" s="24"/>
      <c r="J217" s="268">
        <f>ROUND(I217*H217,2)</f>
        <v>0</v>
      </c>
      <c r="K217" s="264" t="s">
        <v>274</v>
      </c>
      <c r="L217" s="269"/>
      <c r="M217" s="270" t="s">
        <v>3</v>
      </c>
      <c r="N217" s="271" t="s">
        <v>39</v>
      </c>
      <c r="P217" s="234">
        <f>O217*H217</f>
        <v>0</v>
      </c>
      <c r="Q217" s="234">
        <v>1.2489999999999999E-2</v>
      </c>
      <c r="R217" s="234">
        <f>Q217*H217</f>
        <v>1.2489999999999999E-2</v>
      </c>
      <c r="S217" s="234">
        <v>0</v>
      </c>
      <c r="T217" s="235">
        <f>S217*H217</f>
        <v>0</v>
      </c>
      <c r="AR217" s="236" t="s">
        <v>314</v>
      </c>
      <c r="AT217" s="236" t="s">
        <v>383</v>
      </c>
      <c r="AU217" s="236" t="s">
        <v>186</v>
      </c>
      <c r="AY217" s="4" t="s">
        <v>268</v>
      </c>
      <c r="BE217" s="237">
        <f>IF(N217="základní",J217,0)</f>
        <v>0</v>
      </c>
      <c r="BF217" s="237">
        <f>IF(N217="snížená",J217,0)</f>
        <v>0</v>
      </c>
      <c r="BG217" s="237">
        <f>IF(N217="zákl. přenesená",J217,0)</f>
        <v>0</v>
      </c>
      <c r="BH217" s="237">
        <f>IF(N217="sníž. přenesená",J217,0)</f>
        <v>0</v>
      </c>
      <c r="BI217" s="237">
        <f>IF(N217="nulová",J217,0)</f>
        <v>0</v>
      </c>
      <c r="BJ217" s="4" t="s">
        <v>75</v>
      </c>
      <c r="BK217" s="237">
        <f>ROUND(I217*H217,2)</f>
        <v>0</v>
      </c>
      <c r="BL217" s="4" t="s">
        <v>275</v>
      </c>
      <c r="BM217" s="236" t="s">
        <v>462</v>
      </c>
    </row>
    <row r="218" spans="2:65" s="242" customFormat="1">
      <c r="B218" s="241"/>
      <c r="D218" s="243" t="s">
        <v>279</v>
      </c>
      <c r="E218" s="244" t="s">
        <v>3</v>
      </c>
      <c r="F218" s="245" t="s">
        <v>463</v>
      </c>
      <c r="H218" s="246">
        <v>1</v>
      </c>
      <c r="L218" s="241"/>
      <c r="M218" s="247"/>
      <c r="T218" s="248"/>
      <c r="AT218" s="244" t="s">
        <v>279</v>
      </c>
      <c r="AU218" s="244" t="s">
        <v>186</v>
      </c>
      <c r="AV218" s="242" t="s">
        <v>77</v>
      </c>
      <c r="AW218" s="242" t="s">
        <v>30</v>
      </c>
      <c r="AX218" s="242" t="s">
        <v>75</v>
      </c>
      <c r="AY218" s="244" t="s">
        <v>268</v>
      </c>
    </row>
    <row r="219" spans="2:65" s="1" customFormat="1" ht="37.9" customHeight="1">
      <c r="B219" s="14"/>
      <c r="C219" s="225" t="s">
        <v>464</v>
      </c>
      <c r="D219" s="225" t="s">
        <v>271</v>
      </c>
      <c r="E219" s="226" t="s">
        <v>465</v>
      </c>
      <c r="F219" s="227" t="s">
        <v>466</v>
      </c>
      <c r="G219" s="228" t="s">
        <v>184</v>
      </c>
      <c r="H219" s="229">
        <v>0.96799999999999997</v>
      </c>
      <c r="I219" s="22"/>
      <c r="J219" s="231">
        <f>ROUND(I219*H219,2)</f>
        <v>0</v>
      </c>
      <c r="K219" s="227" t="s">
        <v>274</v>
      </c>
      <c r="L219" s="14"/>
      <c r="M219" s="232" t="s">
        <v>3</v>
      </c>
      <c r="N219" s="233" t="s">
        <v>39</v>
      </c>
      <c r="P219" s="234">
        <f>O219*H219</f>
        <v>0</v>
      </c>
      <c r="Q219" s="234">
        <v>6.7000000000000002E-5</v>
      </c>
      <c r="R219" s="234">
        <f>Q219*H219</f>
        <v>6.4856000000000004E-5</v>
      </c>
      <c r="S219" s="234">
        <v>0</v>
      </c>
      <c r="T219" s="235">
        <f>S219*H219</f>
        <v>0</v>
      </c>
      <c r="AR219" s="236" t="s">
        <v>292</v>
      </c>
      <c r="AT219" s="236" t="s">
        <v>271</v>
      </c>
      <c r="AU219" s="236" t="s">
        <v>186</v>
      </c>
      <c r="AY219" s="4" t="s">
        <v>268</v>
      </c>
      <c r="BE219" s="237">
        <f>IF(N219="základní",J219,0)</f>
        <v>0</v>
      </c>
      <c r="BF219" s="237">
        <f>IF(N219="snížená",J219,0)</f>
        <v>0</v>
      </c>
      <c r="BG219" s="237">
        <f>IF(N219="zákl. přenesená",J219,0)</f>
        <v>0</v>
      </c>
      <c r="BH219" s="237">
        <f>IF(N219="sníž. přenesená",J219,0)</f>
        <v>0</v>
      </c>
      <c r="BI219" s="237">
        <f>IF(N219="nulová",J219,0)</f>
        <v>0</v>
      </c>
      <c r="BJ219" s="4" t="s">
        <v>75</v>
      </c>
      <c r="BK219" s="237">
        <f>ROUND(I219*H219,2)</f>
        <v>0</v>
      </c>
      <c r="BL219" s="4" t="s">
        <v>292</v>
      </c>
      <c r="BM219" s="236" t="s">
        <v>467</v>
      </c>
    </row>
    <row r="220" spans="2:65" s="1" customFormat="1">
      <c r="B220" s="14"/>
      <c r="D220" s="238" t="s">
        <v>277</v>
      </c>
      <c r="F220" s="239" t="s">
        <v>468</v>
      </c>
      <c r="L220" s="14"/>
      <c r="M220" s="240"/>
      <c r="T220" s="142"/>
      <c r="AT220" s="4" t="s">
        <v>277</v>
      </c>
      <c r="AU220" s="4" t="s">
        <v>186</v>
      </c>
    </row>
    <row r="221" spans="2:65" s="242" customFormat="1">
      <c r="B221" s="241"/>
      <c r="D221" s="243" t="s">
        <v>279</v>
      </c>
      <c r="E221" s="244" t="s">
        <v>3</v>
      </c>
      <c r="F221" s="245" t="s">
        <v>469</v>
      </c>
      <c r="H221" s="246">
        <v>0.96799999999999997</v>
      </c>
      <c r="L221" s="241"/>
      <c r="M221" s="247"/>
      <c r="T221" s="248"/>
      <c r="AT221" s="244" t="s">
        <v>279</v>
      </c>
      <c r="AU221" s="244" t="s">
        <v>186</v>
      </c>
      <c r="AV221" s="242" t="s">
        <v>77</v>
      </c>
      <c r="AW221" s="242" t="s">
        <v>30</v>
      </c>
      <c r="AX221" s="242" t="s">
        <v>75</v>
      </c>
      <c r="AY221" s="244" t="s">
        <v>268</v>
      </c>
    </row>
    <row r="222" spans="2:65" s="1" customFormat="1" ht="24.2" customHeight="1">
      <c r="B222" s="14"/>
      <c r="C222" s="225" t="s">
        <v>470</v>
      </c>
      <c r="D222" s="225" t="s">
        <v>271</v>
      </c>
      <c r="E222" s="226" t="s">
        <v>471</v>
      </c>
      <c r="F222" s="227" t="s">
        <v>472</v>
      </c>
      <c r="G222" s="228" t="s">
        <v>184</v>
      </c>
      <c r="H222" s="229">
        <v>0.96799999999999997</v>
      </c>
      <c r="I222" s="22"/>
      <c r="J222" s="231">
        <f>ROUND(I222*H222,2)</f>
        <v>0</v>
      </c>
      <c r="K222" s="227" t="s">
        <v>274</v>
      </c>
      <c r="L222" s="14"/>
      <c r="M222" s="232" t="s">
        <v>3</v>
      </c>
      <c r="N222" s="233" t="s">
        <v>39</v>
      </c>
      <c r="P222" s="234">
        <f>O222*H222</f>
        <v>0</v>
      </c>
      <c r="Q222" s="234">
        <v>1.4375E-4</v>
      </c>
      <c r="R222" s="234">
        <f>Q222*H222</f>
        <v>1.3914999999999999E-4</v>
      </c>
      <c r="S222" s="234">
        <v>0</v>
      </c>
      <c r="T222" s="235">
        <f>S222*H222</f>
        <v>0</v>
      </c>
      <c r="AR222" s="236" t="s">
        <v>292</v>
      </c>
      <c r="AT222" s="236" t="s">
        <v>271</v>
      </c>
      <c r="AU222" s="236" t="s">
        <v>186</v>
      </c>
      <c r="AY222" s="4" t="s">
        <v>268</v>
      </c>
      <c r="BE222" s="237">
        <f>IF(N222="základní",J222,0)</f>
        <v>0</v>
      </c>
      <c r="BF222" s="237">
        <f>IF(N222="snížená",J222,0)</f>
        <v>0</v>
      </c>
      <c r="BG222" s="237">
        <f>IF(N222="zákl. přenesená",J222,0)</f>
        <v>0</v>
      </c>
      <c r="BH222" s="237">
        <f>IF(N222="sníž. přenesená",J222,0)</f>
        <v>0</v>
      </c>
      <c r="BI222" s="237">
        <f>IF(N222="nulová",J222,0)</f>
        <v>0</v>
      </c>
      <c r="BJ222" s="4" t="s">
        <v>75</v>
      </c>
      <c r="BK222" s="237">
        <f>ROUND(I222*H222,2)</f>
        <v>0</v>
      </c>
      <c r="BL222" s="4" t="s">
        <v>292</v>
      </c>
      <c r="BM222" s="236" t="s">
        <v>473</v>
      </c>
    </row>
    <row r="223" spans="2:65" s="1" customFormat="1">
      <c r="B223" s="14"/>
      <c r="D223" s="238" t="s">
        <v>277</v>
      </c>
      <c r="F223" s="239" t="s">
        <v>474</v>
      </c>
      <c r="L223" s="14"/>
      <c r="M223" s="240"/>
      <c r="T223" s="142"/>
      <c r="AT223" s="4" t="s">
        <v>277</v>
      </c>
      <c r="AU223" s="4" t="s">
        <v>186</v>
      </c>
    </row>
    <row r="224" spans="2:65" s="1" customFormat="1" ht="24.2" customHeight="1">
      <c r="B224" s="14"/>
      <c r="C224" s="225" t="s">
        <v>475</v>
      </c>
      <c r="D224" s="225" t="s">
        <v>271</v>
      </c>
      <c r="E224" s="226" t="s">
        <v>476</v>
      </c>
      <c r="F224" s="227" t="s">
        <v>477</v>
      </c>
      <c r="G224" s="228" t="s">
        <v>184</v>
      </c>
      <c r="H224" s="229">
        <v>0.96799999999999997</v>
      </c>
      <c r="I224" s="22"/>
      <c r="J224" s="231">
        <f>ROUND(I224*H224,2)</f>
        <v>0</v>
      </c>
      <c r="K224" s="227" t="s">
        <v>274</v>
      </c>
      <c r="L224" s="14"/>
      <c r="M224" s="232" t="s">
        <v>3</v>
      </c>
      <c r="N224" s="233" t="s">
        <v>39</v>
      </c>
      <c r="P224" s="234">
        <f>O224*H224</f>
        <v>0</v>
      </c>
      <c r="Q224" s="234">
        <v>1.2305000000000001E-4</v>
      </c>
      <c r="R224" s="234">
        <f>Q224*H224</f>
        <v>1.1911240000000001E-4</v>
      </c>
      <c r="S224" s="234">
        <v>0</v>
      </c>
      <c r="T224" s="235">
        <f>S224*H224</f>
        <v>0</v>
      </c>
      <c r="AR224" s="236" t="s">
        <v>292</v>
      </c>
      <c r="AT224" s="236" t="s">
        <v>271</v>
      </c>
      <c r="AU224" s="236" t="s">
        <v>186</v>
      </c>
      <c r="AY224" s="4" t="s">
        <v>268</v>
      </c>
      <c r="BE224" s="237">
        <f>IF(N224="základní",J224,0)</f>
        <v>0</v>
      </c>
      <c r="BF224" s="237">
        <f>IF(N224="snížená",J224,0)</f>
        <v>0</v>
      </c>
      <c r="BG224" s="237">
        <f>IF(N224="zákl. přenesená",J224,0)</f>
        <v>0</v>
      </c>
      <c r="BH224" s="237">
        <f>IF(N224="sníž. přenesená",J224,0)</f>
        <v>0</v>
      </c>
      <c r="BI224" s="237">
        <f>IF(N224="nulová",J224,0)</f>
        <v>0</v>
      </c>
      <c r="BJ224" s="4" t="s">
        <v>75</v>
      </c>
      <c r="BK224" s="237">
        <f>ROUND(I224*H224,2)</f>
        <v>0</v>
      </c>
      <c r="BL224" s="4" t="s">
        <v>292</v>
      </c>
      <c r="BM224" s="236" t="s">
        <v>478</v>
      </c>
    </row>
    <row r="225" spans="2:65" s="1" customFormat="1">
      <c r="B225" s="14"/>
      <c r="D225" s="238" t="s">
        <v>277</v>
      </c>
      <c r="F225" s="239" t="s">
        <v>479</v>
      </c>
      <c r="L225" s="14"/>
      <c r="M225" s="240"/>
      <c r="T225" s="142"/>
      <c r="AT225" s="4" t="s">
        <v>277</v>
      </c>
      <c r="AU225" s="4" t="s">
        <v>186</v>
      </c>
    </row>
    <row r="226" spans="2:65" s="1" customFormat="1" ht="24.2" customHeight="1">
      <c r="B226" s="14"/>
      <c r="C226" s="225" t="s">
        <v>480</v>
      </c>
      <c r="D226" s="225" t="s">
        <v>271</v>
      </c>
      <c r="E226" s="226" t="s">
        <v>481</v>
      </c>
      <c r="F226" s="227" t="s">
        <v>482</v>
      </c>
      <c r="G226" s="228" t="s">
        <v>184</v>
      </c>
      <c r="H226" s="229">
        <v>0.96799999999999997</v>
      </c>
      <c r="I226" s="22"/>
      <c r="J226" s="231">
        <f>ROUND(I226*H226,2)</f>
        <v>0</v>
      </c>
      <c r="K226" s="227" t="s">
        <v>274</v>
      </c>
      <c r="L226" s="14"/>
      <c r="M226" s="232" t="s">
        <v>3</v>
      </c>
      <c r="N226" s="233" t="s">
        <v>39</v>
      </c>
      <c r="P226" s="234">
        <f>O226*H226</f>
        <v>0</v>
      </c>
      <c r="Q226" s="234">
        <v>1.2305000000000001E-4</v>
      </c>
      <c r="R226" s="234">
        <f>Q226*H226</f>
        <v>1.1911240000000001E-4</v>
      </c>
      <c r="S226" s="234">
        <v>0</v>
      </c>
      <c r="T226" s="235">
        <f>S226*H226</f>
        <v>0</v>
      </c>
      <c r="AR226" s="236" t="s">
        <v>292</v>
      </c>
      <c r="AT226" s="236" t="s">
        <v>271</v>
      </c>
      <c r="AU226" s="236" t="s">
        <v>186</v>
      </c>
      <c r="AY226" s="4" t="s">
        <v>268</v>
      </c>
      <c r="BE226" s="237">
        <f>IF(N226="základní",J226,0)</f>
        <v>0</v>
      </c>
      <c r="BF226" s="237">
        <f>IF(N226="snížená",J226,0)</f>
        <v>0</v>
      </c>
      <c r="BG226" s="237">
        <f>IF(N226="zákl. přenesená",J226,0)</f>
        <v>0</v>
      </c>
      <c r="BH226" s="237">
        <f>IF(N226="sníž. přenesená",J226,0)</f>
        <v>0</v>
      </c>
      <c r="BI226" s="237">
        <f>IF(N226="nulová",J226,0)</f>
        <v>0</v>
      </c>
      <c r="BJ226" s="4" t="s">
        <v>75</v>
      </c>
      <c r="BK226" s="237">
        <f>ROUND(I226*H226,2)</f>
        <v>0</v>
      </c>
      <c r="BL226" s="4" t="s">
        <v>292</v>
      </c>
      <c r="BM226" s="236" t="s">
        <v>483</v>
      </c>
    </row>
    <row r="227" spans="2:65" s="1" customFormat="1">
      <c r="B227" s="14"/>
      <c r="D227" s="238" t="s">
        <v>277</v>
      </c>
      <c r="F227" s="239" t="s">
        <v>484</v>
      </c>
      <c r="L227" s="14"/>
      <c r="M227" s="240"/>
      <c r="T227" s="142"/>
      <c r="AT227" s="4" t="s">
        <v>277</v>
      </c>
      <c r="AU227" s="4" t="s">
        <v>186</v>
      </c>
    </row>
    <row r="228" spans="2:65" s="214" customFormat="1" ht="22.9" customHeight="1">
      <c r="B228" s="213"/>
      <c r="D228" s="215" t="s">
        <v>67</v>
      </c>
      <c r="E228" s="223" t="s">
        <v>323</v>
      </c>
      <c r="F228" s="223" t="s">
        <v>485</v>
      </c>
      <c r="J228" s="224">
        <f>BK228</f>
        <v>0</v>
      </c>
      <c r="L228" s="213"/>
      <c r="M228" s="218"/>
      <c r="P228" s="219">
        <f>SUM(P229:P233)</f>
        <v>0</v>
      </c>
      <c r="R228" s="219">
        <f>SUM(R229:R233)</f>
        <v>1.6631999999999999E-3</v>
      </c>
      <c r="T228" s="220">
        <f>SUM(T229:T233)</f>
        <v>0</v>
      </c>
      <c r="AR228" s="215" t="s">
        <v>75</v>
      </c>
      <c r="AT228" s="221" t="s">
        <v>67</v>
      </c>
      <c r="AU228" s="221" t="s">
        <v>75</v>
      </c>
      <c r="AY228" s="215" t="s">
        <v>268</v>
      </c>
      <c r="BK228" s="222">
        <f>SUM(BK229:BK233)</f>
        <v>0</v>
      </c>
    </row>
    <row r="229" spans="2:65" s="1" customFormat="1" ht="37.9" customHeight="1">
      <c r="B229" s="14"/>
      <c r="C229" s="225" t="s">
        <v>486</v>
      </c>
      <c r="D229" s="225" t="s">
        <v>271</v>
      </c>
      <c r="E229" s="226" t="s">
        <v>487</v>
      </c>
      <c r="F229" s="227" t="s">
        <v>488</v>
      </c>
      <c r="G229" s="228" t="s">
        <v>184</v>
      </c>
      <c r="H229" s="229">
        <v>47.52</v>
      </c>
      <c r="I229" s="22"/>
      <c r="J229" s="231">
        <f>ROUND(I229*H229,2)</f>
        <v>0</v>
      </c>
      <c r="K229" s="227" t="s">
        <v>274</v>
      </c>
      <c r="L229" s="14"/>
      <c r="M229" s="232" t="s">
        <v>3</v>
      </c>
      <c r="N229" s="233" t="s">
        <v>39</v>
      </c>
      <c r="P229" s="234">
        <f>O229*H229</f>
        <v>0</v>
      </c>
      <c r="Q229" s="234">
        <v>3.4999999999999997E-5</v>
      </c>
      <c r="R229" s="234">
        <f>Q229*H229</f>
        <v>1.6631999999999999E-3</v>
      </c>
      <c r="S229" s="234">
        <v>0</v>
      </c>
      <c r="T229" s="235">
        <f>S229*H229</f>
        <v>0</v>
      </c>
      <c r="AR229" s="236" t="s">
        <v>292</v>
      </c>
      <c r="AT229" s="236" t="s">
        <v>271</v>
      </c>
      <c r="AU229" s="236" t="s">
        <v>77</v>
      </c>
      <c r="AY229" s="4" t="s">
        <v>268</v>
      </c>
      <c r="BE229" s="237">
        <f>IF(N229="základní",J229,0)</f>
        <v>0</v>
      </c>
      <c r="BF229" s="237">
        <f>IF(N229="snížená",J229,0)</f>
        <v>0</v>
      </c>
      <c r="BG229" s="237">
        <f>IF(N229="zákl. přenesená",J229,0)</f>
        <v>0</v>
      </c>
      <c r="BH229" s="237">
        <f>IF(N229="sníž. přenesená",J229,0)</f>
        <v>0</v>
      </c>
      <c r="BI229" s="237">
        <f>IF(N229="nulová",J229,0)</f>
        <v>0</v>
      </c>
      <c r="BJ229" s="4" t="s">
        <v>75</v>
      </c>
      <c r="BK229" s="237">
        <f>ROUND(I229*H229,2)</f>
        <v>0</v>
      </c>
      <c r="BL229" s="4" t="s">
        <v>292</v>
      </c>
      <c r="BM229" s="236" t="s">
        <v>489</v>
      </c>
    </row>
    <row r="230" spans="2:65" s="1" customFormat="1">
      <c r="B230" s="14"/>
      <c r="D230" s="238" t="s">
        <v>277</v>
      </c>
      <c r="F230" s="239" t="s">
        <v>490</v>
      </c>
      <c r="L230" s="14"/>
      <c r="M230" s="240"/>
      <c r="T230" s="142"/>
      <c r="AT230" s="4" t="s">
        <v>277</v>
      </c>
      <c r="AU230" s="4" t="s">
        <v>77</v>
      </c>
    </row>
    <row r="231" spans="2:65" s="257" customFormat="1">
      <c r="B231" s="256"/>
      <c r="D231" s="243" t="s">
        <v>279</v>
      </c>
      <c r="E231" s="258" t="s">
        <v>3</v>
      </c>
      <c r="F231" s="259" t="s">
        <v>491</v>
      </c>
      <c r="H231" s="258" t="s">
        <v>3</v>
      </c>
      <c r="L231" s="256"/>
      <c r="M231" s="260"/>
      <c r="T231" s="261"/>
      <c r="AT231" s="258" t="s">
        <v>279</v>
      </c>
      <c r="AU231" s="258" t="s">
        <v>77</v>
      </c>
      <c r="AV231" s="257" t="s">
        <v>75</v>
      </c>
      <c r="AW231" s="257" t="s">
        <v>30</v>
      </c>
      <c r="AX231" s="257" t="s">
        <v>68</v>
      </c>
      <c r="AY231" s="258" t="s">
        <v>268</v>
      </c>
    </row>
    <row r="232" spans="2:65" s="242" customFormat="1">
      <c r="B232" s="241"/>
      <c r="D232" s="243" t="s">
        <v>279</v>
      </c>
      <c r="E232" s="244" t="s">
        <v>3</v>
      </c>
      <c r="F232" s="245" t="s">
        <v>492</v>
      </c>
      <c r="H232" s="246">
        <v>47.52</v>
      </c>
      <c r="L232" s="241"/>
      <c r="M232" s="247"/>
      <c r="T232" s="248"/>
      <c r="AT232" s="244" t="s">
        <v>279</v>
      </c>
      <c r="AU232" s="244" t="s">
        <v>77</v>
      </c>
      <c r="AV232" s="242" t="s">
        <v>77</v>
      </c>
      <c r="AW232" s="242" t="s">
        <v>30</v>
      </c>
      <c r="AX232" s="242" t="s">
        <v>68</v>
      </c>
      <c r="AY232" s="244" t="s">
        <v>268</v>
      </c>
    </row>
    <row r="233" spans="2:65" s="250" customFormat="1">
      <c r="B233" s="249"/>
      <c r="D233" s="243" t="s">
        <v>279</v>
      </c>
      <c r="E233" s="251" t="s">
        <v>3</v>
      </c>
      <c r="F233" s="252" t="s">
        <v>298</v>
      </c>
      <c r="H233" s="253">
        <v>47.52</v>
      </c>
      <c r="L233" s="249"/>
      <c r="M233" s="254"/>
      <c r="T233" s="255"/>
      <c r="AT233" s="251" t="s">
        <v>279</v>
      </c>
      <c r="AU233" s="251" t="s">
        <v>77</v>
      </c>
      <c r="AV233" s="250" t="s">
        <v>275</v>
      </c>
      <c r="AW233" s="250" t="s">
        <v>30</v>
      </c>
      <c r="AX233" s="250" t="s">
        <v>75</v>
      </c>
      <c r="AY233" s="251" t="s">
        <v>268</v>
      </c>
    </row>
    <row r="234" spans="2:65" s="214" customFormat="1" ht="22.9" customHeight="1">
      <c r="B234" s="213"/>
      <c r="D234" s="215" t="s">
        <v>67</v>
      </c>
      <c r="E234" s="223" t="s">
        <v>493</v>
      </c>
      <c r="F234" s="223" t="s">
        <v>494</v>
      </c>
      <c r="J234" s="224">
        <f>BK234</f>
        <v>0</v>
      </c>
      <c r="L234" s="213"/>
      <c r="M234" s="218"/>
      <c r="P234" s="219">
        <f>SUM(P235:P237)</f>
        <v>0</v>
      </c>
      <c r="R234" s="219">
        <f>SUM(R235:R237)</f>
        <v>0</v>
      </c>
      <c r="T234" s="220">
        <f>SUM(T235:T237)</f>
        <v>0</v>
      </c>
      <c r="AR234" s="215" t="s">
        <v>75</v>
      </c>
      <c r="AT234" s="221" t="s">
        <v>67</v>
      </c>
      <c r="AU234" s="221" t="s">
        <v>75</v>
      </c>
      <c r="AY234" s="215" t="s">
        <v>268</v>
      </c>
      <c r="BK234" s="222">
        <f>SUM(BK235:BK237)</f>
        <v>0</v>
      </c>
    </row>
    <row r="235" spans="2:65" s="1" customFormat="1" ht="37.9" customHeight="1">
      <c r="B235" s="14"/>
      <c r="C235" s="225" t="s">
        <v>495</v>
      </c>
      <c r="D235" s="225" t="s">
        <v>271</v>
      </c>
      <c r="E235" s="226" t="s">
        <v>496</v>
      </c>
      <c r="F235" s="227" t="s">
        <v>497</v>
      </c>
      <c r="G235" s="228" t="s">
        <v>184</v>
      </c>
      <c r="H235" s="229">
        <v>17.52</v>
      </c>
      <c r="I235" s="22"/>
      <c r="J235" s="231">
        <f>ROUND(I235*H235,2)</f>
        <v>0</v>
      </c>
      <c r="K235" s="227" t="s">
        <v>274</v>
      </c>
      <c r="L235" s="14"/>
      <c r="M235" s="232" t="s">
        <v>3</v>
      </c>
      <c r="N235" s="233" t="s">
        <v>39</v>
      </c>
      <c r="P235" s="234">
        <f>O235*H235</f>
        <v>0</v>
      </c>
      <c r="Q235" s="234">
        <v>0</v>
      </c>
      <c r="R235" s="234">
        <f>Q235*H235</f>
        <v>0</v>
      </c>
      <c r="S235" s="234">
        <v>0</v>
      </c>
      <c r="T235" s="235">
        <f>S235*H235</f>
        <v>0</v>
      </c>
      <c r="AR235" s="236" t="s">
        <v>275</v>
      </c>
      <c r="AT235" s="236" t="s">
        <v>271</v>
      </c>
      <c r="AU235" s="236" t="s">
        <v>77</v>
      </c>
      <c r="AY235" s="4" t="s">
        <v>268</v>
      </c>
      <c r="BE235" s="237">
        <f>IF(N235="základní",J235,0)</f>
        <v>0</v>
      </c>
      <c r="BF235" s="237">
        <f>IF(N235="snížená",J235,0)</f>
        <v>0</v>
      </c>
      <c r="BG235" s="237">
        <f>IF(N235="zákl. přenesená",J235,0)</f>
        <v>0</v>
      </c>
      <c r="BH235" s="237">
        <f>IF(N235="sníž. přenesená",J235,0)</f>
        <v>0</v>
      </c>
      <c r="BI235" s="237">
        <f>IF(N235="nulová",J235,0)</f>
        <v>0</v>
      </c>
      <c r="BJ235" s="4" t="s">
        <v>75</v>
      </c>
      <c r="BK235" s="237">
        <f>ROUND(I235*H235,2)</f>
        <v>0</v>
      </c>
      <c r="BL235" s="4" t="s">
        <v>275</v>
      </c>
      <c r="BM235" s="236" t="s">
        <v>498</v>
      </c>
    </row>
    <row r="236" spans="2:65" s="1" customFormat="1">
      <c r="B236" s="14"/>
      <c r="D236" s="238" t="s">
        <v>277</v>
      </c>
      <c r="F236" s="239" t="s">
        <v>499</v>
      </c>
      <c r="L236" s="14"/>
      <c r="M236" s="240"/>
      <c r="T236" s="142"/>
      <c r="AT236" s="4" t="s">
        <v>277</v>
      </c>
      <c r="AU236" s="4" t="s">
        <v>77</v>
      </c>
    </row>
    <row r="237" spans="2:65" s="242" customFormat="1">
      <c r="B237" s="241"/>
      <c r="D237" s="243" t="s">
        <v>279</v>
      </c>
      <c r="E237" s="244" t="s">
        <v>3</v>
      </c>
      <c r="F237" s="245" t="s">
        <v>187</v>
      </c>
      <c r="H237" s="246">
        <v>17.52</v>
      </c>
      <c r="L237" s="241"/>
      <c r="M237" s="247"/>
      <c r="T237" s="248"/>
      <c r="AT237" s="244" t="s">
        <v>279</v>
      </c>
      <c r="AU237" s="244" t="s">
        <v>77</v>
      </c>
      <c r="AV237" s="242" t="s">
        <v>77</v>
      </c>
      <c r="AW237" s="242" t="s">
        <v>30</v>
      </c>
      <c r="AX237" s="242" t="s">
        <v>75</v>
      </c>
      <c r="AY237" s="244" t="s">
        <v>268</v>
      </c>
    </row>
    <row r="238" spans="2:65" s="214" customFormat="1" ht="22.9" customHeight="1">
      <c r="B238" s="213"/>
      <c r="D238" s="215" t="s">
        <v>67</v>
      </c>
      <c r="E238" s="223" t="s">
        <v>500</v>
      </c>
      <c r="F238" s="223" t="s">
        <v>501</v>
      </c>
      <c r="J238" s="224">
        <f>BK238</f>
        <v>0</v>
      </c>
      <c r="L238" s="213"/>
      <c r="M238" s="218"/>
      <c r="P238" s="219">
        <f>SUM(P239:P240)</f>
        <v>0</v>
      </c>
      <c r="R238" s="219">
        <f>SUM(R239:R240)</f>
        <v>0</v>
      </c>
      <c r="T238" s="220">
        <f>SUM(T239:T240)</f>
        <v>0</v>
      </c>
      <c r="AR238" s="215" t="s">
        <v>75</v>
      </c>
      <c r="AT238" s="221" t="s">
        <v>67</v>
      </c>
      <c r="AU238" s="221" t="s">
        <v>75</v>
      </c>
      <c r="AY238" s="215" t="s">
        <v>268</v>
      </c>
      <c r="BK238" s="222">
        <f>SUM(BK239:BK240)</f>
        <v>0</v>
      </c>
    </row>
    <row r="239" spans="2:65" s="1" customFormat="1" ht="55.5" customHeight="1">
      <c r="B239" s="14"/>
      <c r="C239" s="225" t="s">
        <v>502</v>
      </c>
      <c r="D239" s="225" t="s">
        <v>271</v>
      </c>
      <c r="E239" s="226" t="s">
        <v>503</v>
      </c>
      <c r="F239" s="227" t="s">
        <v>504</v>
      </c>
      <c r="G239" s="228" t="s">
        <v>353</v>
      </c>
      <c r="H239" s="229">
        <v>1.6850000000000001</v>
      </c>
      <c r="I239" s="22"/>
      <c r="J239" s="231">
        <f>ROUND(I239*H239,2)</f>
        <v>0</v>
      </c>
      <c r="K239" s="227" t="s">
        <v>274</v>
      </c>
      <c r="L239" s="14"/>
      <c r="M239" s="232" t="s">
        <v>3</v>
      </c>
      <c r="N239" s="233" t="s">
        <v>39</v>
      </c>
      <c r="P239" s="234">
        <f>O239*H239</f>
        <v>0</v>
      </c>
      <c r="Q239" s="234">
        <v>0</v>
      </c>
      <c r="R239" s="234">
        <f>Q239*H239</f>
        <v>0</v>
      </c>
      <c r="S239" s="234">
        <v>0</v>
      </c>
      <c r="T239" s="235">
        <f>S239*H239</f>
        <v>0</v>
      </c>
      <c r="AR239" s="236" t="s">
        <v>275</v>
      </c>
      <c r="AT239" s="236" t="s">
        <v>271</v>
      </c>
      <c r="AU239" s="236" t="s">
        <v>77</v>
      </c>
      <c r="AY239" s="4" t="s">
        <v>268</v>
      </c>
      <c r="BE239" s="237">
        <f>IF(N239="základní",J239,0)</f>
        <v>0</v>
      </c>
      <c r="BF239" s="237">
        <f>IF(N239="snížená",J239,0)</f>
        <v>0</v>
      </c>
      <c r="BG239" s="237">
        <f>IF(N239="zákl. přenesená",J239,0)</f>
        <v>0</v>
      </c>
      <c r="BH239" s="237">
        <f>IF(N239="sníž. přenesená",J239,0)</f>
        <v>0</v>
      </c>
      <c r="BI239" s="237">
        <f>IF(N239="nulová",J239,0)</f>
        <v>0</v>
      </c>
      <c r="BJ239" s="4" t="s">
        <v>75</v>
      </c>
      <c r="BK239" s="237">
        <f>ROUND(I239*H239,2)</f>
        <v>0</v>
      </c>
      <c r="BL239" s="4" t="s">
        <v>275</v>
      </c>
      <c r="BM239" s="236" t="s">
        <v>505</v>
      </c>
    </row>
    <row r="240" spans="2:65" s="1" customFormat="1">
      <c r="B240" s="14"/>
      <c r="D240" s="238" t="s">
        <v>277</v>
      </c>
      <c r="F240" s="239" t="s">
        <v>506</v>
      </c>
      <c r="L240" s="14"/>
      <c r="M240" s="240"/>
      <c r="T240" s="142"/>
      <c r="AT240" s="4" t="s">
        <v>277</v>
      </c>
      <c r="AU240" s="4" t="s">
        <v>77</v>
      </c>
    </row>
    <row r="241" spans="2:65" s="214" customFormat="1" ht="25.9" customHeight="1">
      <c r="B241" s="213"/>
      <c r="D241" s="215" t="s">
        <v>67</v>
      </c>
      <c r="E241" s="216" t="s">
        <v>507</v>
      </c>
      <c r="F241" s="216" t="s">
        <v>508</v>
      </c>
      <c r="J241" s="217">
        <f>BK241</f>
        <v>0</v>
      </c>
      <c r="L241" s="213"/>
      <c r="M241" s="218"/>
      <c r="P241" s="219">
        <f>P242+P262+P289+P302+P335+P378</f>
        <v>0</v>
      </c>
      <c r="R241" s="219">
        <f>R242+R262+R289+R302+R335+R378</f>
        <v>2.5695308463999993</v>
      </c>
      <c r="T241" s="220">
        <f>T242+T262+T289+T302+T335+T378</f>
        <v>1.3475400000000002E-3</v>
      </c>
      <c r="AR241" s="215" t="s">
        <v>77</v>
      </c>
      <c r="AT241" s="221" t="s">
        <v>67</v>
      </c>
      <c r="AU241" s="221" t="s">
        <v>68</v>
      </c>
      <c r="AY241" s="215" t="s">
        <v>268</v>
      </c>
      <c r="BK241" s="222">
        <f>BK242+BK262+BK289+BK302+BK335+BK378</f>
        <v>0</v>
      </c>
    </row>
    <row r="242" spans="2:65" s="214" customFormat="1" ht="22.9" customHeight="1">
      <c r="B242" s="213"/>
      <c r="D242" s="215" t="s">
        <v>67</v>
      </c>
      <c r="E242" s="223" t="s">
        <v>509</v>
      </c>
      <c r="F242" s="223" t="s">
        <v>510</v>
      </c>
      <c r="J242" s="224">
        <f>BK242</f>
        <v>0</v>
      </c>
      <c r="L242" s="213"/>
      <c r="M242" s="218"/>
      <c r="P242" s="219">
        <f>SUM(P243:P261)</f>
        <v>0</v>
      </c>
      <c r="R242" s="219">
        <f>SUM(R243:R261)</f>
        <v>5.4999999999999997E-3</v>
      </c>
      <c r="T242" s="220">
        <f>SUM(T243:T261)</f>
        <v>0</v>
      </c>
      <c r="AR242" s="215" t="s">
        <v>77</v>
      </c>
      <c r="AT242" s="221" t="s">
        <v>67</v>
      </c>
      <c r="AU242" s="221" t="s">
        <v>75</v>
      </c>
      <c r="AY242" s="215" t="s">
        <v>268</v>
      </c>
      <c r="BK242" s="222">
        <f>SUM(BK243:BK261)</f>
        <v>0</v>
      </c>
    </row>
    <row r="243" spans="2:65" s="1" customFormat="1" ht="55.5" customHeight="1">
      <c r="B243" s="14"/>
      <c r="C243" s="225" t="s">
        <v>511</v>
      </c>
      <c r="D243" s="225" t="s">
        <v>271</v>
      </c>
      <c r="E243" s="226" t="s">
        <v>512</v>
      </c>
      <c r="F243" s="227" t="s">
        <v>513</v>
      </c>
      <c r="G243" s="228" t="s">
        <v>353</v>
      </c>
      <c r="H243" s="229">
        <v>5.0000000000000001E-3</v>
      </c>
      <c r="I243" s="22"/>
      <c r="J243" s="231">
        <f>ROUND(I243*H243,2)</f>
        <v>0</v>
      </c>
      <c r="K243" s="227" t="s">
        <v>274</v>
      </c>
      <c r="L243" s="14"/>
      <c r="M243" s="232" t="s">
        <v>3</v>
      </c>
      <c r="N243" s="233" t="s">
        <v>39</v>
      </c>
      <c r="P243" s="234">
        <f>O243*H243</f>
        <v>0</v>
      </c>
      <c r="Q243" s="234">
        <v>0</v>
      </c>
      <c r="R243" s="234">
        <f>Q243*H243</f>
        <v>0</v>
      </c>
      <c r="S243" s="234">
        <v>0</v>
      </c>
      <c r="T243" s="235">
        <f>S243*H243</f>
        <v>0</v>
      </c>
      <c r="AR243" s="236" t="s">
        <v>292</v>
      </c>
      <c r="AT243" s="236" t="s">
        <v>271</v>
      </c>
      <c r="AU243" s="236" t="s">
        <v>77</v>
      </c>
      <c r="AY243" s="4" t="s">
        <v>268</v>
      </c>
      <c r="BE243" s="237">
        <f>IF(N243="základní",J243,0)</f>
        <v>0</v>
      </c>
      <c r="BF243" s="237">
        <f>IF(N243="snížená",J243,0)</f>
        <v>0</v>
      </c>
      <c r="BG243" s="237">
        <f>IF(N243="zákl. přenesená",J243,0)</f>
        <v>0</v>
      </c>
      <c r="BH243" s="237">
        <f>IF(N243="sníž. přenesená",J243,0)</f>
        <v>0</v>
      </c>
      <c r="BI243" s="237">
        <f>IF(N243="nulová",J243,0)</f>
        <v>0</v>
      </c>
      <c r="BJ243" s="4" t="s">
        <v>75</v>
      </c>
      <c r="BK243" s="237">
        <f>ROUND(I243*H243,2)</f>
        <v>0</v>
      </c>
      <c r="BL243" s="4" t="s">
        <v>292</v>
      </c>
      <c r="BM243" s="236" t="s">
        <v>514</v>
      </c>
    </row>
    <row r="244" spans="2:65" s="1" customFormat="1">
      <c r="B244" s="14"/>
      <c r="D244" s="238" t="s">
        <v>277</v>
      </c>
      <c r="F244" s="239" t="s">
        <v>515</v>
      </c>
      <c r="L244" s="14"/>
      <c r="M244" s="240"/>
      <c r="T244" s="142"/>
      <c r="AT244" s="4" t="s">
        <v>277</v>
      </c>
      <c r="AU244" s="4" t="s">
        <v>77</v>
      </c>
    </row>
    <row r="245" spans="2:65" s="1" customFormat="1" ht="24.2" customHeight="1">
      <c r="B245" s="14"/>
      <c r="C245" s="225" t="s">
        <v>516</v>
      </c>
      <c r="D245" s="225" t="s">
        <v>271</v>
      </c>
      <c r="E245" s="226" t="s">
        <v>517</v>
      </c>
      <c r="F245" s="227" t="s">
        <v>518</v>
      </c>
      <c r="G245" s="228" t="s">
        <v>317</v>
      </c>
      <c r="H245" s="229">
        <v>1</v>
      </c>
      <c r="I245" s="22"/>
      <c r="J245" s="231">
        <f>ROUND(I245*H245,2)</f>
        <v>0</v>
      </c>
      <c r="K245" s="227" t="s">
        <v>274</v>
      </c>
      <c r="L245" s="14"/>
      <c r="M245" s="232" t="s">
        <v>3</v>
      </c>
      <c r="N245" s="233" t="s">
        <v>39</v>
      </c>
      <c r="P245" s="234">
        <f>O245*H245</f>
        <v>0</v>
      </c>
      <c r="Q245" s="234">
        <v>0</v>
      </c>
      <c r="R245" s="234">
        <f>Q245*H245</f>
        <v>0</v>
      </c>
      <c r="S245" s="234">
        <v>0</v>
      </c>
      <c r="T245" s="235">
        <f>S245*H245</f>
        <v>0</v>
      </c>
      <c r="AR245" s="236" t="s">
        <v>275</v>
      </c>
      <c r="AT245" s="236" t="s">
        <v>271</v>
      </c>
      <c r="AU245" s="236" t="s">
        <v>77</v>
      </c>
      <c r="AY245" s="4" t="s">
        <v>268</v>
      </c>
      <c r="BE245" s="237">
        <f>IF(N245="základní",J245,0)</f>
        <v>0</v>
      </c>
      <c r="BF245" s="237">
        <f>IF(N245="snížená",J245,0)</f>
        <v>0</v>
      </c>
      <c r="BG245" s="237">
        <f>IF(N245="zákl. přenesená",J245,0)</f>
        <v>0</v>
      </c>
      <c r="BH245" s="237">
        <f>IF(N245="sníž. přenesená",J245,0)</f>
        <v>0</v>
      </c>
      <c r="BI245" s="237">
        <f>IF(N245="nulová",J245,0)</f>
        <v>0</v>
      </c>
      <c r="BJ245" s="4" t="s">
        <v>75</v>
      </c>
      <c r="BK245" s="237">
        <f>ROUND(I245*H245,2)</f>
        <v>0</v>
      </c>
      <c r="BL245" s="4" t="s">
        <v>275</v>
      </c>
      <c r="BM245" s="236" t="s">
        <v>519</v>
      </c>
    </row>
    <row r="246" spans="2:65" s="1" customFormat="1">
      <c r="B246" s="14"/>
      <c r="D246" s="238" t="s">
        <v>277</v>
      </c>
      <c r="F246" s="239" t="s">
        <v>520</v>
      </c>
      <c r="L246" s="14"/>
      <c r="M246" s="240"/>
      <c r="T246" s="142"/>
      <c r="AT246" s="4" t="s">
        <v>277</v>
      </c>
      <c r="AU246" s="4" t="s">
        <v>77</v>
      </c>
    </row>
    <row r="247" spans="2:65" s="1" customFormat="1" ht="16.5" customHeight="1">
      <c r="B247" s="14"/>
      <c r="C247" s="262" t="s">
        <v>521</v>
      </c>
      <c r="D247" s="262" t="s">
        <v>383</v>
      </c>
      <c r="E247" s="263" t="s">
        <v>522</v>
      </c>
      <c r="F247" s="264" t="s">
        <v>523</v>
      </c>
      <c r="G247" s="265" t="s">
        <v>317</v>
      </c>
      <c r="H247" s="266">
        <v>1</v>
      </c>
      <c r="I247" s="24"/>
      <c r="J247" s="268">
        <f>ROUND(I247*H247,2)</f>
        <v>0</v>
      </c>
      <c r="K247" s="264" t="s">
        <v>274</v>
      </c>
      <c r="L247" s="269"/>
      <c r="M247" s="270" t="s">
        <v>3</v>
      </c>
      <c r="N247" s="271" t="s">
        <v>39</v>
      </c>
      <c r="P247" s="234">
        <f>O247*H247</f>
        <v>0</v>
      </c>
      <c r="Q247" s="234">
        <v>2.0000000000000001E-4</v>
      </c>
      <c r="R247" s="234">
        <f>Q247*H247</f>
        <v>2.0000000000000001E-4</v>
      </c>
      <c r="S247" s="234">
        <v>0</v>
      </c>
      <c r="T247" s="235">
        <f>S247*H247</f>
        <v>0</v>
      </c>
      <c r="AR247" s="236" t="s">
        <v>314</v>
      </c>
      <c r="AT247" s="236" t="s">
        <v>383</v>
      </c>
      <c r="AU247" s="236" t="s">
        <v>77</v>
      </c>
      <c r="AY247" s="4" t="s">
        <v>268</v>
      </c>
      <c r="BE247" s="237">
        <f>IF(N247="základní",J247,0)</f>
        <v>0</v>
      </c>
      <c r="BF247" s="237">
        <f>IF(N247="snížená",J247,0)</f>
        <v>0</v>
      </c>
      <c r="BG247" s="237">
        <f>IF(N247="zákl. přenesená",J247,0)</f>
        <v>0</v>
      </c>
      <c r="BH247" s="237">
        <f>IF(N247="sníž. přenesená",J247,0)</f>
        <v>0</v>
      </c>
      <c r="BI247" s="237">
        <f>IF(N247="nulová",J247,0)</f>
        <v>0</v>
      </c>
      <c r="BJ247" s="4" t="s">
        <v>75</v>
      </c>
      <c r="BK247" s="237">
        <f>ROUND(I247*H247,2)</f>
        <v>0</v>
      </c>
      <c r="BL247" s="4" t="s">
        <v>275</v>
      </c>
      <c r="BM247" s="236" t="s">
        <v>524</v>
      </c>
    </row>
    <row r="248" spans="2:65" s="1" customFormat="1" ht="24.2" customHeight="1">
      <c r="B248" s="14"/>
      <c r="C248" s="225" t="s">
        <v>525</v>
      </c>
      <c r="D248" s="225" t="s">
        <v>271</v>
      </c>
      <c r="E248" s="226" t="s">
        <v>526</v>
      </c>
      <c r="F248" s="227" t="s">
        <v>527</v>
      </c>
      <c r="G248" s="228" t="s">
        <v>317</v>
      </c>
      <c r="H248" s="229">
        <v>2</v>
      </c>
      <c r="I248" s="22"/>
      <c r="J248" s="231">
        <f>ROUND(I248*H248,2)</f>
        <v>0</v>
      </c>
      <c r="K248" s="227" t="s">
        <v>274</v>
      </c>
      <c r="L248" s="14"/>
      <c r="M248" s="232" t="s">
        <v>3</v>
      </c>
      <c r="N248" s="233" t="s">
        <v>39</v>
      </c>
      <c r="P248" s="234">
        <f>O248*H248</f>
        <v>0</v>
      </c>
      <c r="Q248" s="234">
        <v>0</v>
      </c>
      <c r="R248" s="234">
        <f>Q248*H248</f>
        <v>0</v>
      </c>
      <c r="S248" s="234">
        <v>0</v>
      </c>
      <c r="T248" s="235">
        <f>S248*H248</f>
        <v>0</v>
      </c>
      <c r="AR248" s="236" t="s">
        <v>292</v>
      </c>
      <c r="AT248" s="236" t="s">
        <v>271</v>
      </c>
      <c r="AU248" s="236" t="s">
        <v>77</v>
      </c>
      <c r="AY248" s="4" t="s">
        <v>268</v>
      </c>
      <c r="BE248" s="237">
        <f>IF(N248="základní",J248,0)</f>
        <v>0</v>
      </c>
      <c r="BF248" s="237">
        <f>IF(N248="snížená",J248,0)</f>
        <v>0</v>
      </c>
      <c r="BG248" s="237">
        <f>IF(N248="zákl. přenesená",J248,0)</f>
        <v>0</v>
      </c>
      <c r="BH248" s="237">
        <f>IF(N248="sníž. přenesená",J248,0)</f>
        <v>0</v>
      </c>
      <c r="BI248" s="237">
        <f>IF(N248="nulová",J248,0)</f>
        <v>0</v>
      </c>
      <c r="BJ248" s="4" t="s">
        <v>75</v>
      </c>
      <c r="BK248" s="237">
        <f>ROUND(I248*H248,2)</f>
        <v>0</v>
      </c>
      <c r="BL248" s="4" t="s">
        <v>292</v>
      </c>
      <c r="BM248" s="236" t="s">
        <v>528</v>
      </c>
    </row>
    <row r="249" spans="2:65" s="1" customFormat="1">
      <c r="B249" s="14"/>
      <c r="D249" s="238" t="s">
        <v>277</v>
      </c>
      <c r="F249" s="239" t="s">
        <v>529</v>
      </c>
      <c r="L249" s="14"/>
      <c r="M249" s="240"/>
      <c r="T249" s="142"/>
      <c r="AT249" s="4" t="s">
        <v>277</v>
      </c>
      <c r="AU249" s="4" t="s">
        <v>77</v>
      </c>
    </row>
    <row r="250" spans="2:65" s="1" customFormat="1" ht="21.75" customHeight="1">
      <c r="B250" s="14"/>
      <c r="C250" s="262" t="s">
        <v>530</v>
      </c>
      <c r="D250" s="262" t="s">
        <v>383</v>
      </c>
      <c r="E250" s="263" t="s">
        <v>531</v>
      </c>
      <c r="F250" s="264" t="s">
        <v>532</v>
      </c>
      <c r="G250" s="265" t="s">
        <v>317</v>
      </c>
      <c r="H250" s="266">
        <v>2</v>
      </c>
      <c r="I250" s="24"/>
      <c r="J250" s="268">
        <f>ROUND(I250*H250,2)</f>
        <v>0</v>
      </c>
      <c r="K250" s="264" t="s">
        <v>274</v>
      </c>
      <c r="L250" s="269"/>
      <c r="M250" s="270" t="s">
        <v>3</v>
      </c>
      <c r="N250" s="271" t="s">
        <v>39</v>
      </c>
      <c r="P250" s="234">
        <f>O250*H250</f>
        <v>0</v>
      </c>
      <c r="Q250" s="234">
        <v>5.0000000000000001E-4</v>
      </c>
      <c r="R250" s="234">
        <f>Q250*H250</f>
        <v>1E-3</v>
      </c>
      <c r="S250" s="234">
        <v>0</v>
      </c>
      <c r="T250" s="235">
        <f>S250*H250</f>
        <v>0</v>
      </c>
      <c r="AR250" s="236" t="s">
        <v>470</v>
      </c>
      <c r="AT250" s="236" t="s">
        <v>383</v>
      </c>
      <c r="AU250" s="236" t="s">
        <v>77</v>
      </c>
      <c r="AY250" s="4" t="s">
        <v>268</v>
      </c>
      <c r="BE250" s="237">
        <f>IF(N250="základní",J250,0)</f>
        <v>0</v>
      </c>
      <c r="BF250" s="237">
        <f>IF(N250="snížená",J250,0)</f>
        <v>0</v>
      </c>
      <c r="BG250" s="237">
        <f>IF(N250="zákl. přenesená",J250,0)</f>
        <v>0</v>
      </c>
      <c r="BH250" s="237">
        <f>IF(N250="sníž. přenesená",J250,0)</f>
        <v>0</v>
      </c>
      <c r="BI250" s="237">
        <f>IF(N250="nulová",J250,0)</f>
        <v>0</v>
      </c>
      <c r="BJ250" s="4" t="s">
        <v>75</v>
      </c>
      <c r="BK250" s="237">
        <f>ROUND(I250*H250,2)</f>
        <v>0</v>
      </c>
      <c r="BL250" s="4" t="s">
        <v>292</v>
      </c>
      <c r="BM250" s="236" t="s">
        <v>533</v>
      </c>
    </row>
    <row r="251" spans="2:65" s="1" customFormat="1" ht="24.2" customHeight="1">
      <c r="B251" s="14"/>
      <c r="C251" s="225" t="s">
        <v>534</v>
      </c>
      <c r="D251" s="225" t="s">
        <v>271</v>
      </c>
      <c r="E251" s="226" t="s">
        <v>535</v>
      </c>
      <c r="F251" s="227" t="s">
        <v>536</v>
      </c>
      <c r="G251" s="228" t="s">
        <v>317</v>
      </c>
      <c r="H251" s="229">
        <v>3</v>
      </c>
      <c r="I251" s="22"/>
      <c r="J251" s="231">
        <f>ROUND(I251*H251,2)</f>
        <v>0</v>
      </c>
      <c r="K251" s="227" t="s">
        <v>274</v>
      </c>
      <c r="L251" s="14"/>
      <c r="M251" s="232" t="s">
        <v>3</v>
      </c>
      <c r="N251" s="233" t="s">
        <v>39</v>
      </c>
      <c r="P251" s="234">
        <f>O251*H251</f>
        <v>0</v>
      </c>
      <c r="Q251" s="234">
        <v>0</v>
      </c>
      <c r="R251" s="234">
        <f>Q251*H251</f>
        <v>0</v>
      </c>
      <c r="S251" s="234">
        <v>0</v>
      </c>
      <c r="T251" s="235">
        <f>S251*H251</f>
        <v>0</v>
      </c>
      <c r="AR251" s="236" t="s">
        <v>292</v>
      </c>
      <c r="AT251" s="236" t="s">
        <v>271</v>
      </c>
      <c r="AU251" s="236" t="s">
        <v>77</v>
      </c>
      <c r="AY251" s="4" t="s">
        <v>268</v>
      </c>
      <c r="BE251" s="237">
        <f>IF(N251="základní",J251,0)</f>
        <v>0</v>
      </c>
      <c r="BF251" s="237">
        <f>IF(N251="snížená",J251,0)</f>
        <v>0</v>
      </c>
      <c r="BG251" s="237">
        <f>IF(N251="zákl. přenesená",J251,0)</f>
        <v>0</v>
      </c>
      <c r="BH251" s="237">
        <f>IF(N251="sníž. přenesená",J251,0)</f>
        <v>0</v>
      </c>
      <c r="BI251" s="237">
        <f>IF(N251="nulová",J251,0)</f>
        <v>0</v>
      </c>
      <c r="BJ251" s="4" t="s">
        <v>75</v>
      </c>
      <c r="BK251" s="237">
        <f>ROUND(I251*H251,2)</f>
        <v>0</v>
      </c>
      <c r="BL251" s="4" t="s">
        <v>292</v>
      </c>
      <c r="BM251" s="236" t="s">
        <v>537</v>
      </c>
    </row>
    <row r="252" spans="2:65" s="1" customFormat="1">
      <c r="B252" s="14"/>
      <c r="D252" s="238" t="s">
        <v>277</v>
      </c>
      <c r="F252" s="239" t="s">
        <v>538</v>
      </c>
      <c r="L252" s="14"/>
      <c r="M252" s="240"/>
      <c r="T252" s="142"/>
      <c r="AT252" s="4" t="s">
        <v>277</v>
      </c>
      <c r="AU252" s="4" t="s">
        <v>77</v>
      </c>
    </row>
    <row r="253" spans="2:65" s="1" customFormat="1" ht="24.2" customHeight="1">
      <c r="B253" s="14"/>
      <c r="C253" s="262" t="s">
        <v>539</v>
      </c>
      <c r="D253" s="262" t="s">
        <v>383</v>
      </c>
      <c r="E253" s="263" t="s">
        <v>540</v>
      </c>
      <c r="F253" s="264" t="s">
        <v>541</v>
      </c>
      <c r="G253" s="265" t="s">
        <v>317</v>
      </c>
      <c r="H253" s="266">
        <v>3</v>
      </c>
      <c r="I253" s="24"/>
      <c r="J253" s="268">
        <f t="shared" ref="J253:J259" si="0">ROUND(I253*H253,2)</f>
        <v>0</v>
      </c>
      <c r="K253" s="264" t="s">
        <v>274</v>
      </c>
      <c r="L253" s="269"/>
      <c r="M253" s="270" t="s">
        <v>3</v>
      </c>
      <c r="N253" s="271" t="s">
        <v>39</v>
      </c>
      <c r="P253" s="234">
        <f t="shared" ref="P253:P259" si="1">O253*H253</f>
        <v>0</v>
      </c>
      <c r="Q253" s="234">
        <v>5.0000000000000001E-4</v>
      </c>
      <c r="R253" s="234">
        <f t="shared" ref="R253:R259" si="2">Q253*H253</f>
        <v>1.5E-3</v>
      </c>
      <c r="S253" s="234">
        <v>0</v>
      </c>
      <c r="T253" s="235">
        <f t="shared" ref="T253:T259" si="3">S253*H253</f>
        <v>0</v>
      </c>
      <c r="AR253" s="236" t="s">
        <v>470</v>
      </c>
      <c r="AT253" s="236" t="s">
        <v>383</v>
      </c>
      <c r="AU253" s="236" t="s">
        <v>77</v>
      </c>
      <c r="AY253" s="4" t="s">
        <v>268</v>
      </c>
      <c r="BE253" s="237">
        <f t="shared" ref="BE253:BE259" si="4">IF(N253="základní",J253,0)</f>
        <v>0</v>
      </c>
      <c r="BF253" s="237">
        <f t="shared" ref="BF253:BF259" si="5">IF(N253="snížená",J253,0)</f>
        <v>0</v>
      </c>
      <c r="BG253" s="237">
        <f t="shared" ref="BG253:BG259" si="6">IF(N253="zákl. přenesená",J253,0)</f>
        <v>0</v>
      </c>
      <c r="BH253" s="237">
        <f t="shared" ref="BH253:BH259" si="7">IF(N253="sníž. přenesená",J253,0)</f>
        <v>0</v>
      </c>
      <c r="BI253" s="237">
        <f t="shared" ref="BI253:BI259" si="8">IF(N253="nulová",J253,0)</f>
        <v>0</v>
      </c>
      <c r="BJ253" s="4" t="s">
        <v>75</v>
      </c>
      <c r="BK253" s="237">
        <f t="shared" ref="BK253:BK259" si="9">ROUND(I253*H253,2)</f>
        <v>0</v>
      </c>
      <c r="BL253" s="4" t="s">
        <v>292</v>
      </c>
      <c r="BM253" s="236" t="s">
        <v>542</v>
      </c>
    </row>
    <row r="254" spans="2:65" s="1" customFormat="1" ht="16.5" customHeight="1">
      <c r="B254" s="14"/>
      <c r="C254" s="225" t="s">
        <v>543</v>
      </c>
      <c r="D254" s="225" t="s">
        <v>271</v>
      </c>
      <c r="E254" s="226" t="s">
        <v>544</v>
      </c>
      <c r="F254" s="227" t="s">
        <v>545</v>
      </c>
      <c r="G254" s="228" t="s">
        <v>308</v>
      </c>
      <c r="H254" s="229">
        <v>3</v>
      </c>
      <c r="I254" s="22"/>
      <c r="J254" s="231">
        <f t="shared" si="0"/>
        <v>0</v>
      </c>
      <c r="K254" s="227" t="s">
        <v>303</v>
      </c>
      <c r="L254" s="14"/>
      <c r="M254" s="232" t="s">
        <v>3</v>
      </c>
      <c r="N254" s="233" t="s">
        <v>39</v>
      </c>
      <c r="P254" s="234">
        <f t="shared" si="1"/>
        <v>0</v>
      </c>
      <c r="Q254" s="234">
        <v>0</v>
      </c>
      <c r="R254" s="234">
        <f t="shared" si="2"/>
        <v>0</v>
      </c>
      <c r="S254" s="234">
        <v>0</v>
      </c>
      <c r="T254" s="235">
        <f t="shared" si="3"/>
        <v>0</v>
      </c>
      <c r="AR254" s="236" t="s">
        <v>292</v>
      </c>
      <c r="AT254" s="236" t="s">
        <v>271</v>
      </c>
      <c r="AU254" s="236" t="s">
        <v>77</v>
      </c>
      <c r="AY254" s="4" t="s">
        <v>268</v>
      </c>
      <c r="BE254" s="237">
        <f t="shared" si="4"/>
        <v>0</v>
      </c>
      <c r="BF254" s="237">
        <f t="shared" si="5"/>
        <v>0</v>
      </c>
      <c r="BG254" s="237">
        <f t="shared" si="6"/>
        <v>0</v>
      </c>
      <c r="BH254" s="237">
        <f t="shared" si="7"/>
        <v>0</v>
      </c>
      <c r="BI254" s="237">
        <f t="shared" si="8"/>
        <v>0</v>
      </c>
      <c r="BJ254" s="4" t="s">
        <v>75</v>
      </c>
      <c r="BK254" s="237">
        <f t="shared" si="9"/>
        <v>0</v>
      </c>
      <c r="BL254" s="4" t="s">
        <v>292</v>
      </c>
      <c r="BM254" s="236" t="s">
        <v>546</v>
      </c>
    </row>
    <row r="255" spans="2:65" s="1" customFormat="1" ht="24.2" customHeight="1">
      <c r="B255" s="14"/>
      <c r="C255" s="262" t="s">
        <v>547</v>
      </c>
      <c r="D255" s="262" t="s">
        <v>383</v>
      </c>
      <c r="E255" s="263" t="s">
        <v>548</v>
      </c>
      <c r="F255" s="264" t="s">
        <v>549</v>
      </c>
      <c r="G255" s="265" t="s">
        <v>308</v>
      </c>
      <c r="H255" s="266">
        <v>3</v>
      </c>
      <c r="I255" s="24"/>
      <c r="J255" s="268">
        <f t="shared" si="0"/>
        <v>0</v>
      </c>
      <c r="K255" s="264" t="s">
        <v>303</v>
      </c>
      <c r="L255" s="269"/>
      <c r="M255" s="270" t="s">
        <v>3</v>
      </c>
      <c r="N255" s="271" t="s">
        <v>39</v>
      </c>
      <c r="P255" s="234">
        <f t="shared" si="1"/>
        <v>0</v>
      </c>
      <c r="Q255" s="234">
        <v>0</v>
      </c>
      <c r="R255" s="234">
        <f t="shared" si="2"/>
        <v>0</v>
      </c>
      <c r="S255" s="234">
        <v>0</v>
      </c>
      <c r="T255" s="235">
        <f t="shared" si="3"/>
        <v>0</v>
      </c>
      <c r="AR255" s="236" t="s">
        <v>470</v>
      </c>
      <c r="AT255" s="236" t="s">
        <v>383</v>
      </c>
      <c r="AU255" s="236" t="s">
        <v>77</v>
      </c>
      <c r="AY255" s="4" t="s">
        <v>268</v>
      </c>
      <c r="BE255" s="237">
        <f t="shared" si="4"/>
        <v>0</v>
      </c>
      <c r="BF255" s="237">
        <f t="shared" si="5"/>
        <v>0</v>
      </c>
      <c r="BG255" s="237">
        <f t="shared" si="6"/>
        <v>0</v>
      </c>
      <c r="BH255" s="237">
        <f t="shared" si="7"/>
        <v>0</v>
      </c>
      <c r="BI255" s="237">
        <f t="shared" si="8"/>
        <v>0</v>
      </c>
      <c r="BJ255" s="4" t="s">
        <v>75</v>
      </c>
      <c r="BK255" s="237">
        <f t="shared" si="9"/>
        <v>0</v>
      </c>
      <c r="BL255" s="4" t="s">
        <v>292</v>
      </c>
      <c r="BM255" s="236" t="s">
        <v>550</v>
      </c>
    </row>
    <row r="256" spans="2:65" s="1" customFormat="1" ht="24.2" customHeight="1">
      <c r="B256" s="14"/>
      <c r="C256" s="225" t="s">
        <v>551</v>
      </c>
      <c r="D256" s="225" t="s">
        <v>271</v>
      </c>
      <c r="E256" s="226" t="s">
        <v>552</v>
      </c>
      <c r="F256" s="227" t="s">
        <v>553</v>
      </c>
      <c r="G256" s="228" t="s">
        <v>302</v>
      </c>
      <c r="H256" s="229">
        <v>3</v>
      </c>
      <c r="I256" s="22"/>
      <c r="J256" s="231">
        <f t="shared" si="0"/>
        <v>0</v>
      </c>
      <c r="K256" s="227" t="s">
        <v>303</v>
      </c>
      <c r="L256" s="14"/>
      <c r="M256" s="232" t="s">
        <v>3</v>
      </c>
      <c r="N256" s="233" t="s">
        <v>39</v>
      </c>
      <c r="P256" s="234">
        <f t="shared" si="1"/>
        <v>0</v>
      </c>
      <c r="Q256" s="234">
        <v>0</v>
      </c>
      <c r="R256" s="234">
        <f t="shared" si="2"/>
        <v>0</v>
      </c>
      <c r="S256" s="234">
        <v>0</v>
      </c>
      <c r="T256" s="235">
        <f t="shared" si="3"/>
        <v>0</v>
      </c>
      <c r="AR256" s="236" t="s">
        <v>292</v>
      </c>
      <c r="AT256" s="236" t="s">
        <v>271</v>
      </c>
      <c r="AU256" s="236" t="s">
        <v>77</v>
      </c>
      <c r="AY256" s="4" t="s">
        <v>268</v>
      </c>
      <c r="BE256" s="237">
        <f t="shared" si="4"/>
        <v>0</v>
      </c>
      <c r="BF256" s="237">
        <f t="shared" si="5"/>
        <v>0</v>
      </c>
      <c r="BG256" s="237">
        <f t="shared" si="6"/>
        <v>0</v>
      </c>
      <c r="BH256" s="237">
        <f t="shared" si="7"/>
        <v>0</v>
      </c>
      <c r="BI256" s="237">
        <f t="shared" si="8"/>
        <v>0</v>
      </c>
      <c r="BJ256" s="4" t="s">
        <v>75</v>
      </c>
      <c r="BK256" s="237">
        <f t="shared" si="9"/>
        <v>0</v>
      </c>
      <c r="BL256" s="4" t="s">
        <v>292</v>
      </c>
      <c r="BM256" s="236" t="s">
        <v>554</v>
      </c>
    </row>
    <row r="257" spans="2:65" s="1" customFormat="1" ht="24.2" customHeight="1">
      <c r="B257" s="14"/>
      <c r="C257" s="225" t="s">
        <v>555</v>
      </c>
      <c r="D257" s="225" t="s">
        <v>271</v>
      </c>
      <c r="E257" s="226" t="s">
        <v>556</v>
      </c>
      <c r="F257" s="227" t="s">
        <v>557</v>
      </c>
      <c r="G257" s="228" t="s">
        <v>302</v>
      </c>
      <c r="H257" s="229">
        <v>3</v>
      </c>
      <c r="I257" s="22"/>
      <c r="J257" s="231">
        <f t="shared" si="0"/>
        <v>0</v>
      </c>
      <c r="K257" s="227" t="s">
        <v>303</v>
      </c>
      <c r="L257" s="14"/>
      <c r="M257" s="232" t="s">
        <v>3</v>
      </c>
      <c r="N257" s="233" t="s">
        <v>39</v>
      </c>
      <c r="P257" s="234">
        <f t="shared" si="1"/>
        <v>0</v>
      </c>
      <c r="Q257" s="234">
        <v>0</v>
      </c>
      <c r="R257" s="234">
        <f t="shared" si="2"/>
        <v>0</v>
      </c>
      <c r="S257" s="234">
        <v>0</v>
      </c>
      <c r="T257" s="235">
        <f t="shared" si="3"/>
        <v>0</v>
      </c>
      <c r="AR257" s="236" t="s">
        <v>292</v>
      </c>
      <c r="AT257" s="236" t="s">
        <v>271</v>
      </c>
      <c r="AU257" s="236" t="s">
        <v>77</v>
      </c>
      <c r="AY257" s="4" t="s">
        <v>268</v>
      </c>
      <c r="BE257" s="237">
        <f t="shared" si="4"/>
        <v>0</v>
      </c>
      <c r="BF257" s="237">
        <f t="shared" si="5"/>
        <v>0</v>
      </c>
      <c r="BG257" s="237">
        <f t="shared" si="6"/>
        <v>0</v>
      </c>
      <c r="BH257" s="237">
        <f t="shared" si="7"/>
        <v>0</v>
      </c>
      <c r="BI257" s="237">
        <f t="shared" si="8"/>
        <v>0</v>
      </c>
      <c r="BJ257" s="4" t="s">
        <v>75</v>
      </c>
      <c r="BK257" s="237">
        <f t="shared" si="9"/>
        <v>0</v>
      </c>
      <c r="BL257" s="4" t="s">
        <v>292</v>
      </c>
      <c r="BM257" s="236" t="s">
        <v>558</v>
      </c>
    </row>
    <row r="258" spans="2:65" s="1" customFormat="1" ht="24.2" customHeight="1">
      <c r="B258" s="14"/>
      <c r="C258" s="225" t="s">
        <v>559</v>
      </c>
      <c r="D258" s="225" t="s">
        <v>271</v>
      </c>
      <c r="E258" s="226" t="s">
        <v>560</v>
      </c>
      <c r="F258" s="227" t="s">
        <v>561</v>
      </c>
      <c r="G258" s="228" t="s">
        <v>302</v>
      </c>
      <c r="H258" s="229">
        <v>1</v>
      </c>
      <c r="I258" s="22"/>
      <c r="J258" s="231">
        <f t="shared" si="0"/>
        <v>0</v>
      </c>
      <c r="K258" s="227" t="s">
        <v>303</v>
      </c>
      <c r="L258" s="14"/>
      <c r="M258" s="232" t="s">
        <v>3</v>
      </c>
      <c r="N258" s="233" t="s">
        <v>39</v>
      </c>
      <c r="P258" s="234">
        <f t="shared" si="1"/>
        <v>0</v>
      </c>
      <c r="Q258" s="234">
        <v>0</v>
      </c>
      <c r="R258" s="234">
        <f t="shared" si="2"/>
        <v>0</v>
      </c>
      <c r="S258" s="234">
        <v>0</v>
      </c>
      <c r="T258" s="235">
        <f t="shared" si="3"/>
        <v>0</v>
      </c>
      <c r="AR258" s="236" t="s">
        <v>292</v>
      </c>
      <c r="AT258" s="236" t="s">
        <v>271</v>
      </c>
      <c r="AU258" s="236" t="s">
        <v>77</v>
      </c>
      <c r="AY258" s="4" t="s">
        <v>268</v>
      </c>
      <c r="BE258" s="237">
        <f t="shared" si="4"/>
        <v>0</v>
      </c>
      <c r="BF258" s="237">
        <f t="shared" si="5"/>
        <v>0</v>
      </c>
      <c r="BG258" s="237">
        <f t="shared" si="6"/>
        <v>0</v>
      </c>
      <c r="BH258" s="237">
        <f t="shared" si="7"/>
        <v>0</v>
      </c>
      <c r="BI258" s="237">
        <f t="shared" si="8"/>
        <v>0</v>
      </c>
      <c r="BJ258" s="4" t="s">
        <v>75</v>
      </c>
      <c r="BK258" s="237">
        <f t="shared" si="9"/>
        <v>0</v>
      </c>
      <c r="BL258" s="4" t="s">
        <v>292</v>
      </c>
      <c r="BM258" s="236" t="s">
        <v>562</v>
      </c>
    </row>
    <row r="259" spans="2:65" s="1" customFormat="1" ht="24.2" customHeight="1">
      <c r="B259" s="14"/>
      <c r="C259" s="225" t="s">
        <v>563</v>
      </c>
      <c r="D259" s="225" t="s">
        <v>271</v>
      </c>
      <c r="E259" s="226" t="s">
        <v>564</v>
      </c>
      <c r="F259" s="227" t="s">
        <v>565</v>
      </c>
      <c r="G259" s="228" t="s">
        <v>317</v>
      </c>
      <c r="H259" s="229">
        <v>1</v>
      </c>
      <c r="I259" s="22"/>
      <c r="J259" s="231">
        <f t="shared" si="0"/>
        <v>0</v>
      </c>
      <c r="K259" s="227" t="s">
        <v>274</v>
      </c>
      <c r="L259" s="14"/>
      <c r="M259" s="232" t="s">
        <v>3</v>
      </c>
      <c r="N259" s="233" t="s">
        <v>39</v>
      </c>
      <c r="P259" s="234">
        <f t="shared" si="1"/>
        <v>0</v>
      </c>
      <c r="Q259" s="234">
        <v>0</v>
      </c>
      <c r="R259" s="234">
        <f t="shared" si="2"/>
        <v>0</v>
      </c>
      <c r="S259" s="234">
        <v>0</v>
      </c>
      <c r="T259" s="235">
        <f t="shared" si="3"/>
        <v>0</v>
      </c>
      <c r="AR259" s="236" t="s">
        <v>292</v>
      </c>
      <c r="AT259" s="236" t="s">
        <v>271</v>
      </c>
      <c r="AU259" s="236" t="s">
        <v>77</v>
      </c>
      <c r="AY259" s="4" t="s">
        <v>268</v>
      </c>
      <c r="BE259" s="237">
        <f t="shared" si="4"/>
        <v>0</v>
      </c>
      <c r="BF259" s="237">
        <f t="shared" si="5"/>
        <v>0</v>
      </c>
      <c r="BG259" s="237">
        <f t="shared" si="6"/>
        <v>0</v>
      </c>
      <c r="BH259" s="237">
        <f t="shared" si="7"/>
        <v>0</v>
      </c>
      <c r="BI259" s="237">
        <f t="shared" si="8"/>
        <v>0</v>
      </c>
      <c r="BJ259" s="4" t="s">
        <v>75</v>
      </c>
      <c r="BK259" s="237">
        <f t="shared" si="9"/>
        <v>0</v>
      </c>
      <c r="BL259" s="4" t="s">
        <v>292</v>
      </c>
      <c r="BM259" s="236" t="s">
        <v>566</v>
      </c>
    </row>
    <row r="260" spans="2:65" s="1" customFormat="1">
      <c r="B260" s="14"/>
      <c r="D260" s="238" t="s">
        <v>277</v>
      </c>
      <c r="F260" s="239" t="s">
        <v>567</v>
      </c>
      <c r="L260" s="14"/>
      <c r="M260" s="240"/>
      <c r="T260" s="142"/>
      <c r="AT260" s="4" t="s">
        <v>277</v>
      </c>
      <c r="AU260" s="4" t="s">
        <v>77</v>
      </c>
    </row>
    <row r="261" spans="2:65" s="1" customFormat="1" ht="16.5" customHeight="1">
      <c r="B261" s="14"/>
      <c r="C261" s="262" t="s">
        <v>568</v>
      </c>
      <c r="D261" s="262" t="s">
        <v>383</v>
      </c>
      <c r="E261" s="263" t="s">
        <v>569</v>
      </c>
      <c r="F261" s="264" t="s">
        <v>570</v>
      </c>
      <c r="G261" s="265" t="s">
        <v>317</v>
      </c>
      <c r="H261" s="266">
        <v>1</v>
      </c>
      <c r="I261" s="24"/>
      <c r="J261" s="268">
        <f>ROUND(I261*H261,2)</f>
        <v>0</v>
      </c>
      <c r="K261" s="264" t="s">
        <v>274</v>
      </c>
      <c r="L261" s="269"/>
      <c r="M261" s="270" t="s">
        <v>3</v>
      </c>
      <c r="N261" s="271" t="s">
        <v>39</v>
      </c>
      <c r="P261" s="234">
        <f>O261*H261</f>
        <v>0</v>
      </c>
      <c r="Q261" s="234">
        <v>2.8E-3</v>
      </c>
      <c r="R261" s="234">
        <f>Q261*H261</f>
        <v>2.8E-3</v>
      </c>
      <c r="S261" s="234">
        <v>0</v>
      </c>
      <c r="T261" s="235">
        <f>S261*H261</f>
        <v>0</v>
      </c>
      <c r="AR261" s="236" t="s">
        <v>470</v>
      </c>
      <c r="AT261" s="236" t="s">
        <v>383</v>
      </c>
      <c r="AU261" s="236" t="s">
        <v>77</v>
      </c>
      <c r="AY261" s="4" t="s">
        <v>268</v>
      </c>
      <c r="BE261" s="237">
        <f>IF(N261="základní",J261,0)</f>
        <v>0</v>
      </c>
      <c r="BF261" s="237">
        <f>IF(N261="snížená",J261,0)</f>
        <v>0</v>
      </c>
      <c r="BG261" s="237">
        <f>IF(N261="zákl. přenesená",J261,0)</f>
        <v>0</v>
      </c>
      <c r="BH261" s="237">
        <f>IF(N261="sníž. přenesená",J261,0)</f>
        <v>0</v>
      </c>
      <c r="BI261" s="237">
        <f>IF(N261="nulová",J261,0)</f>
        <v>0</v>
      </c>
      <c r="BJ261" s="4" t="s">
        <v>75</v>
      </c>
      <c r="BK261" s="237">
        <f>ROUND(I261*H261,2)</f>
        <v>0</v>
      </c>
      <c r="BL261" s="4" t="s">
        <v>292</v>
      </c>
      <c r="BM261" s="236" t="s">
        <v>571</v>
      </c>
    </row>
    <row r="262" spans="2:65" s="214" customFormat="1" ht="22.9" customHeight="1">
      <c r="B262" s="213"/>
      <c r="D262" s="215" t="s">
        <v>67</v>
      </c>
      <c r="E262" s="223" t="s">
        <v>572</v>
      </c>
      <c r="F262" s="223" t="s">
        <v>573</v>
      </c>
      <c r="J262" s="224">
        <f>BK262</f>
        <v>0</v>
      </c>
      <c r="L262" s="213"/>
      <c r="M262" s="218"/>
      <c r="P262" s="219">
        <f>P263+P264+P265+P281</f>
        <v>0</v>
      </c>
      <c r="R262" s="219">
        <f>R263+R264+R265+R281</f>
        <v>0.77987441739999996</v>
      </c>
      <c r="T262" s="220">
        <f>T263+T264+T265+T281</f>
        <v>0</v>
      </c>
      <c r="AR262" s="215" t="s">
        <v>77</v>
      </c>
      <c r="AT262" s="221" t="s">
        <v>67</v>
      </c>
      <c r="AU262" s="221" t="s">
        <v>75</v>
      </c>
      <c r="AY262" s="215" t="s">
        <v>268</v>
      </c>
      <c r="BK262" s="222">
        <f>BK263+BK264+BK265+BK281</f>
        <v>0</v>
      </c>
    </row>
    <row r="263" spans="2:65" s="1" customFormat="1" ht="78" customHeight="1">
      <c r="B263" s="14"/>
      <c r="C263" s="225" t="s">
        <v>574</v>
      </c>
      <c r="D263" s="225" t="s">
        <v>271</v>
      </c>
      <c r="E263" s="226" t="s">
        <v>575</v>
      </c>
      <c r="F263" s="227" t="s">
        <v>576</v>
      </c>
      <c r="G263" s="228" t="s">
        <v>353</v>
      </c>
      <c r="H263" s="229">
        <v>0.78</v>
      </c>
      <c r="I263" s="22"/>
      <c r="J263" s="231">
        <f>ROUND(I263*H263,2)</f>
        <v>0</v>
      </c>
      <c r="K263" s="227" t="s">
        <v>274</v>
      </c>
      <c r="L263" s="14"/>
      <c r="M263" s="232" t="s">
        <v>3</v>
      </c>
      <c r="N263" s="233" t="s">
        <v>39</v>
      </c>
      <c r="P263" s="234">
        <f>O263*H263</f>
        <v>0</v>
      </c>
      <c r="Q263" s="234">
        <v>0</v>
      </c>
      <c r="R263" s="234">
        <f>Q263*H263</f>
        <v>0</v>
      </c>
      <c r="S263" s="234">
        <v>0</v>
      </c>
      <c r="T263" s="235">
        <f>S263*H263</f>
        <v>0</v>
      </c>
      <c r="AR263" s="236" t="s">
        <v>292</v>
      </c>
      <c r="AT263" s="236" t="s">
        <v>271</v>
      </c>
      <c r="AU263" s="236" t="s">
        <v>77</v>
      </c>
      <c r="AY263" s="4" t="s">
        <v>268</v>
      </c>
      <c r="BE263" s="237">
        <f>IF(N263="základní",J263,0)</f>
        <v>0</v>
      </c>
      <c r="BF263" s="237">
        <f>IF(N263="snížená",J263,0)</f>
        <v>0</v>
      </c>
      <c r="BG263" s="237">
        <f>IF(N263="zákl. přenesená",J263,0)</f>
        <v>0</v>
      </c>
      <c r="BH263" s="237">
        <f>IF(N263="sníž. přenesená",J263,0)</f>
        <v>0</v>
      </c>
      <c r="BI263" s="237">
        <f>IF(N263="nulová",J263,0)</f>
        <v>0</v>
      </c>
      <c r="BJ263" s="4" t="s">
        <v>75</v>
      </c>
      <c r="BK263" s="237">
        <f>ROUND(I263*H263,2)</f>
        <v>0</v>
      </c>
      <c r="BL263" s="4" t="s">
        <v>292</v>
      </c>
      <c r="BM263" s="236" t="s">
        <v>577</v>
      </c>
    </row>
    <row r="264" spans="2:65" s="1" customFormat="1">
      <c r="B264" s="14"/>
      <c r="D264" s="238" t="s">
        <v>277</v>
      </c>
      <c r="F264" s="239" t="s">
        <v>578</v>
      </c>
      <c r="L264" s="14"/>
      <c r="M264" s="240"/>
      <c r="T264" s="142"/>
      <c r="AT264" s="4" t="s">
        <v>277</v>
      </c>
      <c r="AU264" s="4" t="s">
        <v>77</v>
      </c>
    </row>
    <row r="265" spans="2:65" s="214" customFormat="1" ht="20.85" customHeight="1">
      <c r="B265" s="213"/>
      <c r="D265" s="215" t="s">
        <v>67</v>
      </c>
      <c r="E265" s="223" t="s">
        <v>579</v>
      </c>
      <c r="F265" s="223" t="s">
        <v>580</v>
      </c>
      <c r="J265" s="224">
        <f>BK265</f>
        <v>0</v>
      </c>
      <c r="L265" s="213"/>
      <c r="M265" s="218"/>
      <c r="P265" s="219">
        <f>SUM(P266:P280)</f>
        <v>0</v>
      </c>
      <c r="R265" s="219">
        <f>SUM(R266:R280)</f>
        <v>0.22797875040000001</v>
      </c>
      <c r="T265" s="220">
        <f>SUM(T266:T280)</f>
        <v>0</v>
      </c>
      <c r="AR265" s="215" t="s">
        <v>77</v>
      </c>
      <c r="AT265" s="221" t="s">
        <v>67</v>
      </c>
      <c r="AU265" s="221" t="s">
        <v>77</v>
      </c>
      <c r="AY265" s="215" t="s">
        <v>268</v>
      </c>
      <c r="BK265" s="222">
        <f>SUM(BK266:BK280)</f>
        <v>0</v>
      </c>
    </row>
    <row r="266" spans="2:65" s="1" customFormat="1" ht="49.15" customHeight="1">
      <c r="B266" s="14"/>
      <c r="C266" s="225" t="s">
        <v>581</v>
      </c>
      <c r="D266" s="225" t="s">
        <v>271</v>
      </c>
      <c r="E266" s="226" t="s">
        <v>582</v>
      </c>
      <c r="F266" s="227" t="s">
        <v>583</v>
      </c>
      <c r="G266" s="228" t="s">
        <v>184</v>
      </c>
      <c r="H266" s="229">
        <v>17.52</v>
      </c>
      <c r="I266" s="22"/>
      <c r="J266" s="231">
        <f>ROUND(I266*H266,2)</f>
        <v>0</v>
      </c>
      <c r="K266" s="227" t="s">
        <v>274</v>
      </c>
      <c r="L266" s="14"/>
      <c r="M266" s="232" t="s">
        <v>3</v>
      </c>
      <c r="N266" s="233" t="s">
        <v>39</v>
      </c>
      <c r="P266" s="234">
        <f>O266*H266</f>
        <v>0</v>
      </c>
      <c r="Q266" s="234">
        <v>1.259502E-2</v>
      </c>
      <c r="R266" s="234">
        <f>Q266*H266</f>
        <v>0.2206647504</v>
      </c>
      <c r="S266" s="234">
        <v>0</v>
      </c>
      <c r="T266" s="235">
        <f>S266*H266</f>
        <v>0</v>
      </c>
      <c r="AR266" s="236" t="s">
        <v>292</v>
      </c>
      <c r="AT266" s="236" t="s">
        <v>271</v>
      </c>
      <c r="AU266" s="236" t="s">
        <v>186</v>
      </c>
      <c r="AY266" s="4" t="s">
        <v>268</v>
      </c>
      <c r="BE266" s="237">
        <f>IF(N266="základní",J266,0)</f>
        <v>0</v>
      </c>
      <c r="BF266" s="237">
        <f>IF(N266="snížená",J266,0)</f>
        <v>0</v>
      </c>
      <c r="BG266" s="237">
        <f>IF(N266="zákl. přenesená",J266,0)</f>
        <v>0</v>
      </c>
      <c r="BH266" s="237">
        <f>IF(N266="sníž. přenesená",J266,0)</f>
        <v>0</v>
      </c>
      <c r="BI266" s="237">
        <f>IF(N266="nulová",J266,0)</f>
        <v>0</v>
      </c>
      <c r="BJ266" s="4" t="s">
        <v>75</v>
      </c>
      <c r="BK266" s="237">
        <f>ROUND(I266*H266,2)</f>
        <v>0</v>
      </c>
      <c r="BL266" s="4" t="s">
        <v>292</v>
      </c>
      <c r="BM266" s="236" t="s">
        <v>584</v>
      </c>
    </row>
    <row r="267" spans="2:65" s="1" customFormat="1">
      <c r="B267" s="14"/>
      <c r="D267" s="238" t="s">
        <v>277</v>
      </c>
      <c r="F267" s="239" t="s">
        <v>585</v>
      </c>
      <c r="L267" s="14"/>
      <c r="M267" s="240"/>
      <c r="T267" s="142"/>
      <c r="AT267" s="4" t="s">
        <v>277</v>
      </c>
      <c r="AU267" s="4" t="s">
        <v>186</v>
      </c>
    </row>
    <row r="268" spans="2:65" s="242" customFormat="1">
      <c r="B268" s="241"/>
      <c r="D268" s="243" t="s">
        <v>279</v>
      </c>
      <c r="E268" s="244" t="s">
        <v>3</v>
      </c>
      <c r="F268" s="245" t="s">
        <v>191</v>
      </c>
      <c r="H268" s="246">
        <v>17.52</v>
      </c>
      <c r="L268" s="241"/>
      <c r="M268" s="247"/>
      <c r="T268" s="248"/>
      <c r="AT268" s="244" t="s">
        <v>279</v>
      </c>
      <c r="AU268" s="244" t="s">
        <v>186</v>
      </c>
      <c r="AV268" s="242" t="s">
        <v>77</v>
      </c>
      <c r="AW268" s="242" t="s">
        <v>30</v>
      </c>
      <c r="AX268" s="242" t="s">
        <v>75</v>
      </c>
      <c r="AY268" s="244" t="s">
        <v>268</v>
      </c>
    </row>
    <row r="269" spans="2:65" s="1" customFormat="1" ht="37.9" customHeight="1">
      <c r="B269" s="14"/>
      <c r="C269" s="225" t="s">
        <v>586</v>
      </c>
      <c r="D269" s="225" t="s">
        <v>271</v>
      </c>
      <c r="E269" s="226" t="s">
        <v>587</v>
      </c>
      <c r="F269" s="227" t="s">
        <v>588</v>
      </c>
      <c r="G269" s="228" t="s">
        <v>184</v>
      </c>
      <c r="H269" s="229">
        <v>17.52</v>
      </c>
      <c r="I269" s="22"/>
      <c r="J269" s="231">
        <f>ROUND(I269*H269,2)</f>
        <v>0</v>
      </c>
      <c r="K269" s="227" t="s">
        <v>274</v>
      </c>
      <c r="L269" s="14"/>
      <c r="M269" s="232" t="s">
        <v>3</v>
      </c>
      <c r="N269" s="233" t="s">
        <v>39</v>
      </c>
      <c r="P269" s="234">
        <f>O269*H269</f>
        <v>0</v>
      </c>
      <c r="Q269" s="234">
        <v>1E-4</v>
      </c>
      <c r="R269" s="234">
        <f>Q269*H269</f>
        <v>1.7520000000000001E-3</v>
      </c>
      <c r="S269" s="234">
        <v>0</v>
      </c>
      <c r="T269" s="235">
        <f>S269*H269</f>
        <v>0</v>
      </c>
      <c r="AR269" s="236" t="s">
        <v>292</v>
      </c>
      <c r="AT269" s="236" t="s">
        <v>271</v>
      </c>
      <c r="AU269" s="236" t="s">
        <v>186</v>
      </c>
      <c r="AY269" s="4" t="s">
        <v>268</v>
      </c>
      <c r="BE269" s="237">
        <f>IF(N269="základní",J269,0)</f>
        <v>0</v>
      </c>
      <c r="BF269" s="237">
        <f>IF(N269="snížená",J269,0)</f>
        <v>0</v>
      </c>
      <c r="BG269" s="237">
        <f>IF(N269="zákl. přenesená",J269,0)</f>
        <v>0</v>
      </c>
      <c r="BH269" s="237">
        <f>IF(N269="sníž. přenesená",J269,0)</f>
        <v>0</v>
      </c>
      <c r="BI269" s="237">
        <f>IF(N269="nulová",J269,0)</f>
        <v>0</v>
      </c>
      <c r="BJ269" s="4" t="s">
        <v>75</v>
      </c>
      <c r="BK269" s="237">
        <f>ROUND(I269*H269,2)</f>
        <v>0</v>
      </c>
      <c r="BL269" s="4" t="s">
        <v>292</v>
      </c>
      <c r="BM269" s="236" t="s">
        <v>589</v>
      </c>
    </row>
    <row r="270" spans="2:65" s="1" customFormat="1">
      <c r="B270" s="14"/>
      <c r="D270" s="238" t="s">
        <v>277</v>
      </c>
      <c r="F270" s="239" t="s">
        <v>590</v>
      </c>
      <c r="L270" s="14"/>
      <c r="M270" s="240"/>
      <c r="T270" s="142"/>
      <c r="AT270" s="4" t="s">
        <v>277</v>
      </c>
      <c r="AU270" s="4" t="s">
        <v>186</v>
      </c>
    </row>
    <row r="271" spans="2:65" s="242" customFormat="1">
      <c r="B271" s="241"/>
      <c r="D271" s="243" t="s">
        <v>279</v>
      </c>
      <c r="E271" s="244" t="s">
        <v>3</v>
      </c>
      <c r="F271" s="245" t="s">
        <v>191</v>
      </c>
      <c r="H271" s="246">
        <v>17.52</v>
      </c>
      <c r="L271" s="241"/>
      <c r="M271" s="247"/>
      <c r="T271" s="248"/>
      <c r="AT271" s="244" t="s">
        <v>279</v>
      </c>
      <c r="AU271" s="244" t="s">
        <v>186</v>
      </c>
      <c r="AV271" s="242" t="s">
        <v>77</v>
      </c>
      <c r="AW271" s="242" t="s">
        <v>30</v>
      </c>
      <c r="AX271" s="242" t="s">
        <v>68</v>
      </c>
      <c r="AY271" s="244" t="s">
        <v>268</v>
      </c>
    </row>
    <row r="272" spans="2:65" s="250" customFormat="1">
      <c r="B272" s="249"/>
      <c r="D272" s="243" t="s">
        <v>279</v>
      </c>
      <c r="E272" s="251" t="s">
        <v>3</v>
      </c>
      <c r="F272" s="252" t="s">
        <v>298</v>
      </c>
      <c r="H272" s="253">
        <v>17.52</v>
      </c>
      <c r="L272" s="249"/>
      <c r="M272" s="254"/>
      <c r="T272" s="255"/>
      <c r="AT272" s="251" t="s">
        <v>279</v>
      </c>
      <c r="AU272" s="251" t="s">
        <v>186</v>
      </c>
      <c r="AV272" s="250" t="s">
        <v>275</v>
      </c>
      <c r="AW272" s="250" t="s">
        <v>30</v>
      </c>
      <c r="AX272" s="250" t="s">
        <v>75</v>
      </c>
      <c r="AY272" s="251" t="s">
        <v>268</v>
      </c>
    </row>
    <row r="273" spans="2:65" s="1" customFormat="1" ht="37.9" customHeight="1">
      <c r="B273" s="14"/>
      <c r="C273" s="225" t="s">
        <v>591</v>
      </c>
      <c r="D273" s="225" t="s">
        <v>271</v>
      </c>
      <c r="E273" s="226" t="s">
        <v>592</v>
      </c>
      <c r="F273" s="227" t="s">
        <v>593</v>
      </c>
      <c r="G273" s="228" t="s">
        <v>317</v>
      </c>
      <c r="H273" s="229">
        <v>1</v>
      </c>
      <c r="I273" s="22"/>
      <c r="J273" s="231">
        <f>ROUND(I273*H273,2)</f>
        <v>0</v>
      </c>
      <c r="K273" s="227" t="s">
        <v>274</v>
      </c>
      <c r="L273" s="14"/>
      <c r="M273" s="232" t="s">
        <v>3</v>
      </c>
      <c r="N273" s="233" t="s">
        <v>39</v>
      </c>
      <c r="P273" s="234">
        <f>O273*H273</f>
        <v>0</v>
      </c>
      <c r="Q273" s="234">
        <v>3.0000000000000001E-5</v>
      </c>
      <c r="R273" s="234">
        <f>Q273*H273</f>
        <v>3.0000000000000001E-5</v>
      </c>
      <c r="S273" s="234">
        <v>0</v>
      </c>
      <c r="T273" s="235">
        <f>S273*H273</f>
        <v>0</v>
      </c>
      <c r="AR273" s="236" t="s">
        <v>292</v>
      </c>
      <c r="AT273" s="236" t="s">
        <v>271</v>
      </c>
      <c r="AU273" s="236" t="s">
        <v>186</v>
      </c>
      <c r="AY273" s="4" t="s">
        <v>268</v>
      </c>
      <c r="BE273" s="237">
        <f>IF(N273="základní",J273,0)</f>
        <v>0</v>
      </c>
      <c r="BF273" s="237">
        <f>IF(N273="snížená",J273,0)</f>
        <v>0</v>
      </c>
      <c r="BG273" s="237">
        <f>IF(N273="zákl. přenesená",J273,0)</f>
        <v>0</v>
      </c>
      <c r="BH273" s="237">
        <f>IF(N273="sníž. přenesená",J273,0)</f>
        <v>0</v>
      </c>
      <c r="BI273" s="237">
        <f>IF(N273="nulová",J273,0)</f>
        <v>0</v>
      </c>
      <c r="BJ273" s="4" t="s">
        <v>75</v>
      </c>
      <c r="BK273" s="237">
        <f>ROUND(I273*H273,2)</f>
        <v>0</v>
      </c>
      <c r="BL273" s="4" t="s">
        <v>292</v>
      </c>
      <c r="BM273" s="236" t="s">
        <v>594</v>
      </c>
    </row>
    <row r="274" spans="2:65" s="1" customFormat="1">
      <c r="B274" s="14"/>
      <c r="D274" s="238" t="s">
        <v>277</v>
      </c>
      <c r="F274" s="239" t="s">
        <v>595</v>
      </c>
      <c r="L274" s="14"/>
      <c r="M274" s="240"/>
      <c r="T274" s="142"/>
      <c r="AT274" s="4" t="s">
        <v>277</v>
      </c>
      <c r="AU274" s="4" t="s">
        <v>186</v>
      </c>
    </row>
    <row r="275" spans="2:65" s="242" customFormat="1">
      <c r="B275" s="241"/>
      <c r="D275" s="243" t="s">
        <v>279</v>
      </c>
      <c r="E275" s="244" t="s">
        <v>3</v>
      </c>
      <c r="F275" s="245" t="s">
        <v>596</v>
      </c>
      <c r="H275" s="246">
        <v>1</v>
      </c>
      <c r="L275" s="241"/>
      <c r="M275" s="247"/>
      <c r="T275" s="248"/>
      <c r="AT275" s="244" t="s">
        <v>279</v>
      </c>
      <c r="AU275" s="244" t="s">
        <v>186</v>
      </c>
      <c r="AV275" s="242" t="s">
        <v>77</v>
      </c>
      <c r="AW275" s="242" t="s">
        <v>30</v>
      </c>
      <c r="AX275" s="242" t="s">
        <v>75</v>
      </c>
      <c r="AY275" s="244" t="s">
        <v>268</v>
      </c>
    </row>
    <row r="276" spans="2:65" s="1" customFormat="1" ht="24.2" customHeight="1">
      <c r="B276" s="14"/>
      <c r="C276" s="262" t="s">
        <v>597</v>
      </c>
      <c r="D276" s="262" t="s">
        <v>383</v>
      </c>
      <c r="E276" s="263" t="s">
        <v>598</v>
      </c>
      <c r="F276" s="264" t="s">
        <v>599</v>
      </c>
      <c r="G276" s="265" t="s">
        <v>317</v>
      </c>
      <c r="H276" s="266">
        <v>1</v>
      </c>
      <c r="I276" s="24"/>
      <c r="J276" s="268">
        <f>ROUND(I276*H276,2)</f>
        <v>0</v>
      </c>
      <c r="K276" s="264" t="s">
        <v>274</v>
      </c>
      <c r="L276" s="269"/>
      <c r="M276" s="270" t="s">
        <v>3</v>
      </c>
      <c r="N276" s="271" t="s">
        <v>39</v>
      </c>
      <c r="P276" s="234">
        <f>O276*H276</f>
        <v>0</v>
      </c>
      <c r="Q276" s="234">
        <v>3.3E-3</v>
      </c>
      <c r="R276" s="234">
        <f>Q276*H276</f>
        <v>3.3E-3</v>
      </c>
      <c r="S276" s="234">
        <v>0</v>
      </c>
      <c r="T276" s="235">
        <f>S276*H276</f>
        <v>0</v>
      </c>
      <c r="AR276" s="236" t="s">
        <v>470</v>
      </c>
      <c r="AT276" s="236" t="s">
        <v>383</v>
      </c>
      <c r="AU276" s="236" t="s">
        <v>186</v>
      </c>
      <c r="AY276" s="4" t="s">
        <v>268</v>
      </c>
      <c r="BE276" s="237">
        <f>IF(N276="základní",J276,0)</f>
        <v>0</v>
      </c>
      <c r="BF276" s="237">
        <f>IF(N276="snížená",J276,0)</f>
        <v>0</v>
      </c>
      <c r="BG276" s="237">
        <f>IF(N276="zákl. přenesená",J276,0)</f>
        <v>0</v>
      </c>
      <c r="BH276" s="237">
        <f>IF(N276="sníž. přenesená",J276,0)</f>
        <v>0</v>
      </c>
      <c r="BI276" s="237">
        <f>IF(N276="nulová",J276,0)</f>
        <v>0</v>
      </c>
      <c r="BJ276" s="4" t="s">
        <v>75</v>
      </c>
      <c r="BK276" s="237">
        <f>ROUND(I276*H276,2)</f>
        <v>0</v>
      </c>
      <c r="BL276" s="4" t="s">
        <v>292</v>
      </c>
      <c r="BM276" s="236" t="s">
        <v>600</v>
      </c>
    </row>
    <row r="277" spans="2:65" s="1" customFormat="1" ht="37.9" customHeight="1">
      <c r="B277" s="14"/>
      <c r="C277" s="225" t="s">
        <v>601</v>
      </c>
      <c r="D277" s="225" t="s">
        <v>271</v>
      </c>
      <c r="E277" s="226" t="s">
        <v>602</v>
      </c>
      <c r="F277" s="227" t="s">
        <v>603</v>
      </c>
      <c r="G277" s="228" t="s">
        <v>317</v>
      </c>
      <c r="H277" s="229">
        <v>1</v>
      </c>
      <c r="I277" s="22"/>
      <c r="J277" s="231">
        <f>ROUND(I277*H277,2)</f>
        <v>0</v>
      </c>
      <c r="K277" s="227" t="s">
        <v>274</v>
      </c>
      <c r="L277" s="14"/>
      <c r="M277" s="232" t="s">
        <v>3</v>
      </c>
      <c r="N277" s="233" t="s">
        <v>39</v>
      </c>
      <c r="P277" s="234">
        <f>O277*H277</f>
        <v>0</v>
      </c>
      <c r="Q277" s="234">
        <v>3.1999999999999999E-5</v>
      </c>
      <c r="R277" s="234">
        <f>Q277*H277</f>
        <v>3.1999999999999999E-5</v>
      </c>
      <c r="S277" s="234">
        <v>0</v>
      </c>
      <c r="T277" s="235">
        <f>S277*H277</f>
        <v>0</v>
      </c>
      <c r="AR277" s="236" t="s">
        <v>292</v>
      </c>
      <c r="AT277" s="236" t="s">
        <v>271</v>
      </c>
      <c r="AU277" s="236" t="s">
        <v>186</v>
      </c>
      <c r="AY277" s="4" t="s">
        <v>268</v>
      </c>
      <c r="BE277" s="237">
        <f>IF(N277="základní",J277,0)</f>
        <v>0</v>
      </c>
      <c r="BF277" s="237">
        <f>IF(N277="snížená",J277,0)</f>
        <v>0</v>
      </c>
      <c r="BG277" s="237">
        <f>IF(N277="zákl. přenesená",J277,0)</f>
        <v>0</v>
      </c>
      <c r="BH277" s="237">
        <f>IF(N277="sníž. přenesená",J277,0)</f>
        <v>0</v>
      </c>
      <c r="BI277" s="237">
        <f>IF(N277="nulová",J277,0)</f>
        <v>0</v>
      </c>
      <c r="BJ277" s="4" t="s">
        <v>75</v>
      </c>
      <c r="BK277" s="237">
        <f>ROUND(I277*H277,2)</f>
        <v>0</v>
      </c>
      <c r="BL277" s="4" t="s">
        <v>292</v>
      </c>
      <c r="BM277" s="236" t="s">
        <v>604</v>
      </c>
    </row>
    <row r="278" spans="2:65" s="1" customFormat="1">
      <c r="B278" s="14"/>
      <c r="D278" s="238" t="s">
        <v>277</v>
      </c>
      <c r="F278" s="239" t="s">
        <v>605</v>
      </c>
      <c r="L278" s="14"/>
      <c r="M278" s="240"/>
      <c r="T278" s="142"/>
      <c r="AT278" s="4" t="s">
        <v>277</v>
      </c>
      <c r="AU278" s="4" t="s">
        <v>186</v>
      </c>
    </row>
    <row r="279" spans="2:65" s="242" customFormat="1">
      <c r="B279" s="241"/>
      <c r="D279" s="243" t="s">
        <v>279</v>
      </c>
      <c r="E279" s="244" t="s">
        <v>3</v>
      </c>
      <c r="F279" s="245" t="s">
        <v>606</v>
      </c>
      <c r="H279" s="246">
        <v>1</v>
      </c>
      <c r="L279" s="241"/>
      <c r="M279" s="247"/>
      <c r="T279" s="248"/>
      <c r="AT279" s="244" t="s">
        <v>279</v>
      </c>
      <c r="AU279" s="244" t="s">
        <v>186</v>
      </c>
      <c r="AV279" s="242" t="s">
        <v>77</v>
      </c>
      <c r="AW279" s="242" t="s">
        <v>30</v>
      </c>
      <c r="AX279" s="242" t="s">
        <v>75</v>
      </c>
      <c r="AY279" s="244" t="s">
        <v>268</v>
      </c>
    </row>
    <row r="280" spans="2:65" s="1" customFormat="1" ht="24.2" customHeight="1">
      <c r="B280" s="14"/>
      <c r="C280" s="262" t="s">
        <v>607</v>
      </c>
      <c r="D280" s="262" t="s">
        <v>383</v>
      </c>
      <c r="E280" s="263" t="s">
        <v>608</v>
      </c>
      <c r="F280" s="264" t="s">
        <v>609</v>
      </c>
      <c r="G280" s="265" t="s">
        <v>317</v>
      </c>
      <c r="H280" s="266">
        <v>1</v>
      </c>
      <c r="I280" s="24"/>
      <c r="J280" s="268">
        <f>ROUND(I280*H280,2)</f>
        <v>0</v>
      </c>
      <c r="K280" s="264" t="s">
        <v>274</v>
      </c>
      <c r="L280" s="269"/>
      <c r="M280" s="270" t="s">
        <v>3</v>
      </c>
      <c r="N280" s="271" t="s">
        <v>39</v>
      </c>
      <c r="P280" s="234">
        <f>O280*H280</f>
        <v>0</v>
      </c>
      <c r="Q280" s="234">
        <v>2.2000000000000001E-3</v>
      </c>
      <c r="R280" s="234">
        <f>Q280*H280</f>
        <v>2.2000000000000001E-3</v>
      </c>
      <c r="S280" s="234">
        <v>0</v>
      </c>
      <c r="T280" s="235">
        <f>S280*H280</f>
        <v>0</v>
      </c>
      <c r="AR280" s="236" t="s">
        <v>470</v>
      </c>
      <c r="AT280" s="236" t="s">
        <v>383</v>
      </c>
      <c r="AU280" s="236" t="s">
        <v>186</v>
      </c>
      <c r="AY280" s="4" t="s">
        <v>268</v>
      </c>
      <c r="BE280" s="237">
        <f>IF(N280="základní",J280,0)</f>
        <v>0</v>
      </c>
      <c r="BF280" s="237">
        <f>IF(N280="snížená",J280,0)</f>
        <v>0</v>
      </c>
      <c r="BG280" s="237">
        <f>IF(N280="zákl. přenesená",J280,0)</f>
        <v>0</v>
      </c>
      <c r="BH280" s="237">
        <f>IF(N280="sníž. přenesená",J280,0)</f>
        <v>0</v>
      </c>
      <c r="BI280" s="237">
        <f>IF(N280="nulová",J280,0)</f>
        <v>0</v>
      </c>
      <c r="BJ280" s="4" t="s">
        <v>75</v>
      </c>
      <c r="BK280" s="237">
        <f>ROUND(I280*H280,2)</f>
        <v>0</v>
      </c>
      <c r="BL280" s="4" t="s">
        <v>292</v>
      </c>
      <c r="BM280" s="236" t="s">
        <v>610</v>
      </c>
    </row>
    <row r="281" spans="2:65" s="214" customFormat="1" ht="20.85" customHeight="1">
      <c r="B281" s="213"/>
      <c r="D281" s="215" t="s">
        <v>67</v>
      </c>
      <c r="E281" s="223" t="s">
        <v>611</v>
      </c>
      <c r="F281" s="223" t="s">
        <v>612</v>
      </c>
      <c r="J281" s="224">
        <f>BK281</f>
        <v>0</v>
      </c>
      <c r="L281" s="213"/>
      <c r="M281" s="218"/>
      <c r="P281" s="219">
        <f>SUM(P282:P288)</f>
        <v>0</v>
      </c>
      <c r="R281" s="219">
        <f>SUM(R282:R288)</f>
        <v>0.55189566699999992</v>
      </c>
      <c r="T281" s="220">
        <f>SUM(T282:T288)</f>
        <v>0</v>
      </c>
      <c r="AR281" s="215" t="s">
        <v>77</v>
      </c>
      <c r="AT281" s="221" t="s">
        <v>67</v>
      </c>
      <c r="AU281" s="221" t="s">
        <v>77</v>
      </c>
      <c r="AY281" s="215" t="s">
        <v>268</v>
      </c>
      <c r="BK281" s="222">
        <f>SUM(BK282:BK288)</f>
        <v>0</v>
      </c>
    </row>
    <row r="282" spans="2:65" s="1" customFormat="1" ht="37.9" customHeight="1">
      <c r="B282" s="14"/>
      <c r="C282" s="225" t="s">
        <v>613</v>
      </c>
      <c r="D282" s="225" t="s">
        <v>271</v>
      </c>
      <c r="E282" s="226" t="s">
        <v>614</v>
      </c>
      <c r="F282" s="227" t="s">
        <v>615</v>
      </c>
      <c r="G282" s="228" t="s">
        <v>184</v>
      </c>
      <c r="H282" s="229">
        <v>7.21</v>
      </c>
      <c r="I282" s="22"/>
      <c r="J282" s="231">
        <f>ROUND(I282*H282,2)</f>
        <v>0</v>
      </c>
      <c r="K282" s="227" t="s">
        <v>274</v>
      </c>
      <c r="L282" s="14"/>
      <c r="M282" s="232" t="s">
        <v>3</v>
      </c>
      <c r="N282" s="233" t="s">
        <v>39</v>
      </c>
      <c r="P282" s="234">
        <f>O282*H282</f>
        <v>0</v>
      </c>
      <c r="Q282" s="234">
        <v>5.4012699999999997E-2</v>
      </c>
      <c r="R282" s="234">
        <f>Q282*H282</f>
        <v>0.38943156699999998</v>
      </c>
      <c r="S282" s="234">
        <v>0</v>
      </c>
      <c r="T282" s="235">
        <f>S282*H282</f>
        <v>0</v>
      </c>
      <c r="AR282" s="236" t="s">
        <v>292</v>
      </c>
      <c r="AT282" s="236" t="s">
        <v>271</v>
      </c>
      <c r="AU282" s="236" t="s">
        <v>186</v>
      </c>
      <c r="AY282" s="4" t="s">
        <v>268</v>
      </c>
      <c r="BE282" s="237">
        <f>IF(N282="základní",J282,0)</f>
        <v>0</v>
      </c>
      <c r="BF282" s="237">
        <f>IF(N282="snížená",J282,0)</f>
        <v>0</v>
      </c>
      <c r="BG282" s="237">
        <f>IF(N282="zákl. přenesená",J282,0)</f>
        <v>0</v>
      </c>
      <c r="BH282" s="237">
        <f>IF(N282="sníž. přenesená",J282,0)</f>
        <v>0</v>
      </c>
      <c r="BI282" s="237">
        <f>IF(N282="nulová",J282,0)</f>
        <v>0</v>
      </c>
      <c r="BJ282" s="4" t="s">
        <v>75</v>
      </c>
      <c r="BK282" s="237">
        <f>ROUND(I282*H282,2)</f>
        <v>0</v>
      </c>
      <c r="BL282" s="4" t="s">
        <v>292</v>
      </c>
      <c r="BM282" s="236" t="s">
        <v>616</v>
      </c>
    </row>
    <row r="283" spans="2:65" s="1" customFormat="1">
      <c r="B283" s="14"/>
      <c r="D283" s="238" t="s">
        <v>277</v>
      </c>
      <c r="F283" s="239" t="s">
        <v>617</v>
      </c>
      <c r="L283" s="14"/>
      <c r="M283" s="240"/>
      <c r="T283" s="142"/>
      <c r="AT283" s="4" t="s">
        <v>277</v>
      </c>
      <c r="AU283" s="4" t="s">
        <v>186</v>
      </c>
    </row>
    <row r="284" spans="2:65" s="242" customFormat="1">
      <c r="B284" s="241"/>
      <c r="D284" s="243" t="s">
        <v>279</v>
      </c>
      <c r="E284" s="244" t="s">
        <v>3</v>
      </c>
      <c r="F284" s="245" t="s">
        <v>618</v>
      </c>
      <c r="H284" s="246">
        <v>11.41</v>
      </c>
      <c r="L284" s="241"/>
      <c r="M284" s="247"/>
      <c r="T284" s="248"/>
      <c r="AT284" s="244" t="s">
        <v>279</v>
      </c>
      <c r="AU284" s="244" t="s">
        <v>186</v>
      </c>
      <c r="AV284" s="242" t="s">
        <v>77</v>
      </c>
      <c r="AW284" s="242" t="s">
        <v>30</v>
      </c>
      <c r="AX284" s="242" t="s">
        <v>68</v>
      </c>
      <c r="AY284" s="244" t="s">
        <v>268</v>
      </c>
    </row>
    <row r="285" spans="2:65" s="242" customFormat="1">
      <c r="B285" s="241"/>
      <c r="D285" s="243" t="s">
        <v>279</v>
      </c>
      <c r="E285" s="244" t="s">
        <v>3</v>
      </c>
      <c r="F285" s="245" t="s">
        <v>619</v>
      </c>
      <c r="H285" s="246">
        <v>-4.2</v>
      </c>
      <c r="L285" s="241"/>
      <c r="M285" s="247"/>
      <c r="T285" s="248"/>
      <c r="AT285" s="244" t="s">
        <v>279</v>
      </c>
      <c r="AU285" s="244" t="s">
        <v>186</v>
      </c>
      <c r="AV285" s="242" t="s">
        <v>77</v>
      </c>
      <c r="AW285" s="242" t="s">
        <v>30</v>
      </c>
      <c r="AX285" s="242" t="s">
        <v>68</v>
      </c>
      <c r="AY285" s="244" t="s">
        <v>268</v>
      </c>
    </row>
    <row r="286" spans="2:65" s="250" customFormat="1">
      <c r="B286" s="249"/>
      <c r="D286" s="243" t="s">
        <v>279</v>
      </c>
      <c r="E286" s="251" t="s">
        <v>3</v>
      </c>
      <c r="F286" s="252" t="s">
        <v>298</v>
      </c>
      <c r="H286" s="253">
        <v>7.21</v>
      </c>
      <c r="L286" s="249"/>
      <c r="M286" s="254"/>
      <c r="T286" s="255"/>
      <c r="AT286" s="251" t="s">
        <v>279</v>
      </c>
      <c r="AU286" s="251" t="s">
        <v>186</v>
      </c>
      <c r="AV286" s="250" t="s">
        <v>275</v>
      </c>
      <c r="AW286" s="250" t="s">
        <v>30</v>
      </c>
      <c r="AX286" s="250" t="s">
        <v>75</v>
      </c>
      <c r="AY286" s="251" t="s">
        <v>268</v>
      </c>
    </row>
    <row r="287" spans="2:65" s="1" customFormat="1" ht="62.65" customHeight="1">
      <c r="B287" s="14"/>
      <c r="C287" s="225" t="s">
        <v>620</v>
      </c>
      <c r="D287" s="225" t="s">
        <v>271</v>
      </c>
      <c r="E287" s="226" t="s">
        <v>621</v>
      </c>
      <c r="F287" s="227" t="s">
        <v>622</v>
      </c>
      <c r="G287" s="228" t="s">
        <v>317</v>
      </c>
      <c r="H287" s="229">
        <v>3</v>
      </c>
      <c r="I287" s="22"/>
      <c r="J287" s="231">
        <f>ROUND(I287*H287,2)</f>
        <v>0</v>
      </c>
      <c r="K287" s="227" t="s">
        <v>274</v>
      </c>
      <c r="L287" s="14"/>
      <c r="M287" s="232" t="s">
        <v>3</v>
      </c>
      <c r="N287" s="233" t="s">
        <v>39</v>
      </c>
      <c r="P287" s="234">
        <f>O287*H287</f>
        <v>0</v>
      </c>
      <c r="Q287" s="234">
        <v>5.41547E-2</v>
      </c>
      <c r="R287" s="234">
        <f>Q287*H287</f>
        <v>0.1624641</v>
      </c>
      <c r="S287" s="234">
        <v>0</v>
      </c>
      <c r="T287" s="235">
        <f>S287*H287</f>
        <v>0</v>
      </c>
      <c r="AR287" s="236" t="s">
        <v>292</v>
      </c>
      <c r="AT287" s="236" t="s">
        <v>271</v>
      </c>
      <c r="AU287" s="236" t="s">
        <v>186</v>
      </c>
      <c r="AY287" s="4" t="s">
        <v>268</v>
      </c>
      <c r="BE287" s="237">
        <f>IF(N287="základní",J287,0)</f>
        <v>0</v>
      </c>
      <c r="BF287" s="237">
        <f>IF(N287="snížená",J287,0)</f>
        <v>0</v>
      </c>
      <c r="BG287" s="237">
        <f>IF(N287="zákl. přenesená",J287,0)</f>
        <v>0</v>
      </c>
      <c r="BH287" s="237">
        <f>IF(N287="sníž. přenesená",J287,0)</f>
        <v>0</v>
      </c>
      <c r="BI287" s="237">
        <f>IF(N287="nulová",J287,0)</f>
        <v>0</v>
      </c>
      <c r="BJ287" s="4" t="s">
        <v>75</v>
      </c>
      <c r="BK287" s="237">
        <f>ROUND(I287*H287,2)</f>
        <v>0</v>
      </c>
      <c r="BL287" s="4" t="s">
        <v>292</v>
      </c>
      <c r="BM287" s="236" t="s">
        <v>623</v>
      </c>
    </row>
    <row r="288" spans="2:65" s="1" customFormat="1">
      <c r="B288" s="14"/>
      <c r="D288" s="238" t="s">
        <v>277</v>
      </c>
      <c r="F288" s="239" t="s">
        <v>624</v>
      </c>
      <c r="L288" s="14"/>
      <c r="M288" s="240"/>
      <c r="T288" s="142"/>
      <c r="AT288" s="4" t="s">
        <v>277</v>
      </c>
      <c r="AU288" s="4" t="s">
        <v>186</v>
      </c>
    </row>
    <row r="289" spans="2:65" s="214" customFormat="1" ht="22.9" customHeight="1">
      <c r="B289" s="213"/>
      <c r="D289" s="215" t="s">
        <v>67</v>
      </c>
      <c r="E289" s="223" t="s">
        <v>625</v>
      </c>
      <c r="F289" s="223" t="s">
        <v>626</v>
      </c>
      <c r="J289" s="224">
        <f>BK289</f>
        <v>0</v>
      </c>
      <c r="L289" s="213"/>
      <c r="M289" s="218"/>
      <c r="P289" s="219">
        <f>SUM(P290:P301)</f>
        <v>0</v>
      </c>
      <c r="R289" s="219">
        <f>SUM(R290:R301)</f>
        <v>2.1850000000000001E-2</v>
      </c>
      <c r="T289" s="220">
        <f>SUM(T290:T301)</f>
        <v>0</v>
      </c>
      <c r="AR289" s="215" t="s">
        <v>77</v>
      </c>
      <c r="AT289" s="221" t="s">
        <v>67</v>
      </c>
      <c r="AU289" s="221" t="s">
        <v>75</v>
      </c>
      <c r="AY289" s="215" t="s">
        <v>268</v>
      </c>
      <c r="BK289" s="222">
        <f>SUM(BK290:BK301)</f>
        <v>0</v>
      </c>
    </row>
    <row r="290" spans="2:65" s="1" customFormat="1" ht="55.5" customHeight="1">
      <c r="B290" s="14"/>
      <c r="C290" s="225" t="s">
        <v>375</v>
      </c>
      <c r="D290" s="225" t="s">
        <v>271</v>
      </c>
      <c r="E290" s="226" t="s">
        <v>627</v>
      </c>
      <c r="F290" s="227" t="s">
        <v>628</v>
      </c>
      <c r="G290" s="228" t="s">
        <v>353</v>
      </c>
      <c r="H290" s="229">
        <v>2.1999999999999999E-2</v>
      </c>
      <c r="I290" s="22"/>
      <c r="J290" s="231">
        <f>ROUND(I290*H290,2)</f>
        <v>0</v>
      </c>
      <c r="K290" s="227" t="s">
        <v>274</v>
      </c>
      <c r="L290" s="14"/>
      <c r="M290" s="232" t="s">
        <v>3</v>
      </c>
      <c r="N290" s="233" t="s">
        <v>39</v>
      </c>
      <c r="P290" s="234">
        <f>O290*H290</f>
        <v>0</v>
      </c>
      <c r="Q290" s="234">
        <v>0</v>
      </c>
      <c r="R290" s="234">
        <f>Q290*H290</f>
        <v>0</v>
      </c>
      <c r="S290" s="234">
        <v>0</v>
      </c>
      <c r="T290" s="235">
        <f>S290*H290</f>
        <v>0</v>
      </c>
      <c r="AR290" s="236" t="s">
        <v>292</v>
      </c>
      <c r="AT290" s="236" t="s">
        <v>271</v>
      </c>
      <c r="AU290" s="236" t="s">
        <v>77</v>
      </c>
      <c r="AY290" s="4" t="s">
        <v>268</v>
      </c>
      <c r="BE290" s="237">
        <f>IF(N290="základní",J290,0)</f>
        <v>0</v>
      </c>
      <c r="BF290" s="237">
        <f>IF(N290="snížená",J290,0)</f>
        <v>0</v>
      </c>
      <c r="BG290" s="237">
        <f>IF(N290="zákl. přenesená",J290,0)</f>
        <v>0</v>
      </c>
      <c r="BH290" s="237">
        <f>IF(N290="sníž. přenesená",J290,0)</f>
        <v>0</v>
      </c>
      <c r="BI290" s="237">
        <f>IF(N290="nulová",J290,0)</f>
        <v>0</v>
      </c>
      <c r="BJ290" s="4" t="s">
        <v>75</v>
      </c>
      <c r="BK290" s="237">
        <f>ROUND(I290*H290,2)</f>
        <v>0</v>
      </c>
      <c r="BL290" s="4" t="s">
        <v>292</v>
      </c>
      <c r="BM290" s="236" t="s">
        <v>629</v>
      </c>
    </row>
    <row r="291" spans="2:65" s="1" customFormat="1">
      <c r="B291" s="14"/>
      <c r="D291" s="238" t="s">
        <v>277</v>
      </c>
      <c r="F291" s="239" t="s">
        <v>630</v>
      </c>
      <c r="L291" s="14"/>
      <c r="M291" s="240"/>
      <c r="T291" s="142"/>
      <c r="AT291" s="4" t="s">
        <v>277</v>
      </c>
      <c r="AU291" s="4" t="s">
        <v>77</v>
      </c>
    </row>
    <row r="292" spans="2:65" s="1" customFormat="1" ht="37.9" customHeight="1">
      <c r="B292" s="14"/>
      <c r="C292" s="225" t="s">
        <v>631</v>
      </c>
      <c r="D292" s="225" t="s">
        <v>271</v>
      </c>
      <c r="E292" s="226" t="s">
        <v>632</v>
      </c>
      <c r="F292" s="227" t="s">
        <v>633</v>
      </c>
      <c r="G292" s="228" t="s">
        <v>317</v>
      </c>
      <c r="H292" s="229">
        <v>1</v>
      </c>
      <c r="I292" s="22"/>
      <c r="J292" s="231">
        <f>ROUND(I292*H292,2)</f>
        <v>0</v>
      </c>
      <c r="K292" s="227" t="s">
        <v>274</v>
      </c>
      <c r="L292" s="14"/>
      <c r="M292" s="232" t="s">
        <v>3</v>
      </c>
      <c r="N292" s="233" t="s">
        <v>39</v>
      </c>
      <c r="P292" s="234">
        <f>O292*H292</f>
        <v>0</v>
      </c>
      <c r="Q292" s="234">
        <v>0</v>
      </c>
      <c r="R292" s="234">
        <f>Q292*H292</f>
        <v>0</v>
      </c>
      <c r="S292" s="234">
        <v>0</v>
      </c>
      <c r="T292" s="235">
        <f>S292*H292</f>
        <v>0</v>
      </c>
      <c r="AR292" s="236" t="s">
        <v>292</v>
      </c>
      <c r="AT292" s="236" t="s">
        <v>271</v>
      </c>
      <c r="AU292" s="236" t="s">
        <v>77</v>
      </c>
      <c r="AY292" s="4" t="s">
        <v>268</v>
      </c>
      <c r="BE292" s="237">
        <f>IF(N292="základní",J292,0)</f>
        <v>0</v>
      </c>
      <c r="BF292" s="237">
        <f>IF(N292="snížená",J292,0)</f>
        <v>0</v>
      </c>
      <c r="BG292" s="237">
        <f>IF(N292="zákl. přenesená",J292,0)</f>
        <v>0</v>
      </c>
      <c r="BH292" s="237">
        <f>IF(N292="sníž. přenesená",J292,0)</f>
        <v>0</v>
      </c>
      <c r="BI292" s="237">
        <f>IF(N292="nulová",J292,0)</f>
        <v>0</v>
      </c>
      <c r="BJ292" s="4" t="s">
        <v>75</v>
      </c>
      <c r="BK292" s="237">
        <f>ROUND(I292*H292,2)</f>
        <v>0</v>
      </c>
      <c r="BL292" s="4" t="s">
        <v>292</v>
      </c>
      <c r="BM292" s="236" t="s">
        <v>634</v>
      </c>
    </row>
    <row r="293" spans="2:65" s="1" customFormat="1">
      <c r="B293" s="14"/>
      <c r="D293" s="238" t="s">
        <v>277</v>
      </c>
      <c r="F293" s="239" t="s">
        <v>635</v>
      </c>
      <c r="L293" s="14"/>
      <c r="M293" s="240"/>
      <c r="T293" s="142"/>
      <c r="AT293" s="4" t="s">
        <v>277</v>
      </c>
      <c r="AU293" s="4" t="s">
        <v>77</v>
      </c>
    </row>
    <row r="294" spans="2:65" s="242" customFormat="1">
      <c r="B294" s="241"/>
      <c r="D294" s="243" t="s">
        <v>279</v>
      </c>
      <c r="E294" s="244" t="s">
        <v>3</v>
      </c>
      <c r="F294" s="245" t="s">
        <v>463</v>
      </c>
      <c r="H294" s="246">
        <v>1</v>
      </c>
      <c r="L294" s="241"/>
      <c r="M294" s="247"/>
      <c r="T294" s="248"/>
      <c r="AT294" s="244" t="s">
        <v>279</v>
      </c>
      <c r="AU294" s="244" t="s">
        <v>77</v>
      </c>
      <c r="AV294" s="242" t="s">
        <v>77</v>
      </c>
      <c r="AW294" s="242" t="s">
        <v>30</v>
      </c>
      <c r="AX294" s="242" t="s">
        <v>75</v>
      </c>
      <c r="AY294" s="244" t="s">
        <v>268</v>
      </c>
    </row>
    <row r="295" spans="2:65" s="1" customFormat="1" ht="24.2" customHeight="1">
      <c r="B295" s="14"/>
      <c r="C295" s="262" t="s">
        <v>439</v>
      </c>
      <c r="D295" s="262" t="s">
        <v>383</v>
      </c>
      <c r="E295" s="263" t="s">
        <v>636</v>
      </c>
      <c r="F295" s="264" t="s">
        <v>637</v>
      </c>
      <c r="G295" s="265" t="s">
        <v>317</v>
      </c>
      <c r="H295" s="266">
        <v>1</v>
      </c>
      <c r="I295" s="24"/>
      <c r="J295" s="268">
        <f>ROUND(I295*H295,2)</f>
        <v>0</v>
      </c>
      <c r="K295" s="264" t="s">
        <v>274</v>
      </c>
      <c r="L295" s="269"/>
      <c r="M295" s="270" t="s">
        <v>3</v>
      </c>
      <c r="N295" s="271" t="s">
        <v>39</v>
      </c>
      <c r="P295" s="234">
        <f>O295*H295</f>
        <v>0</v>
      </c>
      <c r="Q295" s="234">
        <v>1.95E-2</v>
      </c>
      <c r="R295" s="234">
        <f>Q295*H295</f>
        <v>1.95E-2</v>
      </c>
      <c r="S295" s="234">
        <v>0</v>
      </c>
      <c r="T295" s="235">
        <f>S295*H295</f>
        <v>0</v>
      </c>
      <c r="AR295" s="236" t="s">
        <v>470</v>
      </c>
      <c r="AT295" s="236" t="s">
        <v>383</v>
      </c>
      <c r="AU295" s="236" t="s">
        <v>77</v>
      </c>
      <c r="AY295" s="4" t="s">
        <v>268</v>
      </c>
      <c r="BE295" s="237">
        <f>IF(N295="základní",J295,0)</f>
        <v>0</v>
      </c>
      <c r="BF295" s="237">
        <f>IF(N295="snížená",J295,0)</f>
        <v>0</v>
      </c>
      <c r="BG295" s="237">
        <f>IF(N295="zákl. přenesená",J295,0)</f>
        <v>0</v>
      </c>
      <c r="BH295" s="237">
        <f>IF(N295="sníž. přenesená",J295,0)</f>
        <v>0</v>
      </c>
      <c r="BI295" s="237">
        <f>IF(N295="nulová",J295,0)</f>
        <v>0</v>
      </c>
      <c r="BJ295" s="4" t="s">
        <v>75</v>
      </c>
      <c r="BK295" s="237">
        <f>ROUND(I295*H295,2)</f>
        <v>0</v>
      </c>
      <c r="BL295" s="4" t="s">
        <v>292</v>
      </c>
      <c r="BM295" s="236" t="s">
        <v>638</v>
      </c>
    </row>
    <row r="296" spans="2:65" s="1" customFormat="1" ht="24.2" customHeight="1">
      <c r="B296" s="14"/>
      <c r="C296" s="225" t="s">
        <v>452</v>
      </c>
      <c r="D296" s="225" t="s">
        <v>271</v>
      </c>
      <c r="E296" s="226" t="s">
        <v>639</v>
      </c>
      <c r="F296" s="227" t="s">
        <v>640</v>
      </c>
      <c r="G296" s="228" t="s">
        <v>317</v>
      </c>
      <c r="H296" s="229">
        <v>1</v>
      </c>
      <c r="I296" s="22"/>
      <c r="J296" s="231">
        <f>ROUND(I296*H296,2)</f>
        <v>0</v>
      </c>
      <c r="K296" s="227" t="s">
        <v>274</v>
      </c>
      <c r="L296" s="14"/>
      <c r="M296" s="232" t="s">
        <v>3</v>
      </c>
      <c r="N296" s="233" t="s">
        <v>39</v>
      </c>
      <c r="P296" s="234">
        <f>O296*H296</f>
        <v>0</v>
      </c>
      <c r="Q296" s="234">
        <v>0</v>
      </c>
      <c r="R296" s="234">
        <f>Q296*H296</f>
        <v>0</v>
      </c>
      <c r="S296" s="234">
        <v>0</v>
      </c>
      <c r="T296" s="235">
        <f>S296*H296</f>
        <v>0</v>
      </c>
      <c r="AR296" s="236" t="s">
        <v>292</v>
      </c>
      <c r="AT296" s="236" t="s">
        <v>271</v>
      </c>
      <c r="AU296" s="236" t="s">
        <v>77</v>
      </c>
      <c r="AY296" s="4" t="s">
        <v>268</v>
      </c>
      <c r="BE296" s="237">
        <f>IF(N296="základní",J296,0)</f>
        <v>0</v>
      </c>
      <c r="BF296" s="237">
        <f>IF(N296="snížená",J296,0)</f>
        <v>0</v>
      </c>
      <c r="BG296" s="237">
        <f>IF(N296="zákl. přenesená",J296,0)</f>
        <v>0</v>
      </c>
      <c r="BH296" s="237">
        <f>IF(N296="sníž. přenesená",J296,0)</f>
        <v>0</v>
      </c>
      <c r="BI296" s="237">
        <f>IF(N296="nulová",J296,0)</f>
        <v>0</v>
      </c>
      <c r="BJ296" s="4" t="s">
        <v>75</v>
      </c>
      <c r="BK296" s="237">
        <f>ROUND(I296*H296,2)</f>
        <v>0</v>
      </c>
      <c r="BL296" s="4" t="s">
        <v>292</v>
      </c>
      <c r="BM296" s="236" t="s">
        <v>641</v>
      </c>
    </row>
    <row r="297" spans="2:65" s="1" customFormat="1">
      <c r="B297" s="14"/>
      <c r="D297" s="238" t="s">
        <v>277</v>
      </c>
      <c r="F297" s="239" t="s">
        <v>642</v>
      </c>
      <c r="L297" s="14"/>
      <c r="M297" s="240"/>
      <c r="T297" s="142"/>
      <c r="AT297" s="4" t="s">
        <v>277</v>
      </c>
      <c r="AU297" s="4" t="s">
        <v>77</v>
      </c>
    </row>
    <row r="298" spans="2:65" s="1" customFormat="1" ht="24.2" customHeight="1">
      <c r="B298" s="14"/>
      <c r="C298" s="262" t="s">
        <v>643</v>
      </c>
      <c r="D298" s="262" t="s">
        <v>383</v>
      </c>
      <c r="E298" s="263" t="s">
        <v>644</v>
      </c>
      <c r="F298" s="264" t="s">
        <v>645</v>
      </c>
      <c r="G298" s="265" t="s">
        <v>317</v>
      </c>
      <c r="H298" s="266">
        <v>1</v>
      </c>
      <c r="I298" s="24"/>
      <c r="J298" s="268">
        <f>ROUND(I298*H298,2)</f>
        <v>0</v>
      </c>
      <c r="K298" s="264" t="s">
        <v>274</v>
      </c>
      <c r="L298" s="269"/>
      <c r="M298" s="270" t="s">
        <v>3</v>
      </c>
      <c r="N298" s="271" t="s">
        <v>39</v>
      </c>
      <c r="P298" s="234">
        <f>O298*H298</f>
        <v>0</v>
      </c>
      <c r="Q298" s="234">
        <v>1.4999999999999999E-4</v>
      </c>
      <c r="R298" s="234">
        <f>Q298*H298</f>
        <v>1.4999999999999999E-4</v>
      </c>
      <c r="S298" s="234">
        <v>0</v>
      </c>
      <c r="T298" s="235">
        <f>S298*H298</f>
        <v>0</v>
      </c>
      <c r="AR298" s="236" t="s">
        <v>470</v>
      </c>
      <c r="AT298" s="236" t="s">
        <v>383</v>
      </c>
      <c r="AU298" s="236" t="s">
        <v>77</v>
      </c>
      <c r="AY298" s="4" t="s">
        <v>268</v>
      </c>
      <c r="BE298" s="237">
        <f>IF(N298="základní",J298,0)</f>
        <v>0</v>
      </c>
      <c r="BF298" s="237">
        <f>IF(N298="snížená",J298,0)</f>
        <v>0</v>
      </c>
      <c r="BG298" s="237">
        <f>IF(N298="zákl. přenesená",J298,0)</f>
        <v>0</v>
      </c>
      <c r="BH298" s="237">
        <f>IF(N298="sníž. přenesená",J298,0)</f>
        <v>0</v>
      </c>
      <c r="BI298" s="237">
        <f>IF(N298="nulová",J298,0)</f>
        <v>0</v>
      </c>
      <c r="BJ298" s="4" t="s">
        <v>75</v>
      </c>
      <c r="BK298" s="237">
        <f>ROUND(I298*H298,2)</f>
        <v>0</v>
      </c>
      <c r="BL298" s="4" t="s">
        <v>292</v>
      </c>
      <c r="BM298" s="236" t="s">
        <v>646</v>
      </c>
    </row>
    <row r="299" spans="2:65" s="1" customFormat="1" ht="24.2" customHeight="1">
      <c r="B299" s="14"/>
      <c r="C299" s="225" t="s">
        <v>647</v>
      </c>
      <c r="D299" s="225" t="s">
        <v>271</v>
      </c>
      <c r="E299" s="226" t="s">
        <v>648</v>
      </c>
      <c r="F299" s="227" t="s">
        <v>649</v>
      </c>
      <c r="G299" s="228" t="s">
        <v>317</v>
      </c>
      <c r="H299" s="229">
        <v>1</v>
      </c>
      <c r="I299" s="22"/>
      <c r="J299" s="231">
        <f>ROUND(I299*H299,2)</f>
        <v>0</v>
      </c>
      <c r="K299" s="227" t="s">
        <v>274</v>
      </c>
      <c r="L299" s="14"/>
      <c r="M299" s="232" t="s">
        <v>3</v>
      </c>
      <c r="N299" s="233" t="s">
        <v>39</v>
      </c>
      <c r="P299" s="234">
        <f>O299*H299</f>
        <v>0</v>
      </c>
      <c r="Q299" s="234">
        <v>0</v>
      </c>
      <c r="R299" s="234">
        <f>Q299*H299</f>
        <v>0</v>
      </c>
      <c r="S299" s="234">
        <v>0</v>
      </c>
      <c r="T299" s="235">
        <f>S299*H299</f>
        <v>0</v>
      </c>
      <c r="AR299" s="236" t="s">
        <v>292</v>
      </c>
      <c r="AT299" s="236" t="s">
        <v>271</v>
      </c>
      <c r="AU299" s="236" t="s">
        <v>77</v>
      </c>
      <c r="AY299" s="4" t="s">
        <v>268</v>
      </c>
      <c r="BE299" s="237">
        <f>IF(N299="základní",J299,0)</f>
        <v>0</v>
      </c>
      <c r="BF299" s="237">
        <f>IF(N299="snížená",J299,0)</f>
        <v>0</v>
      </c>
      <c r="BG299" s="237">
        <f>IF(N299="zákl. přenesená",J299,0)</f>
        <v>0</v>
      </c>
      <c r="BH299" s="237">
        <f>IF(N299="sníž. přenesená",J299,0)</f>
        <v>0</v>
      </c>
      <c r="BI299" s="237">
        <f>IF(N299="nulová",J299,0)</f>
        <v>0</v>
      </c>
      <c r="BJ299" s="4" t="s">
        <v>75</v>
      </c>
      <c r="BK299" s="237">
        <f>ROUND(I299*H299,2)</f>
        <v>0</v>
      </c>
      <c r="BL299" s="4" t="s">
        <v>292</v>
      </c>
      <c r="BM299" s="236" t="s">
        <v>650</v>
      </c>
    </row>
    <row r="300" spans="2:65" s="1" customFormat="1">
      <c r="B300" s="14"/>
      <c r="D300" s="238" t="s">
        <v>277</v>
      </c>
      <c r="F300" s="239" t="s">
        <v>651</v>
      </c>
      <c r="L300" s="14"/>
      <c r="M300" s="240"/>
      <c r="T300" s="142"/>
      <c r="AT300" s="4" t="s">
        <v>277</v>
      </c>
      <c r="AU300" s="4" t="s">
        <v>77</v>
      </c>
    </row>
    <row r="301" spans="2:65" s="1" customFormat="1" ht="16.5" customHeight="1">
      <c r="B301" s="14"/>
      <c r="C301" s="262" t="s">
        <v>652</v>
      </c>
      <c r="D301" s="262" t="s">
        <v>383</v>
      </c>
      <c r="E301" s="263" t="s">
        <v>653</v>
      </c>
      <c r="F301" s="264" t="s">
        <v>654</v>
      </c>
      <c r="G301" s="265" t="s">
        <v>317</v>
      </c>
      <c r="H301" s="266">
        <v>1</v>
      </c>
      <c r="I301" s="24"/>
      <c r="J301" s="268">
        <f>ROUND(I301*H301,2)</f>
        <v>0</v>
      </c>
      <c r="K301" s="264" t="s">
        <v>274</v>
      </c>
      <c r="L301" s="269"/>
      <c r="M301" s="270" t="s">
        <v>3</v>
      </c>
      <c r="N301" s="271" t="s">
        <v>39</v>
      </c>
      <c r="P301" s="234">
        <f>O301*H301</f>
        <v>0</v>
      </c>
      <c r="Q301" s="234">
        <v>2.2000000000000001E-3</v>
      </c>
      <c r="R301" s="234">
        <f>Q301*H301</f>
        <v>2.2000000000000001E-3</v>
      </c>
      <c r="S301" s="234">
        <v>0</v>
      </c>
      <c r="T301" s="235">
        <f>S301*H301</f>
        <v>0</v>
      </c>
      <c r="AR301" s="236" t="s">
        <v>470</v>
      </c>
      <c r="AT301" s="236" t="s">
        <v>383</v>
      </c>
      <c r="AU301" s="236" t="s">
        <v>77</v>
      </c>
      <c r="AY301" s="4" t="s">
        <v>268</v>
      </c>
      <c r="BE301" s="237">
        <f>IF(N301="základní",J301,0)</f>
        <v>0</v>
      </c>
      <c r="BF301" s="237">
        <f>IF(N301="snížená",J301,0)</f>
        <v>0</v>
      </c>
      <c r="BG301" s="237">
        <f>IF(N301="zákl. přenesená",J301,0)</f>
        <v>0</v>
      </c>
      <c r="BH301" s="237">
        <f>IF(N301="sníž. přenesená",J301,0)</f>
        <v>0</v>
      </c>
      <c r="BI301" s="237">
        <f>IF(N301="nulová",J301,0)</f>
        <v>0</v>
      </c>
      <c r="BJ301" s="4" t="s">
        <v>75</v>
      </c>
      <c r="BK301" s="237">
        <f>ROUND(I301*H301,2)</f>
        <v>0</v>
      </c>
      <c r="BL301" s="4" t="s">
        <v>292</v>
      </c>
      <c r="BM301" s="236" t="s">
        <v>655</v>
      </c>
    </row>
    <row r="302" spans="2:65" s="214" customFormat="1" ht="22.9" customHeight="1">
      <c r="B302" s="213"/>
      <c r="D302" s="215" t="s">
        <v>67</v>
      </c>
      <c r="E302" s="223" t="s">
        <v>656</v>
      </c>
      <c r="F302" s="223" t="s">
        <v>657</v>
      </c>
      <c r="J302" s="224">
        <f>BK302</f>
        <v>0</v>
      </c>
      <c r="L302" s="213"/>
      <c r="M302" s="218"/>
      <c r="P302" s="219">
        <f>P303+SUM(P304:P316)</f>
        <v>0</v>
      </c>
      <c r="R302" s="219">
        <f>R303+SUM(R304:R316)</f>
        <v>0.62926402799999992</v>
      </c>
      <c r="T302" s="220">
        <f>T303+SUM(T304:T316)</f>
        <v>0</v>
      </c>
      <c r="AR302" s="215" t="s">
        <v>77</v>
      </c>
      <c r="AT302" s="221" t="s">
        <v>67</v>
      </c>
      <c r="AU302" s="221" t="s">
        <v>75</v>
      </c>
      <c r="AY302" s="215" t="s">
        <v>268</v>
      </c>
      <c r="BK302" s="222">
        <f>BK303+SUM(BK304:BK316)</f>
        <v>0</v>
      </c>
    </row>
    <row r="303" spans="2:65" s="1" customFormat="1" ht="24.2" customHeight="1">
      <c r="B303" s="14"/>
      <c r="C303" s="225" t="s">
        <v>658</v>
      </c>
      <c r="D303" s="225" t="s">
        <v>271</v>
      </c>
      <c r="E303" s="226" t="s">
        <v>659</v>
      </c>
      <c r="F303" s="227" t="s">
        <v>660</v>
      </c>
      <c r="G303" s="228" t="s">
        <v>184</v>
      </c>
      <c r="H303" s="229">
        <v>18.638000000000002</v>
      </c>
      <c r="I303" s="22"/>
      <c r="J303" s="231">
        <f>ROUND(I303*H303,2)</f>
        <v>0</v>
      </c>
      <c r="K303" s="227" t="s">
        <v>274</v>
      </c>
      <c r="L303" s="14"/>
      <c r="M303" s="232" t="s">
        <v>3</v>
      </c>
      <c r="N303" s="233" t="s">
        <v>39</v>
      </c>
      <c r="P303" s="234">
        <f>O303*H303</f>
        <v>0</v>
      </c>
      <c r="Q303" s="234">
        <v>0</v>
      </c>
      <c r="R303" s="234">
        <f>Q303*H303</f>
        <v>0</v>
      </c>
      <c r="S303" s="234">
        <v>0</v>
      </c>
      <c r="T303" s="235">
        <f>S303*H303</f>
        <v>0</v>
      </c>
      <c r="AR303" s="236" t="s">
        <v>292</v>
      </c>
      <c r="AT303" s="236" t="s">
        <v>271</v>
      </c>
      <c r="AU303" s="236" t="s">
        <v>77</v>
      </c>
      <c r="AY303" s="4" t="s">
        <v>268</v>
      </c>
      <c r="BE303" s="237">
        <f>IF(N303="základní",J303,0)</f>
        <v>0</v>
      </c>
      <c r="BF303" s="237">
        <f>IF(N303="snížená",J303,0)</f>
        <v>0</v>
      </c>
      <c r="BG303" s="237">
        <f>IF(N303="zákl. přenesená",J303,0)</f>
        <v>0</v>
      </c>
      <c r="BH303" s="237">
        <f>IF(N303="sníž. přenesená",J303,0)</f>
        <v>0</v>
      </c>
      <c r="BI303" s="237">
        <f>IF(N303="nulová",J303,0)</f>
        <v>0</v>
      </c>
      <c r="BJ303" s="4" t="s">
        <v>75</v>
      </c>
      <c r="BK303" s="237">
        <f>ROUND(I303*H303,2)</f>
        <v>0</v>
      </c>
      <c r="BL303" s="4" t="s">
        <v>292</v>
      </c>
      <c r="BM303" s="236" t="s">
        <v>661</v>
      </c>
    </row>
    <row r="304" spans="2:65" s="1" customFormat="1">
      <c r="B304" s="14"/>
      <c r="D304" s="238" t="s">
        <v>277</v>
      </c>
      <c r="F304" s="239" t="s">
        <v>662</v>
      </c>
      <c r="L304" s="14"/>
      <c r="M304" s="240"/>
      <c r="T304" s="142"/>
      <c r="AT304" s="4" t="s">
        <v>277</v>
      </c>
      <c r="AU304" s="4" t="s">
        <v>77</v>
      </c>
    </row>
    <row r="305" spans="2:65" s="242" customFormat="1">
      <c r="B305" s="241"/>
      <c r="D305" s="243" t="s">
        <v>279</v>
      </c>
      <c r="E305" s="244" t="s">
        <v>3</v>
      </c>
      <c r="F305" s="245" t="s">
        <v>182</v>
      </c>
      <c r="H305" s="246">
        <v>18.638000000000002</v>
      </c>
      <c r="L305" s="241"/>
      <c r="M305" s="247"/>
      <c r="T305" s="248"/>
      <c r="AT305" s="244" t="s">
        <v>279</v>
      </c>
      <c r="AU305" s="244" t="s">
        <v>77</v>
      </c>
      <c r="AV305" s="242" t="s">
        <v>77</v>
      </c>
      <c r="AW305" s="242" t="s">
        <v>30</v>
      </c>
      <c r="AX305" s="242" t="s">
        <v>75</v>
      </c>
      <c r="AY305" s="244" t="s">
        <v>268</v>
      </c>
    </row>
    <row r="306" spans="2:65" s="1" customFormat="1" ht="16.5" customHeight="1">
      <c r="B306" s="14"/>
      <c r="C306" s="225" t="s">
        <v>663</v>
      </c>
      <c r="D306" s="225" t="s">
        <v>271</v>
      </c>
      <c r="E306" s="226" t="s">
        <v>448</v>
      </c>
      <c r="F306" s="227" t="s">
        <v>449</v>
      </c>
      <c r="G306" s="228" t="s">
        <v>184</v>
      </c>
      <c r="H306" s="229">
        <v>18.638000000000002</v>
      </c>
      <c r="I306" s="22"/>
      <c r="J306" s="231">
        <f>ROUND(I306*H306,2)</f>
        <v>0</v>
      </c>
      <c r="K306" s="227" t="s">
        <v>274</v>
      </c>
      <c r="L306" s="14"/>
      <c r="M306" s="232" t="s">
        <v>3</v>
      </c>
      <c r="N306" s="233" t="s">
        <v>39</v>
      </c>
      <c r="P306" s="234">
        <f>O306*H306</f>
        <v>0</v>
      </c>
      <c r="Q306" s="234">
        <v>2.9999999999999997E-4</v>
      </c>
      <c r="R306" s="234">
        <f>Q306*H306</f>
        <v>5.5913999999999998E-3</v>
      </c>
      <c r="S306" s="234">
        <v>0</v>
      </c>
      <c r="T306" s="235">
        <f>S306*H306</f>
        <v>0</v>
      </c>
      <c r="AR306" s="236" t="s">
        <v>292</v>
      </c>
      <c r="AT306" s="236" t="s">
        <v>271</v>
      </c>
      <c r="AU306" s="236" t="s">
        <v>77</v>
      </c>
      <c r="AY306" s="4" t="s">
        <v>268</v>
      </c>
      <c r="BE306" s="237">
        <f>IF(N306="základní",J306,0)</f>
        <v>0</v>
      </c>
      <c r="BF306" s="237">
        <f>IF(N306="snížená",J306,0)</f>
        <v>0</v>
      </c>
      <c r="BG306" s="237">
        <f>IF(N306="zákl. přenesená",J306,0)</f>
        <v>0</v>
      </c>
      <c r="BH306" s="237">
        <f>IF(N306="sníž. přenesená",J306,0)</f>
        <v>0</v>
      </c>
      <c r="BI306" s="237">
        <f>IF(N306="nulová",J306,0)</f>
        <v>0</v>
      </c>
      <c r="BJ306" s="4" t="s">
        <v>75</v>
      </c>
      <c r="BK306" s="237">
        <f>ROUND(I306*H306,2)</f>
        <v>0</v>
      </c>
      <c r="BL306" s="4" t="s">
        <v>292</v>
      </c>
      <c r="BM306" s="236" t="s">
        <v>664</v>
      </c>
    </row>
    <row r="307" spans="2:65" s="1" customFormat="1">
      <c r="B307" s="14"/>
      <c r="D307" s="238" t="s">
        <v>277</v>
      </c>
      <c r="F307" s="239" t="s">
        <v>451</v>
      </c>
      <c r="L307" s="14"/>
      <c r="M307" s="240"/>
      <c r="T307" s="142"/>
      <c r="AT307" s="4" t="s">
        <v>277</v>
      </c>
      <c r="AU307" s="4" t="s">
        <v>77</v>
      </c>
    </row>
    <row r="308" spans="2:65" s="242" customFormat="1">
      <c r="B308" s="241"/>
      <c r="D308" s="243" t="s">
        <v>279</v>
      </c>
      <c r="E308" s="244" t="s">
        <v>3</v>
      </c>
      <c r="F308" s="245" t="s">
        <v>182</v>
      </c>
      <c r="H308" s="246">
        <v>18.638000000000002</v>
      </c>
      <c r="L308" s="241"/>
      <c r="M308" s="247"/>
      <c r="T308" s="248"/>
      <c r="AT308" s="244" t="s">
        <v>279</v>
      </c>
      <c r="AU308" s="244" t="s">
        <v>77</v>
      </c>
      <c r="AV308" s="242" t="s">
        <v>77</v>
      </c>
      <c r="AW308" s="242" t="s">
        <v>30</v>
      </c>
      <c r="AX308" s="242" t="s">
        <v>68</v>
      </c>
      <c r="AY308" s="244" t="s">
        <v>268</v>
      </c>
    </row>
    <row r="309" spans="2:65" s="250" customFormat="1">
      <c r="B309" s="249"/>
      <c r="D309" s="243" t="s">
        <v>279</v>
      </c>
      <c r="E309" s="251" t="s">
        <v>3</v>
      </c>
      <c r="F309" s="252" t="s">
        <v>298</v>
      </c>
      <c r="H309" s="253">
        <v>18.638000000000002</v>
      </c>
      <c r="L309" s="249"/>
      <c r="M309" s="254"/>
      <c r="T309" s="255"/>
      <c r="AT309" s="251" t="s">
        <v>279</v>
      </c>
      <c r="AU309" s="251" t="s">
        <v>77</v>
      </c>
      <c r="AV309" s="250" t="s">
        <v>275</v>
      </c>
      <c r="AW309" s="250" t="s">
        <v>30</v>
      </c>
      <c r="AX309" s="250" t="s">
        <v>75</v>
      </c>
      <c r="AY309" s="251" t="s">
        <v>268</v>
      </c>
    </row>
    <row r="310" spans="2:65" s="1" customFormat="1" ht="37.9" customHeight="1">
      <c r="B310" s="14"/>
      <c r="C310" s="225" t="s">
        <v>665</v>
      </c>
      <c r="D310" s="225" t="s">
        <v>271</v>
      </c>
      <c r="E310" s="226" t="s">
        <v>666</v>
      </c>
      <c r="F310" s="227" t="s">
        <v>667</v>
      </c>
      <c r="G310" s="228" t="s">
        <v>184</v>
      </c>
      <c r="H310" s="229">
        <v>18.638000000000002</v>
      </c>
      <c r="I310" s="22"/>
      <c r="J310" s="231">
        <f>ROUND(I310*H310,2)</f>
        <v>0</v>
      </c>
      <c r="K310" s="227" t="s">
        <v>274</v>
      </c>
      <c r="L310" s="14"/>
      <c r="M310" s="232" t="s">
        <v>3</v>
      </c>
      <c r="N310" s="233" t="s">
        <v>39</v>
      </c>
      <c r="P310" s="234">
        <f>O310*H310</f>
        <v>0</v>
      </c>
      <c r="Q310" s="234">
        <v>5.9959999999999996E-3</v>
      </c>
      <c r="R310" s="234">
        <f>Q310*H310</f>
        <v>0.11175344800000001</v>
      </c>
      <c r="S310" s="234">
        <v>0</v>
      </c>
      <c r="T310" s="235">
        <f>S310*H310</f>
        <v>0</v>
      </c>
      <c r="AR310" s="236" t="s">
        <v>292</v>
      </c>
      <c r="AT310" s="236" t="s">
        <v>271</v>
      </c>
      <c r="AU310" s="236" t="s">
        <v>77</v>
      </c>
      <c r="AY310" s="4" t="s">
        <v>268</v>
      </c>
      <c r="BE310" s="237">
        <f>IF(N310="základní",J310,0)</f>
        <v>0</v>
      </c>
      <c r="BF310" s="237">
        <f>IF(N310="snížená",J310,0)</f>
        <v>0</v>
      </c>
      <c r="BG310" s="237">
        <f>IF(N310="zákl. přenesená",J310,0)</f>
        <v>0</v>
      </c>
      <c r="BH310" s="237">
        <f>IF(N310="sníž. přenesená",J310,0)</f>
        <v>0</v>
      </c>
      <c r="BI310" s="237">
        <f>IF(N310="nulová",J310,0)</f>
        <v>0</v>
      </c>
      <c r="BJ310" s="4" t="s">
        <v>75</v>
      </c>
      <c r="BK310" s="237">
        <f>ROUND(I310*H310,2)</f>
        <v>0</v>
      </c>
      <c r="BL310" s="4" t="s">
        <v>292</v>
      </c>
      <c r="BM310" s="236" t="s">
        <v>668</v>
      </c>
    </row>
    <row r="311" spans="2:65" s="1" customFormat="1">
      <c r="B311" s="14"/>
      <c r="D311" s="238" t="s">
        <v>277</v>
      </c>
      <c r="F311" s="239" t="s">
        <v>669</v>
      </c>
      <c r="L311" s="14"/>
      <c r="M311" s="240"/>
      <c r="T311" s="142"/>
      <c r="AT311" s="4" t="s">
        <v>277</v>
      </c>
      <c r="AU311" s="4" t="s">
        <v>77</v>
      </c>
    </row>
    <row r="312" spans="2:65" s="1" customFormat="1" ht="33" customHeight="1">
      <c r="B312" s="14"/>
      <c r="C312" s="262" t="s">
        <v>670</v>
      </c>
      <c r="D312" s="262" t="s">
        <v>383</v>
      </c>
      <c r="E312" s="263" t="s">
        <v>671</v>
      </c>
      <c r="F312" s="264" t="s">
        <v>672</v>
      </c>
      <c r="G312" s="265" t="s">
        <v>184</v>
      </c>
      <c r="H312" s="266">
        <v>20.501999999999999</v>
      </c>
      <c r="I312" s="24"/>
      <c r="J312" s="268">
        <f>ROUND(I312*H312,2)</f>
        <v>0</v>
      </c>
      <c r="K312" s="264" t="s">
        <v>274</v>
      </c>
      <c r="L312" s="269"/>
      <c r="M312" s="270" t="s">
        <v>3</v>
      </c>
      <c r="N312" s="271" t="s">
        <v>39</v>
      </c>
      <c r="P312" s="234">
        <f>O312*H312</f>
        <v>0</v>
      </c>
      <c r="Q312" s="234">
        <v>2.1999999999999999E-2</v>
      </c>
      <c r="R312" s="234">
        <f>Q312*H312</f>
        <v>0.45104399999999994</v>
      </c>
      <c r="S312" s="234">
        <v>0</v>
      </c>
      <c r="T312" s="235">
        <f>S312*H312</f>
        <v>0</v>
      </c>
      <c r="AR312" s="236" t="s">
        <v>470</v>
      </c>
      <c r="AT312" s="236" t="s">
        <v>383</v>
      </c>
      <c r="AU312" s="236" t="s">
        <v>77</v>
      </c>
      <c r="AY312" s="4" t="s">
        <v>268</v>
      </c>
      <c r="BE312" s="237">
        <f>IF(N312="základní",J312,0)</f>
        <v>0</v>
      </c>
      <c r="BF312" s="237">
        <f>IF(N312="snížená",J312,0)</f>
        <v>0</v>
      </c>
      <c r="BG312" s="237">
        <f>IF(N312="zákl. přenesená",J312,0)</f>
        <v>0</v>
      </c>
      <c r="BH312" s="237">
        <f>IF(N312="sníž. přenesená",J312,0)</f>
        <v>0</v>
      </c>
      <c r="BI312" s="237">
        <f>IF(N312="nulová",J312,0)</f>
        <v>0</v>
      </c>
      <c r="BJ312" s="4" t="s">
        <v>75</v>
      </c>
      <c r="BK312" s="237">
        <f>ROUND(I312*H312,2)</f>
        <v>0</v>
      </c>
      <c r="BL312" s="4" t="s">
        <v>292</v>
      </c>
      <c r="BM312" s="236" t="s">
        <v>673</v>
      </c>
    </row>
    <row r="313" spans="2:65" s="242" customFormat="1">
      <c r="B313" s="241"/>
      <c r="D313" s="243" t="s">
        <v>279</v>
      </c>
      <c r="F313" s="245" t="s">
        <v>674</v>
      </c>
      <c r="H313" s="246">
        <v>20.501999999999999</v>
      </c>
      <c r="L313" s="241"/>
      <c r="M313" s="247"/>
      <c r="T313" s="248"/>
      <c r="AT313" s="244" t="s">
        <v>279</v>
      </c>
      <c r="AU313" s="244" t="s">
        <v>77</v>
      </c>
      <c r="AV313" s="242" t="s">
        <v>77</v>
      </c>
      <c r="AW313" s="242" t="s">
        <v>4</v>
      </c>
      <c r="AX313" s="242" t="s">
        <v>75</v>
      </c>
      <c r="AY313" s="244" t="s">
        <v>268</v>
      </c>
    </row>
    <row r="314" spans="2:65" s="1" customFormat="1" ht="55.5" customHeight="1">
      <c r="B314" s="14"/>
      <c r="C314" s="225" t="s">
        <v>675</v>
      </c>
      <c r="D314" s="225" t="s">
        <v>271</v>
      </c>
      <c r="E314" s="226" t="s">
        <v>676</v>
      </c>
      <c r="F314" s="227" t="s">
        <v>677</v>
      </c>
      <c r="G314" s="228" t="s">
        <v>353</v>
      </c>
      <c r="H314" s="229">
        <v>0.629</v>
      </c>
      <c r="I314" s="22"/>
      <c r="J314" s="231">
        <f>ROUND(I314*H314,2)</f>
        <v>0</v>
      </c>
      <c r="K314" s="227" t="s">
        <v>274</v>
      </c>
      <c r="L314" s="14"/>
      <c r="M314" s="232" t="s">
        <v>3</v>
      </c>
      <c r="N314" s="233" t="s">
        <v>39</v>
      </c>
      <c r="P314" s="234">
        <f>O314*H314</f>
        <v>0</v>
      </c>
      <c r="Q314" s="234">
        <v>0</v>
      </c>
      <c r="R314" s="234">
        <f>Q314*H314</f>
        <v>0</v>
      </c>
      <c r="S314" s="234">
        <v>0</v>
      </c>
      <c r="T314" s="235">
        <f>S314*H314</f>
        <v>0</v>
      </c>
      <c r="AR314" s="236" t="s">
        <v>292</v>
      </c>
      <c r="AT314" s="236" t="s">
        <v>271</v>
      </c>
      <c r="AU314" s="236" t="s">
        <v>77</v>
      </c>
      <c r="AY314" s="4" t="s">
        <v>268</v>
      </c>
      <c r="BE314" s="237">
        <f>IF(N314="základní",J314,0)</f>
        <v>0</v>
      </c>
      <c r="BF314" s="237">
        <f>IF(N314="snížená",J314,0)</f>
        <v>0</v>
      </c>
      <c r="BG314" s="237">
        <f>IF(N314="zákl. přenesená",J314,0)</f>
        <v>0</v>
      </c>
      <c r="BH314" s="237">
        <f>IF(N314="sníž. přenesená",J314,0)</f>
        <v>0</v>
      </c>
      <c r="BI314" s="237">
        <f>IF(N314="nulová",J314,0)</f>
        <v>0</v>
      </c>
      <c r="BJ314" s="4" t="s">
        <v>75</v>
      </c>
      <c r="BK314" s="237">
        <f>ROUND(I314*H314,2)</f>
        <v>0</v>
      </c>
      <c r="BL314" s="4" t="s">
        <v>292</v>
      </c>
      <c r="BM314" s="236" t="s">
        <v>678</v>
      </c>
    </row>
    <row r="315" spans="2:65" s="1" customFormat="1">
      <c r="B315" s="14"/>
      <c r="D315" s="238" t="s">
        <v>277</v>
      </c>
      <c r="F315" s="239" t="s">
        <v>679</v>
      </c>
      <c r="L315" s="14"/>
      <c r="M315" s="240"/>
      <c r="T315" s="142"/>
      <c r="AT315" s="4" t="s">
        <v>277</v>
      </c>
      <c r="AU315" s="4" t="s">
        <v>77</v>
      </c>
    </row>
    <row r="316" spans="2:65" s="214" customFormat="1" ht="20.85" customHeight="1">
      <c r="B316" s="213"/>
      <c r="D316" s="215" t="s">
        <v>67</v>
      </c>
      <c r="E316" s="223" t="s">
        <v>680</v>
      </c>
      <c r="F316" s="223" t="s">
        <v>681</v>
      </c>
      <c r="J316" s="224">
        <f>BK316</f>
        <v>0</v>
      </c>
      <c r="L316" s="213"/>
      <c r="M316" s="218"/>
      <c r="P316" s="219">
        <f>SUM(P317:P334)</f>
        <v>0</v>
      </c>
      <c r="R316" s="219">
        <f>SUM(R317:R334)</f>
        <v>6.0875180000000001E-2</v>
      </c>
      <c r="T316" s="220">
        <f>SUM(T317:T334)</f>
        <v>0</v>
      </c>
      <c r="AR316" s="215" t="s">
        <v>77</v>
      </c>
      <c r="AT316" s="221" t="s">
        <v>67</v>
      </c>
      <c r="AU316" s="221" t="s">
        <v>77</v>
      </c>
      <c r="AY316" s="215" t="s">
        <v>268</v>
      </c>
      <c r="BK316" s="222">
        <f>SUM(BK317:BK334)</f>
        <v>0</v>
      </c>
    </row>
    <row r="317" spans="2:65" s="1" customFormat="1" ht="24.2" customHeight="1">
      <c r="B317" s="14"/>
      <c r="C317" s="225" t="s">
        <v>682</v>
      </c>
      <c r="D317" s="225" t="s">
        <v>271</v>
      </c>
      <c r="E317" s="226" t="s">
        <v>683</v>
      </c>
      <c r="F317" s="227" t="s">
        <v>684</v>
      </c>
      <c r="G317" s="228" t="s">
        <v>184</v>
      </c>
      <c r="H317" s="229">
        <v>18.638000000000002</v>
      </c>
      <c r="I317" s="22"/>
      <c r="J317" s="231">
        <f>ROUND(I317*H317,2)</f>
        <v>0</v>
      </c>
      <c r="K317" s="227" t="s">
        <v>274</v>
      </c>
      <c r="L317" s="14"/>
      <c r="M317" s="232" t="s">
        <v>3</v>
      </c>
      <c r="N317" s="233" t="s">
        <v>39</v>
      </c>
      <c r="P317" s="234">
        <f>O317*H317</f>
        <v>0</v>
      </c>
      <c r="Q317" s="234">
        <v>0</v>
      </c>
      <c r="R317" s="234">
        <f>Q317*H317</f>
        <v>0</v>
      </c>
      <c r="S317" s="234">
        <v>0</v>
      </c>
      <c r="T317" s="235">
        <f>S317*H317</f>
        <v>0</v>
      </c>
      <c r="AR317" s="236" t="s">
        <v>292</v>
      </c>
      <c r="AT317" s="236" t="s">
        <v>271</v>
      </c>
      <c r="AU317" s="236" t="s">
        <v>186</v>
      </c>
      <c r="AY317" s="4" t="s">
        <v>268</v>
      </c>
      <c r="BE317" s="237">
        <f>IF(N317="základní",J317,0)</f>
        <v>0</v>
      </c>
      <c r="BF317" s="237">
        <f>IF(N317="snížená",J317,0)</f>
        <v>0</v>
      </c>
      <c r="BG317" s="237">
        <f>IF(N317="zákl. přenesená",J317,0)</f>
        <v>0</v>
      </c>
      <c r="BH317" s="237">
        <f>IF(N317="sníž. přenesená",J317,0)</f>
        <v>0</v>
      </c>
      <c r="BI317" s="237">
        <f>IF(N317="nulová",J317,0)</f>
        <v>0</v>
      </c>
      <c r="BJ317" s="4" t="s">
        <v>75</v>
      </c>
      <c r="BK317" s="237">
        <f>ROUND(I317*H317,2)</f>
        <v>0</v>
      </c>
      <c r="BL317" s="4" t="s">
        <v>292</v>
      </c>
      <c r="BM317" s="236" t="s">
        <v>685</v>
      </c>
    </row>
    <row r="318" spans="2:65" s="1" customFormat="1">
      <c r="B318" s="14"/>
      <c r="D318" s="238" t="s">
        <v>277</v>
      </c>
      <c r="F318" s="239" t="s">
        <v>686</v>
      </c>
      <c r="L318" s="14"/>
      <c r="M318" s="240"/>
      <c r="T318" s="142"/>
      <c r="AT318" s="4" t="s">
        <v>277</v>
      </c>
      <c r="AU318" s="4" t="s">
        <v>186</v>
      </c>
    </row>
    <row r="319" spans="2:65" s="242" customFormat="1">
      <c r="B319" s="241"/>
      <c r="D319" s="243" t="s">
        <v>279</v>
      </c>
      <c r="E319" s="244" t="s">
        <v>3</v>
      </c>
      <c r="F319" s="245" t="s">
        <v>182</v>
      </c>
      <c r="H319" s="246">
        <v>18.638000000000002</v>
      </c>
      <c r="L319" s="241"/>
      <c r="M319" s="247"/>
      <c r="T319" s="248"/>
      <c r="AT319" s="244" t="s">
        <v>279</v>
      </c>
      <c r="AU319" s="244" t="s">
        <v>186</v>
      </c>
      <c r="AV319" s="242" t="s">
        <v>77</v>
      </c>
      <c r="AW319" s="242" t="s">
        <v>30</v>
      </c>
      <c r="AX319" s="242" t="s">
        <v>75</v>
      </c>
      <c r="AY319" s="244" t="s">
        <v>268</v>
      </c>
    </row>
    <row r="320" spans="2:65" s="1" customFormat="1" ht="24.2" customHeight="1">
      <c r="B320" s="14"/>
      <c r="C320" s="225" t="s">
        <v>687</v>
      </c>
      <c r="D320" s="225" t="s">
        <v>271</v>
      </c>
      <c r="E320" s="226" t="s">
        <v>688</v>
      </c>
      <c r="F320" s="227" t="s">
        <v>689</v>
      </c>
      <c r="G320" s="228" t="s">
        <v>184</v>
      </c>
      <c r="H320" s="229">
        <v>3.5369999999999999</v>
      </c>
      <c r="I320" s="22"/>
      <c r="J320" s="231">
        <f>ROUND(I320*H320,2)</f>
        <v>0</v>
      </c>
      <c r="K320" s="227" t="s">
        <v>274</v>
      </c>
      <c r="L320" s="14"/>
      <c r="M320" s="232" t="s">
        <v>3</v>
      </c>
      <c r="N320" s="233" t="s">
        <v>39</v>
      </c>
      <c r="P320" s="234">
        <f>O320*H320</f>
        <v>0</v>
      </c>
      <c r="Q320" s="234">
        <v>0</v>
      </c>
      <c r="R320" s="234">
        <f>Q320*H320</f>
        <v>0</v>
      </c>
      <c r="S320" s="234">
        <v>0</v>
      </c>
      <c r="T320" s="235">
        <f>S320*H320</f>
        <v>0</v>
      </c>
      <c r="AR320" s="236" t="s">
        <v>292</v>
      </c>
      <c r="AT320" s="236" t="s">
        <v>271</v>
      </c>
      <c r="AU320" s="236" t="s">
        <v>186</v>
      </c>
      <c r="AY320" s="4" t="s">
        <v>268</v>
      </c>
      <c r="BE320" s="237">
        <f>IF(N320="základní",J320,0)</f>
        <v>0</v>
      </c>
      <c r="BF320" s="237">
        <f>IF(N320="snížená",J320,0)</f>
        <v>0</v>
      </c>
      <c r="BG320" s="237">
        <f>IF(N320="zákl. přenesená",J320,0)</f>
        <v>0</v>
      </c>
      <c r="BH320" s="237">
        <f>IF(N320="sníž. přenesená",J320,0)</f>
        <v>0</v>
      </c>
      <c r="BI320" s="237">
        <f>IF(N320="nulová",J320,0)</f>
        <v>0</v>
      </c>
      <c r="BJ320" s="4" t="s">
        <v>75</v>
      </c>
      <c r="BK320" s="237">
        <f>ROUND(I320*H320,2)</f>
        <v>0</v>
      </c>
      <c r="BL320" s="4" t="s">
        <v>292</v>
      </c>
      <c r="BM320" s="236" t="s">
        <v>690</v>
      </c>
    </row>
    <row r="321" spans="2:65" s="1" customFormat="1">
      <c r="B321" s="14"/>
      <c r="D321" s="238" t="s">
        <v>277</v>
      </c>
      <c r="F321" s="239" t="s">
        <v>691</v>
      </c>
      <c r="L321" s="14"/>
      <c r="M321" s="240"/>
      <c r="T321" s="142"/>
      <c r="AT321" s="4" t="s">
        <v>277</v>
      </c>
      <c r="AU321" s="4" t="s">
        <v>186</v>
      </c>
    </row>
    <row r="322" spans="2:65" s="242" customFormat="1">
      <c r="B322" s="241"/>
      <c r="D322" s="243" t="s">
        <v>279</v>
      </c>
      <c r="E322" s="244" t="s">
        <v>3</v>
      </c>
      <c r="F322" s="245" t="s">
        <v>692</v>
      </c>
      <c r="H322" s="246">
        <v>3.5369999999999999</v>
      </c>
      <c r="L322" s="241"/>
      <c r="M322" s="247"/>
      <c r="T322" s="248"/>
      <c r="AT322" s="244" t="s">
        <v>279</v>
      </c>
      <c r="AU322" s="244" t="s">
        <v>186</v>
      </c>
      <c r="AV322" s="242" t="s">
        <v>77</v>
      </c>
      <c r="AW322" s="242" t="s">
        <v>30</v>
      </c>
      <c r="AX322" s="242" t="s">
        <v>68</v>
      </c>
      <c r="AY322" s="244" t="s">
        <v>268</v>
      </c>
    </row>
    <row r="323" spans="2:65" s="250" customFormat="1">
      <c r="B323" s="249"/>
      <c r="D323" s="243" t="s">
        <v>279</v>
      </c>
      <c r="E323" s="251" t="s">
        <v>3</v>
      </c>
      <c r="F323" s="252" t="s">
        <v>298</v>
      </c>
      <c r="H323" s="253">
        <v>3.5369999999999999</v>
      </c>
      <c r="L323" s="249"/>
      <c r="M323" s="254"/>
      <c r="T323" s="255"/>
      <c r="AT323" s="251" t="s">
        <v>279</v>
      </c>
      <c r="AU323" s="251" t="s">
        <v>186</v>
      </c>
      <c r="AV323" s="250" t="s">
        <v>275</v>
      </c>
      <c r="AW323" s="250" t="s">
        <v>30</v>
      </c>
      <c r="AX323" s="250" t="s">
        <v>75</v>
      </c>
      <c r="AY323" s="251" t="s">
        <v>268</v>
      </c>
    </row>
    <row r="324" spans="2:65" s="1" customFormat="1" ht="24.2" customHeight="1">
      <c r="B324" s="14"/>
      <c r="C324" s="262" t="s">
        <v>693</v>
      </c>
      <c r="D324" s="262" t="s">
        <v>383</v>
      </c>
      <c r="E324" s="263" t="s">
        <v>694</v>
      </c>
      <c r="F324" s="264" t="s">
        <v>695</v>
      </c>
      <c r="G324" s="265" t="s">
        <v>696</v>
      </c>
      <c r="H324" s="266">
        <v>33.262999999999998</v>
      </c>
      <c r="I324" s="24"/>
      <c r="J324" s="268">
        <f>ROUND(I324*H324,2)</f>
        <v>0</v>
      </c>
      <c r="K324" s="264" t="s">
        <v>274</v>
      </c>
      <c r="L324" s="269"/>
      <c r="M324" s="270" t="s">
        <v>3</v>
      </c>
      <c r="N324" s="271" t="s">
        <v>39</v>
      </c>
      <c r="P324" s="234">
        <f>O324*H324</f>
        <v>0</v>
      </c>
      <c r="Q324" s="234">
        <v>1E-3</v>
      </c>
      <c r="R324" s="234">
        <f>Q324*H324</f>
        <v>3.3263000000000001E-2</v>
      </c>
      <c r="S324" s="234">
        <v>0</v>
      </c>
      <c r="T324" s="235">
        <f>S324*H324</f>
        <v>0</v>
      </c>
      <c r="AR324" s="236" t="s">
        <v>470</v>
      </c>
      <c r="AT324" s="236" t="s">
        <v>383</v>
      </c>
      <c r="AU324" s="236" t="s">
        <v>186</v>
      </c>
      <c r="AY324" s="4" t="s">
        <v>268</v>
      </c>
      <c r="BE324" s="237">
        <f>IF(N324="základní",J324,0)</f>
        <v>0</v>
      </c>
      <c r="BF324" s="237">
        <f>IF(N324="snížená",J324,0)</f>
        <v>0</v>
      </c>
      <c r="BG324" s="237">
        <f>IF(N324="zákl. přenesená",J324,0)</f>
        <v>0</v>
      </c>
      <c r="BH324" s="237">
        <f>IF(N324="sníž. přenesená",J324,0)</f>
        <v>0</v>
      </c>
      <c r="BI324" s="237">
        <f>IF(N324="nulová",J324,0)</f>
        <v>0</v>
      </c>
      <c r="BJ324" s="4" t="s">
        <v>75</v>
      </c>
      <c r="BK324" s="237">
        <f>ROUND(I324*H324,2)</f>
        <v>0</v>
      </c>
      <c r="BL324" s="4" t="s">
        <v>292</v>
      </c>
      <c r="BM324" s="236" t="s">
        <v>697</v>
      </c>
    </row>
    <row r="325" spans="2:65" s="1" customFormat="1" ht="19.5">
      <c r="B325" s="14"/>
      <c r="D325" s="243" t="s">
        <v>698</v>
      </c>
      <c r="F325" s="281" t="s">
        <v>699</v>
      </c>
      <c r="L325" s="14"/>
      <c r="M325" s="240"/>
      <c r="T325" s="142"/>
      <c r="AT325" s="4" t="s">
        <v>698</v>
      </c>
      <c r="AU325" s="4" t="s">
        <v>186</v>
      </c>
    </row>
    <row r="326" spans="2:65" s="242" customFormat="1">
      <c r="B326" s="241"/>
      <c r="D326" s="243" t="s">
        <v>279</v>
      </c>
      <c r="F326" s="245" t="s">
        <v>700</v>
      </c>
      <c r="H326" s="246">
        <v>33.262999999999998</v>
      </c>
      <c r="L326" s="241"/>
      <c r="M326" s="247"/>
      <c r="T326" s="248"/>
      <c r="AT326" s="244" t="s">
        <v>279</v>
      </c>
      <c r="AU326" s="244" t="s">
        <v>186</v>
      </c>
      <c r="AV326" s="242" t="s">
        <v>77</v>
      </c>
      <c r="AW326" s="242" t="s">
        <v>4</v>
      </c>
      <c r="AX326" s="242" t="s">
        <v>75</v>
      </c>
      <c r="AY326" s="244" t="s">
        <v>268</v>
      </c>
    </row>
    <row r="327" spans="2:65" s="1" customFormat="1" ht="24.2" customHeight="1">
      <c r="B327" s="14"/>
      <c r="C327" s="225" t="s">
        <v>701</v>
      </c>
      <c r="D327" s="225" t="s">
        <v>271</v>
      </c>
      <c r="E327" s="226" t="s">
        <v>702</v>
      </c>
      <c r="F327" s="227" t="s">
        <v>703</v>
      </c>
      <c r="G327" s="228" t="s">
        <v>379</v>
      </c>
      <c r="H327" s="229">
        <v>23.58</v>
      </c>
      <c r="I327" s="22"/>
      <c r="J327" s="231">
        <f>ROUND(I327*H327,2)</f>
        <v>0</v>
      </c>
      <c r="K327" s="227" t="s">
        <v>274</v>
      </c>
      <c r="L327" s="14"/>
      <c r="M327" s="232" t="s">
        <v>3</v>
      </c>
      <c r="N327" s="233" t="s">
        <v>39</v>
      </c>
      <c r="P327" s="234">
        <f>O327*H327</f>
        <v>0</v>
      </c>
      <c r="Q327" s="234">
        <v>1.7000000000000001E-4</v>
      </c>
      <c r="R327" s="234">
        <f>Q327*H327</f>
        <v>4.0086000000000002E-3</v>
      </c>
      <c r="S327" s="234">
        <v>0</v>
      </c>
      <c r="T327" s="235">
        <f>S327*H327</f>
        <v>0</v>
      </c>
      <c r="AR327" s="236" t="s">
        <v>292</v>
      </c>
      <c r="AT327" s="236" t="s">
        <v>271</v>
      </c>
      <c r="AU327" s="236" t="s">
        <v>186</v>
      </c>
      <c r="AY327" s="4" t="s">
        <v>268</v>
      </c>
      <c r="BE327" s="237">
        <f>IF(N327="základní",J327,0)</f>
        <v>0</v>
      </c>
      <c r="BF327" s="237">
        <f>IF(N327="snížená",J327,0)</f>
        <v>0</v>
      </c>
      <c r="BG327" s="237">
        <f>IF(N327="zákl. přenesená",J327,0)</f>
        <v>0</v>
      </c>
      <c r="BH327" s="237">
        <f>IF(N327="sníž. přenesená",J327,0)</f>
        <v>0</v>
      </c>
      <c r="BI327" s="237">
        <f>IF(N327="nulová",J327,0)</f>
        <v>0</v>
      </c>
      <c r="BJ327" s="4" t="s">
        <v>75</v>
      </c>
      <c r="BK327" s="237">
        <f>ROUND(I327*H327,2)</f>
        <v>0</v>
      </c>
      <c r="BL327" s="4" t="s">
        <v>292</v>
      </c>
      <c r="BM327" s="236" t="s">
        <v>704</v>
      </c>
    </row>
    <row r="328" spans="2:65" s="1" customFormat="1">
      <c r="B328" s="14"/>
      <c r="D328" s="238" t="s">
        <v>277</v>
      </c>
      <c r="F328" s="239" t="s">
        <v>705</v>
      </c>
      <c r="L328" s="14"/>
      <c r="M328" s="240"/>
      <c r="T328" s="142"/>
      <c r="AT328" s="4" t="s">
        <v>277</v>
      </c>
      <c r="AU328" s="4" t="s">
        <v>186</v>
      </c>
    </row>
    <row r="329" spans="2:65" s="257" customFormat="1">
      <c r="B329" s="256"/>
      <c r="D329" s="243" t="s">
        <v>279</v>
      </c>
      <c r="E329" s="258" t="s">
        <v>3</v>
      </c>
      <c r="F329" s="259" t="s">
        <v>706</v>
      </c>
      <c r="H329" s="258" t="s">
        <v>3</v>
      </c>
      <c r="L329" s="256"/>
      <c r="M329" s="260"/>
      <c r="T329" s="261"/>
      <c r="AT329" s="258" t="s">
        <v>279</v>
      </c>
      <c r="AU329" s="258" t="s">
        <v>186</v>
      </c>
      <c r="AV329" s="257" t="s">
        <v>75</v>
      </c>
      <c r="AW329" s="257" t="s">
        <v>30</v>
      </c>
      <c r="AX329" s="257" t="s">
        <v>68</v>
      </c>
      <c r="AY329" s="258" t="s">
        <v>268</v>
      </c>
    </row>
    <row r="330" spans="2:65" s="242" customFormat="1">
      <c r="B330" s="241"/>
      <c r="D330" s="243" t="s">
        <v>279</v>
      </c>
      <c r="E330" s="244" t="s">
        <v>3</v>
      </c>
      <c r="F330" s="245" t="s">
        <v>197</v>
      </c>
      <c r="H330" s="246">
        <v>23.58</v>
      </c>
      <c r="L330" s="241"/>
      <c r="M330" s="247"/>
      <c r="T330" s="248"/>
      <c r="AT330" s="244" t="s">
        <v>279</v>
      </c>
      <c r="AU330" s="244" t="s">
        <v>186</v>
      </c>
      <c r="AV330" s="242" t="s">
        <v>77</v>
      </c>
      <c r="AW330" s="242" t="s">
        <v>30</v>
      </c>
      <c r="AX330" s="242" t="s">
        <v>68</v>
      </c>
      <c r="AY330" s="244" t="s">
        <v>268</v>
      </c>
    </row>
    <row r="331" spans="2:65" s="250" customFormat="1">
      <c r="B331" s="249"/>
      <c r="D331" s="243" t="s">
        <v>279</v>
      </c>
      <c r="E331" s="251" t="s">
        <v>3</v>
      </c>
      <c r="F331" s="252" t="s">
        <v>298</v>
      </c>
      <c r="H331" s="253">
        <v>23.58</v>
      </c>
      <c r="L331" s="249"/>
      <c r="M331" s="254"/>
      <c r="T331" s="255"/>
      <c r="AT331" s="251" t="s">
        <v>279</v>
      </c>
      <c r="AU331" s="251" t="s">
        <v>186</v>
      </c>
      <c r="AV331" s="250" t="s">
        <v>275</v>
      </c>
      <c r="AW331" s="250" t="s">
        <v>30</v>
      </c>
      <c r="AX331" s="250" t="s">
        <v>75</v>
      </c>
      <c r="AY331" s="251" t="s">
        <v>268</v>
      </c>
    </row>
    <row r="332" spans="2:65" s="1" customFormat="1" ht="16.5" customHeight="1">
      <c r="B332" s="14"/>
      <c r="C332" s="262" t="s">
        <v>707</v>
      </c>
      <c r="D332" s="262" t="s">
        <v>383</v>
      </c>
      <c r="E332" s="263" t="s">
        <v>708</v>
      </c>
      <c r="F332" s="264" t="s">
        <v>709</v>
      </c>
      <c r="G332" s="265" t="s">
        <v>379</v>
      </c>
      <c r="H332" s="266">
        <v>25.937999999999999</v>
      </c>
      <c r="I332" s="24"/>
      <c r="J332" s="268">
        <f>ROUND(I332*H332,2)</f>
        <v>0</v>
      </c>
      <c r="K332" s="264" t="s">
        <v>274</v>
      </c>
      <c r="L332" s="269"/>
      <c r="M332" s="270" t="s">
        <v>3</v>
      </c>
      <c r="N332" s="271" t="s">
        <v>39</v>
      </c>
      <c r="P332" s="234">
        <f>O332*H332</f>
        <v>0</v>
      </c>
      <c r="Q332" s="234">
        <v>9.1E-4</v>
      </c>
      <c r="R332" s="234">
        <f>Q332*H332</f>
        <v>2.3603579999999999E-2</v>
      </c>
      <c r="S332" s="234">
        <v>0</v>
      </c>
      <c r="T332" s="235">
        <f>S332*H332</f>
        <v>0</v>
      </c>
      <c r="AR332" s="236" t="s">
        <v>470</v>
      </c>
      <c r="AT332" s="236" t="s">
        <v>383</v>
      </c>
      <c r="AU332" s="236" t="s">
        <v>186</v>
      </c>
      <c r="AY332" s="4" t="s">
        <v>268</v>
      </c>
      <c r="BE332" s="237">
        <f>IF(N332="základní",J332,0)</f>
        <v>0</v>
      </c>
      <c r="BF332" s="237">
        <f>IF(N332="snížená",J332,0)</f>
        <v>0</v>
      </c>
      <c r="BG332" s="237">
        <f>IF(N332="zákl. přenesená",J332,0)</f>
        <v>0</v>
      </c>
      <c r="BH332" s="237">
        <f>IF(N332="sníž. přenesená",J332,0)</f>
        <v>0</v>
      </c>
      <c r="BI332" s="237">
        <f>IF(N332="nulová",J332,0)</f>
        <v>0</v>
      </c>
      <c r="BJ332" s="4" t="s">
        <v>75</v>
      </c>
      <c r="BK332" s="237">
        <f>ROUND(I332*H332,2)</f>
        <v>0</v>
      </c>
      <c r="BL332" s="4" t="s">
        <v>292</v>
      </c>
      <c r="BM332" s="236" t="s">
        <v>710</v>
      </c>
    </row>
    <row r="333" spans="2:65" s="1" customFormat="1" ht="19.5">
      <c r="B333" s="14"/>
      <c r="D333" s="243" t="s">
        <v>698</v>
      </c>
      <c r="F333" s="281" t="s">
        <v>711</v>
      </c>
      <c r="L333" s="14"/>
      <c r="M333" s="240"/>
      <c r="T333" s="142"/>
      <c r="AT333" s="4" t="s">
        <v>698</v>
      </c>
      <c r="AU333" s="4" t="s">
        <v>186</v>
      </c>
    </row>
    <row r="334" spans="2:65" s="242" customFormat="1">
      <c r="B334" s="241"/>
      <c r="D334" s="243" t="s">
        <v>279</v>
      </c>
      <c r="F334" s="245" t="s">
        <v>712</v>
      </c>
      <c r="H334" s="246">
        <v>25.937999999999999</v>
      </c>
      <c r="L334" s="241"/>
      <c r="M334" s="247"/>
      <c r="T334" s="248"/>
      <c r="AT334" s="244" t="s">
        <v>279</v>
      </c>
      <c r="AU334" s="244" t="s">
        <v>186</v>
      </c>
      <c r="AV334" s="242" t="s">
        <v>77</v>
      </c>
      <c r="AW334" s="242" t="s">
        <v>4</v>
      </c>
      <c r="AX334" s="242" t="s">
        <v>75</v>
      </c>
      <c r="AY334" s="244" t="s">
        <v>268</v>
      </c>
    </row>
    <row r="335" spans="2:65" s="214" customFormat="1" ht="22.9" customHeight="1">
      <c r="B335" s="213"/>
      <c r="D335" s="215" t="s">
        <v>67</v>
      </c>
      <c r="E335" s="223" t="s">
        <v>713</v>
      </c>
      <c r="F335" s="223" t="s">
        <v>714</v>
      </c>
      <c r="J335" s="224">
        <f>BK335</f>
        <v>0</v>
      </c>
      <c r="L335" s="213"/>
      <c r="M335" s="218"/>
      <c r="P335" s="219">
        <f>SUM(P336:P377)</f>
        <v>0</v>
      </c>
      <c r="R335" s="219">
        <f>SUM(R336:R377)</f>
        <v>1.1083138999999997</v>
      </c>
      <c r="T335" s="220">
        <f>SUM(T336:T377)</f>
        <v>0</v>
      </c>
      <c r="AR335" s="215" t="s">
        <v>77</v>
      </c>
      <c r="AT335" s="221" t="s">
        <v>67</v>
      </c>
      <c r="AU335" s="221" t="s">
        <v>75</v>
      </c>
      <c r="AY335" s="215" t="s">
        <v>268</v>
      </c>
      <c r="BK335" s="222">
        <f>SUM(BK336:BK377)</f>
        <v>0</v>
      </c>
    </row>
    <row r="336" spans="2:65" s="1" customFormat="1" ht="24.2" customHeight="1">
      <c r="B336" s="14"/>
      <c r="C336" s="225" t="s">
        <v>715</v>
      </c>
      <c r="D336" s="225" t="s">
        <v>271</v>
      </c>
      <c r="E336" s="226" t="s">
        <v>716</v>
      </c>
      <c r="F336" s="227" t="s">
        <v>717</v>
      </c>
      <c r="G336" s="228" t="s">
        <v>184</v>
      </c>
      <c r="H336" s="229">
        <v>49.026000000000003</v>
      </c>
      <c r="I336" s="22"/>
      <c r="J336" s="231">
        <f>ROUND(I336*H336,2)</f>
        <v>0</v>
      </c>
      <c r="K336" s="227" t="s">
        <v>274</v>
      </c>
      <c r="L336" s="14"/>
      <c r="M336" s="232" t="s">
        <v>3</v>
      </c>
      <c r="N336" s="233" t="s">
        <v>39</v>
      </c>
      <c r="P336" s="234">
        <f>O336*H336</f>
        <v>0</v>
      </c>
      <c r="Q336" s="234">
        <v>2.9999999999999997E-4</v>
      </c>
      <c r="R336" s="234">
        <f>Q336*H336</f>
        <v>1.47078E-2</v>
      </c>
      <c r="S336" s="234">
        <v>0</v>
      </c>
      <c r="T336" s="235">
        <f>S336*H336</f>
        <v>0</v>
      </c>
      <c r="AR336" s="236" t="s">
        <v>292</v>
      </c>
      <c r="AT336" s="236" t="s">
        <v>271</v>
      </c>
      <c r="AU336" s="236" t="s">
        <v>77</v>
      </c>
      <c r="AY336" s="4" t="s">
        <v>268</v>
      </c>
      <c r="BE336" s="237">
        <f>IF(N336="základní",J336,0)</f>
        <v>0</v>
      </c>
      <c r="BF336" s="237">
        <f>IF(N336="snížená",J336,0)</f>
        <v>0</v>
      </c>
      <c r="BG336" s="237">
        <f>IF(N336="zákl. přenesená",J336,0)</f>
        <v>0</v>
      </c>
      <c r="BH336" s="237">
        <f>IF(N336="sníž. přenesená",J336,0)</f>
        <v>0</v>
      </c>
      <c r="BI336" s="237">
        <f>IF(N336="nulová",J336,0)</f>
        <v>0</v>
      </c>
      <c r="BJ336" s="4" t="s">
        <v>75</v>
      </c>
      <c r="BK336" s="237">
        <f>ROUND(I336*H336,2)</f>
        <v>0</v>
      </c>
      <c r="BL336" s="4" t="s">
        <v>292</v>
      </c>
      <c r="BM336" s="236" t="s">
        <v>718</v>
      </c>
    </row>
    <row r="337" spans="2:65" s="1" customFormat="1">
      <c r="B337" s="14"/>
      <c r="D337" s="238" t="s">
        <v>277</v>
      </c>
      <c r="F337" s="239" t="s">
        <v>719</v>
      </c>
      <c r="L337" s="14"/>
      <c r="M337" s="240"/>
      <c r="T337" s="142"/>
      <c r="AT337" s="4" t="s">
        <v>277</v>
      </c>
      <c r="AU337" s="4" t="s">
        <v>77</v>
      </c>
    </row>
    <row r="338" spans="2:65" s="242" customFormat="1">
      <c r="B338" s="241"/>
      <c r="D338" s="243" t="s">
        <v>279</v>
      </c>
      <c r="E338" s="244" t="s">
        <v>3</v>
      </c>
      <c r="F338" s="245" t="s">
        <v>200</v>
      </c>
      <c r="H338" s="246">
        <v>49.026000000000003</v>
      </c>
      <c r="L338" s="241"/>
      <c r="M338" s="247"/>
      <c r="T338" s="248"/>
      <c r="AT338" s="244" t="s">
        <v>279</v>
      </c>
      <c r="AU338" s="244" t="s">
        <v>77</v>
      </c>
      <c r="AV338" s="242" t="s">
        <v>77</v>
      </c>
      <c r="AW338" s="242" t="s">
        <v>30</v>
      </c>
      <c r="AX338" s="242" t="s">
        <v>75</v>
      </c>
      <c r="AY338" s="244" t="s">
        <v>268</v>
      </c>
    </row>
    <row r="339" spans="2:65" s="1" customFormat="1" ht="37.9" customHeight="1">
      <c r="B339" s="14"/>
      <c r="C339" s="225" t="s">
        <v>720</v>
      </c>
      <c r="D339" s="225" t="s">
        <v>271</v>
      </c>
      <c r="E339" s="226" t="s">
        <v>721</v>
      </c>
      <c r="F339" s="227" t="s">
        <v>722</v>
      </c>
      <c r="G339" s="228" t="s">
        <v>184</v>
      </c>
      <c r="H339" s="229">
        <v>49.026000000000003</v>
      </c>
      <c r="I339" s="22"/>
      <c r="J339" s="231">
        <f>ROUND(I339*H339,2)</f>
        <v>0</v>
      </c>
      <c r="K339" s="227" t="s">
        <v>274</v>
      </c>
      <c r="L339" s="14"/>
      <c r="M339" s="232" t="s">
        <v>3</v>
      </c>
      <c r="N339" s="233" t="s">
        <v>39</v>
      </c>
      <c r="P339" s="234">
        <f>O339*H339</f>
        <v>0</v>
      </c>
      <c r="Q339" s="234">
        <v>5.5799999999999999E-3</v>
      </c>
      <c r="R339" s="234">
        <f>Q339*H339</f>
        <v>0.27356508000000002</v>
      </c>
      <c r="S339" s="234">
        <v>0</v>
      </c>
      <c r="T339" s="235">
        <f>S339*H339</f>
        <v>0</v>
      </c>
      <c r="AR339" s="236" t="s">
        <v>292</v>
      </c>
      <c r="AT339" s="236" t="s">
        <v>271</v>
      </c>
      <c r="AU339" s="236" t="s">
        <v>77</v>
      </c>
      <c r="AY339" s="4" t="s">
        <v>268</v>
      </c>
      <c r="BE339" s="237">
        <f>IF(N339="základní",J339,0)</f>
        <v>0</v>
      </c>
      <c r="BF339" s="237">
        <f>IF(N339="snížená",J339,0)</f>
        <v>0</v>
      </c>
      <c r="BG339" s="237">
        <f>IF(N339="zákl. přenesená",J339,0)</f>
        <v>0</v>
      </c>
      <c r="BH339" s="237">
        <f>IF(N339="sníž. přenesená",J339,0)</f>
        <v>0</v>
      </c>
      <c r="BI339" s="237">
        <f>IF(N339="nulová",J339,0)</f>
        <v>0</v>
      </c>
      <c r="BJ339" s="4" t="s">
        <v>75</v>
      </c>
      <c r="BK339" s="237">
        <f>ROUND(I339*H339,2)</f>
        <v>0</v>
      </c>
      <c r="BL339" s="4" t="s">
        <v>292</v>
      </c>
      <c r="BM339" s="236" t="s">
        <v>723</v>
      </c>
    </row>
    <row r="340" spans="2:65" s="1" customFormat="1">
      <c r="B340" s="14"/>
      <c r="D340" s="238" t="s">
        <v>277</v>
      </c>
      <c r="F340" s="239" t="s">
        <v>724</v>
      </c>
      <c r="L340" s="14"/>
      <c r="M340" s="240"/>
      <c r="T340" s="142"/>
      <c r="AT340" s="4" t="s">
        <v>277</v>
      </c>
      <c r="AU340" s="4" t="s">
        <v>77</v>
      </c>
    </row>
    <row r="341" spans="2:65" s="1" customFormat="1" ht="33" customHeight="1">
      <c r="B341" s="14"/>
      <c r="C341" s="262" t="s">
        <v>725</v>
      </c>
      <c r="D341" s="262" t="s">
        <v>383</v>
      </c>
      <c r="E341" s="263" t="s">
        <v>726</v>
      </c>
      <c r="F341" s="264" t="s">
        <v>727</v>
      </c>
      <c r="G341" s="265" t="s">
        <v>184</v>
      </c>
      <c r="H341" s="266">
        <v>53.929000000000002</v>
      </c>
      <c r="I341" s="24"/>
      <c r="J341" s="268">
        <f>ROUND(I341*H341,2)</f>
        <v>0</v>
      </c>
      <c r="K341" s="264" t="s">
        <v>274</v>
      </c>
      <c r="L341" s="269"/>
      <c r="M341" s="270" t="s">
        <v>3</v>
      </c>
      <c r="N341" s="271" t="s">
        <v>39</v>
      </c>
      <c r="P341" s="234">
        <f>O341*H341</f>
        <v>0</v>
      </c>
      <c r="Q341" s="234">
        <v>1.4290000000000001E-2</v>
      </c>
      <c r="R341" s="234">
        <f>Q341*H341</f>
        <v>0.77064541000000009</v>
      </c>
      <c r="S341" s="234">
        <v>0</v>
      </c>
      <c r="T341" s="235">
        <f>S341*H341</f>
        <v>0</v>
      </c>
      <c r="AR341" s="236" t="s">
        <v>470</v>
      </c>
      <c r="AT341" s="236" t="s">
        <v>383</v>
      </c>
      <c r="AU341" s="236" t="s">
        <v>77</v>
      </c>
      <c r="AY341" s="4" t="s">
        <v>268</v>
      </c>
      <c r="BE341" s="237">
        <f>IF(N341="základní",J341,0)</f>
        <v>0</v>
      </c>
      <c r="BF341" s="237">
        <f>IF(N341="snížená",J341,0)</f>
        <v>0</v>
      </c>
      <c r="BG341" s="237">
        <f>IF(N341="zákl. přenesená",J341,0)</f>
        <v>0</v>
      </c>
      <c r="BH341" s="237">
        <f>IF(N341="sníž. přenesená",J341,0)</f>
        <v>0</v>
      </c>
      <c r="BI341" s="237">
        <f>IF(N341="nulová",J341,0)</f>
        <v>0</v>
      </c>
      <c r="BJ341" s="4" t="s">
        <v>75</v>
      </c>
      <c r="BK341" s="237">
        <f>ROUND(I341*H341,2)</f>
        <v>0</v>
      </c>
      <c r="BL341" s="4" t="s">
        <v>292</v>
      </c>
      <c r="BM341" s="236" t="s">
        <v>728</v>
      </c>
    </row>
    <row r="342" spans="2:65" s="242" customFormat="1">
      <c r="B342" s="241"/>
      <c r="D342" s="243" t="s">
        <v>279</v>
      </c>
      <c r="F342" s="245" t="s">
        <v>729</v>
      </c>
      <c r="H342" s="246">
        <v>53.929000000000002</v>
      </c>
      <c r="L342" s="241"/>
      <c r="M342" s="247"/>
      <c r="T342" s="248"/>
      <c r="AT342" s="244" t="s">
        <v>279</v>
      </c>
      <c r="AU342" s="244" t="s">
        <v>77</v>
      </c>
      <c r="AV342" s="242" t="s">
        <v>77</v>
      </c>
      <c r="AW342" s="242" t="s">
        <v>4</v>
      </c>
      <c r="AX342" s="242" t="s">
        <v>75</v>
      </c>
      <c r="AY342" s="244" t="s">
        <v>268</v>
      </c>
    </row>
    <row r="343" spans="2:65" s="1" customFormat="1" ht="33" customHeight="1">
      <c r="B343" s="14"/>
      <c r="C343" s="225" t="s">
        <v>730</v>
      </c>
      <c r="D343" s="225" t="s">
        <v>271</v>
      </c>
      <c r="E343" s="226" t="s">
        <v>731</v>
      </c>
      <c r="F343" s="227" t="s">
        <v>732</v>
      </c>
      <c r="G343" s="228" t="s">
        <v>379</v>
      </c>
      <c r="H343" s="229">
        <v>15.36</v>
      </c>
      <c r="I343" s="22"/>
      <c r="J343" s="231">
        <f>ROUND(I343*H343,2)</f>
        <v>0</v>
      </c>
      <c r="K343" s="227" t="s">
        <v>274</v>
      </c>
      <c r="L343" s="14"/>
      <c r="M343" s="232" t="s">
        <v>3</v>
      </c>
      <c r="N343" s="233" t="s">
        <v>39</v>
      </c>
      <c r="P343" s="234">
        <f>O343*H343</f>
        <v>0</v>
      </c>
      <c r="Q343" s="234">
        <v>2.0000000000000001E-4</v>
      </c>
      <c r="R343" s="234">
        <f>Q343*H343</f>
        <v>3.0720000000000001E-3</v>
      </c>
      <c r="S343" s="234">
        <v>0</v>
      </c>
      <c r="T343" s="235">
        <f>S343*H343</f>
        <v>0</v>
      </c>
      <c r="AR343" s="236" t="s">
        <v>292</v>
      </c>
      <c r="AT343" s="236" t="s">
        <v>271</v>
      </c>
      <c r="AU343" s="236" t="s">
        <v>77</v>
      </c>
      <c r="AY343" s="4" t="s">
        <v>268</v>
      </c>
      <c r="BE343" s="237">
        <f>IF(N343="základní",J343,0)</f>
        <v>0</v>
      </c>
      <c r="BF343" s="237">
        <f>IF(N343="snížená",J343,0)</f>
        <v>0</v>
      </c>
      <c r="BG343" s="237">
        <f>IF(N343="zákl. přenesená",J343,0)</f>
        <v>0</v>
      </c>
      <c r="BH343" s="237">
        <f>IF(N343="sníž. přenesená",J343,0)</f>
        <v>0</v>
      </c>
      <c r="BI343" s="237">
        <f>IF(N343="nulová",J343,0)</f>
        <v>0</v>
      </c>
      <c r="BJ343" s="4" t="s">
        <v>75</v>
      </c>
      <c r="BK343" s="237">
        <f>ROUND(I343*H343,2)</f>
        <v>0</v>
      </c>
      <c r="BL343" s="4" t="s">
        <v>292</v>
      </c>
      <c r="BM343" s="236" t="s">
        <v>733</v>
      </c>
    </row>
    <row r="344" spans="2:65" s="1" customFormat="1">
      <c r="B344" s="14"/>
      <c r="D344" s="238" t="s">
        <v>277</v>
      </c>
      <c r="F344" s="239" t="s">
        <v>734</v>
      </c>
      <c r="L344" s="14"/>
      <c r="M344" s="240"/>
      <c r="T344" s="142"/>
      <c r="AT344" s="4" t="s">
        <v>277</v>
      </c>
      <c r="AU344" s="4" t="s">
        <v>77</v>
      </c>
    </row>
    <row r="345" spans="2:65" s="257" customFormat="1">
      <c r="B345" s="256"/>
      <c r="D345" s="243" t="s">
        <v>279</v>
      </c>
      <c r="E345" s="258" t="s">
        <v>3</v>
      </c>
      <c r="F345" s="259" t="s">
        <v>735</v>
      </c>
      <c r="H345" s="258" t="s">
        <v>3</v>
      </c>
      <c r="L345" s="256"/>
      <c r="M345" s="260"/>
      <c r="T345" s="261"/>
      <c r="AT345" s="258" t="s">
        <v>279</v>
      </c>
      <c r="AU345" s="258" t="s">
        <v>77</v>
      </c>
      <c r="AV345" s="257" t="s">
        <v>75</v>
      </c>
      <c r="AW345" s="257" t="s">
        <v>30</v>
      </c>
      <c r="AX345" s="257" t="s">
        <v>68</v>
      </c>
      <c r="AY345" s="258" t="s">
        <v>268</v>
      </c>
    </row>
    <row r="346" spans="2:65" s="242" customFormat="1">
      <c r="B346" s="241"/>
      <c r="D346" s="243" t="s">
        <v>279</v>
      </c>
      <c r="E346" s="244" t="s">
        <v>3</v>
      </c>
      <c r="F346" s="245" t="s">
        <v>221</v>
      </c>
      <c r="H346" s="246">
        <v>4.1100000000000003</v>
      </c>
      <c r="L346" s="241"/>
      <c r="M346" s="247"/>
      <c r="T346" s="248"/>
      <c r="AT346" s="244" t="s">
        <v>279</v>
      </c>
      <c r="AU346" s="244" t="s">
        <v>77</v>
      </c>
      <c r="AV346" s="242" t="s">
        <v>77</v>
      </c>
      <c r="AW346" s="242" t="s">
        <v>30</v>
      </c>
      <c r="AX346" s="242" t="s">
        <v>68</v>
      </c>
      <c r="AY346" s="244" t="s">
        <v>268</v>
      </c>
    </row>
    <row r="347" spans="2:65" s="257" customFormat="1">
      <c r="B347" s="256"/>
      <c r="D347" s="243" t="s">
        <v>279</v>
      </c>
      <c r="E347" s="258" t="s">
        <v>3</v>
      </c>
      <c r="F347" s="259" t="s">
        <v>736</v>
      </c>
      <c r="H347" s="258" t="s">
        <v>3</v>
      </c>
      <c r="L347" s="256"/>
      <c r="M347" s="260"/>
      <c r="T347" s="261"/>
      <c r="AT347" s="258" t="s">
        <v>279</v>
      </c>
      <c r="AU347" s="258" t="s">
        <v>77</v>
      </c>
      <c r="AV347" s="257" t="s">
        <v>75</v>
      </c>
      <c r="AW347" s="257" t="s">
        <v>30</v>
      </c>
      <c r="AX347" s="257" t="s">
        <v>68</v>
      </c>
      <c r="AY347" s="258" t="s">
        <v>268</v>
      </c>
    </row>
    <row r="348" spans="2:65" s="242" customFormat="1">
      <c r="B348" s="241"/>
      <c r="D348" s="243" t="s">
        <v>279</v>
      </c>
      <c r="E348" s="244" t="s">
        <v>3</v>
      </c>
      <c r="F348" s="245" t="s">
        <v>220</v>
      </c>
      <c r="H348" s="246">
        <v>2.25</v>
      </c>
      <c r="L348" s="241"/>
      <c r="M348" s="247"/>
      <c r="T348" s="248"/>
      <c r="AT348" s="244" t="s">
        <v>279</v>
      </c>
      <c r="AU348" s="244" t="s">
        <v>77</v>
      </c>
      <c r="AV348" s="242" t="s">
        <v>77</v>
      </c>
      <c r="AW348" s="242" t="s">
        <v>30</v>
      </c>
      <c r="AX348" s="242" t="s">
        <v>68</v>
      </c>
      <c r="AY348" s="244" t="s">
        <v>268</v>
      </c>
    </row>
    <row r="349" spans="2:65" s="257" customFormat="1">
      <c r="B349" s="256"/>
      <c r="D349" s="243" t="s">
        <v>279</v>
      </c>
      <c r="E349" s="258" t="s">
        <v>3</v>
      </c>
      <c r="F349" s="259" t="s">
        <v>737</v>
      </c>
      <c r="H349" s="258" t="s">
        <v>3</v>
      </c>
      <c r="L349" s="256"/>
      <c r="M349" s="260"/>
      <c r="T349" s="261"/>
      <c r="AT349" s="258" t="s">
        <v>279</v>
      </c>
      <c r="AU349" s="258" t="s">
        <v>77</v>
      </c>
      <c r="AV349" s="257" t="s">
        <v>75</v>
      </c>
      <c r="AW349" s="257" t="s">
        <v>30</v>
      </c>
      <c r="AX349" s="257" t="s">
        <v>68</v>
      </c>
      <c r="AY349" s="258" t="s">
        <v>268</v>
      </c>
    </row>
    <row r="350" spans="2:65" s="242" customFormat="1">
      <c r="B350" s="241"/>
      <c r="D350" s="243" t="s">
        <v>279</v>
      </c>
      <c r="E350" s="244" t="s">
        <v>3</v>
      </c>
      <c r="F350" s="245" t="s">
        <v>738</v>
      </c>
      <c r="H350" s="246">
        <v>9</v>
      </c>
      <c r="L350" s="241"/>
      <c r="M350" s="247"/>
      <c r="T350" s="248"/>
      <c r="AT350" s="244" t="s">
        <v>279</v>
      </c>
      <c r="AU350" s="244" t="s">
        <v>77</v>
      </c>
      <c r="AV350" s="242" t="s">
        <v>77</v>
      </c>
      <c r="AW350" s="242" t="s">
        <v>30</v>
      </c>
      <c r="AX350" s="242" t="s">
        <v>68</v>
      </c>
      <c r="AY350" s="244" t="s">
        <v>268</v>
      </c>
    </row>
    <row r="351" spans="2:65" s="250" customFormat="1">
      <c r="B351" s="249"/>
      <c r="D351" s="243" t="s">
        <v>279</v>
      </c>
      <c r="E351" s="251" t="s">
        <v>3</v>
      </c>
      <c r="F351" s="252" t="s">
        <v>298</v>
      </c>
      <c r="H351" s="253">
        <v>15.36</v>
      </c>
      <c r="L351" s="249"/>
      <c r="M351" s="254"/>
      <c r="T351" s="255"/>
      <c r="AT351" s="251" t="s">
        <v>279</v>
      </c>
      <c r="AU351" s="251" t="s">
        <v>77</v>
      </c>
      <c r="AV351" s="250" t="s">
        <v>275</v>
      </c>
      <c r="AW351" s="250" t="s">
        <v>30</v>
      </c>
      <c r="AX351" s="250" t="s">
        <v>75</v>
      </c>
      <c r="AY351" s="251" t="s">
        <v>268</v>
      </c>
    </row>
    <row r="352" spans="2:65" s="1" customFormat="1" ht="24.2" customHeight="1">
      <c r="B352" s="14"/>
      <c r="C352" s="262" t="s">
        <v>739</v>
      </c>
      <c r="D352" s="262" t="s">
        <v>383</v>
      </c>
      <c r="E352" s="263" t="s">
        <v>740</v>
      </c>
      <c r="F352" s="264" t="s">
        <v>741</v>
      </c>
      <c r="G352" s="265" t="s">
        <v>379</v>
      </c>
      <c r="H352" s="266">
        <v>16.896000000000001</v>
      </c>
      <c r="I352" s="24"/>
      <c r="J352" s="268">
        <f>ROUND(I352*H352,2)</f>
        <v>0</v>
      </c>
      <c r="K352" s="264" t="s">
        <v>274</v>
      </c>
      <c r="L352" s="269"/>
      <c r="M352" s="270" t="s">
        <v>3</v>
      </c>
      <c r="N352" s="271" t="s">
        <v>39</v>
      </c>
      <c r="P352" s="234">
        <f>O352*H352</f>
        <v>0</v>
      </c>
      <c r="Q352" s="234">
        <v>2.5999999999999998E-4</v>
      </c>
      <c r="R352" s="234">
        <f>Q352*H352</f>
        <v>4.3929599999999996E-3</v>
      </c>
      <c r="S352" s="234">
        <v>0</v>
      </c>
      <c r="T352" s="235">
        <f>S352*H352</f>
        <v>0</v>
      </c>
      <c r="AR352" s="236" t="s">
        <v>470</v>
      </c>
      <c r="AT352" s="236" t="s">
        <v>383</v>
      </c>
      <c r="AU352" s="236" t="s">
        <v>77</v>
      </c>
      <c r="AY352" s="4" t="s">
        <v>268</v>
      </c>
      <c r="BE352" s="237">
        <f>IF(N352="základní",J352,0)</f>
        <v>0</v>
      </c>
      <c r="BF352" s="237">
        <f>IF(N352="snížená",J352,0)</f>
        <v>0</v>
      </c>
      <c r="BG352" s="237">
        <f>IF(N352="zákl. přenesená",J352,0)</f>
        <v>0</v>
      </c>
      <c r="BH352" s="237">
        <f>IF(N352="sníž. přenesená",J352,0)</f>
        <v>0</v>
      </c>
      <c r="BI352" s="237">
        <f>IF(N352="nulová",J352,0)</f>
        <v>0</v>
      </c>
      <c r="BJ352" s="4" t="s">
        <v>75</v>
      </c>
      <c r="BK352" s="237">
        <f>ROUND(I352*H352,2)</f>
        <v>0</v>
      </c>
      <c r="BL352" s="4" t="s">
        <v>292</v>
      </c>
      <c r="BM352" s="236" t="s">
        <v>742</v>
      </c>
    </row>
    <row r="353" spans="2:65" s="242" customFormat="1">
      <c r="B353" s="241"/>
      <c r="D353" s="243" t="s">
        <v>279</v>
      </c>
      <c r="F353" s="245" t="s">
        <v>743</v>
      </c>
      <c r="H353" s="246">
        <v>16.896000000000001</v>
      </c>
      <c r="L353" s="241"/>
      <c r="M353" s="247"/>
      <c r="T353" s="248"/>
      <c r="AT353" s="244" t="s">
        <v>279</v>
      </c>
      <c r="AU353" s="244" t="s">
        <v>77</v>
      </c>
      <c r="AV353" s="242" t="s">
        <v>77</v>
      </c>
      <c r="AW353" s="242" t="s">
        <v>4</v>
      </c>
      <c r="AX353" s="242" t="s">
        <v>75</v>
      </c>
      <c r="AY353" s="244" t="s">
        <v>268</v>
      </c>
    </row>
    <row r="354" spans="2:65" s="1" customFormat="1" ht="24.2" customHeight="1">
      <c r="B354" s="14"/>
      <c r="C354" s="225" t="s">
        <v>744</v>
      </c>
      <c r="D354" s="225" t="s">
        <v>271</v>
      </c>
      <c r="E354" s="226" t="s">
        <v>745</v>
      </c>
      <c r="F354" s="227" t="s">
        <v>746</v>
      </c>
      <c r="G354" s="228" t="s">
        <v>379</v>
      </c>
      <c r="H354" s="229">
        <v>43.83</v>
      </c>
      <c r="I354" s="22"/>
      <c r="J354" s="231">
        <f>ROUND(I354*H354,2)</f>
        <v>0</v>
      </c>
      <c r="K354" s="227" t="s">
        <v>274</v>
      </c>
      <c r="L354" s="14"/>
      <c r="M354" s="232" t="s">
        <v>3</v>
      </c>
      <c r="N354" s="233" t="s">
        <v>39</v>
      </c>
      <c r="P354" s="234">
        <f>O354*H354</f>
        <v>0</v>
      </c>
      <c r="Q354" s="234">
        <v>9.0000000000000006E-5</v>
      </c>
      <c r="R354" s="234">
        <f>Q354*H354</f>
        <v>3.9446999999999998E-3</v>
      </c>
      <c r="S354" s="234">
        <v>0</v>
      </c>
      <c r="T354" s="235">
        <f>S354*H354</f>
        <v>0</v>
      </c>
      <c r="AR354" s="236" t="s">
        <v>292</v>
      </c>
      <c r="AT354" s="236" t="s">
        <v>271</v>
      </c>
      <c r="AU354" s="236" t="s">
        <v>77</v>
      </c>
      <c r="AY354" s="4" t="s">
        <v>268</v>
      </c>
      <c r="BE354" s="237">
        <f>IF(N354="základní",J354,0)</f>
        <v>0</v>
      </c>
      <c r="BF354" s="237">
        <f>IF(N354="snížená",J354,0)</f>
        <v>0</v>
      </c>
      <c r="BG354" s="237">
        <f>IF(N354="zákl. přenesená",J354,0)</f>
        <v>0</v>
      </c>
      <c r="BH354" s="237">
        <f>IF(N354="sníž. přenesená",J354,0)</f>
        <v>0</v>
      </c>
      <c r="BI354" s="237">
        <f>IF(N354="nulová",J354,0)</f>
        <v>0</v>
      </c>
      <c r="BJ354" s="4" t="s">
        <v>75</v>
      </c>
      <c r="BK354" s="237">
        <f>ROUND(I354*H354,2)</f>
        <v>0</v>
      </c>
      <c r="BL354" s="4" t="s">
        <v>292</v>
      </c>
      <c r="BM354" s="236" t="s">
        <v>747</v>
      </c>
    </row>
    <row r="355" spans="2:65" s="1" customFormat="1">
      <c r="B355" s="14"/>
      <c r="D355" s="238" t="s">
        <v>277</v>
      </c>
      <c r="F355" s="239" t="s">
        <v>748</v>
      </c>
      <c r="L355" s="14"/>
      <c r="M355" s="240"/>
      <c r="T355" s="142"/>
      <c r="AT355" s="4" t="s">
        <v>277</v>
      </c>
      <c r="AU355" s="4" t="s">
        <v>77</v>
      </c>
    </row>
    <row r="356" spans="2:65" s="242" customFormat="1">
      <c r="B356" s="241"/>
      <c r="D356" s="243" t="s">
        <v>279</v>
      </c>
      <c r="E356" s="244" t="s">
        <v>3</v>
      </c>
      <c r="F356" s="245" t="s">
        <v>197</v>
      </c>
      <c r="H356" s="246">
        <v>23.58</v>
      </c>
      <c r="L356" s="241"/>
      <c r="M356" s="247"/>
      <c r="T356" s="248"/>
      <c r="AT356" s="244" t="s">
        <v>279</v>
      </c>
      <c r="AU356" s="244" t="s">
        <v>77</v>
      </c>
      <c r="AV356" s="242" t="s">
        <v>77</v>
      </c>
      <c r="AW356" s="242" t="s">
        <v>30</v>
      </c>
      <c r="AX356" s="242" t="s">
        <v>68</v>
      </c>
      <c r="AY356" s="244" t="s">
        <v>268</v>
      </c>
    </row>
    <row r="357" spans="2:65" s="242" customFormat="1">
      <c r="B357" s="241"/>
      <c r="D357" s="243" t="s">
        <v>279</v>
      </c>
      <c r="E357" s="244" t="s">
        <v>3</v>
      </c>
      <c r="F357" s="245" t="s">
        <v>749</v>
      </c>
      <c r="H357" s="246">
        <v>20.25</v>
      </c>
      <c r="L357" s="241"/>
      <c r="M357" s="247"/>
      <c r="T357" s="248"/>
      <c r="AT357" s="244" t="s">
        <v>279</v>
      </c>
      <c r="AU357" s="244" t="s">
        <v>77</v>
      </c>
      <c r="AV357" s="242" t="s">
        <v>77</v>
      </c>
      <c r="AW357" s="242" t="s">
        <v>30</v>
      </c>
      <c r="AX357" s="242" t="s">
        <v>68</v>
      </c>
      <c r="AY357" s="244" t="s">
        <v>268</v>
      </c>
    </row>
    <row r="358" spans="2:65" s="250" customFormat="1">
      <c r="B358" s="249"/>
      <c r="D358" s="243" t="s">
        <v>279</v>
      </c>
      <c r="E358" s="251" t="s">
        <v>3</v>
      </c>
      <c r="F358" s="252" t="s">
        <v>298</v>
      </c>
      <c r="H358" s="253">
        <v>43.83</v>
      </c>
      <c r="L358" s="249"/>
      <c r="M358" s="254"/>
      <c r="T358" s="255"/>
      <c r="AT358" s="251" t="s">
        <v>279</v>
      </c>
      <c r="AU358" s="251" t="s">
        <v>77</v>
      </c>
      <c r="AV358" s="250" t="s">
        <v>275</v>
      </c>
      <c r="AW358" s="250" t="s">
        <v>30</v>
      </c>
      <c r="AX358" s="250" t="s">
        <v>75</v>
      </c>
      <c r="AY358" s="251" t="s">
        <v>268</v>
      </c>
    </row>
    <row r="359" spans="2:65" s="1" customFormat="1" ht="24.2" customHeight="1">
      <c r="B359" s="14"/>
      <c r="C359" s="225" t="s">
        <v>750</v>
      </c>
      <c r="D359" s="225" t="s">
        <v>271</v>
      </c>
      <c r="E359" s="226" t="s">
        <v>751</v>
      </c>
      <c r="F359" s="227" t="s">
        <v>752</v>
      </c>
      <c r="G359" s="228" t="s">
        <v>317</v>
      </c>
      <c r="H359" s="229">
        <v>11</v>
      </c>
      <c r="I359" s="22"/>
      <c r="J359" s="231">
        <f>ROUND(I359*H359,2)</f>
        <v>0</v>
      </c>
      <c r="K359" s="227" t="s">
        <v>274</v>
      </c>
      <c r="L359" s="14"/>
      <c r="M359" s="232" t="s">
        <v>3</v>
      </c>
      <c r="N359" s="233" t="s">
        <v>39</v>
      </c>
      <c r="P359" s="234">
        <f>O359*H359</f>
        <v>0</v>
      </c>
      <c r="Q359" s="234">
        <v>0</v>
      </c>
      <c r="R359" s="234">
        <f>Q359*H359</f>
        <v>0</v>
      </c>
      <c r="S359" s="234">
        <v>0</v>
      </c>
      <c r="T359" s="235">
        <f>S359*H359</f>
        <v>0</v>
      </c>
      <c r="AR359" s="236" t="s">
        <v>292</v>
      </c>
      <c r="AT359" s="236" t="s">
        <v>271</v>
      </c>
      <c r="AU359" s="236" t="s">
        <v>77</v>
      </c>
      <c r="AY359" s="4" t="s">
        <v>268</v>
      </c>
      <c r="BE359" s="237">
        <f>IF(N359="základní",J359,0)</f>
        <v>0</v>
      </c>
      <c r="BF359" s="237">
        <f>IF(N359="snížená",J359,0)</f>
        <v>0</v>
      </c>
      <c r="BG359" s="237">
        <f>IF(N359="zákl. přenesená",J359,0)</f>
        <v>0</v>
      </c>
      <c r="BH359" s="237">
        <f>IF(N359="sníž. přenesená",J359,0)</f>
        <v>0</v>
      </c>
      <c r="BI359" s="237">
        <f>IF(N359="nulová",J359,0)</f>
        <v>0</v>
      </c>
      <c r="BJ359" s="4" t="s">
        <v>75</v>
      </c>
      <c r="BK359" s="237">
        <f>ROUND(I359*H359,2)</f>
        <v>0</v>
      </c>
      <c r="BL359" s="4" t="s">
        <v>292</v>
      </c>
      <c r="BM359" s="236" t="s">
        <v>753</v>
      </c>
    </row>
    <row r="360" spans="2:65" s="1" customFormat="1">
      <c r="B360" s="14"/>
      <c r="D360" s="238" t="s">
        <v>277</v>
      </c>
      <c r="F360" s="239" t="s">
        <v>754</v>
      </c>
      <c r="L360" s="14"/>
      <c r="M360" s="240"/>
      <c r="T360" s="142"/>
      <c r="AT360" s="4" t="s">
        <v>277</v>
      </c>
      <c r="AU360" s="4" t="s">
        <v>77</v>
      </c>
    </row>
    <row r="361" spans="2:65" s="242" customFormat="1">
      <c r="B361" s="241"/>
      <c r="D361" s="243" t="s">
        <v>279</v>
      </c>
      <c r="E361" s="244" t="s">
        <v>3</v>
      </c>
      <c r="F361" s="245" t="s">
        <v>755</v>
      </c>
      <c r="H361" s="246">
        <v>6</v>
      </c>
      <c r="L361" s="241"/>
      <c r="M361" s="247"/>
      <c r="T361" s="248"/>
      <c r="AT361" s="244" t="s">
        <v>279</v>
      </c>
      <c r="AU361" s="244" t="s">
        <v>77</v>
      </c>
      <c r="AV361" s="242" t="s">
        <v>77</v>
      </c>
      <c r="AW361" s="242" t="s">
        <v>30</v>
      </c>
      <c r="AX361" s="242" t="s">
        <v>68</v>
      </c>
      <c r="AY361" s="244" t="s">
        <v>268</v>
      </c>
    </row>
    <row r="362" spans="2:65" s="242" customFormat="1">
      <c r="B362" s="241"/>
      <c r="D362" s="243" t="s">
        <v>279</v>
      </c>
      <c r="E362" s="244" t="s">
        <v>3</v>
      </c>
      <c r="F362" s="245" t="s">
        <v>756</v>
      </c>
      <c r="H362" s="246">
        <v>5</v>
      </c>
      <c r="L362" s="241"/>
      <c r="M362" s="247"/>
      <c r="T362" s="248"/>
      <c r="AT362" s="244" t="s">
        <v>279</v>
      </c>
      <c r="AU362" s="244" t="s">
        <v>77</v>
      </c>
      <c r="AV362" s="242" t="s">
        <v>77</v>
      </c>
      <c r="AW362" s="242" t="s">
        <v>30</v>
      </c>
      <c r="AX362" s="242" t="s">
        <v>68</v>
      </c>
      <c r="AY362" s="244" t="s">
        <v>268</v>
      </c>
    </row>
    <row r="363" spans="2:65" s="250" customFormat="1">
      <c r="B363" s="249"/>
      <c r="D363" s="243" t="s">
        <v>279</v>
      </c>
      <c r="E363" s="251" t="s">
        <v>3</v>
      </c>
      <c r="F363" s="252" t="s">
        <v>298</v>
      </c>
      <c r="H363" s="253">
        <v>11</v>
      </c>
      <c r="L363" s="249"/>
      <c r="M363" s="254"/>
      <c r="T363" s="255"/>
      <c r="AT363" s="251" t="s">
        <v>279</v>
      </c>
      <c r="AU363" s="251" t="s">
        <v>77</v>
      </c>
      <c r="AV363" s="250" t="s">
        <v>275</v>
      </c>
      <c r="AW363" s="250" t="s">
        <v>30</v>
      </c>
      <c r="AX363" s="250" t="s">
        <v>75</v>
      </c>
      <c r="AY363" s="251" t="s">
        <v>268</v>
      </c>
    </row>
    <row r="364" spans="2:65" s="1" customFormat="1" ht="24.2" customHeight="1">
      <c r="B364" s="14"/>
      <c r="C364" s="225" t="s">
        <v>757</v>
      </c>
      <c r="D364" s="225" t="s">
        <v>271</v>
      </c>
      <c r="E364" s="226" t="s">
        <v>758</v>
      </c>
      <c r="F364" s="227" t="s">
        <v>759</v>
      </c>
      <c r="G364" s="228" t="s">
        <v>317</v>
      </c>
      <c r="H364" s="229">
        <v>3</v>
      </c>
      <c r="I364" s="22"/>
      <c r="J364" s="231">
        <f>ROUND(I364*H364,2)</f>
        <v>0</v>
      </c>
      <c r="K364" s="227" t="s">
        <v>274</v>
      </c>
      <c r="L364" s="14"/>
      <c r="M364" s="232" t="s">
        <v>3</v>
      </c>
      <c r="N364" s="233" t="s">
        <v>39</v>
      </c>
      <c r="P364" s="234">
        <f>O364*H364</f>
        <v>0</v>
      </c>
      <c r="Q364" s="234">
        <v>0</v>
      </c>
      <c r="R364" s="234">
        <f>Q364*H364</f>
        <v>0</v>
      </c>
      <c r="S364" s="234">
        <v>0</v>
      </c>
      <c r="T364" s="235">
        <f>S364*H364</f>
        <v>0</v>
      </c>
      <c r="AR364" s="236" t="s">
        <v>292</v>
      </c>
      <c r="AT364" s="236" t="s">
        <v>271</v>
      </c>
      <c r="AU364" s="236" t="s">
        <v>77</v>
      </c>
      <c r="AY364" s="4" t="s">
        <v>268</v>
      </c>
      <c r="BE364" s="237">
        <f>IF(N364="základní",J364,0)</f>
        <v>0</v>
      </c>
      <c r="BF364" s="237">
        <f>IF(N364="snížená",J364,0)</f>
        <v>0</v>
      </c>
      <c r="BG364" s="237">
        <f>IF(N364="zákl. přenesená",J364,0)</f>
        <v>0</v>
      </c>
      <c r="BH364" s="237">
        <f>IF(N364="sníž. přenesená",J364,0)</f>
        <v>0</v>
      </c>
      <c r="BI364" s="237">
        <f>IF(N364="nulová",J364,0)</f>
        <v>0</v>
      </c>
      <c r="BJ364" s="4" t="s">
        <v>75</v>
      </c>
      <c r="BK364" s="237">
        <f>ROUND(I364*H364,2)</f>
        <v>0</v>
      </c>
      <c r="BL364" s="4" t="s">
        <v>292</v>
      </c>
      <c r="BM364" s="236" t="s">
        <v>760</v>
      </c>
    </row>
    <row r="365" spans="2:65" s="1" customFormat="1">
      <c r="B365" s="14"/>
      <c r="D365" s="238" t="s">
        <v>277</v>
      </c>
      <c r="F365" s="239" t="s">
        <v>761</v>
      </c>
      <c r="L365" s="14"/>
      <c r="M365" s="240"/>
      <c r="T365" s="142"/>
      <c r="AT365" s="4" t="s">
        <v>277</v>
      </c>
      <c r="AU365" s="4" t="s">
        <v>77</v>
      </c>
    </row>
    <row r="366" spans="2:65" s="242" customFormat="1">
      <c r="B366" s="241"/>
      <c r="D366" s="243" t="s">
        <v>279</v>
      </c>
      <c r="E366" s="244" t="s">
        <v>3</v>
      </c>
      <c r="F366" s="245" t="s">
        <v>762</v>
      </c>
      <c r="H366" s="246">
        <v>3</v>
      </c>
      <c r="L366" s="241"/>
      <c r="M366" s="247"/>
      <c r="T366" s="248"/>
      <c r="AT366" s="244" t="s">
        <v>279</v>
      </c>
      <c r="AU366" s="244" t="s">
        <v>77</v>
      </c>
      <c r="AV366" s="242" t="s">
        <v>77</v>
      </c>
      <c r="AW366" s="242" t="s">
        <v>30</v>
      </c>
      <c r="AX366" s="242" t="s">
        <v>75</v>
      </c>
      <c r="AY366" s="244" t="s">
        <v>268</v>
      </c>
    </row>
    <row r="367" spans="2:65" s="1" customFormat="1" ht="37.9" customHeight="1">
      <c r="B367" s="14"/>
      <c r="C367" s="225" t="s">
        <v>763</v>
      </c>
      <c r="D367" s="225" t="s">
        <v>271</v>
      </c>
      <c r="E367" s="226" t="s">
        <v>764</v>
      </c>
      <c r="F367" s="227" t="s">
        <v>765</v>
      </c>
      <c r="G367" s="228" t="s">
        <v>379</v>
      </c>
      <c r="H367" s="229">
        <v>4.1100000000000003</v>
      </c>
      <c r="I367" s="22"/>
      <c r="J367" s="231">
        <f>ROUND(I367*H367,2)</f>
        <v>0</v>
      </c>
      <c r="K367" s="227" t="s">
        <v>274</v>
      </c>
      <c r="L367" s="14"/>
      <c r="M367" s="232" t="s">
        <v>3</v>
      </c>
      <c r="N367" s="233" t="s">
        <v>39</v>
      </c>
      <c r="P367" s="234">
        <f>O367*H367</f>
        <v>0</v>
      </c>
      <c r="Q367" s="234">
        <v>2E-3</v>
      </c>
      <c r="R367" s="234">
        <f>Q367*H367</f>
        <v>8.2200000000000016E-3</v>
      </c>
      <c r="S367" s="234">
        <v>0</v>
      </c>
      <c r="T367" s="235">
        <f>S367*H367</f>
        <v>0</v>
      </c>
      <c r="AR367" s="236" t="s">
        <v>292</v>
      </c>
      <c r="AT367" s="236" t="s">
        <v>271</v>
      </c>
      <c r="AU367" s="236" t="s">
        <v>77</v>
      </c>
      <c r="AY367" s="4" t="s">
        <v>268</v>
      </c>
      <c r="BE367" s="237">
        <f>IF(N367="základní",J367,0)</f>
        <v>0</v>
      </c>
      <c r="BF367" s="237">
        <f>IF(N367="snížená",J367,0)</f>
        <v>0</v>
      </c>
      <c r="BG367" s="237">
        <f>IF(N367="zákl. přenesená",J367,0)</f>
        <v>0</v>
      </c>
      <c r="BH367" s="237">
        <f>IF(N367="sníž. přenesená",J367,0)</f>
        <v>0</v>
      </c>
      <c r="BI367" s="237">
        <f>IF(N367="nulová",J367,0)</f>
        <v>0</v>
      </c>
      <c r="BJ367" s="4" t="s">
        <v>75</v>
      </c>
      <c r="BK367" s="237">
        <f>ROUND(I367*H367,2)</f>
        <v>0</v>
      </c>
      <c r="BL367" s="4" t="s">
        <v>292</v>
      </c>
      <c r="BM367" s="236" t="s">
        <v>766</v>
      </c>
    </row>
    <row r="368" spans="2:65" s="1" customFormat="1">
      <c r="B368" s="14"/>
      <c r="D368" s="238" t="s">
        <v>277</v>
      </c>
      <c r="F368" s="239" t="s">
        <v>767</v>
      </c>
      <c r="L368" s="14"/>
      <c r="M368" s="240"/>
      <c r="T368" s="142"/>
      <c r="AT368" s="4" t="s">
        <v>277</v>
      </c>
      <c r="AU368" s="4" t="s">
        <v>77</v>
      </c>
    </row>
    <row r="369" spans="2:65" s="242" customFormat="1">
      <c r="B369" s="241"/>
      <c r="D369" s="243" t="s">
        <v>279</v>
      </c>
      <c r="E369" s="244" t="s">
        <v>3</v>
      </c>
      <c r="F369" s="245" t="s">
        <v>221</v>
      </c>
      <c r="H369" s="246">
        <v>4.1100000000000003</v>
      </c>
      <c r="L369" s="241"/>
      <c r="M369" s="247"/>
      <c r="T369" s="248"/>
      <c r="AT369" s="244" t="s">
        <v>279</v>
      </c>
      <c r="AU369" s="244" t="s">
        <v>77</v>
      </c>
      <c r="AV369" s="242" t="s">
        <v>77</v>
      </c>
      <c r="AW369" s="242" t="s">
        <v>30</v>
      </c>
      <c r="AX369" s="242" t="s">
        <v>75</v>
      </c>
      <c r="AY369" s="244" t="s">
        <v>268</v>
      </c>
    </row>
    <row r="370" spans="2:65" s="1" customFormat="1" ht="24.2" customHeight="1">
      <c r="B370" s="14"/>
      <c r="C370" s="225" t="s">
        <v>768</v>
      </c>
      <c r="D370" s="225" t="s">
        <v>271</v>
      </c>
      <c r="E370" s="226" t="s">
        <v>769</v>
      </c>
      <c r="F370" s="227" t="s">
        <v>770</v>
      </c>
      <c r="G370" s="228" t="s">
        <v>317</v>
      </c>
      <c r="H370" s="229">
        <v>2</v>
      </c>
      <c r="I370" s="22"/>
      <c r="J370" s="231">
        <f>ROUND(I370*H370,2)</f>
        <v>0</v>
      </c>
      <c r="K370" s="227" t="s">
        <v>303</v>
      </c>
      <c r="L370" s="14"/>
      <c r="M370" s="232" t="s">
        <v>3</v>
      </c>
      <c r="N370" s="233" t="s">
        <v>39</v>
      </c>
      <c r="P370" s="234">
        <f>O370*H370</f>
        <v>0</v>
      </c>
      <c r="Q370" s="234">
        <v>2.0000000000000001E-4</v>
      </c>
      <c r="R370" s="234">
        <f>Q370*H370</f>
        <v>4.0000000000000002E-4</v>
      </c>
      <c r="S370" s="234">
        <v>0</v>
      </c>
      <c r="T370" s="235">
        <f>S370*H370</f>
        <v>0</v>
      </c>
      <c r="AR370" s="236" t="s">
        <v>292</v>
      </c>
      <c r="AT370" s="236" t="s">
        <v>271</v>
      </c>
      <c r="AU370" s="236" t="s">
        <v>77</v>
      </c>
      <c r="AY370" s="4" t="s">
        <v>268</v>
      </c>
      <c r="BE370" s="237">
        <f>IF(N370="základní",J370,0)</f>
        <v>0</v>
      </c>
      <c r="BF370" s="237">
        <f>IF(N370="snížená",J370,0)</f>
        <v>0</v>
      </c>
      <c r="BG370" s="237">
        <f>IF(N370="zákl. přenesená",J370,0)</f>
        <v>0</v>
      </c>
      <c r="BH370" s="237">
        <f>IF(N370="sníž. přenesená",J370,0)</f>
        <v>0</v>
      </c>
      <c r="BI370" s="237">
        <f>IF(N370="nulová",J370,0)</f>
        <v>0</v>
      </c>
      <c r="BJ370" s="4" t="s">
        <v>75</v>
      </c>
      <c r="BK370" s="237">
        <f>ROUND(I370*H370,2)</f>
        <v>0</v>
      </c>
      <c r="BL370" s="4" t="s">
        <v>292</v>
      </c>
      <c r="BM370" s="236" t="s">
        <v>771</v>
      </c>
    </row>
    <row r="371" spans="2:65" s="242" customFormat="1">
      <c r="B371" s="241"/>
      <c r="D371" s="243" t="s">
        <v>279</v>
      </c>
      <c r="E371" s="244" t="s">
        <v>3</v>
      </c>
      <c r="F371" s="245" t="s">
        <v>772</v>
      </c>
      <c r="H371" s="246">
        <v>2</v>
      </c>
      <c r="L371" s="241"/>
      <c r="M371" s="247"/>
      <c r="T371" s="248"/>
      <c r="AT371" s="244" t="s">
        <v>279</v>
      </c>
      <c r="AU371" s="244" t="s">
        <v>77</v>
      </c>
      <c r="AV371" s="242" t="s">
        <v>77</v>
      </c>
      <c r="AW371" s="242" t="s">
        <v>30</v>
      </c>
      <c r="AX371" s="242" t="s">
        <v>75</v>
      </c>
      <c r="AY371" s="244" t="s">
        <v>268</v>
      </c>
    </row>
    <row r="372" spans="2:65" s="1" customFormat="1" ht="16.5" customHeight="1">
      <c r="B372" s="14"/>
      <c r="C372" s="262" t="s">
        <v>773</v>
      </c>
      <c r="D372" s="262" t="s">
        <v>383</v>
      </c>
      <c r="E372" s="263" t="s">
        <v>774</v>
      </c>
      <c r="F372" s="264" t="s">
        <v>775</v>
      </c>
      <c r="G372" s="265" t="s">
        <v>317</v>
      </c>
      <c r="H372" s="266">
        <v>1</v>
      </c>
      <c r="I372" s="24"/>
      <c r="J372" s="268">
        <f>ROUND(I372*H372,2)</f>
        <v>0</v>
      </c>
      <c r="K372" s="264" t="s">
        <v>303</v>
      </c>
      <c r="L372" s="269"/>
      <c r="M372" s="270" t="s">
        <v>3</v>
      </c>
      <c r="N372" s="271" t="s">
        <v>39</v>
      </c>
      <c r="P372" s="234">
        <f>O372*H372</f>
        <v>0</v>
      </c>
      <c r="Q372" s="234">
        <v>0</v>
      </c>
      <c r="R372" s="234">
        <f>Q372*H372</f>
        <v>0</v>
      </c>
      <c r="S372" s="234">
        <v>0</v>
      </c>
      <c r="T372" s="235">
        <f>S372*H372</f>
        <v>0</v>
      </c>
      <c r="AR372" s="236" t="s">
        <v>470</v>
      </c>
      <c r="AT372" s="236" t="s">
        <v>383</v>
      </c>
      <c r="AU372" s="236" t="s">
        <v>77</v>
      </c>
      <c r="AY372" s="4" t="s">
        <v>268</v>
      </c>
      <c r="BE372" s="237">
        <f>IF(N372="základní",J372,0)</f>
        <v>0</v>
      </c>
      <c r="BF372" s="237">
        <f>IF(N372="snížená",J372,0)</f>
        <v>0</v>
      </c>
      <c r="BG372" s="237">
        <f>IF(N372="zákl. přenesená",J372,0)</f>
        <v>0</v>
      </c>
      <c r="BH372" s="237">
        <f>IF(N372="sníž. přenesená",J372,0)</f>
        <v>0</v>
      </c>
      <c r="BI372" s="237">
        <f>IF(N372="nulová",J372,0)</f>
        <v>0</v>
      </c>
      <c r="BJ372" s="4" t="s">
        <v>75</v>
      </c>
      <c r="BK372" s="237">
        <f>ROUND(I372*H372,2)</f>
        <v>0</v>
      </c>
      <c r="BL372" s="4" t="s">
        <v>292</v>
      </c>
      <c r="BM372" s="236" t="s">
        <v>776</v>
      </c>
    </row>
    <row r="373" spans="2:65" s="1" customFormat="1" ht="16.5" customHeight="1">
      <c r="B373" s="14"/>
      <c r="C373" s="262" t="s">
        <v>777</v>
      </c>
      <c r="D373" s="262" t="s">
        <v>383</v>
      </c>
      <c r="E373" s="263" t="s">
        <v>778</v>
      </c>
      <c r="F373" s="264" t="s">
        <v>779</v>
      </c>
      <c r="G373" s="265" t="s">
        <v>317</v>
      </c>
      <c r="H373" s="266">
        <v>1</v>
      </c>
      <c r="I373" s="24"/>
      <c r="J373" s="268">
        <f>ROUND(I373*H373,2)</f>
        <v>0</v>
      </c>
      <c r="K373" s="264" t="s">
        <v>303</v>
      </c>
      <c r="L373" s="269"/>
      <c r="M373" s="270" t="s">
        <v>3</v>
      </c>
      <c r="N373" s="271" t="s">
        <v>39</v>
      </c>
      <c r="P373" s="234">
        <f>O373*H373</f>
        <v>0</v>
      </c>
      <c r="Q373" s="234">
        <v>0</v>
      </c>
      <c r="R373" s="234">
        <f>Q373*H373</f>
        <v>0</v>
      </c>
      <c r="S373" s="234">
        <v>0</v>
      </c>
      <c r="T373" s="235">
        <f>S373*H373</f>
        <v>0</v>
      </c>
      <c r="AR373" s="236" t="s">
        <v>470</v>
      </c>
      <c r="AT373" s="236" t="s">
        <v>383</v>
      </c>
      <c r="AU373" s="236" t="s">
        <v>77</v>
      </c>
      <c r="AY373" s="4" t="s">
        <v>268</v>
      </c>
      <c r="BE373" s="237">
        <f>IF(N373="základní",J373,0)</f>
        <v>0</v>
      </c>
      <c r="BF373" s="237">
        <f>IF(N373="snížená",J373,0)</f>
        <v>0</v>
      </c>
      <c r="BG373" s="237">
        <f>IF(N373="zákl. přenesená",J373,0)</f>
        <v>0</v>
      </c>
      <c r="BH373" s="237">
        <f>IF(N373="sníž. přenesená",J373,0)</f>
        <v>0</v>
      </c>
      <c r="BI373" s="237">
        <f>IF(N373="nulová",J373,0)</f>
        <v>0</v>
      </c>
      <c r="BJ373" s="4" t="s">
        <v>75</v>
      </c>
      <c r="BK373" s="237">
        <f>ROUND(I373*H373,2)</f>
        <v>0</v>
      </c>
      <c r="BL373" s="4" t="s">
        <v>292</v>
      </c>
      <c r="BM373" s="236" t="s">
        <v>780</v>
      </c>
    </row>
    <row r="374" spans="2:65" s="1" customFormat="1" ht="33" customHeight="1">
      <c r="B374" s="14"/>
      <c r="C374" s="262" t="s">
        <v>781</v>
      </c>
      <c r="D374" s="262" t="s">
        <v>383</v>
      </c>
      <c r="E374" s="263" t="s">
        <v>726</v>
      </c>
      <c r="F374" s="264" t="s">
        <v>727</v>
      </c>
      <c r="G374" s="265" t="s">
        <v>184</v>
      </c>
      <c r="H374" s="266">
        <v>2.0550000000000002</v>
      </c>
      <c r="I374" s="24"/>
      <c r="J374" s="268">
        <f>ROUND(I374*H374,2)</f>
        <v>0</v>
      </c>
      <c r="K374" s="264" t="s">
        <v>274</v>
      </c>
      <c r="L374" s="269"/>
      <c r="M374" s="270" t="s">
        <v>3</v>
      </c>
      <c r="N374" s="271" t="s">
        <v>39</v>
      </c>
      <c r="P374" s="234">
        <f>O374*H374</f>
        <v>0</v>
      </c>
      <c r="Q374" s="234">
        <v>1.4290000000000001E-2</v>
      </c>
      <c r="R374" s="234">
        <f>Q374*H374</f>
        <v>2.9365950000000005E-2</v>
      </c>
      <c r="S374" s="234">
        <v>0</v>
      </c>
      <c r="T374" s="235">
        <f>S374*H374</f>
        <v>0</v>
      </c>
      <c r="AR374" s="236" t="s">
        <v>470</v>
      </c>
      <c r="AT374" s="236" t="s">
        <v>383</v>
      </c>
      <c r="AU374" s="236" t="s">
        <v>77</v>
      </c>
      <c r="AY374" s="4" t="s">
        <v>268</v>
      </c>
      <c r="BE374" s="237">
        <f>IF(N374="základní",J374,0)</f>
        <v>0</v>
      </c>
      <c r="BF374" s="237">
        <f>IF(N374="snížená",J374,0)</f>
        <v>0</v>
      </c>
      <c r="BG374" s="237">
        <f>IF(N374="zákl. přenesená",J374,0)</f>
        <v>0</v>
      </c>
      <c r="BH374" s="237">
        <f>IF(N374="sníž. přenesená",J374,0)</f>
        <v>0</v>
      </c>
      <c r="BI374" s="237">
        <f>IF(N374="nulová",J374,0)</f>
        <v>0</v>
      </c>
      <c r="BJ374" s="4" t="s">
        <v>75</v>
      </c>
      <c r="BK374" s="237">
        <f>ROUND(I374*H374,2)</f>
        <v>0</v>
      </c>
      <c r="BL374" s="4" t="s">
        <v>292</v>
      </c>
      <c r="BM374" s="236" t="s">
        <v>782</v>
      </c>
    </row>
    <row r="375" spans="2:65" s="242" customFormat="1">
      <c r="B375" s="241"/>
      <c r="D375" s="243" t="s">
        <v>279</v>
      </c>
      <c r="F375" s="245" t="s">
        <v>783</v>
      </c>
      <c r="H375" s="246">
        <v>2.0550000000000002</v>
      </c>
      <c r="L375" s="241"/>
      <c r="M375" s="247"/>
      <c r="T375" s="248"/>
      <c r="AT375" s="244" t="s">
        <v>279</v>
      </c>
      <c r="AU375" s="244" t="s">
        <v>77</v>
      </c>
      <c r="AV375" s="242" t="s">
        <v>77</v>
      </c>
      <c r="AW375" s="242" t="s">
        <v>4</v>
      </c>
      <c r="AX375" s="242" t="s">
        <v>75</v>
      </c>
      <c r="AY375" s="244" t="s">
        <v>268</v>
      </c>
    </row>
    <row r="376" spans="2:65" s="1" customFormat="1" ht="55.5" customHeight="1">
      <c r="B376" s="14"/>
      <c r="C376" s="225" t="s">
        <v>784</v>
      </c>
      <c r="D376" s="225" t="s">
        <v>271</v>
      </c>
      <c r="E376" s="226" t="s">
        <v>785</v>
      </c>
      <c r="F376" s="227" t="s">
        <v>786</v>
      </c>
      <c r="G376" s="228" t="s">
        <v>353</v>
      </c>
      <c r="H376" s="229">
        <v>1.1080000000000001</v>
      </c>
      <c r="I376" s="22"/>
      <c r="J376" s="231">
        <f>ROUND(I376*H376,2)</f>
        <v>0</v>
      </c>
      <c r="K376" s="227" t="s">
        <v>274</v>
      </c>
      <c r="L376" s="14"/>
      <c r="M376" s="232" t="s">
        <v>3</v>
      </c>
      <c r="N376" s="233" t="s">
        <v>39</v>
      </c>
      <c r="P376" s="234">
        <f>O376*H376</f>
        <v>0</v>
      </c>
      <c r="Q376" s="234">
        <v>0</v>
      </c>
      <c r="R376" s="234">
        <f>Q376*H376</f>
        <v>0</v>
      </c>
      <c r="S376" s="234">
        <v>0</v>
      </c>
      <c r="T376" s="235">
        <f>S376*H376</f>
        <v>0</v>
      </c>
      <c r="AR376" s="236" t="s">
        <v>292</v>
      </c>
      <c r="AT376" s="236" t="s">
        <v>271</v>
      </c>
      <c r="AU376" s="236" t="s">
        <v>77</v>
      </c>
      <c r="AY376" s="4" t="s">
        <v>268</v>
      </c>
      <c r="BE376" s="237">
        <f>IF(N376="základní",J376,0)</f>
        <v>0</v>
      </c>
      <c r="BF376" s="237">
        <f>IF(N376="snížená",J376,0)</f>
        <v>0</v>
      </c>
      <c r="BG376" s="237">
        <f>IF(N376="zákl. přenesená",J376,0)</f>
        <v>0</v>
      </c>
      <c r="BH376" s="237">
        <f>IF(N376="sníž. přenesená",J376,0)</f>
        <v>0</v>
      </c>
      <c r="BI376" s="237">
        <f>IF(N376="nulová",J376,0)</f>
        <v>0</v>
      </c>
      <c r="BJ376" s="4" t="s">
        <v>75</v>
      </c>
      <c r="BK376" s="237">
        <f>ROUND(I376*H376,2)</f>
        <v>0</v>
      </c>
      <c r="BL376" s="4" t="s">
        <v>292</v>
      </c>
      <c r="BM376" s="236" t="s">
        <v>787</v>
      </c>
    </row>
    <row r="377" spans="2:65" s="1" customFormat="1">
      <c r="B377" s="14"/>
      <c r="D377" s="238" t="s">
        <v>277</v>
      </c>
      <c r="F377" s="239" t="s">
        <v>788</v>
      </c>
      <c r="L377" s="14"/>
      <c r="M377" s="240"/>
      <c r="T377" s="142"/>
      <c r="AT377" s="4" t="s">
        <v>277</v>
      </c>
      <c r="AU377" s="4" t="s">
        <v>77</v>
      </c>
    </row>
    <row r="378" spans="2:65" s="214" customFormat="1" ht="22.9" customHeight="1">
      <c r="B378" s="213"/>
      <c r="D378" s="215" t="s">
        <v>67</v>
      </c>
      <c r="E378" s="223" t="s">
        <v>789</v>
      </c>
      <c r="F378" s="223" t="s">
        <v>790</v>
      </c>
      <c r="J378" s="224">
        <f>BK378</f>
        <v>0</v>
      </c>
      <c r="L378" s="213"/>
      <c r="M378" s="218"/>
      <c r="P378" s="219">
        <f>SUM(P379:P399)</f>
        <v>0</v>
      </c>
      <c r="R378" s="219">
        <f>SUM(R379:R399)</f>
        <v>2.4728501E-2</v>
      </c>
      <c r="T378" s="220">
        <f>SUM(T379:T399)</f>
        <v>1.3475400000000002E-3</v>
      </c>
      <c r="AR378" s="215" t="s">
        <v>77</v>
      </c>
      <c r="AT378" s="221" t="s">
        <v>67</v>
      </c>
      <c r="AU378" s="221" t="s">
        <v>75</v>
      </c>
      <c r="AY378" s="215" t="s">
        <v>268</v>
      </c>
      <c r="BK378" s="222">
        <f>SUM(BK379:BK399)</f>
        <v>0</v>
      </c>
    </row>
    <row r="379" spans="2:65" s="1" customFormat="1" ht="24.2" customHeight="1">
      <c r="B379" s="14"/>
      <c r="C379" s="225" t="s">
        <v>791</v>
      </c>
      <c r="D379" s="225" t="s">
        <v>271</v>
      </c>
      <c r="E379" s="226" t="s">
        <v>792</v>
      </c>
      <c r="F379" s="227" t="s">
        <v>793</v>
      </c>
      <c r="G379" s="228" t="s">
        <v>184</v>
      </c>
      <c r="H379" s="229">
        <v>49.156999999999996</v>
      </c>
      <c r="I379" s="22"/>
      <c r="J379" s="231">
        <f>ROUND(I379*H379,2)</f>
        <v>0</v>
      </c>
      <c r="K379" s="227" t="s">
        <v>274</v>
      </c>
      <c r="L379" s="14"/>
      <c r="M379" s="232" t="s">
        <v>3</v>
      </c>
      <c r="N379" s="233" t="s">
        <v>39</v>
      </c>
      <c r="P379" s="234">
        <f>O379*H379</f>
        <v>0</v>
      </c>
      <c r="Q379" s="234">
        <v>0</v>
      </c>
      <c r="R379" s="234">
        <f>Q379*H379</f>
        <v>0</v>
      </c>
      <c r="S379" s="234">
        <v>0</v>
      </c>
      <c r="T379" s="235">
        <f>S379*H379</f>
        <v>0</v>
      </c>
      <c r="AR379" s="236" t="s">
        <v>292</v>
      </c>
      <c r="AT379" s="236" t="s">
        <v>271</v>
      </c>
      <c r="AU379" s="236" t="s">
        <v>77</v>
      </c>
      <c r="AY379" s="4" t="s">
        <v>268</v>
      </c>
      <c r="BE379" s="237">
        <f>IF(N379="základní",J379,0)</f>
        <v>0</v>
      </c>
      <c r="BF379" s="237">
        <f>IF(N379="snížená",J379,0)</f>
        <v>0</v>
      </c>
      <c r="BG379" s="237">
        <f>IF(N379="zákl. přenesená",J379,0)</f>
        <v>0</v>
      </c>
      <c r="BH379" s="237">
        <f>IF(N379="sníž. přenesená",J379,0)</f>
        <v>0</v>
      </c>
      <c r="BI379" s="237">
        <f>IF(N379="nulová",J379,0)</f>
        <v>0</v>
      </c>
      <c r="BJ379" s="4" t="s">
        <v>75</v>
      </c>
      <c r="BK379" s="237">
        <f>ROUND(I379*H379,2)</f>
        <v>0</v>
      </c>
      <c r="BL379" s="4" t="s">
        <v>292</v>
      </c>
      <c r="BM379" s="236" t="s">
        <v>794</v>
      </c>
    </row>
    <row r="380" spans="2:65" s="1" customFormat="1">
      <c r="B380" s="14"/>
      <c r="D380" s="238" t="s">
        <v>277</v>
      </c>
      <c r="F380" s="239" t="s">
        <v>795</v>
      </c>
      <c r="L380" s="14"/>
      <c r="M380" s="240"/>
      <c r="T380" s="142"/>
      <c r="AT380" s="4" t="s">
        <v>277</v>
      </c>
      <c r="AU380" s="4" t="s">
        <v>77</v>
      </c>
    </row>
    <row r="381" spans="2:65" s="242" customFormat="1">
      <c r="B381" s="241"/>
      <c r="D381" s="243" t="s">
        <v>279</v>
      </c>
      <c r="E381" s="244" t="s">
        <v>3</v>
      </c>
      <c r="F381" s="245" t="s">
        <v>191</v>
      </c>
      <c r="H381" s="246">
        <v>17.52</v>
      </c>
      <c r="L381" s="241"/>
      <c r="M381" s="247"/>
      <c r="T381" s="248"/>
      <c r="AT381" s="244" t="s">
        <v>279</v>
      </c>
      <c r="AU381" s="244" t="s">
        <v>77</v>
      </c>
      <c r="AV381" s="242" t="s">
        <v>77</v>
      </c>
      <c r="AW381" s="242" t="s">
        <v>30</v>
      </c>
      <c r="AX381" s="242" t="s">
        <v>68</v>
      </c>
      <c r="AY381" s="244" t="s">
        <v>268</v>
      </c>
    </row>
    <row r="382" spans="2:65" s="242" customFormat="1">
      <c r="B382" s="241"/>
      <c r="D382" s="243" t="s">
        <v>279</v>
      </c>
      <c r="E382" s="244" t="s">
        <v>3</v>
      </c>
      <c r="F382" s="245" t="s">
        <v>796</v>
      </c>
      <c r="H382" s="246">
        <v>11.637</v>
      </c>
      <c r="L382" s="241"/>
      <c r="M382" s="247"/>
      <c r="T382" s="248"/>
      <c r="AT382" s="244" t="s">
        <v>279</v>
      </c>
      <c r="AU382" s="244" t="s">
        <v>77</v>
      </c>
      <c r="AV382" s="242" t="s">
        <v>77</v>
      </c>
      <c r="AW382" s="242" t="s">
        <v>30</v>
      </c>
      <c r="AX382" s="242" t="s">
        <v>68</v>
      </c>
      <c r="AY382" s="244" t="s">
        <v>268</v>
      </c>
    </row>
    <row r="383" spans="2:65" s="242" customFormat="1">
      <c r="B383" s="241"/>
      <c r="D383" s="243" t="s">
        <v>279</v>
      </c>
      <c r="E383" s="244" t="s">
        <v>3</v>
      </c>
      <c r="F383" s="245" t="s">
        <v>797</v>
      </c>
      <c r="H383" s="246">
        <v>20</v>
      </c>
      <c r="L383" s="241"/>
      <c r="M383" s="247"/>
      <c r="T383" s="248"/>
      <c r="AT383" s="244" t="s">
        <v>279</v>
      </c>
      <c r="AU383" s="244" t="s">
        <v>77</v>
      </c>
      <c r="AV383" s="242" t="s">
        <v>77</v>
      </c>
      <c r="AW383" s="242" t="s">
        <v>30</v>
      </c>
      <c r="AX383" s="242" t="s">
        <v>68</v>
      </c>
      <c r="AY383" s="244" t="s">
        <v>268</v>
      </c>
    </row>
    <row r="384" spans="2:65" s="250" customFormat="1">
      <c r="B384" s="249"/>
      <c r="D384" s="243" t="s">
        <v>279</v>
      </c>
      <c r="E384" s="251" t="s">
        <v>3</v>
      </c>
      <c r="F384" s="252" t="s">
        <v>298</v>
      </c>
      <c r="H384" s="253">
        <v>49.156999999999996</v>
      </c>
      <c r="L384" s="249"/>
      <c r="M384" s="254"/>
      <c r="T384" s="255"/>
      <c r="AT384" s="251" t="s">
        <v>279</v>
      </c>
      <c r="AU384" s="251" t="s">
        <v>77</v>
      </c>
      <c r="AV384" s="250" t="s">
        <v>275</v>
      </c>
      <c r="AW384" s="250" t="s">
        <v>30</v>
      </c>
      <c r="AX384" s="250" t="s">
        <v>75</v>
      </c>
      <c r="AY384" s="251" t="s">
        <v>268</v>
      </c>
    </row>
    <row r="385" spans="2:65" s="1" customFormat="1" ht="24.2" customHeight="1">
      <c r="B385" s="14"/>
      <c r="C385" s="225" t="s">
        <v>798</v>
      </c>
      <c r="D385" s="225" t="s">
        <v>271</v>
      </c>
      <c r="E385" s="226" t="s">
        <v>799</v>
      </c>
      <c r="F385" s="227" t="s">
        <v>800</v>
      </c>
      <c r="G385" s="228" t="s">
        <v>184</v>
      </c>
      <c r="H385" s="229">
        <v>18.638000000000002</v>
      </c>
      <c r="I385" s="22"/>
      <c r="J385" s="231">
        <f>ROUND(I385*H385,2)</f>
        <v>0</v>
      </c>
      <c r="K385" s="227" t="s">
        <v>274</v>
      </c>
      <c r="L385" s="14"/>
      <c r="M385" s="232" t="s">
        <v>3</v>
      </c>
      <c r="N385" s="233" t="s">
        <v>39</v>
      </c>
      <c r="P385" s="234">
        <f>O385*H385</f>
        <v>0</v>
      </c>
      <c r="Q385" s="234">
        <v>0</v>
      </c>
      <c r="R385" s="234">
        <f>Q385*H385</f>
        <v>0</v>
      </c>
      <c r="S385" s="234">
        <v>3.0000000000000001E-5</v>
      </c>
      <c r="T385" s="235">
        <f>S385*H385</f>
        <v>5.5914000000000007E-4</v>
      </c>
      <c r="AR385" s="236" t="s">
        <v>292</v>
      </c>
      <c r="AT385" s="236" t="s">
        <v>271</v>
      </c>
      <c r="AU385" s="236" t="s">
        <v>77</v>
      </c>
      <c r="AY385" s="4" t="s">
        <v>268</v>
      </c>
      <c r="BE385" s="237">
        <f>IF(N385="základní",J385,0)</f>
        <v>0</v>
      </c>
      <c r="BF385" s="237">
        <f>IF(N385="snížená",J385,0)</f>
        <v>0</v>
      </c>
      <c r="BG385" s="237">
        <f>IF(N385="zákl. přenesená",J385,0)</f>
        <v>0</v>
      </c>
      <c r="BH385" s="237">
        <f>IF(N385="sníž. přenesená",J385,0)</f>
        <v>0</v>
      </c>
      <c r="BI385" s="237">
        <f>IF(N385="nulová",J385,0)</f>
        <v>0</v>
      </c>
      <c r="BJ385" s="4" t="s">
        <v>75</v>
      </c>
      <c r="BK385" s="237">
        <f>ROUND(I385*H385,2)</f>
        <v>0</v>
      </c>
      <c r="BL385" s="4" t="s">
        <v>292</v>
      </c>
      <c r="BM385" s="236" t="s">
        <v>801</v>
      </c>
    </row>
    <row r="386" spans="2:65" s="1" customFormat="1">
      <c r="B386" s="14"/>
      <c r="D386" s="238" t="s">
        <v>277</v>
      </c>
      <c r="F386" s="239" t="s">
        <v>802</v>
      </c>
      <c r="L386" s="14"/>
      <c r="M386" s="240"/>
      <c r="T386" s="142"/>
      <c r="AT386" s="4" t="s">
        <v>277</v>
      </c>
      <c r="AU386" s="4" t="s">
        <v>77</v>
      </c>
    </row>
    <row r="387" spans="2:65" s="242" customFormat="1">
      <c r="B387" s="241"/>
      <c r="D387" s="243" t="s">
        <v>279</v>
      </c>
      <c r="E387" s="244" t="s">
        <v>3</v>
      </c>
      <c r="F387" s="245" t="s">
        <v>182</v>
      </c>
      <c r="H387" s="246">
        <v>18.638000000000002</v>
      </c>
      <c r="L387" s="241"/>
      <c r="M387" s="247"/>
      <c r="T387" s="248"/>
      <c r="AT387" s="244" t="s">
        <v>279</v>
      </c>
      <c r="AU387" s="244" t="s">
        <v>77</v>
      </c>
      <c r="AV387" s="242" t="s">
        <v>77</v>
      </c>
      <c r="AW387" s="242" t="s">
        <v>30</v>
      </c>
      <c r="AX387" s="242" t="s">
        <v>75</v>
      </c>
      <c r="AY387" s="244" t="s">
        <v>268</v>
      </c>
    </row>
    <row r="388" spans="2:65" s="1" customFormat="1" ht="16.5" customHeight="1">
      <c r="B388" s="14"/>
      <c r="C388" s="262" t="s">
        <v>493</v>
      </c>
      <c r="D388" s="262" t="s">
        <v>383</v>
      </c>
      <c r="E388" s="263" t="s">
        <v>803</v>
      </c>
      <c r="F388" s="264" t="s">
        <v>804</v>
      </c>
      <c r="G388" s="265" t="s">
        <v>184</v>
      </c>
      <c r="H388" s="266">
        <v>20.501999999999999</v>
      </c>
      <c r="I388" s="24"/>
      <c r="J388" s="268">
        <f>ROUND(I388*H388,2)</f>
        <v>0</v>
      </c>
      <c r="K388" s="264" t="s">
        <v>274</v>
      </c>
      <c r="L388" s="269"/>
      <c r="M388" s="270" t="s">
        <v>3</v>
      </c>
      <c r="N388" s="271" t="s">
        <v>39</v>
      </c>
      <c r="P388" s="234">
        <f>O388*H388</f>
        <v>0</v>
      </c>
      <c r="Q388" s="234">
        <v>1.0000000000000001E-5</v>
      </c>
      <c r="R388" s="234">
        <f>Q388*H388</f>
        <v>2.0502000000000001E-4</v>
      </c>
      <c r="S388" s="234">
        <v>0</v>
      </c>
      <c r="T388" s="235">
        <f>S388*H388</f>
        <v>0</v>
      </c>
      <c r="AR388" s="236" t="s">
        <v>470</v>
      </c>
      <c r="AT388" s="236" t="s">
        <v>383</v>
      </c>
      <c r="AU388" s="236" t="s">
        <v>77</v>
      </c>
      <c r="AY388" s="4" t="s">
        <v>268</v>
      </c>
      <c r="BE388" s="237">
        <f>IF(N388="základní",J388,0)</f>
        <v>0</v>
      </c>
      <c r="BF388" s="237">
        <f>IF(N388="snížená",J388,0)</f>
        <v>0</v>
      </c>
      <c r="BG388" s="237">
        <f>IF(N388="zákl. přenesená",J388,0)</f>
        <v>0</v>
      </c>
      <c r="BH388" s="237">
        <f>IF(N388="sníž. přenesená",J388,0)</f>
        <v>0</v>
      </c>
      <c r="BI388" s="237">
        <f>IF(N388="nulová",J388,0)</f>
        <v>0</v>
      </c>
      <c r="BJ388" s="4" t="s">
        <v>75</v>
      </c>
      <c r="BK388" s="237">
        <f>ROUND(I388*H388,2)</f>
        <v>0</v>
      </c>
      <c r="BL388" s="4" t="s">
        <v>292</v>
      </c>
      <c r="BM388" s="236" t="s">
        <v>805</v>
      </c>
    </row>
    <row r="389" spans="2:65" s="242" customFormat="1">
      <c r="B389" s="241"/>
      <c r="D389" s="243" t="s">
        <v>279</v>
      </c>
      <c r="F389" s="245" t="s">
        <v>674</v>
      </c>
      <c r="H389" s="246">
        <v>20.501999999999999</v>
      </c>
      <c r="L389" s="241"/>
      <c r="M389" s="247"/>
      <c r="T389" s="248"/>
      <c r="AT389" s="244" t="s">
        <v>279</v>
      </c>
      <c r="AU389" s="244" t="s">
        <v>77</v>
      </c>
      <c r="AV389" s="242" t="s">
        <v>77</v>
      </c>
      <c r="AW389" s="242" t="s">
        <v>4</v>
      </c>
      <c r="AX389" s="242" t="s">
        <v>75</v>
      </c>
      <c r="AY389" s="244" t="s">
        <v>268</v>
      </c>
    </row>
    <row r="390" spans="2:65" s="1" customFormat="1" ht="55.5" customHeight="1">
      <c r="B390" s="14"/>
      <c r="C390" s="225" t="s">
        <v>806</v>
      </c>
      <c r="D390" s="225" t="s">
        <v>271</v>
      </c>
      <c r="E390" s="226" t="s">
        <v>807</v>
      </c>
      <c r="F390" s="227" t="s">
        <v>808</v>
      </c>
      <c r="G390" s="228" t="s">
        <v>184</v>
      </c>
      <c r="H390" s="229">
        <v>26.28</v>
      </c>
      <c r="I390" s="22"/>
      <c r="J390" s="231">
        <f>ROUND(I390*H390,2)</f>
        <v>0</v>
      </c>
      <c r="K390" s="227" t="s">
        <v>274</v>
      </c>
      <c r="L390" s="14"/>
      <c r="M390" s="232" t="s">
        <v>3</v>
      </c>
      <c r="N390" s="233" t="s">
        <v>39</v>
      </c>
      <c r="P390" s="234">
        <f>O390*H390</f>
        <v>0</v>
      </c>
      <c r="Q390" s="234">
        <v>0</v>
      </c>
      <c r="R390" s="234">
        <f>Q390*H390</f>
        <v>0</v>
      </c>
      <c r="S390" s="234">
        <v>3.0000000000000001E-5</v>
      </c>
      <c r="T390" s="235">
        <f>S390*H390</f>
        <v>7.8840000000000008E-4</v>
      </c>
      <c r="AR390" s="236" t="s">
        <v>292</v>
      </c>
      <c r="AT390" s="236" t="s">
        <v>271</v>
      </c>
      <c r="AU390" s="236" t="s">
        <v>77</v>
      </c>
      <c r="AY390" s="4" t="s">
        <v>268</v>
      </c>
      <c r="BE390" s="237">
        <f>IF(N390="základní",J390,0)</f>
        <v>0</v>
      </c>
      <c r="BF390" s="237">
        <f>IF(N390="snížená",J390,0)</f>
        <v>0</v>
      </c>
      <c r="BG390" s="237">
        <f>IF(N390="zákl. přenesená",J390,0)</f>
        <v>0</v>
      </c>
      <c r="BH390" s="237">
        <f>IF(N390="sníž. přenesená",J390,0)</f>
        <v>0</v>
      </c>
      <c r="BI390" s="237">
        <f>IF(N390="nulová",J390,0)</f>
        <v>0</v>
      </c>
      <c r="BJ390" s="4" t="s">
        <v>75</v>
      </c>
      <c r="BK390" s="237">
        <f>ROUND(I390*H390,2)</f>
        <v>0</v>
      </c>
      <c r="BL390" s="4" t="s">
        <v>292</v>
      </c>
      <c r="BM390" s="236" t="s">
        <v>809</v>
      </c>
    </row>
    <row r="391" spans="2:65" s="1" customFormat="1">
      <c r="B391" s="14"/>
      <c r="D391" s="238" t="s">
        <v>277</v>
      </c>
      <c r="F391" s="239" t="s">
        <v>810</v>
      </c>
      <c r="L391" s="14"/>
      <c r="M391" s="240"/>
      <c r="T391" s="142"/>
      <c r="AT391" s="4" t="s">
        <v>277</v>
      </c>
      <c r="AU391" s="4" t="s">
        <v>77</v>
      </c>
    </row>
    <row r="392" spans="2:65" s="257" customFormat="1">
      <c r="B392" s="256"/>
      <c r="D392" s="243" t="s">
        <v>279</v>
      </c>
      <c r="E392" s="258" t="s">
        <v>3</v>
      </c>
      <c r="F392" s="259" t="s">
        <v>811</v>
      </c>
      <c r="H392" s="258" t="s">
        <v>3</v>
      </c>
      <c r="L392" s="256"/>
      <c r="M392" s="260"/>
      <c r="T392" s="261"/>
      <c r="AT392" s="258" t="s">
        <v>279</v>
      </c>
      <c r="AU392" s="258" t="s">
        <v>77</v>
      </c>
      <c r="AV392" s="257" t="s">
        <v>75</v>
      </c>
      <c r="AW392" s="257" t="s">
        <v>30</v>
      </c>
      <c r="AX392" s="257" t="s">
        <v>68</v>
      </c>
      <c r="AY392" s="258" t="s">
        <v>268</v>
      </c>
    </row>
    <row r="393" spans="2:65" s="242" customFormat="1">
      <c r="B393" s="241"/>
      <c r="D393" s="243" t="s">
        <v>279</v>
      </c>
      <c r="E393" s="244" t="s">
        <v>3</v>
      </c>
      <c r="F393" s="245" t="s">
        <v>812</v>
      </c>
      <c r="H393" s="246">
        <v>26.28</v>
      </c>
      <c r="L393" s="241"/>
      <c r="M393" s="247"/>
      <c r="T393" s="248"/>
      <c r="AT393" s="244" t="s">
        <v>279</v>
      </c>
      <c r="AU393" s="244" t="s">
        <v>77</v>
      </c>
      <c r="AV393" s="242" t="s">
        <v>77</v>
      </c>
      <c r="AW393" s="242" t="s">
        <v>30</v>
      </c>
      <c r="AX393" s="242" t="s">
        <v>75</v>
      </c>
      <c r="AY393" s="244" t="s">
        <v>268</v>
      </c>
    </row>
    <row r="394" spans="2:65" s="1" customFormat="1" ht="16.5" customHeight="1">
      <c r="B394" s="14"/>
      <c r="C394" s="262" t="s">
        <v>813</v>
      </c>
      <c r="D394" s="262" t="s">
        <v>383</v>
      </c>
      <c r="E394" s="263" t="s">
        <v>803</v>
      </c>
      <c r="F394" s="264" t="s">
        <v>804</v>
      </c>
      <c r="G394" s="265" t="s">
        <v>184</v>
      </c>
      <c r="H394" s="266">
        <v>28.908000000000001</v>
      </c>
      <c r="I394" s="24"/>
      <c r="J394" s="268">
        <f>ROUND(I394*H394,2)</f>
        <v>0</v>
      </c>
      <c r="K394" s="264" t="s">
        <v>274</v>
      </c>
      <c r="L394" s="269"/>
      <c r="M394" s="270" t="s">
        <v>3</v>
      </c>
      <c r="N394" s="271" t="s">
        <v>39</v>
      </c>
      <c r="P394" s="234">
        <f>O394*H394</f>
        <v>0</v>
      </c>
      <c r="Q394" s="234">
        <v>1.0000000000000001E-5</v>
      </c>
      <c r="R394" s="234">
        <f>Q394*H394</f>
        <v>2.8908000000000004E-4</v>
      </c>
      <c r="S394" s="234">
        <v>0</v>
      </c>
      <c r="T394" s="235">
        <f>S394*H394</f>
        <v>0</v>
      </c>
      <c r="AR394" s="236" t="s">
        <v>470</v>
      </c>
      <c r="AT394" s="236" t="s">
        <v>383</v>
      </c>
      <c r="AU394" s="236" t="s">
        <v>77</v>
      </c>
      <c r="AY394" s="4" t="s">
        <v>268</v>
      </c>
      <c r="BE394" s="237">
        <f>IF(N394="základní",J394,0)</f>
        <v>0</v>
      </c>
      <c r="BF394" s="237">
        <f>IF(N394="snížená",J394,0)</f>
        <v>0</v>
      </c>
      <c r="BG394" s="237">
        <f>IF(N394="zákl. přenesená",J394,0)</f>
        <v>0</v>
      </c>
      <c r="BH394" s="237">
        <f>IF(N394="sníž. přenesená",J394,0)</f>
        <v>0</v>
      </c>
      <c r="BI394" s="237">
        <f>IF(N394="nulová",J394,0)</f>
        <v>0</v>
      </c>
      <c r="BJ394" s="4" t="s">
        <v>75</v>
      </c>
      <c r="BK394" s="237">
        <f>ROUND(I394*H394,2)</f>
        <v>0</v>
      </c>
      <c r="BL394" s="4" t="s">
        <v>292</v>
      </c>
      <c r="BM394" s="236" t="s">
        <v>814</v>
      </c>
    </row>
    <row r="395" spans="2:65" s="242" customFormat="1">
      <c r="B395" s="241"/>
      <c r="D395" s="243" t="s">
        <v>279</v>
      </c>
      <c r="F395" s="245" t="s">
        <v>815</v>
      </c>
      <c r="H395" s="246">
        <v>28.908000000000001</v>
      </c>
      <c r="L395" s="241"/>
      <c r="M395" s="247"/>
      <c r="T395" s="248"/>
      <c r="AT395" s="244" t="s">
        <v>279</v>
      </c>
      <c r="AU395" s="244" t="s">
        <v>77</v>
      </c>
      <c r="AV395" s="242" t="s">
        <v>77</v>
      </c>
      <c r="AW395" s="242" t="s">
        <v>4</v>
      </c>
      <c r="AX395" s="242" t="s">
        <v>75</v>
      </c>
      <c r="AY395" s="244" t="s">
        <v>268</v>
      </c>
    </row>
    <row r="396" spans="2:65" s="1" customFormat="1" ht="33" customHeight="1">
      <c r="B396" s="14"/>
      <c r="C396" s="225" t="s">
        <v>816</v>
      </c>
      <c r="D396" s="225" t="s">
        <v>271</v>
      </c>
      <c r="E396" s="226" t="s">
        <v>817</v>
      </c>
      <c r="F396" s="227" t="s">
        <v>818</v>
      </c>
      <c r="G396" s="228" t="s">
        <v>184</v>
      </c>
      <c r="H396" s="229">
        <v>49.156999999999996</v>
      </c>
      <c r="I396" s="22"/>
      <c r="J396" s="231">
        <f>ROUND(I396*H396,2)</f>
        <v>0</v>
      </c>
      <c r="K396" s="227" t="s">
        <v>274</v>
      </c>
      <c r="L396" s="14"/>
      <c r="M396" s="232" t="s">
        <v>3</v>
      </c>
      <c r="N396" s="233" t="s">
        <v>39</v>
      </c>
      <c r="P396" s="234">
        <f>O396*H396</f>
        <v>0</v>
      </c>
      <c r="Q396" s="234">
        <v>2.0799999999999999E-4</v>
      </c>
      <c r="R396" s="234">
        <f>Q396*H396</f>
        <v>1.0224655999999999E-2</v>
      </c>
      <c r="S396" s="234">
        <v>0</v>
      </c>
      <c r="T396" s="235">
        <f>S396*H396</f>
        <v>0</v>
      </c>
      <c r="AR396" s="236" t="s">
        <v>292</v>
      </c>
      <c r="AT396" s="236" t="s">
        <v>271</v>
      </c>
      <c r="AU396" s="236" t="s">
        <v>77</v>
      </c>
      <c r="AY396" s="4" t="s">
        <v>268</v>
      </c>
      <c r="BE396" s="237">
        <f>IF(N396="základní",J396,0)</f>
        <v>0</v>
      </c>
      <c r="BF396" s="237">
        <f>IF(N396="snížená",J396,0)</f>
        <v>0</v>
      </c>
      <c r="BG396" s="237">
        <f>IF(N396="zákl. přenesená",J396,0)</f>
        <v>0</v>
      </c>
      <c r="BH396" s="237">
        <f>IF(N396="sníž. přenesená",J396,0)</f>
        <v>0</v>
      </c>
      <c r="BI396" s="237">
        <f>IF(N396="nulová",J396,0)</f>
        <v>0</v>
      </c>
      <c r="BJ396" s="4" t="s">
        <v>75</v>
      </c>
      <c r="BK396" s="237">
        <f>ROUND(I396*H396,2)</f>
        <v>0</v>
      </c>
      <c r="BL396" s="4" t="s">
        <v>292</v>
      </c>
      <c r="BM396" s="236" t="s">
        <v>819</v>
      </c>
    </row>
    <row r="397" spans="2:65" s="1" customFormat="1">
      <c r="B397" s="14"/>
      <c r="D397" s="238" t="s">
        <v>277</v>
      </c>
      <c r="F397" s="239" t="s">
        <v>820</v>
      </c>
      <c r="L397" s="14"/>
      <c r="M397" s="240"/>
      <c r="T397" s="142"/>
      <c r="AT397" s="4" t="s">
        <v>277</v>
      </c>
      <c r="AU397" s="4" t="s">
        <v>77</v>
      </c>
    </row>
    <row r="398" spans="2:65" s="1" customFormat="1" ht="37.9" customHeight="1">
      <c r="B398" s="14"/>
      <c r="C398" s="225" t="s">
        <v>821</v>
      </c>
      <c r="D398" s="225" t="s">
        <v>271</v>
      </c>
      <c r="E398" s="226" t="s">
        <v>822</v>
      </c>
      <c r="F398" s="227" t="s">
        <v>823</v>
      </c>
      <c r="G398" s="228" t="s">
        <v>184</v>
      </c>
      <c r="H398" s="229">
        <v>49.156999999999996</v>
      </c>
      <c r="I398" s="22"/>
      <c r="J398" s="231">
        <f>ROUND(I398*H398,2)</f>
        <v>0</v>
      </c>
      <c r="K398" s="227" t="s">
        <v>274</v>
      </c>
      <c r="L398" s="14"/>
      <c r="M398" s="232" t="s">
        <v>3</v>
      </c>
      <c r="N398" s="233" t="s">
        <v>39</v>
      </c>
      <c r="P398" s="234">
        <f>O398*H398</f>
        <v>0</v>
      </c>
      <c r="Q398" s="234">
        <v>2.8499999999999999E-4</v>
      </c>
      <c r="R398" s="234">
        <f>Q398*H398</f>
        <v>1.4009744999999999E-2</v>
      </c>
      <c r="S398" s="234">
        <v>0</v>
      </c>
      <c r="T398" s="235">
        <f>S398*H398</f>
        <v>0</v>
      </c>
      <c r="AR398" s="236" t="s">
        <v>292</v>
      </c>
      <c r="AT398" s="236" t="s">
        <v>271</v>
      </c>
      <c r="AU398" s="236" t="s">
        <v>77</v>
      </c>
      <c r="AY398" s="4" t="s">
        <v>268</v>
      </c>
      <c r="BE398" s="237">
        <f>IF(N398="základní",J398,0)</f>
        <v>0</v>
      </c>
      <c r="BF398" s="237">
        <f>IF(N398="snížená",J398,0)</f>
        <v>0</v>
      </c>
      <c r="BG398" s="237">
        <f>IF(N398="zákl. přenesená",J398,0)</f>
        <v>0</v>
      </c>
      <c r="BH398" s="237">
        <f>IF(N398="sníž. přenesená",J398,0)</f>
        <v>0</v>
      </c>
      <c r="BI398" s="237">
        <f>IF(N398="nulová",J398,0)</f>
        <v>0</v>
      </c>
      <c r="BJ398" s="4" t="s">
        <v>75</v>
      </c>
      <c r="BK398" s="237">
        <f>ROUND(I398*H398,2)</f>
        <v>0</v>
      </c>
      <c r="BL398" s="4" t="s">
        <v>292</v>
      </c>
      <c r="BM398" s="236" t="s">
        <v>824</v>
      </c>
    </row>
    <row r="399" spans="2:65" s="1" customFormat="1">
      <c r="B399" s="14"/>
      <c r="D399" s="238" t="s">
        <v>277</v>
      </c>
      <c r="F399" s="239" t="s">
        <v>825</v>
      </c>
      <c r="L399" s="14"/>
      <c r="M399" s="282"/>
      <c r="N399" s="283"/>
      <c r="O399" s="283"/>
      <c r="P399" s="283"/>
      <c r="Q399" s="283"/>
      <c r="R399" s="283"/>
      <c r="S399" s="283"/>
      <c r="T399" s="284"/>
      <c r="AT399" s="4" t="s">
        <v>277</v>
      </c>
      <c r="AU399" s="4" t="s">
        <v>77</v>
      </c>
    </row>
    <row r="400" spans="2:65" s="1" customFormat="1" ht="6.95" customHeight="1">
      <c r="B400" s="15"/>
      <c r="C400" s="16"/>
      <c r="D400" s="16"/>
      <c r="E400" s="16"/>
      <c r="F400" s="16"/>
      <c r="G400" s="16"/>
      <c r="H400" s="16"/>
      <c r="I400" s="16"/>
      <c r="J400" s="16"/>
      <c r="K400" s="16"/>
      <c r="L400" s="14"/>
    </row>
  </sheetData>
  <sheetProtection algorithmName="SHA-512" hashValue="skZLMHP6mpsaroaCqp9oZ2ERSvibv+M3QKUzUrGPs/JrfhEBLIJt2Id2FOlAoLbF1uzmcEnwNuVuMMqmN1Dv8A==" saltValue="HAggYvDyUhKWadSdtxb1hA==" spinCount="100000" sheet="1" objects="1" scenarios="1"/>
  <autoFilter ref="C109:K399" xr:uid="{00000000-0009-0000-0000-000001000000}"/>
  <mergeCells count="12">
    <mergeCell ref="E102:H102"/>
    <mergeCell ref="L2:V2"/>
    <mergeCell ref="E50:H50"/>
    <mergeCell ref="E52:H52"/>
    <mergeCell ref="E54:H54"/>
    <mergeCell ref="E98:H98"/>
    <mergeCell ref="E100:H100"/>
    <mergeCell ref="E7:H7"/>
    <mergeCell ref="E9:H9"/>
    <mergeCell ref="E11:H11"/>
    <mergeCell ref="E20:H20"/>
    <mergeCell ref="E29:H29"/>
  </mergeCells>
  <hyperlinks>
    <hyperlink ref="F114" r:id="rId1" xr:uid="{00000000-0004-0000-0100-000000000000}"/>
    <hyperlink ref="F117" r:id="rId2" xr:uid="{00000000-0004-0000-0100-000001000000}"/>
    <hyperlink ref="F120" r:id="rId3" xr:uid="{00000000-0004-0000-0100-000002000000}"/>
    <hyperlink ref="F123" r:id="rId4" xr:uid="{00000000-0004-0000-0100-000003000000}"/>
    <hyperlink ref="F132" r:id="rId5" xr:uid="{00000000-0004-0000-0100-000004000000}"/>
    <hyperlink ref="F136" r:id="rId6" xr:uid="{00000000-0004-0000-0100-000005000000}"/>
    <hyperlink ref="F145" r:id="rId7" xr:uid="{00000000-0004-0000-0100-000006000000}"/>
    <hyperlink ref="F151" r:id="rId8" xr:uid="{00000000-0004-0000-0100-000007000000}"/>
    <hyperlink ref="F157" r:id="rId9" xr:uid="{00000000-0004-0000-0100-000008000000}"/>
    <hyperlink ref="F159" r:id="rId10" xr:uid="{00000000-0004-0000-0100-000009000000}"/>
    <hyperlink ref="F161" r:id="rId11" xr:uid="{00000000-0004-0000-0100-00000A000000}"/>
    <hyperlink ref="F164" r:id="rId12" xr:uid="{00000000-0004-0000-0100-00000B000000}"/>
    <hyperlink ref="F169" r:id="rId13" xr:uid="{00000000-0004-0000-0100-00000C000000}"/>
    <hyperlink ref="F176" r:id="rId14" xr:uid="{00000000-0004-0000-0100-00000D000000}"/>
    <hyperlink ref="F184" r:id="rId15" xr:uid="{00000000-0004-0000-0100-00000E000000}"/>
    <hyperlink ref="F189" r:id="rId16" xr:uid="{00000000-0004-0000-0100-00000F000000}"/>
    <hyperlink ref="F192" r:id="rId17" xr:uid="{00000000-0004-0000-0100-000010000000}"/>
    <hyperlink ref="F198" r:id="rId18" xr:uid="{00000000-0004-0000-0100-000011000000}"/>
    <hyperlink ref="F200" r:id="rId19" xr:uid="{00000000-0004-0000-0100-000012000000}"/>
    <hyperlink ref="F203" r:id="rId20" xr:uid="{00000000-0004-0000-0100-000013000000}"/>
    <hyperlink ref="F206" r:id="rId21" xr:uid="{00000000-0004-0000-0100-000014000000}"/>
    <hyperlink ref="F209" r:id="rId22" xr:uid="{00000000-0004-0000-0100-000015000000}"/>
    <hyperlink ref="F213" r:id="rId23" xr:uid="{00000000-0004-0000-0100-000016000000}"/>
    <hyperlink ref="F216" r:id="rId24" xr:uid="{00000000-0004-0000-0100-000017000000}"/>
    <hyperlink ref="F220" r:id="rId25" xr:uid="{00000000-0004-0000-0100-000018000000}"/>
    <hyperlink ref="F223" r:id="rId26" xr:uid="{00000000-0004-0000-0100-000019000000}"/>
    <hyperlink ref="F225" r:id="rId27" xr:uid="{00000000-0004-0000-0100-00001A000000}"/>
    <hyperlink ref="F227" r:id="rId28" xr:uid="{00000000-0004-0000-0100-00001B000000}"/>
    <hyperlink ref="F230" r:id="rId29" xr:uid="{00000000-0004-0000-0100-00001C000000}"/>
    <hyperlink ref="F236" r:id="rId30" xr:uid="{00000000-0004-0000-0100-00001D000000}"/>
    <hyperlink ref="F240" r:id="rId31" xr:uid="{00000000-0004-0000-0100-00001E000000}"/>
    <hyperlink ref="F244" r:id="rId32" xr:uid="{00000000-0004-0000-0100-00001F000000}"/>
    <hyperlink ref="F246" r:id="rId33" xr:uid="{00000000-0004-0000-0100-000020000000}"/>
    <hyperlink ref="F249" r:id="rId34" xr:uid="{00000000-0004-0000-0100-000021000000}"/>
    <hyperlink ref="F252" r:id="rId35" xr:uid="{00000000-0004-0000-0100-000022000000}"/>
    <hyperlink ref="F260" r:id="rId36" xr:uid="{00000000-0004-0000-0100-000023000000}"/>
    <hyperlink ref="F264" r:id="rId37" xr:uid="{00000000-0004-0000-0100-000024000000}"/>
    <hyperlink ref="F267" r:id="rId38" xr:uid="{00000000-0004-0000-0100-000025000000}"/>
    <hyperlink ref="F270" r:id="rId39" xr:uid="{00000000-0004-0000-0100-000026000000}"/>
    <hyperlink ref="F274" r:id="rId40" xr:uid="{00000000-0004-0000-0100-000027000000}"/>
    <hyperlink ref="F278" r:id="rId41" xr:uid="{00000000-0004-0000-0100-000028000000}"/>
    <hyperlink ref="F283" r:id="rId42" xr:uid="{00000000-0004-0000-0100-000029000000}"/>
    <hyperlink ref="F288" r:id="rId43" xr:uid="{00000000-0004-0000-0100-00002A000000}"/>
    <hyperlink ref="F291" r:id="rId44" xr:uid="{00000000-0004-0000-0100-00002B000000}"/>
    <hyperlink ref="F293" r:id="rId45" xr:uid="{00000000-0004-0000-0100-00002C000000}"/>
    <hyperlink ref="F297" r:id="rId46" xr:uid="{00000000-0004-0000-0100-00002D000000}"/>
    <hyperlink ref="F300" r:id="rId47" xr:uid="{00000000-0004-0000-0100-00002E000000}"/>
    <hyperlink ref="F304" r:id="rId48" xr:uid="{00000000-0004-0000-0100-00002F000000}"/>
    <hyperlink ref="F307" r:id="rId49" xr:uid="{00000000-0004-0000-0100-000030000000}"/>
    <hyperlink ref="F311" r:id="rId50" xr:uid="{00000000-0004-0000-0100-000031000000}"/>
    <hyperlink ref="F315" r:id="rId51" xr:uid="{00000000-0004-0000-0100-000032000000}"/>
    <hyperlink ref="F318" r:id="rId52" xr:uid="{00000000-0004-0000-0100-000033000000}"/>
    <hyperlink ref="F321" r:id="rId53" xr:uid="{00000000-0004-0000-0100-000034000000}"/>
    <hyperlink ref="F328" r:id="rId54" xr:uid="{00000000-0004-0000-0100-000035000000}"/>
    <hyperlink ref="F337" r:id="rId55" xr:uid="{00000000-0004-0000-0100-000036000000}"/>
    <hyperlink ref="F340" r:id="rId56" xr:uid="{00000000-0004-0000-0100-000037000000}"/>
    <hyperlink ref="F344" r:id="rId57" xr:uid="{00000000-0004-0000-0100-000038000000}"/>
    <hyperlink ref="F355" r:id="rId58" xr:uid="{00000000-0004-0000-0100-000039000000}"/>
    <hyperlink ref="F360" r:id="rId59" xr:uid="{00000000-0004-0000-0100-00003A000000}"/>
    <hyperlink ref="F365" r:id="rId60" xr:uid="{00000000-0004-0000-0100-00003B000000}"/>
    <hyperlink ref="F368" r:id="rId61" xr:uid="{00000000-0004-0000-0100-00003C000000}"/>
    <hyperlink ref="F377" r:id="rId62" xr:uid="{00000000-0004-0000-0100-00003D000000}"/>
    <hyperlink ref="F380" r:id="rId63" xr:uid="{00000000-0004-0000-0100-00003E000000}"/>
    <hyperlink ref="F386" r:id="rId64" xr:uid="{00000000-0004-0000-0100-00003F000000}"/>
    <hyperlink ref="F391" r:id="rId65" xr:uid="{00000000-0004-0000-0100-000040000000}"/>
    <hyperlink ref="F397" r:id="rId66" xr:uid="{00000000-0004-0000-0100-000041000000}"/>
    <hyperlink ref="F399" r:id="rId67" xr:uid="{00000000-0004-0000-0100-00004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6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BM106"/>
  <sheetViews>
    <sheetView showGridLines="0" topLeftCell="A86" workbookViewId="0">
      <selection activeCell="I88" activeCellId="2" sqref="E20:H20 J19:J20 I88:I10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138</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1840</v>
      </c>
      <c r="F9" s="332"/>
      <c r="G9" s="332"/>
      <c r="H9" s="332"/>
      <c r="L9" s="14"/>
    </row>
    <row r="10" spans="2:46" s="1" customFormat="1" ht="12" customHeight="1">
      <c r="B10" s="14"/>
      <c r="D10" s="11" t="s">
        <v>211</v>
      </c>
      <c r="L10" s="14"/>
    </row>
    <row r="11" spans="2:46" s="1" customFormat="1" ht="16.5" customHeight="1">
      <c r="B11" s="14"/>
      <c r="E11" s="324" t="s">
        <v>1960</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ROUND((SUM(BE86:BE105)),  2)</f>
        <v>0</v>
      </c>
      <c r="I35" s="189">
        <v>0.21</v>
      </c>
      <c r="J35" s="174">
        <f>ROUND(((SUM(BE86:BE105))*I35),  2)</f>
        <v>0</v>
      </c>
      <c r="L35" s="14"/>
    </row>
    <row r="36" spans="2:12" s="1" customFormat="1" ht="14.45" customHeight="1">
      <c r="B36" s="14"/>
      <c r="E36" s="11" t="s">
        <v>40</v>
      </c>
      <c r="F36" s="174">
        <f>ROUND((SUM(BF86:BF105)),  2)</f>
        <v>0</v>
      </c>
      <c r="I36" s="189">
        <v>0.12</v>
      </c>
      <c r="J36" s="174">
        <f>ROUND(((SUM(BF86:BF105))*I36),  2)</f>
        <v>0</v>
      </c>
      <c r="L36" s="14"/>
    </row>
    <row r="37" spans="2:12" s="1" customFormat="1" ht="14.45" hidden="1" customHeight="1">
      <c r="B37" s="14"/>
      <c r="E37" s="11" t="s">
        <v>41</v>
      </c>
      <c r="F37" s="174">
        <f>ROUND((SUM(BG86:BG105)),  2)</f>
        <v>0</v>
      </c>
      <c r="I37" s="189">
        <v>0.21</v>
      </c>
      <c r="J37" s="174">
        <f>0</f>
        <v>0</v>
      </c>
      <c r="L37" s="14"/>
    </row>
    <row r="38" spans="2:12" s="1" customFormat="1" ht="14.45" hidden="1" customHeight="1">
      <c r="B38" s="14"/>
      <c r="E38" s="11" t="s">
        <v>42</v>
      </c>
      <c r="F38" s="174">
        <f>ROUND((SUM(BH86:BH105)),  2)</f>
        <v>0</v>
      </c>
      <c r="I38" s="189">
        <v>0.12</v>
      </c>
      <c r="J38" s="174">
        <f>0</f>
        <v>0</v>
      </c>
      <c r="L38" s="14"/>
    </row>
    <row r="39" spans="2:12" s="1" customFormat="1" ht="14.45" hidden="1" customHeight="1">
      <c r="B39" s="14"/>
      <c r="E39" s="11" t="s">
        <v>43</v>
      </c>
      <c r="F39" s="174">
        <f>ROUND((SUM(BI86:BI105)),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1840</v>
      </c>
      <c r="F52" s="332"/>
      <c r="G52" s="332"/>
      <c r="H52" s="332"/>
      <c r="L52" s="14"/>
    </row>
    <row r="53" spans="2:47" s="1" customFormat="1" ht="12" customHeight="1">
      <c r="B53" s="14"/>
      <c r="C53" s="11" t="s">
        <v>211</v>
      </c>
      <c r="L53" s="14"/>
    </row>
    <row r="54" spans="2:47" s="1" customFormat="1" ht="16.5" customHeight="1">
      <c r="B54" s="14"/>
      <c r="E54" s="324" t="str">
        <f>E11</f>
        <v>C3 - Vytápění- WC</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1045</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1840</v>
      </c>
      <c r="F76" s="332"/>
      <c r="G76" s="332"/>
      <c r="H76" s="332"/>
      <c r="L76" s="14"/>
    </row>
    <row r="77" spans="2:12" s="1" customFormat="1" ht="12" customHeight="1">
      <c r="B77" s="14"/>
      <c r="C77" s="11" t="s">
        <v>211</v>
      </c>
      <c r="L77" s="14"/>
    </row>
    <row r="78" spans="2:12" s="1" customFormat="1" ht="16.5" customHeight="1">
      <c r="B78" s="14"/>
      <c r="E78" s="324" t="str">
        <f>E11</f>
        <v>C3 - Vytápění- WC</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75</v>
      </c>
      <c r="F87" s="216" t="s">
        <v>119</v>
      </c>
      <c r="J87" s="217">
        <f>BK87</f>
        <v>0</v>
      </c>
      <c r="L87" s="213"/>
      <c r="M87" s="218"/>
      <c r="P87" s="219">
        <f>SUM(P88:P105)</f>
        <v>0</v>
      </c>
      <c r="R87" s="219">
        <f>SUM(R88:R105)</f>
        <v>0</v>
      </c>
      <c r="T87" s="220">
        <f>SUM(T88:T105)</f>
        <v>0</v>
      </c>
      <c r="AR87" s="215" t="s">
        <v>275</v>
      </c>
      <c r="AT87" s="221" t="s">
        <v>67</v>
      </c>
      <c r="AU87" s="221" t="s">
        <v>68</v>
      </c>
      <c r="AY87" s="215" t="s">
        <v>268</v>
      </c>
      <c r="BK87" s="222">
        <f>SUM(BK88:BK105)</f>
        <v>0</v>
      </c>
    </row>
    <row r="88" spans="2:65" s="1" customFormat="1" ht="37.9" customHeight="1">
      <c r="B88" s="14"/>
      <c r="C88" s="225" t="s">
        <v>75</v>
      </c>
      <c r="D88" s="225" t="s">
        <v>271</v>
      </c>
      <c r="E88" s="226" t="s">
        <v>1961</v>
      </c>
      <c r="F88" s="227" t="s">
        <v>1962</v>
      </c>
      <c r="G88" s="228" t="s">
        <v>308</v>
      </c>
      <c r="H88" s="229">
        <v>1</v>
      </c>
      <c r="I88" s="22"/>
      <c r="J88" s="231">
        <f t="shared" ref="J88:J105" si="0">ROUND(I88*H88,2)</f>
        <v>0</v>
      </c>
      <c r="K88" s="227" t="s">
        <v>1765</v>
      </c>
      <c r="L88" s="14"/>
      <c r="M88" s="232" t="s">
        <v>3</v>
      </c>
      <c r="N88" s="233" t="s">
        <v>39</v>
      </c>
      <c r="P88" s="234">
        <f t="shared" ref="P88:P105" si="1">O88*H88</f>
        <v>0</v>
      </c>
      <c r="Q88" s="234">
        <v>0</v>
      </c>
      <c r="R88" s="234">
        <f t="shared" ref="R88:R105" si="2">Q88*H88</f>
        <v>0</v>
      </c>
      <c r="S88" s="234">
        <v>0</v>
      </c>
      <c r="T88" s="235">
        <f t="shared" ref="T88:T105" si="3">S88*H88</f>
        <v>0</v>
      </c>
      <c r="AR88" s="236" t="s">
        <v>1095</v>
      </c>
      <c r="AT88" s="236" t="s">
        <v>271</v>
      </c>
      <c r="AU88" s="236" t="s">
        <v>75</v>
      </c>
      <c r="AY88" s="4" t="s">
        <v>268</v>
      </c>
      <c r="BE88" s="237">
        <f t="shared" ref="BE88:BE105" si="4">IF(N88="základní",J88,0)</f>
        <v>0</v>
      </c>
      <c r="BF88" s="237">
        <f t="shared" ref="BF88:BF105" si="5">IF(N88="snížená",J88,0)</f>
        <v>0</v>
      </c>
      <c r="BG88" s="237">
        <f t="shared" ref="BG88:BG105" si="6">IF(N88="zákl. přenesená",J88,0)</f>
        <v>0</v>
      </c>
      <c r="BH88" s="237">
        <f t="shared" ref="BH88:BH105" si="7">IF(N88="sníž. přenesená",J88,0)</f>
        <v>0</v>
      </c>
      <c r="BI88" s="237">
        <f t="shared" ref="BI88:BI105" si="8">IF(N88="nulová",J88,0)</f>
        <v>0</v>
      </c>
      <c r="BJ88" s="4" t="s">
        <v>75</v>
      </c>
      <c r="BK88" s="237">
        <f t="shared" ref="BK88:BK105" si="9">ROUND(I88*H88,2)</f>
        <v>0</v>
      </c>
      <c r="BL88" s="4" t="s">
        <v>1095</v>
      </c>
      <c r="BM88" s="236" t="s">
        <v>1963</v>
      </c>
    </row>
    <row r="89" spans="2:65" s="1" customFormat="1" ht="21.75" customHeight="1">
      <c r="B89" s="14"/>
      <c r="C89" s="225" t="s">
        <v>77</v>
      </c>
      <c r="D89" s="225" t="s">
        <v>271</v>
      </c>
      <c r="E89" s="226" t="s">
        <v>1052</v>
      </c>
      <c r="F89" s="227" t="s">
        <v>1053</v>
      </c>
      <c r="G89" s="228" t="s">
        <v>308</v>
      </c>
      <c r="H89" s="229">
        <v>2</v>
      </c>
      <c r="I89" s="22"/>
      <c r="J89" s="231">
        <f t="shared" si="0"/>
        <v>0</v>
      </c>
      <c r="K89" s="227" t="s">
        <v>1765</v>
      </c>
      <c r="L89" s="14"/>
      <c r="M89" s="232" t="s">
        <v>3</v>
      </c>
      <c r="N89" s="233" t="s">
        <v>39</v>
      </c>
      <c r="P89" s="234">
        <f t="shared" si="1"/>
        <v>0</v>
      </c>
      <c r="Q89" s="234">
        <v>0</v>
      </c>
      <c r="R89" s="234">
        <f t="shared" si="2"/>
        <v>0</v>
      </c>
      <c r="S89" s="234">
        <v>0</v>
      </c>
      <c r="T89" s="235">
        <f t="shared" si="3"/>
        <v>0</v>
      </c>
      <c r="AR89" s="236" t="s">
        <v>1095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1095</v>
      </c>
      <c r="BM89" s="236" t="s">
        <v>1964</v>
      </c>
    </row>
    <row r="90" spans="2:65" s="1" customFormat="1" ht="21.75" customHeight="1">
      <c r="B90" s="14"/>
      <c r="C90" s="225" t="s">
        <v>186</v>
      </c>
      <c r="D90" s="225" t="s">
        <v>271</v>
      </c>
      <c r="E90" s="226" t="s">
        <v>1055</v>
      </c>
      <c r="F90" s="227" t="s">
        <v>1056</v>
      </c>
      <c r="G90" s="228" t="s">
        <v>308</v>
      </c>
      <c r="H90" s="229">
        <v>1</v>
      </c>
      <c r="I90" s="22"/>
      <c r="J90" s="231">
        <f t="shared" si="0"/>
        <v>0</v>
      </c>
      <c r="K90" s="227" t="s">
        <v>1765</v>
      </c>
      <c r="L90" s="14"/>
      <c r="M90" s="232" t="s">
        <v>3</v>
      </c>
      <c r="N90" s="233" t="s">
        <v>39</v>
      </c>
      <c r="P90" s="234">
        <f t="shared" si="1"/>
        <v>0</v>
      </c>
      <c r="Q90" s="234">
        <v>0</v>
      </c>
      <c r="R90" s="234">
        <f t="shared" si="2"/>
        <v>0</v>
      </c>
      <c r="S90" s="234">
        <v>0</v>
      </c>
      <c r="T90" s="235">
        <f t="shared" si="3"/>
        <v>0</v>
      </c>
      <c r="AR90" s="236" t="s">
        <v>1095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1095</v>
      </c>
      <c r="BM90" s="236" t="s">
        <v>1965</v>
      </c>
    </row>
    <row r="91" spans="2:65" s="1" customFormat="1" ht="33" customHeight="1">
      <c r="B91" s="14"/>
      <c r="C91" s="225" t="s">
        <v>275</v>
      </c>
      <c r="D91" s="225" t="s">
        <v>271</v>
      </c>
      <c r="E91" s="226" t="s">
        <v>1058</v>
      </c>
      <c r="F91" s="227" t="s">
        <v>1059</v>
      </c>
      <c r="G91" s="228" t="s">
        <v>308</v>
      </c>
      <c r="H91" s="229">
        <v>1</v>
      </c>
      <c r="I91" s="22"/>
      <c r="J91" s="231">
        <f t="shared" si="0"/>
        <v>0</v>
      </c>
      <c r="K91" s="227" t="s">
        <v>1765</v>
      </c>
      <c r="L91" s="14"/>
      <c r="M91" s="232" t="s">
        <v>3</v>
      </c>
      <c r="N91" s="233" t="s">
        <v>39</v>
      </c>
      <c r="P91" s="234">
        <f t="shared" si="1"/>
        <v>0</v>
      </c>
      <c r="Q91" s="234">
        <v>0</v>
      </c>
      <c r="R91" s="234">
        <f t="shared" si="2"/>
        <v>0</v>
      </c>
      <c r="S91" s="234">
        <v>0</v>
      </c>
      <c r="T91" s="235">
        <f t="shared" si="3"/>
        <v>0</v>
      </c>
      <c r="AR91" s="236" t="s">
        <v>1095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1095</v>
      </c>
      <c r="BM91" s="236" t="s">
        <v>1966</v>
      </c>
    </row>
    <row r="92" spans="2:65" s="1" customFormat="1" ht="24.2" customHeight="1">
      <c r="B92" s="14"/>
      <c r="C92" s="225" t="s">
        <v>299</v>
      </c>
      <c r="D92" s="225" t="s">
        <v>271</v>
      </c>
      <c r="E92" s="226" t="s">
        <v>1061</v>
      </c>
      <c r="F92" s="227" t="s">
        <v>1062</v>
      </c>
      <c r="G92" s="228" t="s">
        <v>308</v>
      </c>
      <c r="H92" s="229">
        <v>1</v>
      </c>
      <c r="I92" s="22"/>
      <c r="J92" s="231">
        <f t="shared" si="0"/>
        <v>0</v>
      </c>
      <c r="K92" s="227" t="s">
        <v>1765</v>
      </c>
      <c r="L92" s="14"/>
      <c r="M92" s="232" t="s">
        <v>3</v>
      </c>
      <c r="N92" s="233" t="s">
        <v>39</v>
      </c>
      <c r="P92" s="234">
        <f t="shared" si="1"/>
        <v>0</v>
      </c>
      <c r="Q92" s="234">
        <v>0</v>
      </c>
      <c r="R92" s="234">
        <f t="shared" si="2"/>
        <v>0</v>
      </c>
      <c r="S92" s="234">
        <v>0</v>
      </c>
      <c r="T92" s="235">
        <f t="shared" si="3"/>
        <v>0</v>
      </c>
      <c r="AR92" s="236" t="s">
        <v>1095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1095</v>
      </c>
      <c r="BM92" s="236" t="s">
        <v>1967</v>
      </c>
    </row>
    <row r="93" spans="2:65" s="1" customFormat="1" ht="16.5" customHeight="1">
      <c r="B93" s="14"/>
      <c r="C93" s="225" t="s">
        <v>305</v>
      </c>
      <c r="D93" s="225" t="s">
        <v>271</v>
      </c>
      <c r="E93" s="226" t="s">
        <v>1064</v>
      </c>
      <c r="F93" s="227" t="s">
        <v>1065</v>
      </c>
      <c r="G93" s="228" t="s">
        <v>308</v>
      </c>
      <c r="H93" s="229">
        <v>2</v>
      </c>
      <c r="I93" s="22"/>
      <c r="J93" s="231">
        <f t="shared" si="0"/>
        <v>0</v>
      </c>
      <c r="K93" s="227" t="s">
        <v>1765</v>
      </c>
      <c r="L93" s="14"/>
      <c r="M93" s="232" t="s">
        <v>3</v>
      </c>
      <c r="N93" s="233" t="s">
        <v>39</v>
      </c>
      <c r="P93" s="234">
        <f t="shared" si="1"/>
        <v>0</v>
      </c>
      <c r="Q93" s="234">
        <v>0</v>
      </c>
      <c r="R93" s="234">
        <f t="shared" si="2"/>
        <v>0</v>
      </c>
      <c r="S93" s="234">
        <v>0</v>
      </c>
      <c r="T93" s="235">
        <f t="shared" si="3"/>
        <v>0</v>
      </c>
      <c r="AR93" s="236" t="s">
        <v>1095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1095</v>
      </c>
      <c r="BM93" s="236" t="s">
        <v>1968</v>
      </c>
    </row>
    <row r="94" spans="2:65" s="1" customFormat="1" ht="24.2" customHeight="1">
      <c r="B94" s="14"/>
      <c r="C94" s="225" t="s">
        <v>310</v>
      </c>
      <c r="D94" s="225" t="s">
        <v>271</v>
      </c>
      <c r="E94" s="226" t="s">
        <v>1067</v>
      </c>
      <c r="F94" s="227" t="s">
        <v>1068</v>
      </c>
      <c r="G94" s="228" t="s">
        <v>308</v>
      </c>
      <c r="H94" s="229">
        <v>1</v>
      </c>
      <c r="I94" s="22"/>
      <c r="J94" s="231">
        <f t="shared" si="0"/>
        <v>0</v>
      </c>
      <c r="K94" s="227" t="s">
        <v>1765</v>
      </c>
      <c r="L94" s="14"/>
      <c r="M94" s="232" t="s">
        <v>3</v>
      </c>
      <c r="N94" s="233" t="s">
        <v>39</v>
      </c>
      <c r="P94" s="234">
        <f t="shared" si="1"/>
        <v>0</v>
      </c>
      <c r="Q94" s="234">
        <v>0</v>
      </c>
      <c r="R94" s="234">
        <f t="shared" si="2"/>
        <v>0</v>
      </c>
      <c r="S94" s="234">
        <v>0</v>
      </c>
      <c r="T94" s="235">
        <f t="shared" si="3"/>
        <v>0</v>
      </c>
      <c r="AR94" s="236" t="s">
        <v>1095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1095</v>
      </c>
      <c r="BM94" s="236" t="s">
        <v>1969</v>
      </c>
    </row>
    <row r="95" spans="2:65" s="1" customFormat="1" ht="24.2" customHeight="1">
      <c r="B95" s="14"/>
      <c r="C95" s="225" t="s">
        <v>314</v>
      </c>
      <c r="D95" s="225" t="s">
        <v>271</v>
      </c>
      <c r="E95" s="226" t="s">
        <v>1070</v>
      </c>
      <c r="F95" s="227" t="s">
        <v>1071</v>
      </c>
      <c r="G95" s="228" t="s">
        <v>308</v>
      </c>
      <c r="H95" s="229">
        <v>2</v>
      </c>
      <c r="I95" s="22"/>
      <c r="J95" s="231">
        <f t="shared" si="0"/>
        <v>0</v>
      </c>
      <c r="K95" s="227" t="s">
        <v>1765</v>
      </c>
      <c r="L95" s="14"/>
      <c r="M95" s="232" t="s">
        <v>3</v>
      </c>
      <c r="N95" s="233" t="s">
        <v>39</v>
      </c>
      <c r="P95" s="234">
        <f t="shared" si="1"/>
        <v>0</v>
      </c>
      <c r="Q95" s="234">
        <v>0</v>
      </c>
      <c r="R95" s="234">
        <f t="shared" si="2"/>
        <v>0</v>
      </c>
      <c r="S95" s="234">
        <v>0</v>
      </c>
      <c r="T95" s="235">
        <f t="shared" si="3"/>
        <v>0</v>
      </c>
      <c r="AR95" s="236" t="s">
        <v>1095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1095</v>
      </c>
      <c r="BM95" s="236" t="s">
        <v>1970</v>
      </c>
    </row>
    <row r="96" spans="2:65" s="1" customFormat="1" ht="16.5" customHeight="1">
      <c r="B96" s="14"/>
      <c r="C96" s="225" t="s">
        <v>323</v>
      </c>
      <c r="D96" s="225" t="s">
        <v>271</v>
      </c>
      <c r="E96" s="226" t="s">
        <v>1073</v>
      </c>
      <c r="F96" s="227" t="s">
        <v>1074</v>
      </c>
      <c r="G96" s="228" t="s">
        <v>184</v>
      </c>
      <c r="H96" s="229">
        <v>1.53</v>
      </c>
      <c r="I96" s="22"/>
      <c r="J96" s="231">
        <f t="shared" si="0"/>
        <v>0</v>
      </c>
      <c r="K96" s="227" t="s">
        <v>1765</v>
      </c>
      <c r="L96" s="14"/>
      <c r="M96" s="232" t="s">
        <v>3</v>
      </c>
      <c r="N96" s="233" t="s">
        <v>39</v>
      </c>
      <c r="P96" s="234">
        <f t="shared" si="1"/>
        <v>0</v>
      </c>
      <c r="Q96" s="234">
        <v>0</v>
      </c>
      <c r="R96" s="234">
        <f t="shared" si="2"/>
        <v>0</v>
      </c>
      <c r="S96" s="234">
        <v>0</v>
      </c>
      <c r="T96" s="235">
        <f t="shared" si="3"/>
        <v>0</v>
      </c>
      <c r="AR96" s="236" t="s">
        <v>1095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1095</v>
      </c>
      <c r="BM96" s="236" t="s">
        <v>1971</v>
      </c>
    </row>
    <row r="97" spans="2:65" s="1" customFormat="1" ht="16.5" customHeight="1">
      <c r="B97" s="14"/>
      <c r="C97" s="225" t="s">
        <v>334</v>
      </c>
      <c r="D97" s="225" t="s">
        <v>271</v>
      </c>
      <c r="E97" s="226" t="s">
        <v>1076</v>
      </c>
      <c r="F97" s="227" t="s">
        <v>1077</v>
      </c>
      <c r="G97" s="228" t="s">
        <v>184</v>
      </c>
      <c r="H97" s="229">
        <v>1.53</v>
      </c>
      <c r="I97" s="22"/>
      <c r="J97" s="231">
        <f t="shared" si="0"/>
        <v>0</v>
      </c>
      <c r="K97" s="227" t="s">
        <v>1765</v>
      </c>
      <c r="L97" s="14"/>
      <c r="M97" s="232" t="s">
        <v>3</v>
      </c>
      <c r="N97" s="233" t="s">
        <v>39</v>
      </c>
      <c r="P97" s="234">
        <f t="shared" si="1"/>
        <v>0</v>
      </c>
      <c r="Q97" s="234">
        <v>0</v>
      </c>
      <c r="R97" s="234">
        <f t="shared" si="2"/>
        <v>0</v>
      </c>
      <c r="S97" s="234">
        <v>0</v>
      </c>
      <c r="T97" s="235">
        <f t="shared" si="3"/>
        <v>0</v>
      </c>
      <c r="AR97" s="236" t="s">
        <v>1095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1095</v>
      </c>
      <c r="BM97" s="236" t="s">
        <v>1972</v>
      </c>
    </row>
    <row r="98" spans="2:65" s="1" customFormat="1" ht="33" customHeight="1">
      <c r="B98" s="14"/>
      <c r="C98" s="225" t="s">
        <v>342</v>
      </c>
      <c r="D98" s="225" t="s">
        <v>271</v>
      </c>
      <c r="E98" s="226" t="s">
        <v>1079</v>
      </c>
      <c r="F98" s="227" t="s">
        <v>1080</v>
      </c>
      <c r="G98" s="228" t="s">
        <v>353</v>
      </c>
      <c r="H98" s="229">
        <v>5.1999999999999998E-2</v>
      </c>
      <c r="I98" s="22"/>
      <c r="J98" s="231">
        <f t="shared" si="0"/>
        <v>0</v>
      </c>
      <c r="K98" s="227" t="s">
        <v>1765</v>
      </c>
      <c r="L98" s="14"/>
      <c r="M98" s="232" t="s">
        <v>3</v>
      </c>
      <c r="N98" s="233" t="s">
        <v>39</v>
      </c>
      <c r="P98" s="234">
        <f t="shared" si="1"/>
        <v>0</v>
      </c>
      <c r="Q98" s="234">
        <v>0</v>
      </c>
      <c r="R98" s="234">
        <f t="shared" si="2"/>
        <v>0</v>
      </c>
      <c r="S98" s="234">
        <v>0</v>
      </c>
      <c r="T98" s="235">
        <f t="shared" si="3"/>
        <v>0</v>
      </c>
      <c r="AR98" s="236" t="s">
        <v>1095</v>
      </c>
      <c r="AT98" s="236" t="s">
        <v>271</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1095</v>
      </c>
      <c r="BM98" s="236" t="s">
        <v>1973</v>
      </c>
    </row>
    <row r="99" spans="2:65" s="1" customFormat="1" ht="16.5" customHeight="1">
      <c r="B99" s="14"/>
      <c r="C99" s="225" t="s">
        <v>9</v>
      </c>
      <c r="D99" s="225" t="s">
        <v>271</v>
      </c>
      <c r="E99" s="226" t="s">
        <v>1082</v>
      </c>
      <c r="F99" s="227" t="s">
        <v>1083</v>
      </c>
      <c r="G99" s="228" t="s">
        <v>308</v>
      </c>
      <c r="H99" s="229">
        <v>1</v>
      </c>
      <c r="I99" s="22"/>
      <c r="J99" s="231">
        <f t="shared" si="0"/>
        <v>0</v>
      </c>
      <c r="K99" s="227" t="s">
        <v>1765</v>
      </c>
      <c r="L99" s="14"/>
      <c r="M99" s="232" t="s">
        <v>3</v>
      </c>
      <c r="N99" s="233" t="s">
        <v>39</v>
      </c>
      <c r="P99" s="234">
        <f t="shared" si="1"/>
        <v>0</v>
      </c>
      <c r="Q99" s="234">
        <v>0</v>
      </c>
      <c r="R99" s="234">
        <f t="shared" si="2"/>
        <v>0</v>
      </c>
      <c r="S99" s="234">
        <v>0</v>
      </c>
      <c r="T99" s="235">
        <f t="shared" si="3"/>
        <v>0</v>
      </c>
      <c r="AR99" s="236" t="s">
        <v>1095</v>
      </c>
      <c r="AT99" s="236" t="s">
        <v>271</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1095</v>
      </c>
      <c r="BM99" s="236" t="s">
        <v>1974</v>
      </c>
    </row>
    <row r="100" spans="2:65" s="1" customFormat="1" ht="16.5" customHeight="1">
      <c r="B100" s="14"/>
      <c r="C100" s="225" t="s">
        <v>356</v>
      </c>
      <c r="D100" s="225" t="s">
        <v>271</v>
      </c>
      <c r="E100" s="226" t="s">
        <v>1085</v>
      </c>
      <c r="F100" s="227" t="s">
        <v>1086</v>
      </c>
      <c r="G100" s="228" t="s">
        <v>308</v>
      </c>
      <c r="H100" s="229">
        <v>1</v>
      </c>
      <c r="I100" s="22"/>
      <c r="J100" s="231">
        <f t="shared" si="0"/>
        <v>0</v>
      </c>
      <c r="K100" s="227" t="s">
        <v>1765</v>
      </c>
      <c r="L100" s="14"/>
      <c r="M100" s="232" t="s">
        <v>3</v>
      </c>
      <c r="N100" s="233" t="s">
        <v>39</v>
      </c>
      <c r="P100" s="234">
        <f t="shared" si="1"/>
        <v>0</v>
      </c>
      <c r="Q100" s="234">
        <v>0</v>
      </c>
      <c r="R100" s="234">
        <f t="shared" si="2"/>
        <v>0</v>
      </c>
      <c r="S100" s="234">
        <v>0</v>
      </c>
      <c r="T100" s="235">
        <f t="shared" si="3"/>
        <v>0</v>
      </c>
      <c r="AR100" s="236" t="s">
        <v>1095</v>
      </c>
      <c r="AT100" s="236" t="s">
        <v>271</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1095</v>
      </c>
      <c r="BM100" s="236" t="s">
        <v>1975</v>
      </c>
    </row>
    <row r="101" spans="2:65" s="1" customFormat="1" ht="24.2" customHeight="1">
      <c r="B101" s="14"/>
      <c r="C101" s="225" t="s">
        <v>361</v>
      </c>
      <c r="D101" s="225" t="s">
        <v>271</v>
      </c>
      <c r="E101" s="226" t="s">
        <v>1088</v>
      </c>
      <c r="F101" s="227" t="s">
        <v>1089</v>
      </c>
      <c r="G101" s="228" t="s">
        <v>1090</v>
      </c>
      <c r="H101" s="229">
        <v>3</v>
      </c>
      <c r="I101" s="22"/>
      <c r="J101" s="231">
        <f t="shared" si="0"/>
        <v>0</v>
      </c>
      <c r="K101" s="227" t="s">
        <v>1765</v>
      </c>
      <c r="L101" s="14"/>
      <c r="M101" s="232" t="s">
        <v>3</v>
      </c>
      <c r="N101" s="233" t="s">
        <v>39</v>
      </c>
      <c r="P101" s="234">
        <f t="shared" si="1"/>
        <v>0</v>
      </c>
      <c r="Q101" s="234">
        <v>0</v>
      </c>
      <c r="R101" s="234">
        <f t="shared" si="2"/>
        <v>0</v>
      </c>
      <c r="S101" s="234">
        <v>0</v>
      </c>
      <c r="T101" s="235">
        <f t="shared" si="3"/>
        <v>0</v>
      </c>
      <c r="AR101" s="236" t="s">
        <v>1095</v>
      </c>
      <c r="AT101" s="236" t="s">
        <v>271</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1095</v>
      </c>
      <c r="BM101" s="236" t="s">
        <v>1976</v>
      </c>
    </row>
    <row r="102" spans="2:65" s="1" customFormat="1" ht="16.5" customHeight="1">
      <c r="B102" s="14"/>
      <c r="C102" s="225" t="s">
        <v>367</v>
      </c>
      <c r="D102" s="225" t="s">
        <v>271</v>
      </c>
      <c r="E102" s="226" t="s">
        <v>1092</v>
      </c>
      <c r="F102" s="227" t="s">
        <v>1093</v>
      </c>
      <c r="G102" s="228" t="s">
        <v>1094</v>
      </c>
      <c r="H102" s="229">
        <v>1</v>
      </c>
      <c r="I102" s="22"/>
      <c r="J102" s="231">
        <f t="shared" si="0"/>
        <v>0</v>
      </c>
      <c r="K102" s="227" t="s">
        <v>1765</v>
      </c>
      <c r="L102" s="14"/>
      <c r="M102" s="232" t="s">
        <v>3</v>
      </c>
      <c r="N102" s="233" t="s">
        <v>39</v>
      </c>
      <c r="P102" s="234">
        <f t="shared" si="1"/>
        <v>0</v>
      </c>
      <c r="Q102" s="234">
        <v>0</v>
      </c>
      <c r="R102" s="234">
        <f t="shared" si="2"/>
        <v>0</v>
      </c>
      <c r="S102" s="234">
        <v>0</v>
      </c>
      <c r="T102" s="235">
        <f t="shared" si="3"/>
        <v>0</v>
      </c>
      <c r="AR102" s="236" t="s">
        <v>1095</v>
      </c>
      <c r="AT102" s="236" t="s">
        <v>271</v>
      </c>
      <c r="AU102" s="236" t="s">
        <v>75</v>
      </c>
      <c r="AY102" s="4" t="s">
        <v>268</v>
      </c>
      <c r="BE102" s="237">
        <f t="shared" si="4"/>
        <v>0</v>
      </c>
      <c r="BF102" s="237">
        <f t="shared" si="5"/>
        <v>0</v>
      </c>
      <c r="BG102" s="237">
        <f t="shared" si="6"/>
        <v>0</v>
      </c>
      <c r="BH102" s="237">
        <f t="shared" si="7"/>
        <v>0</v>
      </c>
      <c r="BI102" s="237">
        <f t="shared" si="8"/>
        <v>0</v>
      </c>
      <c r="BJ102" s="4" t="s">
        <v>75</v>
      </c>
      <c r="BK102" s="237">
        <f t="shared" si="9"/>
        <v>0</v>
      </c>
      <c r="BL102" s="4" t="s">
        <v>1095</v>
      </c>
      <c r="BM102" s="236" t="s">
        <v>1977</v>
      </c>
    </row>
    <row r="103" spans="2:65" s="1" customFormat="1" ht="16.5" customHeight="1">
      <c r="B103" s="14"/>
      <c r="C103" s="225" t="s">
        <v>292</v>
      </c>
      <c r="D103" s="225" t="s">
        <v>271</v>
      </c>
      <c r="E103" s="226" t="s">
        <v>1097</v>
      </c>
      <c r="F103" s="227" t="s">
        <v>1098</v>
      </c>
      <c r="G103" s="228" t="s">
        <v>1094</v>
      </c>
      <c r="H103" s="229">
        <v>1</v>
      </c>
      <c r="I103" s="22"/>
      <c r="J103" s="231">
        <f t="shared" si="0"/>
        <v>0</v>
      </c>
      <c r="K103" s="227" t="s">
        <v>1765</v>
      </c>
      <c r="L103" s="14"/>
      <c r="M103" s="232" t="s">
        <v>3</v>
      </c>
      <c r="N103" s="233" t="s">
        <v>39</v>
      </c>
      <c r="P103" s="234">
        <f t="shared" si="1"/>
        <v>0</v>
      </c>
      <c r="Q103" s="234">
        <v>0</v>
      </c>
      <c r="R103" s="234">
        <f t="shared" si="2"/>
        <v>0</v>
      </c>
      <c r="S103" s="234">
        <v>0</v>
      </c>
      <c r="T103" s="235">
        <f t="shared" si="3"/>
        <v>0</v>
      </c>
      <c r="AR103" s="236" t="s">
        <v>1095</v>
      </c>
      <c r="AT103" s="236" t="s">
        <v>271</v>
      </c>
      <c r="AU103" s="236" t="s">
        <v>75</v>
      </c>
      <c r="AY103" s="4" t="s">
        <v>268</v>
      </c>
      <c r="BE103" s="237">
        <f t="shared" si="4"/>
        <v>0</v>
      </c>
      <c r="BF103" s="237">
        <f t="shared" si="5"/>
        <v>0</v>
      </c>
      <c r="BG103" s="237">
        <f t="shared" si="6"/>
        <v>0</v>
      </c>
      <c r="BH103" s="237">
        <f t="shared" si="7"/>
        <v>0</v>
      </c>
      <c r="BI103" s="237">
        <f t="shared" si="8"/>
        <v>0</v>
      </c>
      <c r="BJ103" s="4" t="s">
        <v>75</v>
      </c>
      <c r="BK103" s="237">
        <f t="shared" si="9"/>
        <v>0</v>
      </c>
      <c r="BL103" s="4" t="s">
        <v>1095</v>
      </c>
      <c r="BM103" s="236" t="s">
        <v>1978</v>
      </c>
    </row>
    <row r="104" spans="2:65" s="1" customFormat="1" ht="16.5" customHeight="1">
      <c r="B104" s="14"/>
      <c r="C104" s="225" t="s">
        <v>382</v>
      </c>
      <c r="D104" s="225" t="s">
        <v>271</v>
      </c>
      <c r="E104" s="226" t="s">
        <v>1100</v>
      </c>
      <c r="F104" s="227" t="s">
        <v>1101</v>
      </c>
      <c r="G104" s="228" t="s">
        <v>1094</v>
      </c>
      <c r="H104" s="229">
        <v>1</v>
      </c>
      <c r="I104" s="22"/>
      <c r="J104" s="231">
        <f t="shared" si="0"/>
        <v>0</v>
      </c>
      <c r="K104" s="227" t="s">
        <v>1765</v>
      </c>
      <c r="L104" s="14"/>
      <c r="M104" s="232" t="s">
        <v>3</v>
      </c>
      <c r="N104" s="233" t="s">
        <v>39</v>
      </c>
      <c r="P104" s="234">
        <f t="shared" si="1"/>
        <v>0</v>
      </c>
      <c r="Q104" s="234">
        <v>0</v>
      </c>
      <c r="R104" s="234">
        <f t="shared" si="2"/>
        <v>0</v>
      </c>
      <c r="S104" s="234">
        <v>0</v>
      </c>
      <c r="T104" s="235">
        <f t="shared" si="3"/>
        <v>0</v>
      </c>
      <c r="AR104" s="236" t="s">
        <v>1095</v>
      </c>
      <c r="AT104" s="236" t="s">
        <v>271</v>
      </c>
      <c r="AU104" s="236" t="s">
        <v>75</v>
      </c>
      <c r="AY104" s="4" t="s">
        <v>268</v>
      </c>
      <c r="BE104" s="237">
        <f t="shared" si="4"/>
        <v>0</v>
      </c>
      <c r="BF104" s="237">
        <f t="shared" si="5"/>
        <v>0</v>
      </c>
      <c r="BG104" s="237">
        <f t="shared" si="6"/>
        <v>0</v>
      </c>
      <c r="BH104" s="237">
        <f t="shared" si="7"/>
        <v>0</v>
      </c>
      <c r="BI104" s="237">
        <f t="shared" si="8"/>
        <v>0</v>
      </c>
      <c r="BJ104" s="4" t="s">
        <v>75</v>
      </c>
      <c r="BK104" s="237">
        <f t="shared" si="9"/>
        <v>0</v>
      </c>
      <c r="BL104" s="4" t="s">
        <v>1095</v>
      </c>
      <c r="BM104" s="236" t="s">
        <v>1979</v>
      </c>
    </row>
    <row r="105" spans="2:65" s="1" customFormat="1" ht="16.5" customHeight="1">
      <c r="B105" s="14"/>
      <c r="C105" s="225" t="s">
        <v>388</v>
      </c>
      <c r="D105" s="225" t="s">
        <v>271</v>
      </c>
      <c r="E105" s="226" t="s">
        <v>1103</v>
      </c>
      <c r="F105" s="227" t="s">
        <v>1104</v>
      </c>
      <c r="G105" s="228" t="s">
        <v>1105</v>
      </c>
      <c r="H105" s="229">
        <v>0.2</v>
      </c>
      <c r="I105" s="22"/>
      <c r="J105" s="231">
        <f t="shared" si="0"/>
        <v>0</v>
      </c>
      <c r="K105" s="227" t="s">
        <v>1765</v>
      </c>
      <c r="L105" s="14"/>
      <c r="M105" s="285" t="s">
        <v>3</v>
      </c>
      <c r="N105" s="286" t="s">
        <v>39</v>
      </c>
      <c r="O105" s="283"/>
      <c r="P105" s="287">
        <f t="shared" si="1"/>
        <v>0</v>
      </c>
      <c r="Q105" s="287">
        <v>0</v>
      </c>
      <c r="R105" s="287">
        <f t="shared" si="2"/>
        <v>0</v>
      </c>
      <c r="S105" s="287">
        <v>0</v>
      </c>
      <c r="T105" s="288">
        <f t="shared" si="3"/>
        <v>0</v>
      </c>
      <c r="AR105" s="236" t="s">
        <v>1095</v>
      </c>
      <c r="AT105" s="236" t="s">
        <v>271</v>
      </c>
      <c r="AU105" s="236" t="s">
        <v>75</v>
      </c>
      <c r="AY105" s="4" t="s">
        <v>268</v>
      </c>
      <c r="BE105" s="237">
        <f t="shared" si="4"/>
        <v>0</v>
      </c>
      <c r="BF105" s="237">
        <f t="shared" si="5"/>
        <v>0</v>
      </c>
      <c r="BG105" s="237">
        <f t="shared" si="6"/>
        <v>0</v>
      </c>
      <c r="BH105" s="237">
        <f t="shared" si="7"/>
        <v>0</v>
      </c>
      <c r="BI105" s="237">
        <f t="shared" si="8"/>
        <v>0</v>
      </c>
      <c r="BJ105" s="4" t="s">
        <v>75</v>
      </c>
      <c r="BK105" s="237">
        <f t="shared" si="9"/>
        <v>0</v>
      </c>
      <c r="BL105" s="4" t="s">
        <v>1095</v>
      </c>
      <c r="BM105" s="236" t="s">
        <v>1980</v>
      </c>
    </row>
    <row r="106" spans="2:65" s="1" customFormat="1" ht="6.95" customHeight="1">
      <c r="B106" s="15"/>
      <c r="C106" s="16"/>
      <c r="D106" s="16"/>
      <c r="E106" s="16"/>
      <c r="F106" s="16"/>
      <c r="G106" s="16"/>
      <c r="H106" s="16"/>
      <c r="I106" s="16"/>
      <c r="J106" s="16"/>
      <c r="K106" s="16"/>
      <c r="L106" s="14"/>
    </row>
  </sheetData>
  <sheetProtection algorithmName="SHA-512" hashValue="A/SyUenI7HhRESvtoEBFfeJkAT1XMZ247j9c67zDd4k186mS5UQYCODsfAaC1m6fX08MWX9C2omivn1dSiXsKw==" saltValue="9Zk3ocbNG7QBSQZ9JRvWYA==" spinCount="100000" sheet="1" objects="1" scenarios="1"/>
  <autoFilter ref="C85:K105" xr:uid="{00000000-0009-0000-0000-000013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BM123"/>
  <sheetViews>
    <sheetView showGridLines="0" topLeftCell="A65" workbookViewId="0">
      <selection activeCell="I119" activeCellId="6" sqref="E20:H20 J19:J20 I94:I106 I108:I109 I111:I112 I114:I117 I119:I122"/>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141</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1840</v>
      </c>
      <c r="F9" s="332"/>
      <c r="G9" s="332"/>
      <c r="H9" s="332"/>
      <c r="L9" s="14"/>
    </row>
    <row r="10" spans="2:46" s="1" customFormat="1" ht="12" customHeight="1">
      <c r="B10" s="14"/>
      <c r="D10" s="11" t="s">
        <v>211</v>
      </c>
      <c r="L10" s="14"/>
    </row>
    <row r="11" spans="2:46" s="1" customFormat="1" ht="16.5" customHeight="1">
      <c r="B11" s="14"/>
      <c r="E11" s="324" t="s">
        <v>1981</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ROUND(J91,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ROUND((SUM(BE91:BE122)),  2)</f>
        <v>0</v>
      </c>
      <c r="I35" s="189">
        <v>0.21</v>
      </c>
      <c r="J35" s="174">
        <f>ROUND(((SUM(BE91:BE122))*I35),  2)</f>
        <v>0</v>
      </c>
      <c r="L35" s="14"/>
    </row>
    <row r="36" spans="2:12" s="1" customFormat="1" ht="14.45" customHeight="1">
      <c r="B36" s="14"/>
      <c r="E36" s="11" t="s">
        <v>40</v>
      </c>
      <c r="F36" s="174">
        <f>ROUND((SUM(BF91:BF122)),  2)</f>
        <v>0</v>
      </c>
      <c r="I36" s="189">
        <v>0.12</v>
      </c>
      <c r="J36" s="174">
        <f>ROUND(((SUM(BF91:BF122))*I36),  2)</f>
        <v>0</v>
      </c>
      <c r="L36" s="14"/>
    </row>
    <row r="37" spans="2:12" s="1" customFormat="1" ht="14.45" hidden="1" customHeight="1">
      <c r="B37" s="14"/>
      <c r="E37" s="11" t="s">
        <v>41</v>
      </c>
      <c r="F37" s="174">
        <f>ROUND((SUM(BG91:BG122)),  2)</f>
        <v>0</v>
      </c>
      <c r="I37" s="189">
        <v>0.21</v>
      </c>
      <c r="J37" s="174">
        <f>0</f>
        <v>0</v>
      </c>
      <c r="L37" s="14"/>
    </row>
    <row r="38" spans="2:12" s="1" customFormat="1" ht="14.45" hidden="1" customHeight="1">
      <c r="B38" s="14"/>
      <c r="E38" s="11" t="s">
        <v>42</v>
      </c>
      <c r="F38" s="174">
        <f>ROUND((SUM(BH91:BH122)),  2)</f>
        <v>0</v>
      </c>
      <c r="I38" s="189">
        <v>0.12</v>
      </c>
      <c r="J38" s="174">
        <f>0</f>
        <v>0</v>
      </c>
      <c r="L38" s="14"/>
    </row>
    <row r="39" spans="2:12" s="1" customFormat="1" ht="14.45" hidden="1" customHeight="1">
      <c r="B39" s="14"/>
      <c r="E39" s="11" t="s">
        <v>43</v>
      </c>
      <c r="F39" s="174">
        <f>ROUND((SUM(BI91:BI122)),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1840</v>
      </c>
      <c r="F52" s="332"/>
      <c r="G52" s="332"/>
      <c r="H52" s="332"/>
      <c r="L52" s="14"/>
    </row>
    <row r="53" spans="2:47" s="1" customFormat="1" ht="12" customHeight="1">
      <c r="B53" s="14"/>
      <c r="C53" s="11" t="s">
        <v>211</v>
      </c>
      <c r="L53" s="14"/>
    </row>
    <row r="54" spans="2:47" s="1" customFormat="1" ht="16.5" customHeight="1">
      <c r="B54" s="14"/>
      <c r="E54" s="324" t="str">
        <f>E11</f>
        <v>C4 - VZT - WC</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J91</f>
        <v>0</v>
      </c>
      <c r="L63" s="14"/>
      <c r="AU63" s="4" t="s">
        <v>227</v>
      </c>
    </row>
    <row r="64" spans="2:47" s="201" customFormat="1" ht="24.95" customHeight="1">
      <c r="B64" s="200"/>
      <c r="D64" s="202" t="s">
        <v>1982</v>
      </c>
      <c r="E64" s="203"/>
      <c r="F64" s="203"/>
      <c r="G64" s="203"/>
      <c r="H64" s="203"/>
      <c r="I64" s="203"/>
      <c r="J64" s="204">
        <f>J92</f>
        <v>0</v>
      </c>
      <c r="L64" s="200"/>
    </row>
    <row r="65" spans="2:12" s="171" customFormat="1" ht="19.899999999999999" customHeight="1">
      <c r="B65" s="205"/>
      <c r="D65" s="206" t="s">
        <v>1983</v>
      </c>
      <c r="E65" s="207"/>
      <c r="F65" s="207"/>
      <c r="G65" s="207"/>
      <c r="H65" s="207"/>
      <c r="I65" s="207"/>
      <c r="J65" s="208">
        <f>J93</f>
        <v>0</v>
      </c>
      <c r="L65" s="205"/>
    </row>
    <row r="66" spans="2:12" s="171" customFormat="1" ht="14.85" customHeight="1">
      <c r="B66" s="205"/>
      <c r="D66" s="206" t="s">
        <v>1984</v>
      </c>
      <c r="E66" s="207"/>
      <c r="F66" s="207"/>
      <c r="G66" s="207"/>
      <c r="H66" s="207"/>
      <c r="I66" s="207"/>
      <c r="J66" s="208">
        <f>J107</f>
        <v>0</v>
      </c>
      <c r="L66" s="205"/>
    </row>
    <row r="67" spans="2:12" s="171" customFormat="1" ht="14.85" customHeight="1">
      <c r="B67" s="205"/>
      <c r="D67" s="206" t="s">
        <v>1985</v>
      </c>
      <c r="E67" s="207"/>
      <c r="F67" s="207"/>
      <c r="G67" s="207"/>
      <c r="H67" s="207"/>
      <c r="I67" s="207"/>
      <c r="J67" s="208">
        <f>J110</f>
        <v>0</v>
      </c>
      <c r="L67" s="205"/>
    </row>
    <row r="68" spans="2:12" s="171" customFormat="1" ht="14.85" customHeight="1">
      <c r="B68" s="205"/>
      <c r="D68" s="206" t="s">
        <v>1986</v>
      </c>
      <c r="E68" s="207"/>
      <c r="F68" s="207"/>
      <c r="G68" s="207"/>
      <c r="H68" s="207"/>
      <c r="I68" s="207"/>
      <c r="J68" s="208">
        <f>J113</f>
        <v>0</v>
      </c>
      <c r="L68" s="205"/>
    </row>
    <row r="69" spans="2:12" s="171" customFormat="1" ht="14.85" customHeight="1">
      <c r="B69" s="205"/>
      <c r="D69" s="206" t="s">
        <v>1987</v>
      </c>
      <c r="E69" s="207"/>
      <c r="F69" s="207"/>
      <c r="G69" s="207"/>
      <c r="H69" s="207"/>
      <c r="I69" s="207"/>
      <c r="J69" s="208">
        <f>J118</f>
        <v>0</v>
      </c>
      <c r="L69" s="205"/>
    </row>
    <row r="70" spans="2:12" s="1" customFormat="1" ht="21.75" customHeight="1">
      <c r="B70" s="14"/>
      <c r="L70" s="14"/>
    </row>
    <row r="71" spans="2:12" s="1" customFormat="1" ht="6.95" customHeight="1">
      <c r="B71" s="15"/>
      <c r="C71" s="16"/>
      <c r="D71" s="16"/>
      <c r="E71" s="16"/>
      <c r="F71" s="16"/>
      <c r="G71" s="16"/>
      <c r="H71" s="16"/>
      <c r="I71" s="16"/>
      <c r="J71" s="16"/>
      <c r="K71" s="16"/>
      <c r="L71" s="14"/>
    </row>
    <row r="75" spans="2:12" s="1" customFormat="1" ht="6.95" customHeight="1">
      <c r="B75" s="132"/>
      <c r="C75" s="133"/>
      <c r="D75" s="133"/>
      <c r="E75" s="133"/>
      <c r="F75" s="133"/>
      <c r="G75" s="133"/>
      <c r="H75" s="133"/>
      <c r="I75" s="133"/>
      <c r="J75" s="133"/>
      <c r="K75" s="133"/>
      <c r="L75" s="14"/>
    </row>
    <row r="76" spans="2:12" s="1" customFormat="1" ht="24.95" customHeight="1">
      <c r="B76" s="14"/>
      <c r="C76" s="8" t="s">
        <v>253</v>
      </c>
      <c r="L76" s="14"/>
    </row>
    <row r="77" spans="2:12" s="1" customFormat="1" ht="6.95" customHeight="1">
      <c r="B77" s="14"/>
      <c r="L77" s="14"/>
    </row>
    <row r="78" spans="2:12" s="1" customFormat="1" ht="12" customHeight="1">
      <c r="B78" s="14"/>
      <c r="C78" s="11" t="s">
        <v>17</v>
      </c>
      <c r="L78" s="14"/>
    </row>
    <row r="79" spans="2:12" s="1" customFormat="1" ht="16.5" customHeight="1">
      <c r="B79" s="14"/>
      <c r="E79" s="333" t="str">
        <f>E7</f>
        <v>Rekonstrukce sociálního zařízení včetně rozvodů vody a kanalizace</v>
      </c>
      <c r="F79" s="334"/>
      <c r="G79" s="334"/>
      <c r="H79" s="334"/>
      <c r="L79" s="14"/>
    </row>
    <row r="80" spans="2:12" ht="12" customHeight="1">
      <c r="B80" s="7"/>
      <c r="C80" s="11" t="s">
        <v>203</v>
      </c>
      <c r="L80" s="7"/>
    </row>
    <row r="81" spans="2:65" s="1" customFormat="1" ht="16.5" customHeight="1">
      <c r="B81" s="14"/>
      <c r="E81" s="333" t="s">
        <v>1840</v>
      </c>
      <c r="F81" s="332"/>
      <c r="G81" s="332"/>
      <c r="H81" s="332"/>
      <c r="L81" s="14"/>
    </row>
    <row r="82" spans="2:65" s="1" customFormat="1" ht="12" customHeight="1">
      <c r="B82" s="14"/>
      <c r="C82" s="11" t="s">
        <v>211</v>
      </c>
      <c r="L82" s="14"/>
    </row>
    <row r="83" spans="2:65" s="1" customFormat="1" ht="16.5" customHeight="1">
      <c r="B83" s="14"/>
      <c r="E83" s="324" t="str">
        <f>E11</f>
        <v>C4 - VZT - WC</v>
      </c>
      <c r="F83" s="332"/>
      <c r="G83" s="332"/>
      <c r="H83" s="332"/>
      <c r="L83" s="14"/>
    </row>
    <row r="84" spans="2:65" s="1" customFormat="1" ht="6.95" customHeight="1">
      <c r="B84" s="14"/>
      <c r="L84" s="14"/>
    </row>
    <row r="85" spans="2:65" s="1" customFormat="1" ht="12" customHeight="1">
      <c r="B85" s="14"/>
      <c r="C85" s="11" t="s">
        <v>21</v>
      </c>
      <c r="F85" s="121" t="str">
        <f>F14</f>
        <v xml:space="preserve"> </v>
      </c>
      <c r="I85" s="11" t="s">
        <v>23</v>
      </c>
      <c r="J85" s="17">
        <f>IF(J14="","",J14)</f>
        <v>0</v>
      </c>
      <c r="L85" s="14"/>
    </row>
    <row r="86" spans="2:65" s="1" customFormat="1" ht="6.95" customHeight="1">
      <c r="B86" s="14"/>
      <c r="L86" s="14"/>
    </row>
    <row r="87" spans="2:65" s="1" customFormat="1" ht="15.2" customHeight="1">
      <c r="B87" s="14"/>
      <c r="C87" s="11" t="s">
        <v>24</v>
      </c>
      <c r="F87" s="121" t="str">
        <f>E17</f>
        <v xml:space="preserve"> </v>
      </c>
      <c r="I87" s="11" t="s">
        <v>29</v>
      </c>
      <c r="J87" s="196" t="str">
        <f>E23</f>
        <v xml:space="preserve"> </v>
      </c>
      <c r="L87" s="14"/>
    </row>
    <row r="88" spans="2:65" s="1" customFormat="1" ht="15.2" customHeight="1">
      <c r="B88" s="14"/>
      <c r="C88" s="11" t="s">
        <v>27</v>
      </c>
      <c r="F88" s="121" t="str">
        <f>IF(E20="","",E20)</f>
        <v>Vyplň údaj</v>
      </c>
      <c r="I88" s="11" t="s">
        <v>31</v>
      </c>
      <c r="J88" s="196" t="str">
        <f>E26</f>
        <v xml:space="preserve"> </v>
      </c>
      <c r="L88" s="14"/>
    </row>
    <row r="89" spans="2:65" s="1" customFormat="1" ht="10.35" customHeight="1">
      <c r="B89" s="14"/>
      <c r="L89" s="14"/>
    </row>
    <row r="90" spans="2:65" s="2" customFormat="1" ht="29.25" customHeight="1">
      <c r="B90" s="18"/>
      <c r="C90" s="19" t="s">
        <v>254</v>
      </c>
      <c r="D90" s="20" t="s">
        <v>53</v>
      </c>
      <c r="E90" s="20" t="s">
        <v>49</v>
      </c>
      <c r="F90" s="20" t="s">
        <v>50</v>
      </c>
      <c r="G90" s="20" t="s">
        <v>255</v>
      </c>
      <c r="H90" s="20" t="s">
        <v>256</v>
      </c>
      <c r="I90" s="20" t="s">
        <v>257</v>
      </c>
      <c r="J90" s="20" t="s">
        <v>226</v>
      </c>
      <c r="K90" s="21" t="s">
        <v>258</v>
      </c>
      <c r="L90" s="18"/>
      <c r="M90" s="145" t="s">
        <v>3</v>
      </c>
      <c r="N90" s="146" t="s">
        <v>38</v>
      </c>
      <c r="O90" s="146" t="s">
        <v>259</v>
      </c>
      <c r="P90" s="146" t="s">
        <v>260</v>
      </c>
      <c r="Q90" s="146" t="s">
        <v>261</v>
      </c>
      <c r="R90" s="146" t="s">
        <v>262</v>
      </c>
      <c r="S90" s="146" t="s">
        <v>263</v>
      </c>
      <c r="T90" s="147" t="s">
        <v>264</v>
      </c>
    </row>
    <row r="91" spans="2:65" s="1" customFormat="1" ht="22.9" customHeight="1">
      <c r="B91" s="14"/>
      <c r="C91" s="151" t="s">
        <v>265</v>
      </c>
      <c r="J91" s="209">
        <f>BK91</f>
        <v>0</v>
      </c>
      <c r="L91" s="14"/>
      <c r="M91" s="148"/>
      <c r="N91" s="140"/>
      <c r="O91" s="140"/>
      <c r="P91" s="210">
        <f>P92</f>
        <v>0</v>
      </c>
      <c r="Q91" s="140"/>
      <c r="R91" s="210">
        <f>R92</f>
        <v>0</v>
      </c>
      <c r="S91" s="140"/>
      <c r="T91" s="211">
        <f>T92</f>
        <v>0</v>
      </c>
      <c r="AT91" s="4" t="s">
        <v>67</v>
      </c>
      <c r="AU91" s="4" t="s">
        <v>227</v>
      </c>
      <c r="BK91" s="212">
        <f>BK92</f>
        <v>0</v>
      </c>
    </row>
    <row r="92" spans="2:65" s="214" customFormat="1" ht="25.9" customHeight="1">
      <c r="B92" s="213"/>
      <c r="D92" s="215" t="s">
        <v>67</v>
      </c>
      <c r="E92" s="216" t="s">
        <v>75</v>
      </c>
      <c r="F92" s="216" t="s">
        <v>1988</v>
      </c>
      <c r="J92" s="217">
        <f>BK92</f>
        <v>0</v>
      </c>
      <c r="L92" s="213"/>
      <c r="M92" s="218"/>
      <c r="P92" s="219">
        <f>P93</f>
        <v>0</v>
      </c>
      <c r="R92" s="219">
        <f>R93</f>
        <v>0</v>
      </c>
      <c r="T92" s="220">
        <f>T93</f>
        <v>0</v>
      </c>
      <c r="AR92" s="215" t="s">
        <v>275</v>
      </c>
      <c r="AT92" s="221" t="s">
        <v>67</v>
      </c>
      <c r="AU92" s="221" t="s">
        <v>68</v>
      </c>
      <c r="AY92" s="215" t="s">
        <v>268</v>
      </c>
      <c r="BK92" s="222">
        <f>BK93</f>
        <v>0</v>
      </c>
    </row>
    <row r="93" spans="2:65" s="214" customFormat="1" ht="22.9" customHeight="1">
      <c r="B93" s="213"/>
      <c r="D93" s="215" t="s">
        <v>67</v>
      </c>
      <c r="E93" s="223" t="s">
        <v>342</v>
      </c>
      <c r="F93" s="223" t="s">
        <v>96</v>
      </c>
      <c r="J93" s="224">
        <f>BK93</f>
        <v>0</v>
      </c>
      <c r="L93" s="213"/>
      <c r="M93" s="218"/>
      <c r="P93" s="219">
        <f>P94+SUM(P95:P107)+P110+P113+P118</f>
        <v>0</v>
      </c>
      <c r="R93" s="219">
        <f>R94+SUM(R95:R107)+R110+R113+R118</f>
        <v>0</v>
      </c>
      <c r="T93" s="220">
        <f>T94+SUM(T95:T107)+T110+T113+T118</f>
        <v>0</v>
      </c>
      <c r="AR93" s="215" t="s">
        <v>275</v>
      </c>
      <c r="AT93" s="221" t="s">
        <v>67</v>
      </c>
      <c r="AU93" s="221" t="s">
        <v>75</v>
      </c>
      <c r="AY93" s="215" t="s">
        <v>268</v>
      </c>
      <c r="BK93" s="222">
        <f>BK94+SUM(BK95:BK107)+BK110+BK113+BK118</f>
        <v>0</v>
      </c>
    </row>
    <row r="94" spans="2:65" s="1" customFormat="1" ht="24.2" customHeight="1">
      <c r="B94" s="14"/>
      <c r="C94" s="262" t="s">
        <v>75</v>
      </c>
      <c r="D94" s="262" t="s">
        <v>383</v>
      </c>
      <c r="E94" s="263" t="s">
        <v>1989</v>
      </c>
      <c r="F94" s="264" t="s">
        <v>1114</v>
      </c>
      <c r="G94" s="265" t="s">
        <v>308</v>
      </c>
      <c r="H94" s="266">
        <v>1</v>
      </c>
      <c r="I94" s="24"/>
      <c r="J94" s="268">
        <f t="shared" ref="J94:J106" si="0">ROUND(I94*H94,2)</f>
        <v>0</v>
      </c>
      <c r="K94" s="264" t="s">
        <v>303</v>
      </c>
      <c r="L94" s="269"/>
      <c r="M94" s="270" t="s">
        <v>3</v>
      </c>
      <c r="N94" s="271" t="s">
        <v>39</v>
      </c>
      <c r="P94" s="234">
        <f t="shared" ref="P94:P106" si="1">O94*H94</f>
        <v>0</v>
      </c>
      <c r="Q94" s="234">
        <v>0</v>
      </c>
      <c r="R94" s="234">
        <f t="shared" ref="R94:R106" si="2">Q94*H94</f>
        <v>0</v>
      </c>
      <c r="S94" s="234">
        <v>0</v>
      </c>
      <c r="T94" s="235">
        <f t="shared" ref="T94:T106" si="3">S94*H94</f>
        <v>0</v>
      </c>
      <c r="AR94" s="236" t="s">
        <v>1095</v>
      </c>
      <c r="AT94" s="236" t="s">
        <v>383</v>
      </c>
      <c r="AU94" s="236" t="s">
        <v>77</v>
      </c>
      <c r="AY94" s="4" t="s">
        <v>268</v>
      </c>
      <c r="BE94" s="237">
        <f t="shared" ref="BE94:BE106" si="4">IF(N94="základní",J94,0)</f>
        <v>0</v>
      </c>
      <c r="BF94" s="237">
        <f t="shared" ref="BF94:BF106" si="5">IF(N94="snížená",J94,0)</f>
        <v>0</v>
      </c>
      <c r="BG94" s="237">
        <f t="shared" ref="BG94:BG106" si="6">IF(N94="zákl. přenesená",J94,0)</f>
        <v>0</v>
      </c>
      <c r="BH94" s="237">
        <f t="shared" ref="BH94:BH106" si="7">IF(N94="sníž. přenesená",J94,0)</f>
        <v>0</v>
      </c>
      <c r="BI94" s="237">
        <f t="shared" ref="BI94:BI106" si="8">IF(N94="nulová",J94,0)</f>
        <v>0</v>
      </c>
      <c r="BJ94" s="4" t="s">
        <v>75</v>
      </c>
      <c r="BK94" s="237">
        <f t="shared" ref="BK94:BK106" si="9">ROUND(I94*H94,2)</f>
        <v>0</v>
      </c>
      <c r="BL94" s="4" t="s">
        <v>1095</v>
      </c>
      <c r="BM94" s="236" t="s">
        <v>1990</v>
      </c>
    </row>
    <row r="95" spans="2:65" s="1" customFormat="1" ht="21.75" customHeight="1">
      <c r="B95" s="14"/>
      <c r="C95" s="262" t="s">
        <v>77</v>
      </c>
      <c r="D95" s="262" t="s">
        <v>383</v>
      </c>
      <c r="E95" s="263" t="s">
        <v>1991</v>
      </c>
      <c r="F95" s="264" t="s">
        <v>1117</v>
      </c>
      <c r="G95" s="265" t="s">
        <v>308</v>
      </c>
      <c r="H95" s="266">
        <v>1</v>
      </c>
      <c r="I95" s="24"/>
      <c r="J95" s="268">
        <f t="shared" si="0"/>
        <v>0</v>
      </c>
      <c r="K95" s="264" t="s">
        <v>303</v>
      </c>
      <c r="L95" s="269"/>
      <c r="M95" s="270" t="s">
        <v>3</v>
      </c>
      <c r="N95" s="271" t="s">
        <v>39</v>
      </c>
      <c r="P95" s="234">
        <f t="shared" si="1"/>
        <v>0</v>
      </c>
      <c r="Q95" s="234">
        <v>0</v>
      </c>
      <c r="R95" s="234">
        <f t="shared" si="2"/>
        <v>0</v>
      </c>
      <c r="S95" s="234">
        <v>0</v>
      </c>
      <c r="T95" s="235">
        <f t="shared" si="3"/>
        <v>0</v>
      </c>
      <c r="AR95" s="236" t="s">
        <v>1095</v>
      </c>
      <c r="AT95" s="236" t="s">
        <v>383</v>
      </c>
      <c r="AU95" s="236" t="s">
        <v>77</v>
      </c>
      <c r="AY95" s="4" t="s">
        <v>268</v>
      </c>
      <c r="BE95" s="237">
        <f t="shared" si="4"/>
        <v>0</v>
      </c>
      <c r="BF95" s="237">
        <f t="shared" si="5"/>
        <v>0</v>
      </c>
      <c r="BG95" s="237">
        <f t="shared" si="6"/>
        <v>0</v>
      </c>
      <c r="BH95" s="237">
        <f t="shared" si="7"/>
        <v>0</v>
      </c>
      <c r="BI95" s="237">
        <f t="shared" si="8"/>
        <v>0</v>
      </c>
      <c r="BJ95" s="4" t="s">
        <v>75</v>
      </c>
      <c r="BK95" s="237">
        <f t="shared" si="9"/>
        <v>0</v>
      </c>
      <c r="BL95" s="4" t="s">
        <v>1095</v>
      </c>
      <c r="BM95" s="236" t="s">
        <v>1992</v>
      </c>
    </row>
    <row r="96" spans="2:65" s="1" customFormat="1" ht="16.5" customHeight="1">
      <c r="B96" s="14"/>
      <c r="C96" s="262" t="s">
        <v>186</v>
      </c>
      <c r="D96" s="262" t="s">
        <v>383</v>
      </c>
      <c r="E96" s="263" t="s">
        <v>1119</v>
      </c>
      <c r="F96" s="264" t="s">
        <v>1120</v>
      </c>
      <c r="G96" s="265" t="s">
        <v>308</v>
      </c>
      <c r="H96" s="266">
        <v>1</v>
      </c>
      <c r="I96" s="24"/>
      <c r="J96" s="268">
        <f t="shared" si="0"/>
        <v>0</v>
      </c>
      <c r="K96" s="264" t="s">
        <v>303</v>
      </c>
      <c r="L96" s="269"/>
      <c r="M96" s="270" t="s">
        <v>3</v>
      </c>
      <c r="N96" s="271" t="s">
        <v>39</v>
      </c>
      <c r="P96" s="234">
        <f t="shared" si="1"/>
        <v>0</v>
      </c>
      <c r="Q96" s="234">
        <v>0</v>
      </c>
      <c r="R96" s="234">
        <f t="shared" si="2"/>
        <v>0</v>
      </c>
      <c r="S96" s="234">
        <v>0</v>
      </c>
      <c r="T96" s="235">
        <f t="shared" si="3"/>
        <v>0</v>
      </c>
      <c r="AR96" s="236" t="s">
        <v>1095</v>
      </c>
      <c r="AT96" s="236" t="s">
        <v>383</v>
      </c>
      <c r="AU96" s="236" t="s">
        <v>77</v>
      </c>
      <c r="AY96" s="4" t="s">
        <v>268</v>
      </c>
      <c r="BE96" s="237">
        <f t="shared" si="4"/>
        <v>0</v>
      </c>
      <c r="BF96" s="237">
        <f t="shared" si="5"/>
        <v>0</v>
      </c>
      <c r="BG96" s="237">
        <f t="shared" si="6"/>
        <v>0</v>
      </c>
      <c r="BH96" s="237">
        <f t="shared" si="7"/>
        <v>0</v>
      </c>
      <c r="BI96" s="237">
        <f t="shared" si="8"/>
        <v>0</v>
      </c>
      <c r="BJ96" s="4" t="s">
        <v>75</v>
      </c>
      <c r="BK96" s="237">
        <f t="shared" si="9"/>
        <v>0</v>
      </c>
      <c r="BL96" s="4" t="s">
        <v>1095</v>
      </c>
      <c r="BM96" s="236" t="s">
        <v>1993</v>
      </c>
    </row>
    <row r="97" spans="2:65" s="1" customFormat="1" ht="24.2" customHeight="1">
      <c r="B97" s="14"/>
      <c r="C97" s="262" t="s">
        <v>275</v>
      </c>
      <c r="D97" s="262" t="s">
        <v>383</v>
      </c>
      <c r="E97" s="263" t="s">
        <v>1994</v>
      </c>
      <c r="F97" s="264" t="s">
        <v>1123</v>
      </c>
      <c r="G97" s="265" t="s">
        <v>308</v>
      </c>
      <c r="H97" s="266">
        <v>1</v>
      </c>
      <c r="I97" s="24"/>
      <c r="J97" s="268">
        <f t="shared" si="0"/>
        <v>0</v>
      </c>
      <c r="K97" s="264" t="s">
        <v>303</v>
      </c>
      <c r="L97" s="269"/>
      <c r="M97" s="270" t="s">
        <v>3</v>
      </c>
      <c r="N97" s="271" t="s">
        <v>39</v>
      </c>
      <c r="P97" s="234">
        <f t="shared" si="1"/>
        <v>0</v>
      </c>
      <c r="Q97" s="234">
        <v>0</v>
      </c>
      <c r="R97" s="234">
        <f t="shared" si="2"/>
        <v>0</v>
      </c>
      <c r="S97" s="234">
        <v>0</v>
      </c>
      <c r="T97" s="235">
        <f t="shared" si="3"/>
        <v>0</v>
      </c>
      <c r="AR97" s="236" t="s">
        <v>1095</v>
      </c>
      <c r="AT97" s="236" t="s">
        <v>383</v>
      </c>
      <c r="AU97" s="236" t="s">
        <v>77</v>
      </c>
      <c r="AY97" s="4" t="s">
        <v>268</v>
      </c>
      <c r="BE97" s="237">
        <f t="shared" si="4"/>
        <v>0</v>
      </c>
      <c r="BF97" s="237">
        <f t="shared" si="5"/>
        <v>0</v>
      </c>
      <c r="BG97" s="237">
        <f t="shared" si="6"/>
        <v>0</v>
      </c>
      <c r="BH97" s="237">
        <f t="shared" si="7"/>
        <v>0</v>
      </c>
      <c r="BI97" s="237">
        <f t="shared" si="8"/>
        <v>0</v>
      </c>
      <c r="BJ97" s="4" t="s">
        <v>75</v>
      </c>
      <c r="BK97" s="237">
        <f t="shared" si="9"/>
        <v>0</v>
      </c>
      <c r="BL97" s="4" t="s">
        <v>1095</v>
      </c>
      <c r="BM97" s="236" t="s">
        <v>1995</v>
      </c>
    </row>
    <row r="98" spans="2:65" s="1" customFormat="1" ht="16.5" customHeight="1">
      <c r="B98" s="14"/>
      <c r="C98" s="262" t="s">
        <v>299</v>
      </c>
      <c r="D98" s="262" t="s">
        <v>383</v>
      </c>
      <c r="E98" s="263" t="s">
        <v>1996</v>
      </c>
      <c r="F98" s="264" t="s">
        <v>1140</v>
      </c>
      <c r="G98" s="265" t="s">
        <v>308</v>
      </c>
      <c r="H98" s="266">
        <v>1</v>
      </c>
      <c r="I98" s="24"/>
      <c r="J98" s="268">
        <f t="shared" si="0"/>
        <v>0</v>
      </c>
      <c r="K98" s="264" t="s">
        <v>303</v>
      </c>
      <c r="L98" s="269"/>
      <c r="M98" s="270" t="s">
        <v>3</v>
      </c>
      <c r="N98" s="271" t="s">
        <v>39</v>
      </c>
      <c r="P98" s="234">
        <f t="shared" si="1"/>
        <v>0</v>
      </c>
      <c r="Q98" s="234">
        <v>0</v>
      </c>
      <c r="R98" s="234">
        <f t="shared" si="2"/>
        <v>0</v>
      </c>
      <c r="S98" s="234">
        <v>0</v>
      </c>
      <c r="T98" s="235">
        <f t="shared" si="3"/>
        <v>0</v>
      </c>
      <c r="AR98" s="236" t="s">
        <v>1095</v>
      </c>
      <c r="AT98" s="236" t="s">
        <v>383</v>
      </c>
      <c r="AU98" s="236" t="s">
        <v>77</v>
      </c>
      <c r="AY98" s="4" t="s">
        <v>268</v>
      </c>
      <c r="BE98" s="237">
        <f t="shared" si="4"/>
        <v>0</v>
      </c>
      <c r="BF98" s="237">
        <f t="shared" si="5"/>
        <v>0</v>
      </c>
      <c r="BG98" s="237">
        <f t="shared" si="6"/>
        <v>0</v>
      </c>
      <c r="BH98" s="237">
        <f t="shared" si="7"/>
        <v>0</v>
      </c>
      <c r="BI98" s="237">
        <f t="shared" si="8"/>
        <v>0</v>
      </c>
      <c r="BJ98" s="4" t="s">
        <v>75</v>
      </c>
      <c r="BK98" s="237">
        <f t="shared" si="9"/>
        <v>0</v>
      </c>
      <c r="BL98" s="4" t="s">
        <v>1095</v>
      </c>
      <c r="BM98" s="236" t="s">
        <v>1997</v>
      </c>
    </row>
    <row r="99" spans="2:65" s="1" customFormat="1" ht="16.5" customHeight="1">
      <c r="B99" s="14"/>
      <c r="C99" s="262" t="s">
        <v>305</v>
      </c>
      <c r="D99" s="262" t="s">
        <v>383</v>
      </c>
      <c r="E99" s="263" t="s">
        <v>1998</v>
      </c>
      <c r="F99" s="264" t="s">
        <v>1143</v>
      </c>
      <c r="G99" s="265" t="s">
        <v>308</v>
      </c>
      <c r="H99" s="266">
        <v>1</v>
      </c>
      <c r="I99" s="24"/>
      <c r="J99" s="268">
        <f t="shared" si="0"/>
        <v>0</v>
      </c>
      <c r="K99" s="264" t="s">
        <v>303</v>
      </c>
      <c r="L99" s="269"/>
      <c r="M99" s="270" t="s">
        <v>3</v>
      </c>
      <c r="N99" s="271" t="s">
        <v>39</v>
      </c>
      <c r="P99" s="234">
        <f t="shared" si="1"/>
        <v>0</v>
      </c>
      <c r="Q99" s="234">
        <v>0</v>
      </c>
      <c r="R99" s="234">
        <f t="shared" si="2"/>
        <v>0</v>
      </c>
      <c r="S99" s="234">
        <v>0</v>
      </c>
      <c r="T99" s="235">
        <f t="shared" si="3"/>
        <v>0</v>
      </c>
      <c r="AR99" s="236" t="s">
        <v>1095</v>
      </c>
      <c r="AT99" s="236" t="s">
        <v>383</v>
      </c>
      <c r="AU99" s="236" t="s">
        <v>77</v>
      </c>
      <c r="AY99" s="4" t="s">
        <v>268</v>
      </c>
      <c r="BE99" s="237">
        <f t="shared" si="4"/>
        <v>0</v>
      </c>
      <c r="BF99" s="237">
        <f t="shared" si="5"/>
        <v>0</v>
      </c>
      <c r="BG99" s="237">
        <f t="shared" si="6"/>
        <v>0</v>
      </c>
      <c r="BH99" s="237">
        <f t="shared" si="7"/>
        <v>0</v>
      </c>
      <c r="BI99" s="237">
        <f t="shared" si="8"/>
        <v>0</v>
      </c>
      <c r="BJ99" s="4" t="s">
        <v>75</v>
      </c>
      <c r="BK99" s="237">
        <f t="shared" si="9"/>
        <v>0</v>
      </c>
      <c r="BL99" s="4" t="s">
        <v>1095</v>
      </c>
      <c r="BM99" s="236" t="s">
        <v>1999</v>
      </c>
    </row>
    <row r="100" spans="2:65" s="1" customFormat="1" ht="16.5" customHeight="1">
      <c r="B100" s="14"/>
      <c r="C100" s="262" t="s">
        <v>310</v>
      </c>
      <c r="D100" s="262" t="s">
        <v>383</v>
      </c>
      <c r="E100" s="263" t="s">
        <v>2000</v>
      </c>
      <c r="F100" s="264" t="s">
        <v>1146</v>
      </c>
      <c r="G100" s="265" t="s">
        <v>308</v>
      </c>
      <c r="H100" s="266">
        <v>1</v>
      </c>
      <c r="I100" s="24"/>
      <c r="J100" s="268">
        <f t="shared" si="0"/>
        <v>0</v>
      </c>
      <c r="K100" s="264" t="s">
        <v>303</v>
      </c>
      <c r="L100" s="269"/>
      <c r="M100" s="270" t="s">
        <v>3</v>
      </c>
      <c r="N100" s="271" t="s">
        <v>39</v>
      </c>
      <c r="P100" s="234">
        <f t="shared" si="1"/>
        <v>0</v>
      </c>
      <c r="Q100" s="234">
        <v>0</v>
      </c>
      <c r="R100" s="234">
        <f t="shared" si="2"/>
        <v>0</v>
      </c>
      <c r="S100" s="234">
        <v>0</v>
      </c>
      <c r="T100" s="235">
        <f t="shared" si="3"/>
        <v>0</v>
      </c>
      <c r="AR100" s="236" t="s">
        <v>1095</v>
      </c>
      <c r="AT100" s="236" t="s">
        <v>383</v>
      </c>
      <c r="AU100" s="236" t="s">
        <v>77</v>
      </c>
      <c r="AY100" s="4" t="s">
        <v>268</v>
      </c>
      <c r="BE100" s="237">
        <f t="shared" si="4"/>
        <v>0</v>
      </c>
      <c r="BF100" s="237">
        <f t="shared" si="5"/>
        <v>0</v>
      </c>
      <c r="BG100" s="237">
        <f t="shared" si="6"/>
        <v>0</v>
      </c>
      <c r="BH100" s="237">
        <f t="shared" si="7"/>
        <v>0</v>
      </c>
      <c r="BI100" s="237">
        <f t="shared" si="8"/>
        <v>0</v>
      </c>
      <c r="BJ100" s="4" t="s">
        <v>75</v>
      </c>
      <c r="BK100" s="237">
        <f t="shared" si="9"/>
        <v>0</v>
      </c>
      <c r="BL100" s="4" t="s">
        <v>1095</v>
      </c>
      <c r="BM100" s="236" t="s">
        <v>2001</v>
      </c>
    </row>
    <row r="101" spans="2:65" s="1" customFormat="1" ht="16.5" customHeight="1">
      <c r="B101" s="14"/>
      <c r="C101" s="262" t="s">
        <v>314</v>
      </c>
      <c r="D101" s="262" t="s">
        <v>383</v>
      </c>
      <c r="E101" s="263" t="s">
        <v>2002</v>
      </c>
      <c r="F101" s="264" t="s">
        <v>1149</v>
      </c>
      <c r="G101" s="265" t="s">
        <v>308</v>
      </c>
      <c r="H101" s="266">
        <v>1</v>
      </c>
      <c r="I101" s="24"/>
      <c r="J101" s="268">
        <f t="shared" si="0"/>
        <v>0</v>
      </c>
      <c r="K101" s="264" t="s">
        <v>303</v>
      </c>
      <c r="L101" s="269"/>
      <c r="M101" s="270" t="s">
        <v>3</v>
      </c>
      <c r="N101" s="271" t="s">
        <v>39</v>
      </c>
      <c r="P101" s="234">
        <f t="shared" si="1"/>
        <v>0</v>
      </c>
      <c r="Q101" s="234">
        <v>0</v>
      </c>
      <c r="R101" s="234">
        <f t="shared" si="2"/>
        <v>0</v>
      </c>
      <c r="S101" s="234">
        <v>0</v>
      </c>
      <c r="T101" s="235">
        <f t="shared" si="3"/>
        <v>0</v>
      </c>
      <c r="AR101" s="236" t="s">
        <v>1095</v>
      </c>
      <c r="AT101" s="236" t="s">
        <v>383</v>
      </c>
      <c r="AU101" s="236" t="s">
        <v>77</v>
      </c>
      <c r="AY101" s="4" t="s">
        <v>268</v>
      </c>
      <c r="BE101" s="237">
        <f t="shared" si="4"/>
        <v>0</v>
      </c>
      <c r="BF101" s="237">
        <f t="shared" si="5"/>
        <v>0</v>
      </c>
      <c r="BG101" s="237">
        <f t="shared" si="6"/>
        <v>0</v>
      </c>
      <c r="BH101" s="237">
        <f t="shared" si="7"/>
        <v>0</v>
      </c>
      <c r="BI101" s="237">
        <f t="shared" si="8"/>
        <v>0</v>
      </c>
      <c r="BJ101" s="4" t="s">
        <v>75</v>
      </c>
      <c r="BK101" s="237">
        <f t="shared" si="9"/>
        <v>0</v>
      </c>
      <c r="BL101" s="4" t="s">
        <v>1095</v>
      </c>
      <c r="BM101" s="236" t="s">
        <v>2003</v>
      </c>
    </row>
    <row r="102" spans="2:65" s="1" customFormat="1" ht="24.2" customHeight="1">
      <c r="B102" s="14"/>
      <c r="C102" s="262" t="s">
        <v>323</v>
      </c>
      <c r="D102" s="262" t="s">
        <v>383</v>
      </c>
      <c r="E102" s="263" t="s">
        <v>2004</v>
      </c>
      <c r="F102" s="264" t="s">
        <v>2005</v>
      </c>
      <c r="G102" s="265" t="s">
        <v>308</v>
      </c>
      <c r="H102" s="266">
        <v>2</v>
      </c>
      <c r="I102" s="24"/>
      <c r="J102" s="268">
        <f t="shared" si="0"/>
        <v>0</v>
      </c>
      <c r="K102" s="264" t="s">
        <v>303</v>
      </c>
      <c r="L102" s="269"/>
      <c r="M102" s="270" t="s">
        <v>3</v>
      </c>
      <c r="N102" s="271" t="s">
        <v>39</v>
      </c>
      <c r="P102" s="234">
        <f t="shared" si="1"/>
        <v>0</v>
      </c>
      <c r="Q102" s="234">
        <v>0</v>
      </c>
      <c r="R102" s="234">
        <f t="shared" si="2"/>
        <v>0</v>
      </c>
      <c r="S102" s="234">
        <v>0</v>
      </c>
      <c r="T102" s="235">
        <f t="shared" si="3"/>
        <v>0</v>
      </c>
      <c r="AR102" s="236" t="s">
        <v>1095</v>
      </c>
      <c r="AT102" s="236" t="s">
        <v>383</v>
      </c>
      <c r="AU102" s="236" t="s">
        <v>77</v>
      </c>
      <c r="AY102" s="4" t="s">
        <v>268</v>
      </c>
      <c r="BE102" s="237">
        <f t="shared" si="4"/>
        <v>0</v>
      </c>
      <c r="BF102" s="237">
        <f t="shared" si="5"/>
        <v>0</v>
      </c>
      <c r="BG102" s="237">
        <f t="shared" si="6"/>
        <v>0</v>
      </c>
      <c r="BH102" s="237">
        <f t="shared" si="7"/>
        <v>0</v>
      </c>
      <c r="BI102" s="237">
        <f t="shared" si="8"/>
        <v>0</v>
      </c>
      <c r="BJ102" s="4" t="s">
        <v>75</v>
      </c>
      <c r="BK102" s="237">
        <f t="shared" si="9"/>
        <v>0</v>
      </c>
      <c r="BL102" s="4" t="s">
        <v>1095</v>
      </c>
      <c r="BM102" s="236" t="s">
        <v>2006</v>
      </c>
    </row>
    <row r="103" spans="2:65" s="1" customFormat="1" ht="33" customHeight="1">
      <c r="B103" s="14"/>
      <c r="C103" s="262" t="s">
        <v>334</v>
      </c>
      <c r="D103" s="262" t="s">
        <v>383</v>
      </c>
      <c r="E103" s="263" t="s">
        <v>2007</v>
      </c>
      <c r="F103" s="264" t="s">
        <v>1155</v>
      </c>
      <c r="G103" s="265" t="s">
        <v>308</v>
      </c>
      <c r="H103" s="266">
        <v>2</v>
      </c>
      <c r="I103" s="24"/>
      <c r="J103" s="268">
        <f t="shared" si="0"/>
        <v>0</v>
      </c>
      <c r="K103" s="264" t="s">
        <v>303</v>
      </c>
      <c r="L103" s="269"/>
      <c r="M103" s="270" t="s">
        <v>3</v>
      </c>
      <c r="N103" s="271" t="s">
        <v>39</v>
      </c>
      <c r="P103" s="234">
        <f t="shared" si="1"/>
        <v>0</v>
      </c>
      <c r="Q103" s="234">
        <v>0</v>
      </c>
      <c r="R103" s="234">
        <f t="shared" si="2"/>
        <v>0</v>
      </c>
      <c r="S103" s="234">
        <v>0</v>
      </c>
      <c r="T103" s="235">
        <f t="shared" si="3"/>
        <v>0</v>
      </c>
      <c r="AR103" s="236" t="s">
        <v>1095</v>
      </c>
      <c r="AT103" s="236" t="s">
        <v>383</v>
      </c>
      <c r="AU103" s="236" t="s">
        <v>77</v>
      </c>
      <c r="AY103" s="4" t="s">
        <v>268</v>
      </c>
      <c r="BE103" s="237">
        <f t="shared" si="4"/>
        <v>0</v>
      </c>
      <c r="BF103" s="237">
        <f t="shared" si="5"/>
        <v>0</v>
      </c>
      <c r="BG103" s="237">
        <f t="shared" si="6"/>
        <v>0</v>
      </c>
      <c r="BH103" s="237">
        <f t="shared" si="7"/>
        <v>0</v>
      </c>
      <c r="BI103" s="237">
        <f t="shared" si="8"/>
        <v>0</v>
      </c>
      <c r="BJ103" s="4" t="s">
        <v>75</v>
      </c>
      <c r="BK103" s="237">
        <f t="shared" si="9"/>
        <v>0</v>
      </c>
      <c r="BL103" s="4" t="s">
        <v>1095</v>
      </c>
      <c r="BM103" s="236" t="s">
        <v>2008</v>
      </c>
    </row>
    <row r="104" spans="2:65" s="1" customFormat="1" ht="16.5" customHeight="1">
      <c r="B104" s="14"/>
      <c r="C104" s="262" t="s">
        <v>342</v>
      </c>
      <c r="D104" s="262" t="s">
        <v>383</v>
      </c>
      <c r="E104" s="263" t="s">
        <v>2009</v>
      </c>
      <c r="F104" s="264" t="s">
        <v>2010</v>
      </c>
      <c r="G104" s="265" t="s">
        <v>308</v>
      </c>
      <c r="H104" s="266">
        <v>5</v>
      </c>
      <c r="I104" s="24"/>
      <c r="J104" s="268">
        <f t="shared" si="0"/>
        <v>0</v>
      </c>
      <c r="K104" s="264" t="s">
        <v>303</v>
      </c>
      <c r="L104" s="269"/>
      <c r="M104" s="270" t="s">
        <v>3</v>
      </c>
      <c r="N104" s="271" t="s">
        <v>39</v>
      </c>
      <c r="P104" s="234">
        <f t="shared" si="1"/>
        <v>0</v>
      </c>
      <c r="Q104" s="234">
        <v>0</v>
      </c>
      <c r="R104" s="234">
        <f t="shared" si="2"/>
        <v>0</v>
      </c>
      <c r="S104" s="234">
        <v>0</v>
      </c>
      <c r="T104" s="235">
        <f t="shared" si="3"/>
        <v>0</v>
      </c>
      <c r="AR104" s="236" t="s">
        <v>1095</v>
      </c>
      <c r="AT104" s="236" t="s">
        <v>383</v>
      </c>
      <c r="AU104" s="236" t="s">
        <v>77</v>
      </c>
      <c r="AY104" s="4" t="s">
        <v>268</v>
      </c>
      <c r="BE104" s="237">
        <f t="shared" si="4"/>
        <v>0</v>
      </c>
      <c r="BF104" s="237">
        <f t="shared" si="5"/>
        <v>0</v>
      </c>
      <c r="BG104" s="237">
        <f t="shared" si="6"/>
        <v>0</v>
      </c>
      <c r="BH104" s="237">
        <f t="shared" si="7"/>
        <v>0</v>
      </c>
      <c r="BI104" s="237">
        <f t="shared" si="8"/>
        <v>0</v>
      </c>
      <c r="BJ104" s="4" t="s">
        <v>75</v>
      </c>
      <c r="BK104" s="237">
        <f t="shared" si="9"/>
        <v>0</v>
      </c>
      <c r="BL104" s="4" t="s">
        <v>1095</v>
      </c>
      <c r="BM104" s="236" t="s">
        <v>2011</v>
      </c>
    </row>
    <row r="105" spans="2:65" s="1" customFormat="1" ht="16.5" customHeight="1">
      <c r="B105" s="14"/>
      <c r="C105" s="262" t="s">
        <v>9</v>
      </c>
      <c r="D105" s="262" t="s">
        <v>383</v>
      </c>
      <c r="E105" s="263" t="s">
        <v>2012</v>
      </c>
      <c r="F105" s="264" t="s">
        <v>2013</v>
      </c>
      <c r="G105" s="265" t="s">
        <v>308</v>
      </c>
      <c r="H105" s="266">
        <v>1</v>
      </c>
      <c r="I105" s="24"/>
      <c r="J105" s="268">
        <f t="shared" si="0"/>
        <v>0</v>
      </c>
      <c r="K105" s="264" t="s">
        <v>303</v>
      </c>
      <c r="L105" s="269"/>
      <c r="M105" s="270" t="s">
        <v>3</v>
      </c>
      <c r="N105" s="271" t="s">
        <v>39</v>
      </c>
      <c r="P105" s="234">
        <f t="shared" si="1"/>
        <v>0</v>
      </c>
      <c r="Q105" s="234">
        <v>0</v>
      </c>
      <c r="R105" s="234">
        <f t="shared" si="2"/>
        <v>0</v>
      </c>
      <c r="S105" s="234">
        <v>0</v>
      </c>
      <c r="T105" s="235">
        <f t="shared" si="3"/>
        <v>0</v>
      </c>
      <c r="AR105" s="236" t="s">
        <v>1095</v>
      </c>
      <c r="AT105" s="236" t="s">
        <v>383</v>
      </c>
      <c r="AU105" s="236" t="s">
        <v>77</v>
      </c>
      <c r="AY105" s="4" t="s">
        <v>268</v>
      </c>
      <c r="BE105" s="237">
        <f t="shared" si="4"/>
        <v>0</v>
      </c>
      <c r="BF105" s="237">
        <f t="shared" si="5"/>
        <v>0</v>
      </c>
      <c r="BG105" s="237">
        <f t="shared" si="6"/>
        <v>0</v>
      </c>
      <c r="BH105" s="237">
        <f t="shared" si="7"/>
        <v>0</v>
      </c>
      <c r="BI105" s="237">
        <f t="shared" si="8"/>
        <v>0</v>
      </c>
      <c r="BJ105" s="4" t="s">
        <v>75</v>
      </c>
      <c r="BK105" s="237">
        <f t="shared" si="9"/>
        <v>0</v>
      </c>
      <c r="BL105" s="4" t="s">
        <v>1095</v>
      </c>
      <c r="BM105" s="236" t="s">
        <v>2014</v>
      </c>
    </row>
    <row r="106" spans="2:65" s="1" customFormat="1" ht="24.2" customHeight="1">
      <c r="B106" s="14"/>
      <c r="C106" s="262" t="s">
        <v>356</v>
      </c>
      <c r="D106" s="262" t="s">
        <v>383</v>
      </c>
      <c r="E106" s="263" t="s">
        <v>2015</v>
      </c>
      <c r="F106" s="264" t="s">
        <v>1167</v>
      </c>
      <c r="G106" s="265" t="s">
        <v>308</v>
      </c>
      <c r="H106" s="266">
        <v>1</v>
      </c>
      <c r="I106" s="24"/>
      <c r="J106" s="268">
        <f t="shared" si="0"/>
        <v>0</v>
      </c>
      <c r="K106" s="264" t="s">
        <v>303</v>
      </c>
      <c r="L106" s="269"/>
      <c r="M106" s="270" t="s">
        <v>3</v>
      </c>
      <c r="N106" s="271" t="s">
        <v>39</v>
      </c>
      <c r="P106" s="234">
        <f t="shared" si="1"/>
        <v>0</v>
      </c>
      <c r="Q106" s="234">
        <v>0</v>
      </c>
      <c r="R106" s="234">
        <f t="shared" si="2"/>
        <v>0</v>
      </c>
      <c r="S106" s="234">
        <v>0</v>
      </c>
      <c r="T106" s="235">
        <f t="shared" si="3"/>
        <v>0</v>
      </c>
      <c r="AR106" s="236" t="s">
        <v>1095</v>
      </c>
      <c r="AT106" s="236" t="s">
        <v>383</v>
      </c>
      <c r="AU106" s="236" t="s">
        <v>77</v>
      </c>
      <c r="AY106" s="4" t="s">
        <v>268</v>
      </c>
      <c r="BE106" s="237">
        <f t="shared" si="4"/>
        <v>0</v>
      </c>
      <c r="BF106" s="237">
        <f t="shared" si="5"/>
        <v>0</v>
      </c>
      <c r="BG106" s="237">
        <f t="shared" si="6"/>
        <v>0</v>
      </c>
      <c r="BH106" s="237">
        <f t="shared" si="7"/>
        <v>0</v>
      </c>
      <c r="BI106" s="237">
        <f t="shared" si="8"/>
        <v>0</v>
      </c>
      <c r="BJ106" s="4" t="s">
        <v>75</v>
      </c>
      <c r="BK106" s="237">
        <f t="shared" si="9"/>
        <v>0</v>
      </c>
      <c r="BL106" s="4" t="s">
        <v>1095</v>
      </c>
      <c r="BM106" s="236" t="s">
        <v>2016</v>
      </c>
    </row>
    <row r="107" spans="2:65" s="214" customFormat="1" ht="20.85" customHeight="1">
      <c r="B107" s="213"/>
      <c r="D107" s="215" t="s">
        <v>67</v>
      </c>
      <c r="E107" s="223" t="s">
        <v>9</v>
      </c>
      <c r="F107" s="223" t="s">
        <v>1172</v>
      </c>
      <c r="J107" s="224">
        <f>BK107</f>
        <v>0</v>
      </c>
      <c r="L107" s="213"/>
      <c r="M107" s="218"/>
      <c r="P107" s="219">
        <f>SUM(P108:P109)</f>
        <v>0</v>
      </c>
      <c r="R107" s="219">
        <f>SUM(R108:R109)</f>
        <v>0</v>
      </c>
      <c r="T107" s="220">
        <f>SUM(T108:T109)</f>
        <v>0</v>
      </c>
      <c r="AR107" s="215" t="s">
        <v>275</v>
      </c>
      <c r="AT107" s="221" t="s">
        <v>67</v>
      </c>
      <c r="AU107" s="221" t="s">
        <v>77</v>
      </c>
      <c r="AY107" s="215" t="s">
        <v>268</v>
      </c>
      <c r="BK107" s="222">
        <f>SUM(BK108:BK109)</f>
        <v>0</v>
      </c>
    </row>
    <row r="108" spans="2:65" s="1" customFormat="1" ht="33" customHeight="1">
      <c r="B108" s="14"/>
      <c r="C108" s="262" t="s">
        <v>361</v>
      </c>
      <c r="D108" s="262" t="s">
        <v>383</v>
      </c>
      <c r="E108" s="263" t="s">
        <v>2017</v>
      </c>
      <c r="F108" s="264" t="s">
        <v>1183</v>
      </c>
      <c r="G108" s="265" t="s">
        <v>195</v>
      </c>
      <c r="H108" s="266">
        <v>4</v>
      </c>
      <c r="I108" s="24"/>
      <c r="J108" s="268">
        <f>ROUND(I108*H108,2)</f>
        <v>0</v>
      </c>
      <c r="K108" s="264" t="s">
        <v>303</v>
      </c>
      <c r="L108" s="269"/>
      <c r="M108" s="270" t="s">
        <v>3</v>
      </c>
      <c r="N108" s="271" t="s">
        <v>39</v>
      </c>
      <c r="P108" s="234">
        <f>O108*H108</f>
        <v>0</v>
      </c>
      <c r="Q108" s="234">
        <v>0</v>
      </c>
      <c r="R108" s="234">
        <f>Q108*H108</f>
        <v>0</v>
      </c>
      <c r="S108" s="234">
        <v>0</v>
      </c>
      <c r="T108" s="235">
        <f>S108*H108</f>
        <v>0</v>
      </c>
      <c r="AR108" s="236" t="s">
        <v>1095</v>
      </c>
      <c r="AT108" s="236" t="s">
        <v>383</v>
      </c>
      <c r="AU108" s="236" t="s">
        <v>186</v>
      </c>
      <c r="AY108" s="4" t="s">
        <v>268</v>
      </c>
      <c r="BE108" s="237">
        <f>IF(N108="základní",J108,0)</f>
        <v>0</v>
      </c>
      <c r="BF108" s="237">
        <f>IF(N108="snížená",J108,0)</f>
        <v>0</v>
      </c>
      <c r="BG108" s="237">
        <f>IF(N108="zákl. přenesená",J108,0)</f>
        <v>0</v>
      </c>
      <c r="BH108" s="237">
        <f>IF(N108="sníž. přenesená",J108,0)</f>
        <v>0</v>
      </c>
      <c r="BI108" s="237">
        <f>IF(N108="nulová",J108,0)</f>
        <v>0</v>
      </c>
      <c r="BJ108" s="4" t="s">
        <v>75</v>
      </c>
      <c r="BK108" s="237">
        <f>ROUND(I108*H108,2)</f>
        <v>0</v>
      </c>
      <c r="BL108" s="4" t="s">
        <v>1095</v>
      </c>
      <c r="BM108" s="236" t="s">
        <v>2018</v>
      </c>
    </row>
    <row r="109" spans="2:65" s="1" customFormat="1" ht="33" customHeight="1">
      <c r="B109" s="14"/>
      <c r="C109" s="262" t="s">
        <v>367</v>
      </c>
      <c r="D109" s="262" t="s">
        <v>383</v>
      </c>
      <c r="E109" s="263" t="s">
        <v>1194</v>
      </c>
      <c r="F109" s="264" t="s">
        <v>1195</v>
      </c>
      <c r="G109" s="265" t="s">
        <v>195</v>
      </c>
      <c r="H109" s="266">
        <v>1</v>
      </c>
      <c r="I109" s="24"/>
      <c r="J109" s="268">
        <f>ROUND(I109*H109,2)</f>
        <v>0</v>
      </c>
      <c r="K109" s="264" t="s">
        <v>303</v>
      </c>
      <c r="L109" s="269"/>
      <c r="M109" s="270" t="s">
        <v>3</v>
      </c>
      <c r="N109" s="271" t="s">
        <v>39</v>
      </c>
      <c r="P109" s="234">
        <f>O109*H109</f>
        <v>0</v>
      </c>
      <c r="Q109" s="234">
        <v>0</v>
      </c>
      <c r="R109" s="234">
        <f>Q109*H109</f>
        <v>0</v>
      </c>
      <c r="S109" s="234">
        <v>0</v>
      </c>
      <c r="T109" s="235">
        <f>S109*H109</f>
        <v>0</v>
      </c>
      <c r="AR109" s="236" t="s">
        <v>1095</v>
      </c>
      <c r="AT109" s="236" t="s">
        <v>383</v>
      </c>
      <c r="AU109" s="236" t="s">
        <v>186</v>
      </c>
      <c r="AY109" s="4" t="s">
        <v>268</v>
      </c>
      <c r="BE109" s="237">
        <f>IF(N109="základní",J109,0)</f>
        <v>0</v>
      </c>
      <c r="BF109" s="237">
        <f>IF(N109="snížená",J109,0)</f>
        <v>0</v>
      </c>
      <c r="BG109" s="237">
        <f>IF(N109="zákl. přenesená",J109,0)</f>
        <v>0</v>
      </c>
      <c r="BH109" s="237">
        <f>IF(N109="sníž. přenesená",J109,0)</f>
        <v>0</v>
      </c>
      <c r="BI109" s="237">
        <f>IF(N109="nulová",J109,0)</f>
        <v>0</v>
      </c>
      <c r="BJ109" s="4" t="s">
        <v>75</v>
      </c>
      <c r="BK109" s="237">
        <f>ROUND(I109*H109,2)</f>
        <v>0</v>
      </c>
      <c r="BL109" s="4" t="s">
        <v>1095</v>
      </c>
      <c r="BM109" s="236" t="s">
        <v>2019</v>
      </c>
    </row>
    <row r="110" spans="2:65" s="214" customFormat="1" ht="20.85" customHeight="1">
      <c r="B110" s="213"/>
      <c r="D110" s="215" t="s">
        <v>67</v>
      </c>
      <c r="E110" s="223" t="s">
        <v>356</v>
      </c>
      <c r="F110" s="223" t="s">
        <v>1188</v>
      </c>
      <c r="J110" s="224">
        <f>BK110</f>
        <v>0</v>
      </c>
      <c r="L110" s="213"/>
      <c r="M110" s="218"/>
      <c r="P110" s="219">
        <f>SUM(P111:P112)</f>
        <v>0</v>
      </c>
      <c r="R110" s="219">
        <f>SUM(R111:R112)</f>
        <v>0</v>
      </c>
      <c r="T110" s="220">
        <f>SUM(T111:T112)</f>
        <v>0</v>
      </c>
      <c r="AR110" s="215" t="s">
        <v>275</v>
      </c>
      <c r="AT110" s="221" t="s">
        <v>67</v>
      </c>
      <c r="AU110" s="221" t="s">
        <v>77</v>
      </c>
      <c r="AY110" s="215" t="s">
        <v>268</v>
      </c>
      <c r="BK110" s="222">
        <f>SUM(BK111:BK112)</f>
        <v>0</v>
      </c>
    </row>
    <row r="111" spans="2:65" s="1" customFormat="1" ht="33" customHeight="1">
      <c r="B111" s="14"/>
      <c r="C111" s="262" t="s">
        <v>292</v>
      </c>
      <c r="D111" s="262" t="s">
        <v>383</v>
      </c>
      <c r="E111" s="263" t="s">
        <v>2020</v>
      </c>
      <c r="F111" s="264" t="s">
        <v>2021</v>
      </c>
      <c r="G111" s="265" t="s">
        <v>195</v>
      </c>
      <c r="H111" s="266">
        <v>9</v>
      </c>
      <c r="I111" s="24"/>
      <c r="J111" s="268">
        <f>ROUND(I111*H111,2)</f>
        <v>0</v>
      </c>
      <c r="K111" s="264" t="s">
        <v>303</v>
      </c>
      <c r="L111" s="269"/>
      <c r="M111" s="270" t="s">
        <v>3</v>
      </c>
      <c r="N111" s="271" t="s">
        <v>39</v>
      </c>
      <c r="P111" s="234">
        <f>O111*H111</f>
        <v>0</v>
      </c>
      <c r="Q111" s="234">
        <v>0</v>
      </c>
      <c r="R111" s="234">
        <f>Q111*H111</f>
        <v>0</v>
      </c>
      <c r="S111" s="234">
        <v>0</v>
      </c>
      <c r="T111" s="235">
        <f>S111*H111</f>
        <v>0</v>
      </c>
      <c r="AR111" s="236" t="s">
        <v>1095</v>
      </c>
      <c r="AT111" s="236" t="s">
        <v>383</v>
      </c>
      <c r="AU111" s="236" t="s">
        <v>186</v>
      </c>
      <c r="AY111" s="4" t="s">
        <v>268</v>
      </c>
      <c r="BE111" s="237">
        <f>IF(N111="základní",J111,0)</f>
        <v>0</v>
      </c>
      <c r="BF111" s="237">
        <f>IF(N111="snížená",J111,0)</f>
        <v>0</v>
      </c>
      <c r="BG111" s="237">
        <f>IF(N111="zákl. přenesená",J111,0)</f>
        <v>0</v>
      </c>
      <c r="BH111" s="237">
        <f>IF(N111="sníž. přenesená",J111,0)</f>
        <v>0</v>
      </c>
      <c r="BI111" s="237">
        <f>IF(N111="nulová",J111,0)</f>
        <v>0</v>
      </c>
      <c r="BJ111" s="4" t="s">
        <v>75</v>
      </c>
      <c r="BK111" s="237">
        <f>ROUND(I111*H111,2)</f>
        <v>0</v>
      </c>
      <c r="BL111" s="4" t="s">
        <v>1095</v>
      </c>
      <c r="BM111" s="236" t="s">
        <v>2022</v>
      </c>
    </row>
    <row r="112" spans="2:65" s="1" customFormat="1" ht="33" customHeight="1">
      <c r="B112" s="14"/>
      <c r="C112" s="262" t="s">
        <v>382</v>
      </c>
      <c r="D112" s="262" t="s">
        <v>383</v>
      </c>
      <c r="E112" s="263" t="s">
        <v>1185</v>
      </c>
      <c r="F112" s="264" t="s">
        <v>1186</v>
      </c>
      <c r="G112" s="265" t="s">
        <v>195</v>
      </c>
      <c r="H112" s="266">
        <v>2</v>
      </c>
      <c r="I112" s="24"/>
      <c r="J112" s="268">
        <f>ROUND(I112*H112,2)</f>
        <v>0</v>
      </c>
      <c r="K112" s="264" t="s">
        <v>303</v>
      </c>
      <c r="L112" s="269"/>
      <c r="M112" s="270" t="s">
        <v>3</v>
      </c>
      <c r="N112" s="271" t="s">
        <v>39</v>
      </c>
      <c r="P112" s="234">
        <f>O112*H112</f>
        <v>0</v>
      </c>
      <c r="Q112" s="234">
        <v>0</v>
      </c>
      <c r="R112" s="234">
        <f>Q112*H112</f>
        <v>0</v>
      </c>
      <c r="S112" s="234">
        <v>0</v>
      </c>
      <c r="T112" s="235">
        <f>S112*H112</f>
        <v>0</v>
      </c>
      <c r="AR112" s="236" t="s">
        <v>1095</v>
      </c>
      <c r="AT112" s="236" t="s">
        <v>383</v>
      </c>
      <c r="AU112" s="236" t="s">
        <v>186</v>
      </c>
      <c r="AY112" s="4" t="s">
        <v>268</v>
      </c>
      <c r="BE112" s="237">
        <f>IF(N112="základní",J112,0)</f>
        <v>0</v>
      </c>
      <c r="BF112" s="237">
        <f>IF(N112="snížená",J112,0)</f>
        <v>0</v>
      </c>
      <c r="BG112" s="237">
        <f>IF(N112="zákl. přenesená",J112,0)</f>
        <v>0</v>
      </c>
      <c r="BH112" s="237">
        <f>IF(N112="sníž. přenesená",J112,0)</f>
        <v>0</v>
      </c>
      <c r="BI112" s="237">
        <f>IF(N112="nulová",J112,0)</f>
        <v>0</v>
      </c>
      <c r="BJ112" s="4" t="s">
        <v>75</v>
      </c>
      <c r="BK112" s="237">
        <f>ROUND(I112*H112,2)</f>
        <v>0</v>
      </c>
      <c r="BL112" s="4" t="s">
        <v>1095</v>
      </c>
      <c r="BM112" s="236" t="s">
        <v>2023</v>
      </c>
    </row>
    <row r="113" spans="2:65" s="214" customFormat="1" ht="20.85" customHeight="1">
      <c r="B113" s="213"/>
      <c r="D113" s="215" t="s">
        <v>67</v>
      </c>
      <c r="E113" s="223" t="s">
        <v>361</v>
      </c>
      <c r="F113" s="223" t="s">
        <v>1197</v>
      </c>
      <c r="J113" s="224">
        <f>BK113</f>
        <v>0</v>
      </c>
      <c r="L113" s="213"/>
      <c r="M113" s="218"/>
      <c r="P113" s="219">
        <f>SUM(P114:P117)</f>
        <v>0</v>
      </c>
      <c r="R113" s="219">
        <f>SUM(R114:R117)</f>
        <v>0</v>
      </c>
      <c r="T113" s="220">
        <f>SUM(T114:T117)</f>
        <v>0</v>
      </c>
      <c r="AR113" s="215" t="s">
        <v>275</v>
      </c>
      <c r="AT113" s="221" t="s">
        <v>67</v>
      </c>
      <c r="AU113" s="221" t="s">
        <v>77</v>
      </c>
      <c r="AY113" s="215" t="s">
        <v>268</v>
      </c>
      <c r="BK113" s="222">
        <f>SUM(BK114:BK117)</f>
        <v>0</v>
      </c>
    </row>
    <row r="114" spans="2:65" s="1" customFormat="1" ht="21.75" customHeight="1">
      <c r="B114" s="14"/>
      <c r="C114" s="262" t="s">
        <v>388</v>
      </c>
      <c r="D114" s="262" t="s">
        <v>383</v>
      </c>
      <c r="E114" s="263" t="s">
        <v>1198</v>
      </c>
      <c r="F114" s="264" t="s">
        <v>1199</v>
      </c>
      <c r="G114" s="265" t="s">
        <v>184</v>
      </c>
      <c r="H114" s="266">
        <v>1</v>
      </c>
      <c r="I114" s="24"/>
      <c r="J114" s="268">
        <f>ROUND(I114*H114,2)</f>
        <v>0</v>
      </c>
      <c r="K114" s="264" t="s">
        <v>303</v>
      </c>
      <c r="L114" s="269"/>
      <c r="M114" s="270" t="s">
        <v>3</v>
      </c>
      <c r="N114" s="271" t="s">
        <v>39</v>
      </c>
      <c r="P114" s="234">
        <f>O114*H114</f>
        <v>0</v>
      </c>
      <c r="Q114" s="234">
        <v>0</v>
      </c>
      <c r="R114" s="234">
        <f>Q114*H114</f>
        <v>0</v>
      </c>
      <c r="S114" s="234">
        <v>0</v>
      </c>
      <c r="T114" s="235">
        <f>S114*H114</f>
        <v>0</v>
      </c>
      <c r="AR114" s="236" t="s">
        <v>1095</v>
      </c>
      <c r="AT114" s="236" t="s">
        <v>383</v>
      </c>
      <c r="AU114" s="236" t="s">
        <v>186</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1095</v>
      </c>
      <c r="BM114" s="236" t="s">
        <v>2024</v>
      </c>
    </row>
    <row r="115" spans="2:65" s="1" customFormat="1" ht="16.5" customHeight="1">
      <c r="B115" s="14"/>
      <c r="C115" s="262" t="s">
        <v>393</v>
      </c>
      <c r="D115" s="262" t="s">
        <v>383</v>
      </c>
      <c r="E115" s="263" t="s">
        <v>2025</v>
      </c>
      <c r="F115" s="264" t="s">
        <v>1202</v>
      </c>
      <c r="G115" s="265" t="s">
        <v>184</v>
      </c>
      <c r="H115" s="266">
        <v>3</v>
      </c>
      <c r="I115" s="24"/>
      <c r="J115" s="268">
        <f>ROUND(I115*H115,2)</f>
        <v>0</v>
      </c>
      <c r="K115" s="264" t="s">
        <v>303</v>
      </c>
      <c r="L115" s="269"/>
      <c r="M115" s="270" t="s">
        <v>3</v>
      </c>
      <c r="N115" s="271" t="s">
        <v>39</v>
      </c>
      <c r="P115" s="234">
        <f>O115*H115</f>
        <v>0</v>
      </c>
      <c r="Q115" s="234">
        <v>0</v>
      </c>
      <c r="R115" s="234">
        <f>Q115*H115</f>
        <v>0</v>
      </c>
      <c r="S115" s="234">
        <v>0</v>
      </c>
      <c r="T115" s="235">
        <f>S115*H115</f>
        <v>0</v>
      </c>
      <c r="AR115" s="236" t="s">
        <v>1095</v>
      </c>
      <c r="AT115" s="236" t="s">
        <v>383</v>
      </c>
      <c r="AU115" s="236" t="s">
        <v>186</v>
      </c>
      <c r="AY115" s="4" t="s">
        <v>268</v>
      </c>
      <c r="BE115" s="237">
        <f>IF(N115="základní",J115,0)</f>
        <v>0</v>
      </c>
      <c r="BF115" s="237">
        <f>IF(N115="snížená",J115,0)</f>
        <v>0</v>
      </c>
      <c r="BG115" s="237">
        <f>IF(N115="zákl. přenesená",J115,0)</f>
        <v>0</v>
      </c>
      <c r="BH115" s="237">
        <f>IF(N115="sníž. přenesená",J115,0)</f>
        <v>0</v>
      </c>
      <c r="BI115" s="237">
        <f>IF(N115="nulová",J115,0)</f>
        <v>0</v>
      </c>
      <c r="BJ115" s="4" t="s">
        <v>75</v>
      </c>
      <c r="BK115" s="237">
        <f>ROUND(I115*H115,2)</f>
        <v>0</v>
      </c>
      <c r="BL115" s="4" t="s">
        <v>1095</v>
      </c>
      <c r="BM115" s="236" t="s">
        <v>2026</v>
      </c>
    </row>
    <row r="116" spans="2:65" s="1" customFormat="1" ht="16.5" customHeight="1">
      <c r="B116" s="14"/>
      <c r="C116" s="262" t="s">
        <v>399</v>
      </c>
      <c r="D116" s="262" t="s">
        <v>383</v>
      </c>
      <c r="E116" s="263" t="s">
        <v>1204</v>
      </c>
      <c r="F116" s="264" t="s">
        <v>1205</v>
      </c>
      <c r="G116" s="265" t="s">
        <v>184</v>
      </c>
      <c r="H116" s="266">
        <v>2</v>
      </c>
      <c r="I116" s="24"/>
      <c r="J116" s="268">
        <f>ROUND(I116*H116,2)</f>
        <v>0</v>
      </c>
      <c r="K116" s="264" t="s">
        <v>303</v>
      </c>
      <c r="L116" s="269"/>
      <c r="M116" s="270" t="s">
        <v>3</v>
      </c>
      <c r="N116" s="271" t="s">
        <v>39</v>
      </c>
      <c r="P116" s="234">
        <f>O116*H116</f>
        <v>0</v>
      </c>
      <c r="Q116" s="234">
        <v>0</v>
      </c>
      <c r="R116" s="234">
        <f>Q116*H116</f>
        <v>0</v>
      </c>
      <c r="S116" s="234">
        <v>0</v>
      </c>
      <c r="T116" s="235">
        <f>S116*H116</f>
        <v>0</v>
      </c>
      <c r="AR116" s="236" t="s">
        <v>1095</v>
      </c>
      <c r="AT116" s="236" t="s">
        <v>383</v>
      </c>
      <c r="AU116" s="236" t="s">
        <v>186</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1095</v>
      </c>
      <c r="BM116" s="236" t="s">
        <v>2027</v>
      </c>
    </row>
    <row r="117" spans="2:65" s="1" customFormat="1" ht="16.5" customHeight="1">
      <c r="B117" s="14"/>
      <c r="C117" s="262" t="s">
        <v>8</v>
      </c>
      <c r="D117" s="262" t="s">
        <v>383</v>
      </c>
      <c r="E117" s="263" t="s">
        <v>2028</v>
      </c>
      <c r="F117" s="264" t="s">
        <v>2029</v>
      </c>
      <c r="G117" s="265" t="s">
        <v>184</v>
      </c>
      <c r="H117" s="266">
        <v>3</v>
      </c>
      <c r="I117" s="24"/>
      <c r="J117" s="268">
        <f>ROUND(I117*H117,2)</f>
        <v>0</v>
      </c>
      <c r="K117" s="264" t="s">
        <v>303</v>
      </c>
      <c r="L117" s="269"/>
      <c r="M117" s="270" t="s">
        <v>3</v>
      </c>
      <c r="N117" s="271" t="s">
        <v>39</v>
      </c>
      <c r="P117" s="234">
        <f>O117*H117</f>
        <v>0</v>
      </c>
      <c r="Q117" s="234">
        <v>0</v>
      </c>
      <c r="R117" s="234">
        <f>Q117*H117</f>
        <v>0</v>
      </c>
      <c r="S117" s="234">
        <v>0</v>
      </c>
      <c r="T117" s="235">
        <f>S117*H117</f>
        <v>0</v>
      </c>
      <c r="AR117" s="236" t="s">
        <v>1095</v>
      </c>
      <c r="AT117" s="236" t="s">
        <v>383</v>
      </c>
      <c r="AU117" s="236" t="s">
        <v>186</v>
      </c>
      <c r="AY117" s="4" t="s">
        <v>268</v>
      </c>
      <c r="BE117" s="237">
        <f>IF(N117="základní",J117,0)</f>
        <v>0</v>
      </c>
      <c r="BF117" s="237">
        <f>IF(N117="snížená",J117,0)</f>
        <v>0</v>
      </c>
      <c r="BG117" s="237">
        <f>IF(N117="zákl. přenesená",J117,0)</f>
        <v>0</v>
      </c>
      <c r="BH117" s="237">
        <f>IF(N117="sníž. přenesená",J117,0)</f>
        <v>0</v>
      </c>
      <c r="BI117" s="237">
        <f>IF(N117="nulová",J117,0)</f>
        <v>0</v>
      </c>
      <c r="BJ117" s="4" t="s">
        <v>75</v>
      </c>
      <c r="BK117" s="237">
        <f>ROUND(I117*H117,2)</f>
        <v>0</v>
      </c>
      <c r="BL117" s="4" t="s">
        <v>1095</v>
      </c>
      <c r="BM117" s="236" t="s">
        <v>2030</v>
      </c>
    </row>
    <row r="118" spans="2:65" s="214" customFormat="1" ht="20.85" customHeight="1">
      <c r="B118" s="213"/>
      <c r="D118" s="215" t="s">
        <v>67</v>
      </c>
      <c r="E118" s="223" t="s">
        <v>367</v>
      </c>
      <c r="F118" s="223" t="s">
        <v>1207</v>
      </c>
      <c r="J118" s="224">
        <f>BK118</f>
        <v>0</v>
      </c>
      <c r="L118" s="213"/>
      <c r="M118" s="218"/>
      <c r="P118" s="219">
        <f>SUM(P119:P122)</f>
        <v>0</v>
      </c>
      <c r="R118" s="219">
        <f>SUM(R119:R122)</f>
        <v>0</v>
      </c>
      <c r="T118" s="220">
        <f>SUM(T119:T122)</f>
        <v>0</v>
      </c>
      <c r="AR118" s="215" t="s">
        <v>275</v>
      </c>
      <c r="AT118" s="221" t="s">
        <v>67</v>
      </c>
      <c r="AU118" s="221" t="s">
        <v>77</v>
      </c>
      <c r="AY118" s="215" t="s">
        <v>268</v>
      </c>
      <c r="BK118" s="222">
        <f>SUM(BK119:BK122)</f>
        <v>0</v>
      </c>
    </row>
    <row r="119" spans="2:65" s="1" customFormat="1" ht="24.2" customHeight="1">
      <c r="B119" s="14"/>
      <c r="C119" s="262" t="s">
        <v>411</v>
      </c>
      <c r="D119" s="262" t="s">
        <v>383</v>
      </c>
      <c r="E119" s="263" t="s">
        <v>2031</v>
      </c>
      <c r="F119" s="264" t="s">
        <v>1209</v>
      </c>
      <c r="G119" s="265" t="s">
        <v>1094</v>
      </c>
      <c r="H119" s="266">
        <v>1</v>
      </c>
      <c r="I119" s="24"/>
      <c r="J119" s="268">
        <f>ROUND(I119*H119,2)</f>
        <v>0</v>
      </c>
      <c r="K119" s="264" t="s">
        <v>303</v>
      </c>
      <c r="L119" s="269"/>
      <c r="M119" s="270" t="s">
        <v>3</v>
      </c>
      <c r="N119" s="271" t="s">
        <v>39</v>
      </c>
      <c r="P119" s="234">
        <f>O119*H119</f>
        <v>0</v>
      </c>
      <c r="Q119" s="234">
        <v>0</v>
      </c>
      <c r="R119" s="234">
        <f>Q119*H119</f>
        <v>0</v>
      </c>
      <c r="S119" s="234">
        <v>0</v>
      </c>
      <c r="T119" s="235">
        <f>S119*H119</f>
        <v>0</v>
      </c>
      <c r="AR119" s="236" t="s">
        <v>1095</v>
      </c>
      <c r="AT119" s="236" t="s">
        <v>383</v>
      </c>
      <c r="AU119" s="236" t="s">
        <v>186</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1095</v>
      </c>
      <c r="BM119" s="236" t="s">
        <v>2032</v>
      </c>
    </row>
    <row r="120" spans="2:65" s="1" customFormat="1" ht="37.9" customHeight="1">
      <c r="B120" s="14"/>
      <c r="C120" s="225" t="s">
        <v>418</v>
      </c>
      <c r="D120" s="225" t="s">
        <v>271</v>
      </c>
      <c r="E120" s="226" t="s">
        <v>2033</v>
      </c>
      <c r="F120" s="227" t="s">
        <v>1212</v>
      </c>
      <c r="G120" s="228" t="s">
        <v>1094</v>
      </c>
      <c r="H120" s="229">
        <v>1</v>
      </c>
      <c r="I120" s="22"/>
      <c r="J120" s="231">
        <f>ROUND(I120*H120,2)</f>
        <v>0</v>
      </c>
      <c r="K120" s="227" t="s">
        <v>303</v>
      </c>
      <c r="L120" s="14"/>
      <c r="M120" s="232" t="s">
        <v>3</v>
      </c>
      <c r="N120" s="233" t="s">
        <v>39</v>
      </c>
      <c r="P120" s="234">
        <f>O120*H120</f>
        <v>0</v>
      </c>
      <c r="Q120" s="234">
        <v>0</v>
      </c>
      <c r="R120" s="234">
        <f>Q120*H120</f>
        <v>0</v>
      </c>
      <c r="S120" s="234">
        <v>0</v>
      </c>
      <c r="T120" s="235">
        <f>S120*H120</f>
        <v>0</v>
      </c>
      <c r="AR120" s="236" t="s">
        <v>1095</v>
      </c>
      <c r="AT120" s="236" t="s">
        <v>271</v>
      </c>
      <c r="AU120" s="236" t="s">
        <v>186</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1095</v>
      </c>
      <c r="BM120" s="236" t="s">
        <v>2034</v>
      </c>
    </row>
    <row r="121" spans="2:65" s="1" customFormat="1" ht="16.5" customHeight="1">
      <c r="B121" s="14"/>
      <c r="C121" s="225" t="s">
        <v>423</v>
      </c>
      <c r="D121" s="225" t="s">
        <v>271</v>
      </c>
      <c r="E121" s="226" t="s">
        <v>1214</v>
      </c>
      <c r="F121" s="227" t="s">
        <v>1215</v>
      </c>
      <c r="G121" s="228" t="s">
        <v>1094</v>
      </c>
      <c r="H121" s="229">
        <v>1</v>
      </c>
      <c r="I121" s="22"/>
      <c r="J121" s="231">
        <f>ROUND(I121*H121,2)</f>
        <v>0</v>
      </c>
      <c r="K121" s="227" t="s">
        <v>303</v>
      </c>
      <c r="L121" s="14"/>
      <c r="M121" s="232" t="s">
        <v>3</v>
      </c>
      <c r="N121" s="233" t="s">
        <v>39</v>
      </c>
      <c r="P121" s="234">
        <f>O121*H121</f>
        <v>0</v>
      </c>
      <c r="Q121" s="234">
        <v>0</v>
      </c>
      <c r="R121" s="234">
        <f>Q121*H121</f>
        <v>0</v>
      </c>
      <c r="S121" s="234">
        <v>0</v>
      </c>
      <c r="T121" s="235">
        <f>S121*H121</f>
        <v>0</v>
      </c>
      <c r="AR121" s="236" t="s">
        <v>1095</v>
      </c>
      <c r="AT121" s="236" t="s">
        <v>271</v>
      </c>
      <c r="AU121" s="236" t="s">
        <v>186</v>
      </c>
      <c r="AY121" s="4" t="s">
        <v>268</v>
      </c>
      <c r="BE121" s="237">
        <f>IF(N121="základní",J121,0)</f>
        <v>0</v>
      </c>
      <c r="BF121" s="237">
        <f>IF(N121="snížená",J121,0)</f>
        <v>0</v>
      </c>
      <c r="BG121" s="237">
        <f>IF(N121="zákl. přenesená",J121,0)</f>
        <v>0</v>
      </c>
      <c r="BH121" s="237">
        <f>IF(N121="sníž. přenesená",J121,0)</f>
        <v>0</v>
      </c>
      <c r="BI121" s="237">
        <f>IF(N121="nulová",J121,0)</f>
        <v>0</v>
      </c>
      <c r="BJ121" s="4" t="s">
        <v>75</v>
      </c>
      <c r="BK121" s="237">
        <f>ROUND(I121*H121,2)</f>
        <v>0</v>
      </c>
      <c r="BL121" s="4" t="s">
        <v>1095</v>
      </c>
      <c r="BM121" s="236" t="s">
        <v>2035</v>
      </c>
    </row>
    <row r="122" spans="2:65" s="1" customFormat="1" ht="16.5" customHeight="1">
      <c r="B122" s="14"/>
      <c r="C122" s="225" t="s">
        <v>429</v>
      </c>
      <c r="D122" s="225" t="s">
        <v>271</v>
      </c>
      <c r="E122" s="226" t="s">
        <v>1217</v>
      </c>
      <c r="F122" s="227" t="s">
        <v>1758</v>
      </c>
      <c r="G122" s="228" t="s">
        <v>1094</v>
      </c>
      <c r="H122" s="229">
        <v>1</v>
      </c>
      <c r="I122" s="22"/>
      <c r="J122" s="231">
        <f>ROUND(I122*H122,2)</f>
        <v>0</v>
      </c>
      <c r="K122" s="227" t="s">
        <v>303</v>
      </c>
      <c r="L122" s="14"/>
      <c r="M122" s="285" t="s">
        <v>3</v>
      </c>
      <c r="N122" s="286" t="s">
        <v>39</v>
      </c>
      <c r="O122" s="283"/>
      <c r="P122" s="287">
        <f>O122*H122</f>
        <v>0</v>
      </c>
      <c r="Q122" s="287">
        <v>0</v>
      </c>
      <c r="R122" s="287">
        <f>Q122*H122</f>
        <v>0</v>
      </c>
      <c r="S122" s="287">
        <v>0</v>
      </c>
      <c r="T122" s="288">
        <f>S122*H122</f>
        <v>0</v>
      </c>
      <c r="AR122" s="236" t="s">
        <v>1095</v>
      </c>
      <c r="AT122" s="236" t="s">
        <v>271</v>
      </c>
      <c r="AU122" s="236" t="s">
        <v>186</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1095</v>
      </c>
      <c r="BM122" s="236" t="s">
        <v>2036</v>
      </c>
    </row>
    <row r="123" spans="2:65" s="1" customFormat="1" ht="6.95" customHeight="1">
      <c r="B123" s="15"/>
      <c r="C123" s="16"/>
      <c r="D123" s="16"/>
      <c r="E123" s="16"/>
      <c r="F123" s="16"/>
      <c r="G123" s="16"/>
      <c r="H123" s="16"/>
      <c r="I123" s="16"/>
      <c r="J123" s="16"/>
      <c r="K123" s="16"/>
      <c r="L123" s="14"/>
    </row>
  </sheetData>
  <sheetProtection algorithmName="SHA-512" hashValue="d2f8AQP7BrZq1Zocuuch0GilWACuJVQGghogJWSOu8+KnwfOgWK4qSebOtiFqTARGJdMs71ftjYNWt7TLZjoKQ==" saltValue="mDVIbcjKVUwXDAzz+6MsZw==" spinCount="100000" sheet="1" objects="1" scenarios="1"/>
  <autoFilter ref="C90:K122" xr:uid="{00000000-0009-0000-0000-000014000000}"/>
  <mergeCells count="12">
    <mergeCell ref="E83:H83"/>
    <mergeCell ref="L2:V2"/>
    <mergeCell ref="E50:H50"/>
    <mergeCell ref="E52:H52"/>
    <mergeCell ref="E54:H54"/>
    <mergeCell ref="E79:H79"/>
    <mergeCell ref="E81:H81"/>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BM97"/>
  <sheetViews>
    <sheetView showGridLines="0" topLeftCell="A73" workbookViewId="0">
      <selection activeCell="I85" sqref="I8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143</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1840</v>
      </c>
      <c r="F9" s="332"/>
      <c r="G9" s="332"/>
      <c r="H9" s="332"/>
      <c r="L9" s="14"/>
    </row>
    <row r="10" spans="2:46" s="1" customFormat="1" ht="12" customHeight="1">
      <c r="B10" s="14"/>
      <c r="D10" s="11" t="s">
        <v>211</v>
      </c>
      <c r="L10" s="14"/>
    </row>
    <row r="11" spans="2:46" s="1" customFormat="1" ht="16.5" customHeight="1">
      <c r="B11" s="14"/>
      <c r="E11" s="324" t="s">
        <v>2037</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ROUND(J88,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ROUND((SUM(BE88:BE96)),  2)</f>
        <v>0</v>
      </c>
      <c r="I35" s="189">
        <v>0.21</v>
      </c>
      <c r="J35" s="174">
        <f>ROUND(((SUM(BE88:BE96))*I35),  2)</f>
        <v>0</v>
      </c>
      <c r="L35" s="14"/>
    </row>
    <row r="36" spans="2:12" s="1" customFormat="1" ht="14.45" customHeight="1">
      <c r="B36" s="14"/>
      <c r="E36" s="11" t="s">
        <v>40</v>
      </c>
      <c r="F36" s="174">
        <f>ROUND((SUM(BF88:BF96)),  2)</f>
        <v>0</v>
      </c>
      <c r="I36" s="189">
        <v>0.12</v>
      </c>
      <c r="J36" s="174">
        <f>ROUND(((SUM(BF88:BF96))*I36),  2)</f>
        <v>0</v>
      </c>
      <c r="L36" s="14"/>
    </row>
    <row r="37" spans="2:12" s="1" customFormat="1" ht="14.45" hidden="1" customHeight="1">
      <c r="B37" s="14"/>
      <c r="E37" s="11" t="s">
        <v>41</v>
      </c>
      <c r="F37" s="174">
        <f>ROUND((SUM(BG88:BG96)),  2)</f>
        <v>0</v>
      </c>
      <c r="I37" s="189">
        <v>0.21</v>
      </c>
      <c r="J37" s="174">
        <f>0</f>
        <v>0</v>
      </c>
      <c r="L37" s="14"/>
    </row>
    <row r="38" spans="2:12" s="1" customFormat="1" ht="14.45" hidden="1" customHeight="1">
      <c r="B38" s="14"/>
      <c r="E38" s="11" t="s">
        <v>42</v>
      </c>
      <c r="F38" s="174">
        <f>ROUND((SUM(BH88:BH96)),  2)</f>
        <v>0</v>
      </c>
      <c r="I38" s="189">
        <v>0.12</v>
      </c>
      <c r="J38" s="174">
        <f>0</f>
        <v>0</v>
      </c>
      <c r="L38" s="14"/>
    </row>
    <row r="39" spans="2:12" s="1" customFormat="1" ht="14.45" hidden="1" customHeight="1">
      <c r="B39" s="14"/>
      <c r="E39" s="11" t="s">
        <v>43</v>
      </c>
      <c r="F39" s="174">
        <f>ROUND((SUM(BI88:BI96)),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1840</v>
      </c>
      <c r="F52" s="332"/>
      <c r="G52" s="332"/>
      <c r="H52" s="332"/>
      <c r="L52" s="14"/>
    </row>
    <row r="53" spans="2:47" s="1" customFormat="1" ht="12" customHeight="1">
      <c r="B53" s="14"/>
      <c r="C53" s="11" t="s">
        <v>211</v>
      </c>
      <c r="L53" s="14"/>
    </row>
    <row r="54" spans="2:47" s="1" customFormat="1" ht="16.5" customHeight="1">
      <c r="B54" s="14"/>
      <c r="E54" s="324" t="str">
        <f>E11</f>
        <v>C5 - VRN</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J88</f>
        <v>0</v>
      </c>
      <c r="L63" s="14"/>
      <c r="AU63" s="4" t="s">
        <v>227</v>
      </c>
    </row>
    <row r="64" spans="2:47" s="201" customFormat="1" ht="24.95" customHeight="1">
      <c r="B64" s="200"/>
      <c r="D64" s="202" t="s">
        <v>1357</v>
      </c>
      <c r="E64" s="203"/>
      <c r="F64" s="203"/>
      <c r="G64" s="203"/>
      <c r="H64" s="203"/>
      <c r="I64" s="203"/>
      <c r="J64" s="204">
        <f>J89</f>
        <v>0</v>
      </c>
      <c r="L64" s="200"/>
    </row>
    <row r="65" spans="2:12" s="171" customFormat="1" ht="19.899999999999999" customHeight="1">
      <c r="B65" s="205"/>
      <c r="D65" s="206" t="s">
        <v>1358</v>
      </c>
      <c r="E65" s="207"/>
      <c r="F65" s="207"/>
      <c r="G65" s="207"/>
      <c r="H65" s="207"/>
      <c r="I65" s="207"/>
      <c r="J65" s="208">
        <f>J90</f>
        <v>0</v>
      </c>
      <c r="L65" s="205"/>
    </row>
    <row r="66" spans="2:12" s="171" customFormat="1" ht="19.899999999999999" customHeight="1">
      <c r="B66" s="205"/>
      <c r="D66" s="206" t="s">
        <v>1359</v>
      </c>
      <c r="E66" s="207"/>
      <c r="F66" s="207"/>
      <c r="G66" s="207"/>
      <c r="H66" s="207"/>
      <c r="I66" s="207"/>
      <c r="J66" s="208">
        <f>J94</f>
        <v>0</v>
      </c>
      <c r="L66" s="205"/>
    </row>
    <row r="67" spans="2:12" s="1" customFormat="1" ht="21.75" customHeight="1">
      <c r="B67" s="14"/>
      <c r="L67" s="14"/>
    </row>
    <row r="68" spans="2:12" s="1" customFormat="1" ht="6.95" customHeight="1">
      <c r="B68" s="15"/>
      <c r="C68" s="16"/>
      <c r="D68" s="16"/>
      <c r="E68" s="16"/>
      <c r="F68" s="16"/>
      <c r="G68" s="16"/>
      <c r="H68" s="16"/>
      <c r="I68" s="16"/>
      <c r="J68" s="16"/>
      <c r="K68" s="16"/>
      <c r="L68" s="14"/>
    </row>
    <row r="72" spans="2:12" s="1" customFormat="1" ht="6.95" customHeight="1">
      <c r="B72" s="132"/>
      <c r="C72" s="133"/>
      <c r="D72" s="133"/>
      <c r="E72" s="133"/>
      <c r="F72" s="133"/>
      <c r="G72" s="133"/>
      <c r="H72" s="133"/>
      <c r="I72" s="133"/>
      <c r="J72" s="133"/>
      <c r="K72" s="133"/>
      <c r="L72" s="14"/>
    </row>
    <row r="73" spans="2:12" s="1" customFormat="1" ht="24.95" customHeight="1">
      <c r="B73" s="14"/>
      <c r="C73" s="8" t="s">
        <v>253</v>
      </c>
      <c r="L73" s="14"/>
    </row>
    <row r="74" spans="2:12" s="1" customFormat="1" ht="6.95" customHeight="1">
      <c r="B74" s="14"/>
      <c r="L74" s="14"/>
    </row>
    <row r="75" spans="2:12" s="1" customFormat="1" ht="12" customHeight="1">
      <c r="B75" s="14"/>
      <c r="C75" s="11" t="s">
        <v>17</v>
      </c>
      <c r="L75" s="14"/>
    </row>
    <row r="76" spans="2:12" s="1" customFormat="1" ht="16.5" customHeight="1">
      <c r="B76" s="14"/>
      <c r="E76" s="333" t="str">
        <f>E7</f>
        <v>Rekonstrukce sociálního zařízení včetně rozvodů vody a kanalizace</v>
      </c>
      <c r="F76" s="334"/>
      <c r="G76" s="334"/>
      <c r="H76" s="334"/>
      <c r="L76" s="14"/>
    </row>
    <row r="77" spans="2:12" ht="12" customHeight="1">
      <c r="B77" s="7"/>
      <c r="C77" s="11" t="s">
        <v>203</v>
      </c>
      <c r="L77" s="7"/>
    </row>
    <row r="78" spans="2:12" s="1" customFormat="1" ht="16.5" customHeight="1">
      <c r="B78" s="14"/>
      <c r="E78" s="333" t="s">
        <v>1840</v>
      </c>
      <c r="F78" s="332"/>
      <c r="G78" s="332"/>
      <c r="H78" s="332"/>
      <c r="L78" s="14"/>
    </row>
    <row r="79" spans="2:12" s="1" customFormat="1" ht="12" customHeight="1">
      <c r="B79" s="14"/>
      <c r="C79" s="11" t="s">
        <v>211</v>
      </c>
      <c r="L79" s="14"/>
    </row>
    <row r="80" spans="2:12" s="1" customFormat="1" ht="16.5" customHeight="1">
      <c r="B80" s="14"/>
      <c r="E80" s="324" t="str">
        <f>E11</f>
        <v>C5 - VRN</v>
      </c>
      <c r="F80" s="332"/>
      <c r="G80" s="332"/>
      <c r="H80" s="332"/>
      <c r="L80" s="14"/>
    </row>
    <row r="81" spans="2:65" s="1" customFormat="1" ht="6.95" customHeight="1">
      <c r="B81" s="14"/>
      <c r="L81" s="14"/>
    </row>
    <row r="82" spans="2:65" s="1" customFormat="1" ht="12" customHeight="1">
      <c r="B82" s="14"/>
      <c r="C82" s="11" t="s">
        <v>21</v>
      </c>
      <c r="F82" s="121" t="str">
        <f>F14</f>
        <v xml:space="preserve"> </v>
      </c>
      <c r="I82" s="11" t="s">
        <v>23</v>
      </c>
      <c r="J82" s="17">
        <f>IF(J14="","",J14)</f>
        <v>0</v>
      </c>
      <c r="L82" s="14"/>
    </row>
    <row r="83" spans="2:65" s="1" customFormat="1" ht="6.95" customHeight="1">
      <c r="B83" s="14"/>
      <c r="L83" s="14"/>
    </row>
    <row r="84" spans="2:65" s="1" customFormat="1" ht="15.2" customHeight="1">
      <c r="B84" s="14"/>
      <c r="C84" s="11" t="s">
        <v>24</v>
      </c>
      <c r="F84" s="121" t="str">
        <f>E17</f>
        <v xml:space="preserve"> </v>
      </c>
      <c r="I84" s="11" t="s">
        <v>29</v>
      </c>
      <c r="J84" s="196" t="str">
        <f>E23</f>
        <v xml:space="preserve"> </v>
      </c>
      <c r="L84" s="14"/>
    </row>
    <row r="85" spans="2:65" s="1" customFormat="1" ht="15.2" customHeight="1">
      <c r="B85" s="14"/>
      <c r="C85" s="11" t="s">
        <v>27</v>
      </c>
      <c r="F85" s="121" t="str">
        <f>IF(E20="","",E20)</f>
        <v>Vyplň údaj</v>
      </c>
      <c r="I85" s="11" t="s">
        <v>31</v>
      </c>
      <c r="J85" s="196" t="str">
        <f>E26</f>
        <v xml:space="preserve"> </v>
      </c>
      <c r="L85" s="14"/>
    </row>
    <row r="86" spans="2:65" s="1" customFormat="1" ht="10.35" customHeight="1">
      <c r="B86" s="14"/>
      <c r="L86" s="14"/>
    </row>
    <row r="87" spans="2:65" s="2" customFormat="1" ht="29.25" customHeight="1">
      <c r="B87" s="18"/>
      <c r="C87" s="19" t="s">
        <v>254</v>
      </c>
      <c r="D87" s="20" t="s">
        <v>53</v>
      </c>
      <c r="E87" s="20" t="s">
        <v>49</v>
      </c>
      <c r="F87" s="20" t="s">
        <v>50</v>
      </c>
      <c r="G87" s="20" t="s">
        <v>255</v>
      </c>
      <c r="H87" s="20" t="s">
        <v>256</v>
      </c>
      <c r="I87" s="20" t="s">
        <v>257</v>
      </c>
      <c r="J87" s="20" t="s">
        <v>226</v>
      </c>
      <c r="K87" s="21" t="s">
        <v>258</v>
      </c>
      <c r="L87" s="18"/>
      <c r="M87" s="145" t="s">
        <v>3</v>
      </c>
      <c r="N87" s="146" t="s">
        <v>38</v>
      </c>
      <c r="O87" s="146" t="s">
        <v>259</v>
      </c>
      <c r="P87" s="146" t="s">
        <v>260</v>
      </c>
      <c r="Q87" s="146" t="s">
        <v>261</v>
      </c>
      <c r="R87" s="146" t="s">
        <v>262</v>
      </c>
      <c r="S87" s="146" t="s">
        <v>263</v>
      </c>
      <c r="T87" s="147" t="s">
        <v>264</v>
      </c>
    </row>
    <row r="88" spans="2:65" s="1" customFormat="1" ht="22.9" customHeight="1">
      <c r="B88" s="14"/>
      <c r="C88" s="151" t="s">
        <v>265</v>
      </c>
      <c r="J88" s="209">
        <f>BK88</f>
        <v>0</v>
      </c>
      <c r="L88" s="14"/>
      <c r="M88" s="148"/>
      <c r="N88" s="140"/>
      <c r="O88" s="140"/>
      <c r="P88" s="210">
        <f>P89</f>
        <v>0</v>
      </c>
      <c r="Q88" s="140"/>
      <c r="R88" s="210">
        <f>R89</f>
        <v>0</v>
      </c>
      <c r="S88" s="140"/>
      <c r="T88" s="211">
        <f>T89</f>
        <v>0</v>
      </c>
      <c r="AT88" s="4" t="s">
        <v>67</v>
      </c>
      <c r="AU88" s="4" t="s">
        <v>227</v>
      </c>
      <c r="BK88" s="212">
        <f>BK89</f>
        <v>0</v>
      </c>
    </row>
    <row r="89" spans="2:65" s="214" customFormat="1" ht="25.9" customHeight="1">
      <c r="B89" s="213"/>
      <c r="D89" s="215" t="s">
        <v>67</v>
      </c>
      <c r="E89" s="216" t="s">
        <v>102</v>
      </c>
      <c r="F89" s="216" t="s">
        <v>1360</v>
      </c>
      <c r="J89" s="217">
        <f>BK89</f>
        <v>0</v>
      </c>
      <c r="L89" s="213"/>
      <c r="M89" s="218"/>
      <c r="P89" s="219">
        <f>P90+P94</f>
        <v>0</v>
      </c>
      <c r="R89" s="219">
        <f>R90+R94</f>
        <v>0</v>
      </c>
      <c r="T89" s="220">
        <f>T90+T94</f>
        <v>0</v>
      </c>
      <c r="AR89" s="215" t="s">
        <v>299</v>
      </c>
      <c r="AT89" s="221" t="s">
        <v>67</v>
      </c>
      <c r="AU89" s="221" t="s">
        <v>68</v>
      </c>
      <c r="AY89" s="215" t="s">
        <v>268</v>
      </c>
      <c r="BK89" s="222">
        <f>BK90+BK94</f>
        <v>0</v>
      </c>
    </row>
    <row r="90" spans="2:65" s="214" customFormat="1" ht="22.9" customHeight="1">
      <c r="B90" s="213"/>
      <c r="D90" s="215" t="s">
        <v>67</v>
      </c>
      <c r="E90" s="223" t="s">
        <v>1361</v>
      </c>
      <c r="F90" s="223" t="s">
        <v>1362</v>
      </c>
      <c r="J90" s="224">
        <f>BK90</f>
        <v>0</v>
      </c>
      <c r="L90" s="213"/>
      <c r="M90" s="218"/>
      <c r="P90" s="219">
        <f>SUM(P91:P93)</f>
        <v>0</v>
      </c>
      <c r="R90" s="219">
        <f>SUM(R91:R93)</f>
        <v>0</v>
      </c>
      <c r="T90" s="220">
        <f>SUM(T91:T93)</f>
        <v>0</v>
      </c>
      <c r="AR90" s="215" t="s">
        <v>299</v>
      </c>
      <c r="AT90" s="221" t="s">
        <v>67</v>
      </c>
      <c r="AU90" s="221" t="s">
        <v>75</v>
      </c>
      <c r="AY90" s="215" t="s">
        <v>268</v>
      </c>
      <c r="BK90" s="222">
        <f>SUM(BK91:BK93)</f>
        <v>0</v>
      </c>
    </row>
    <row r="91" spans="2:65" s="1" customFormat="1" ht="16.5" customHeight="1">
      <c r="B91" s="14"/>
      <c r="C91" s="225" t="s">
        <v>75</v>
      </c>
      <c r="D91" s="225" t="s">
        <v>271</v>
      </c>
      <c r="E91" s="226" t="s">
        <v>1363</v>
      </c>
      <c r="F91" s="227" t="s">
        <v>1362</v>
      </c>
      <c r="G91" s="228" t="s">
        <v>1094</v>
      </c>
      <c r="H91" s="229">
        <v>1</v>
      </c>
      <c r="I91" s="22"/>
      <c r="J91" s="231">
        <f>ROUND(I91*H91,2)</f>
        <v>0</v>
      </c>
      <c r="K91" s="227" t="s">
        <v>274</v>
      </c>
      <c r="L91" s="14"/>
      <c r="M91" s="232" t="s">
        <v>3</v>
      </c>
      <c r="N91" s="233" t="s">
        <v>39</v>
      </c>
      <c r="P91" s="234">
        <f>O91*H91</f>
        <v>0</v>
      </c>
      <c r="Q91" s="234">
        <v>0</v>
      </c>
      <c r="R91" s="234">
        <f>Q91*H91</f>
        <v>0</v>
      </c>
      <c r="S91" s="234">
        <v>0</v>
      </c>
      <c r="T91" s="235">
        <f>S91*H91</f>
        <v>0</v>
      </c>
      <c r="AR91" s="236" t="s">
        <v>1364</v>
      </c>
      <c r="AT91" s="236" t="s">
        <v>271</v>
      </c>
      <c r="AU91" s="236" t="s">
        <v>77</v>
      </c>
      <c r="AY91" s="4" t="s">
        <v>268</v>
      </c>
      <c r="BE91" s="237">
        <f>IF(N91="základní",J91,0)</f>
        <v>0</v>
      </c>
      <c r="BF91" s="237">
        <f>IF(N91="snížená",J91,0)</f>
        <v>0</v>
      </c>
      <c r="BG91" s="237">
        <f>IF(N91="zákl. přenesená",J91,0)</f>
        <v>0</v>
      </c>
      <c r="BH91" s="237">
        <f>IF(N91="sníž. přenesená",J91,0)</f>
        <v>0</v>
      </c>
      <c r="BI91" s="237">
        <f>IF(N91="nulová",J91,0)</f>
        <v>0</v>
      </c>
      <c r="BJ91" s="4" t="s">
        <v>75</v>
      </c>
      <c r="BK91" s="237">
        <f>ROUND(I91*H91,2)</f>
        <v>0</v>
      </c>
      <c r="BL91" s="4" t="s">
        <v>1364</v>
      </c>
      <c r="BM91" s="236" t="s">
        <v>1365</v>
      </c>
    </row>
    <row r="92" spans="2:65" s="1" customFormat="1">
      <c r="B92" s="14"/>
      <c r="D92" s="238" t="s">
        <v>277</v>
      </c>
      <c r="F92" s="239" t="s">
        <v>1366</v>
      </c>
      <c r="L92" s="14"/>
      <c r="M92" s="240"/>
      <c r="T92" s="142"/>
      <c r="AT92" s="4" t="s">
        <v>277</v>
      </c>
      <c r="AU92" s="4" t="s">
        <v>77</v>
      </c>
    </row>
    <row r="93" spans="2:65" s="1" customFormat="1" ht="24.2" customHeight="1">
      <c r="B93" s="14"/>
      <c r="C93" s="225" t="s">
        <v>77</v>
      </c>
      <c r="D93" s="225" t="s">
        <v>271</v>
      </c>
      <c r="E93" s="226" t="s">
        <v>1367</v>
      </c>
      <c r="F93" s="227" t="s">
        <v>1368</v>
      </c>
      <c r="G93" s="228" t="s">
        <v>1094</v>
      </c>
      <c r="H93" s="229">
        <v>1</v>
      </c>
      <c r="I93" s="22"/>
      <c r="J93" s="231">
        <f>ROUND(I93*H93,2)</f>
        <v>0</v>
      </c>
      <c r="K93" s="227" t="s">
        <v>303</v>
      </c>
      <c r="L93" s="14"/>
      <c r="M93" s="232" t="s">
        <v>3</v>
      </c>
      <c r="N93" s="233" t="s">
        <v>39</v>
      </c>
      <c r="P93" s="234">
        <f>O93*H93</f>
        <v>0</v>
      </c>
      <c r="Q93" s="234">
        <v>0</v>
      </c>
      <c r="R93" s="234">
        <f>Q93*H93</f>
        <v>0</v>
      </c>
      <c r="S93" s="234">
        <v>0</v>
      </c>
      <c r="T93" s="235">
        <f>S93*H93</f>
        <v>0</v>
      </c>
      <c r="AR93" s="236" t="s">
        <v>275</v>
      </c>
      <c r="AT93" s="236" t="s">
        <v>271</v>
      </c>
      <c r="AU93" s="236" t="s">
        <v>77</v>
      </c>
      <c r="AY93" s="4" t="s">
        <v>268</v>
      </c>
      <c r="BE93" s="237">
        <f>IF(N93="základní",J93,0)</f>
        <v>0</v>
      </c>
      <c r="BF93" s="237">
        <f>IF(N93="snížená",J93,0)</f>
        <v>0</v>
      </c>
      <c r="BG93" s="237">
        <f>IF(N93="zákl. přenesená",J93,0)</f>
        <v>0</v>
      </c>
      <c r="BH93" s="237">
        <f>IF(N93="sníž. přenesená",J93,0)</f>
        <v>0</v>
      </c>
      <c r="BI93" s="237">
        <f>IF(N93="nulová",J93,0)</f>
        <v>0</v>
      </c>
      <c r="BJ93" s="4" t="s">
        <v>75</v>
      </c>
      <c r="BK93" s="237">
        <f>ROUND(I93*H93,2)</f>
        <v>0</v>
      </c>
      <c r="BL93" s="4" t="s">
        <v>275</v>
      </c>
      <c r="BM93" s="236" t="s">
        <v>2038</v>
      </c>
    </row>
    <row r="94" spans="2:65" s="214" customFormat="1" ht="22.9" customHeight="1">
      <c r="B94" s="213"/>
      <c r="D94" s="215" t="s">
        <v>67</v>
      </c>
      <c r="E94" s="223" t="s">
        <v>1370</v>
      </c>
      <c r="F94" s="223" t="s">
        <v>1371</v>
      </c>
      <c r="J94" s="224">
        <f>BK94</f>
        <v>0</v>
      </c>
      <c r="L94" s="213"/>
      <c r="M94" s="218"/>
      <c r="P94" s="219">
        <f>SUM(P95:P96)</f>
        <v>0</v>
      </c>
      <c r="R94" s="219">
        <f>SUM(R95:R96)</f>
        <v>0</v>
      </c>
      <c r="T94" s="220">
        <f>SUM(T95:T96)</f>
        <v>0</v>
      </c>
      <c r="AR94" s="215" t="s">
        <v>299</v>
      </c>
      <c r="AT94" s="221" t="s">
        <v>67</v>
      </c>
      <c r="AU94" s="221" t="s">
        <v>75</v>
      </c>
      <c r="AY94" s="215" t="s">
        <v>268</v>
      </c>
      <c r="BK94" s="222">
        <f>SUM(BK95:BK96)</f>
        <v>0</v>
      </c>
    </row>
    <row r="95" spans="2:65" s="1" customFormat="1" ht="24.2" customHeight="1">
      <c r="B95" s="14"/>
      <c r="C95" s="225" t="s">
        <v>186</v>
      </c>
      <c r="D95" s="225" t="s">
        <v>271</v>
      </c>
      <c r="E95" s="226" t="s">
        <v>1372</v>
      </c>
      <c r="F95" s="227" t="s">
        <v>1373</v>
      </c>
      <c r="G95" s="228" t="s">
        <v>1094</v>
      </c>
      <c r="H95" s="229">
        <v>1</v>
      </c>
      <c r="I95" s="22"/>
      <c r="J95" s="231">
        <f>ROUND(I95*H95,2)</f>
        <v>0</v>
      </c>
      <c r="K95" s="227" t="s">
        <v>274</v>
      </c>
      <c r="L95" s="14"/>
      <c r="M95" s="232" t="s">
        <v>3</v>
      </c>
      <c r="N95" s="233" t="s">
        <v>39</v>
      </c>
      <c r="P95" s="234">
        <f>O95*H95</f>
        <v>0</v>
      </c>
      <c r="Q95" s="234">
        <v>0</v>
      </c>
      <c r="R95" s="234">
        <f>Q95*H95</f>
        <v>0</v>
      </c>
      <c r="S95" s="234">
        <v>0</v>
      </c>
      <c r="T95" s="235">
        <f>S95*H95</f>
        <v>0</v>
      </c>
      <c r="AR95" s="236" t="s">
        <v>1364</v>
      </c>
      <c r="AT95" s="236" t="s">
        <v>271</v>
      </c>
      <c r="AU95" s="236" t="s">
        <v>77</v>
      </c>
      <c r="AY95" s="4" t="s">
        <v>268</v>
      </c>
      <c r="BE95" s="237">
        <f>IF(N95="základní",J95,0)</f>
        <v>0</v>
      </c>
      <c r="BF95" s="237">
        <f>IF(N95="snížená",J95,0)</f>
        <v>0</v>
      </c>
      <c r="BG95" s="237">
        <f>IF(N95="zákl. přenesená",J95,0)</f>
        <v>0</v>
      </c>
      <c r="BH95" s="237">
        <f>IF(N95="sníž. přenesená",J95,0)</f>
        <v>0</v>
      </c>
      <c r="BI95" s="237">
        <f>IF(N95="nulová",J95,0)</f>
        <v>0</v>
      </c>
      <c r="BJ95" s="4" t="s">
        <v>75</v>
      </c>
      <c r="BK95" s="237">
        <f>ROUND(I95*H95,2)</f>
        <v>0</v>
      </c>
      <c r="BL95" s="4" t="s">
        <v>1364</v>
      </c>
      <c r="BM95" s="236" t="s">
        <v>1374</v>
      </c>
    </row>
    <row r="96" spans="2:65" s="1" customFormat="1">
      <c r="B96" s="14"/>
      <c r="D96" s="238" t="s">
        <v>277</v>
      </c>
      <c r="F96" s="239" t="s">
        <v>1375</v>
      </c>
      <c r="L96" s="14"/>
      <c r="M96" s="282"/>
      <c r="N96" s="283"/>
      <c r="O96" s="283"/>
      <c r="P96" s="283"/>
      <c r="Q96" s="283"/>
      <c r="R96" s="283"/>
      <c r="S96" s="283"/>
      <c r="T96" s="284"/>
      <c r="AT96" s="4" t="s">
        <v>277</v>
      </c>
      <c r="AU96" s="4" t="s">
        <v>77</v>
      </c>
    </row>
    <row r="97" spans="2:12" s="1" customFormat="1" ht="6.95" customHeight="1">
      <c r="B97" s="15"/>
      <c r="C97" s="16"/>
      <c r="D97" s="16"/>
      <c r="E97" s="16"/>
      <c r="F97" s="16"/>
      <c r="G97" s="16"/>
      <c r="H97" s="16"/>
      <c r="I97" s="16"/>
      <c r="J97" s="16"/>
      <c r="K97" s="16"/>
      <c r="L97" s="14"/>
    </row>
  </sheetData>
  <sheetProtection algorithmName="SHA-512" hashValue="wTqPAS3LVt5PMoThZ9o5L/c0vSWD8TNcvmjTcuq2AsG+mlq4q4VjqSmONZXwcraVEj5xDF1k5LZXKfjPLUqAwQ==" saltValue="Y7BsxlWKocX278Dbs2dAAw==" spinCount="100000" sheet="1" objects="1" scenarios="1"/>
  <autoFilter ref="C87:K96" xr:uid="{00000000-0009-0000-0000-000015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2" r:id="rId1" xr:uid="{00000000-0004-0000-1500-000000000000}"/>
    <hyperlink ref="F96" r:id="rId2" xr:uid="{00000000-0004-0000-15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BM382"/>
  <sheetViews>
    <sheetView showGridLines="0" topLeftCell="A357" workbookViewId="0">
      <selection activeCell="I380" activeCellId="79" sqref="E20:H20 J19:J20 I113 I116 I119 I122 I125:I128 I131 I137 I143 I149 I151 I153 I156 I160 I163 I170 I173 I178 I180 I184 I189 I191 I194 I197 I200 I204 I207 I209:I210 I214 I216 I218 I221 I227 I235 I239 I241 I243:I244 I246:I247 I249:I255 I257:I258 I261 I264 I267 I270 I274 I277 I280:I281 I284 I286 I288 I291:I292 I294:I295 I297 I299 I302 I306 I308 I310 I313 I316 I320 I323 I328 I332 I335 I337 I339 I344 I349 I352 I356 I358 I361 I367 I370 I372 I376 I378 I380"/>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t="s">
        <v>6</v>
      </c>
      <c r="M2" s="294"/>
      <c r="N2" s="294"/>
      <c r="O2" s="294"/>
      <c r="P2" s="294"/>
      <c r="Q2" s="294"/>
      <c r="R2" s="294"/>
      <c r="S2" s="294"/>
      <c r="T2" s="294"/>
      <c r="U2" s="294"/>
      <c r="V2" s="294"/>
      <c r="AT2" s="4" t="s">
        <v>148</v>
      </c>
      <c r="AZ2" s="181" t="s">
        <v>182</v>
      </c>
      <c r="BA2" s="181" t="s">
        <v>183</v>
      </c>
      <c r="BB2" s="181" t="s">
        <v>184</v>
      </c>
      <c r="BC2" s="181" t="s">
        <v>2039</v>
      </c>
      <c r="BD2" s="181" t="s">
        <v>186</v>
      </c>
    </row>
    <row r="3" spans="2:56" ht="6.95" customHeight="1">
      <c r="B3" s="5"/>
      <c r="C3" s="6"/>
      <c r="D3" s="6"/>
      <c r="E3" s="6"/>
      <c r="F3" s="6"/>
      <c r="G3" s="6"/>
      <c r="H3" s="6"/>
      <c r="I3" s="6"/>
      <c r="J3" s="6"/>
      <c r="K3" s="6"/>
      <c r="L3" s="7"/>
      <c r="AT3" s="4" t="s">
        <v>77</v>
      </c>
      <c r="AZ3" s="181" t="s">
        <v>187</v>
      </c>
      <c r="BA3" s="181" t="s">
        <v>188</v>
      </c>
      <c r="BB3" s="181" t="s">
        <v>184</v>
      </c>
      <c r="BC3" s="181" t="s">
        <v>2040</v>
      </c>
      <c r="BD3" s="181" t="s">
        <v>186</v>
      </c>
    </row>
    <row r="4" spans="2:56" ht="24.95" customHeight="1">
      <c r="B4" s="7"/>
      <c r="D4" s="8" t="s">
        <v>190</v>
      </c>
      <c r="L4" s="7"/>
      <c r="M4" s="182" t="s">
        <v>11</v>
      </c>
      <c r="AT4" s="4" t="s">
        <v>4</v>
      </c>
      <c r="AZ4" s="181" t="s">
        <v>191</v>
      </c>
      <c r="BA4" s="181" t="s">
        <v>192</v>
      </c>
      <c r="BB4" s="181" t="s">
        <v>184</v>
      </c>
      <c r="BC4" s="181" t="s">
        <v>2040</v>
      </c>
      <c r="BD4" s="181" t="s">
        <v>186</v>
      </c>
    </row>
    <row r="5" spans="2:56" ht="6.95" customHeight="1">
      <c r="B5" s="7"/>
      <c r="L5" s="7"/>
      <c r="AZ5" s="181" t="s">
        <v>197</v>
      </c>
      <c r="BA5" s="181" t="s">
        <v>198</v>
      </c>
      <c r="BB5" s="181" t="s">
        <v>195</v>
      </c>
      <c r="BC5" s="181" t="s">
        <v>2041</v>
      </c>
      <c r="BD5" s="181" t="s">
        <v>186</v>
      </c>
    </row>
    <row r="6" spans="2:56" ht="12" customHeight="1">
      <c r="B6" s="7"/>
      <c r="D6" s="11" t="s">
        <v>17</v>
      </c>
      <c r="L6" s="7"/>
      <c r="AZ6" s="181" t="s">
        <v>200</v>
      </c>
      <c r="BA6" s="181" t="s">
        <v>201</v>
      </c>
      <c r="BB6" s="181" t="s">
        <v>184</v>
      </c>
      <c r="BC6" s="181" t="s">
        <v>2042</v>
      </c>
      <c r="BD6" s="181" t="s">
        <v>186</v>
      </c>
    </row>
    <row r="7" spans="2:56" ht="16.5" customHeight="1">
      <c r="B7" s="7"/>
      <c r="E7" s="333" t="str">
        <f>'Rekapitulace stavby'!K6</f>
        <v>Rekonstrukce sociálního zařízení včetně rozvodů vody a kanalizace</v>
      </c>
      <c r="F7" s="334"/>
      <c r="G7" s="334"/>
      <c r="H7" s="334"/>
      <c r="L7" s="7"/>
      <c r="AZ7" s="181" t="s">
        <v>204</v>
      </c>
      <c r="BA7" s="181" t="s">
        <v>205</v>
      </c>
      <c r="BB7" s="181" t="s">
        <v>184</v>
      </c>
      <c r="BC7" s="181" t="s">
        <v>2043</v>
      </c>
      <c r="BD7" s="181" t="s">
        <v>186</v>
      </c>
    </row>
    <row r="8" spans="2:56" ht="12" customHeight="1">
      <c r="B8" s="7"/>
      <c r="D8" s="11" t="s">
        <v>203</v>
      </c>
      <c r="L8" s="7"/>
    </row>
    <row r="9" spans="2:56" s="1" customFormat="1" ht="16.5" customHeight="1">
      <c r="B9" s="14"/>
      <c r="E9" s="333" t="s">
        <v>2044</v>
      </c>
      <c r="F9" s="332"/>
      <c r="G9" s="332"/>
      <c r="H9" s="332"/>
      <c r="L9" s="14"/>
    </row>
    <row r="10" spans="2:56" s="1" customFormat="1" ht="12" customHeight="1">
      <c r="B10" s="14"/>
      <c r="D10" s="11" t="s">
        <v>211</v>
      </c>
      <c r="L10" s="14"/>
    </row>
    <row r="11" spans="2:56" s="1" customFormat="1" ht="16.5" customHeight="1">
      <c r="B11" s="14"/>
      <c r="E11" s="324" t="s">
        <v>2045</v>
      </c>
      <c r="F11" s="332"/>
      <c r="G11" s="332"/>
      <c r="H11" s="332"/>
      <c r="L11" s="14"/>
    </row>
    <row r="12" spans="2:56" s="1" customFormat="1">
      <c r="B12" s="14"/>
      <c r="L12" s="14"/>
    </row>
    <row r="13" spans="2:56" s="1" customFormat="1" ht="12" customHeight="1">
      <c r="B13" s="14"/>
      <c r="D13" s="11" t="s">
        <v>19</v>
      </c>
      <c r="F13" s="121" t="s">
        <v>3</v>
      </c>
      <c r="I13" s="11" t="s">
        <v>20</v>
      </c>
      <c r="J13" s="121" t="s">
        <v>3</v>
      </c>
      <c r="L13" s="14"/>
    </row>
    <row r="14" spans="2:56" s="1" customFormat="1" ht="12" customHeight="1">
      <c r="B14" s="14"/>
      <c r="D14" s="11" t="s">
        <v>21</v>
      </c>
      <c r="F14" s="121" t="s">
        <v>22</v>
      </c>
      <c r="I14" s="11" t="s">
        <v>23</v>
      </c>
      <c r="J14" s="17">
        <f>'Rekapitulace stavby'!AN8</f>
        <v>0</v>
      </c>
      <c r="L14" s="14"/>
    </row>
    <row r="15" spans="2:56" s="1" customFormat="1" ht="10.9" customHeight="1">
      <c r="B15" s="14"/>
      <c r="L15" s="14"/>
    </row>
    <row r="16" spans="2: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ROUND(J110,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ROUND((SUM(BE110:BE381)),  2)</f>
        <v>0</v>
      </c>
      <c r="I35" s="189">
        <v>0.21</v>
      </c>
      <c r="J35" s="174">
        <f>ROUND(((SUM(BE110:BE381))*I35),  2)</f>
        <v>0</v>
      </c>
      <c r="L35" s="14"/>
    </row>
    <row r="36" spans="2:12" s="1" customFormat="1" ht="14.45" customHeight="1">
      <c r="B36" s="14"/>
      <c r="E36" s="11" t="s">
        <v>40</v>
      </c>
      <c r="F36" s="174">
        <f>ROUND((SUM(BF110:BF381)),  2)</f>
        <v>0</v>
      </c>
      <c r="I36" s="189">
        <v>0.12</v>
      </c>
      <c r="J36" s="174">
        <f>ROUND(((SUM(BF110:BF381))*I36),  2)</f>
        <v>0</v>
      </c>
      <c r="L36" s="14"/>
    </row>
    <row r="37" spans="2:12" s="1" customFormat="1" ht="14.45" hidden="1" customHeight="1">
      <c r="B37" s="14"/>
      <c r="E37" s="11" t="s">
        <v>41</v>
      </c>
      <c r="F37" s="174">
        <f>ROUND((SUM(BG110:BG381)),  2)</f>
        <v>0</v>
      </c>
      <c r="I37" s="189">
        <v>0.21</v>
      </c>
      <c r="J37" s="174">
        <f>0</f>
        <v>0</v>
      </c>
      <c r="L37" s="14"/>
    </row>
    <row r="38" spans="2:12" s="1" customFormat="1" ht="14.45" hidden="1" customHeight="1">
      <c r="B38" s="14"/>
      <c r="E38" s="11" t="s">
        <v>42</v>
      </c>
      <c r="F38" s="174">
        <f>ROUND((SUM(BH110:BH381)),  2)</f>
        <v>0</v>
      </c>
      <c r="I38" s="189">
        <v>0.12</v>
      </c>
      <c r="J38" s="174">
        <f>0</f>
        <v>0</v>
      </c>
      <c r="L38" s="14"/>
    </row>
    <row r="39" spans="2:12" s="1" customFormat="1" ht="14.45" hidden="1" customHeight="1">
      <c r="B39" s="14"/>
      <c r="E39" s="11" t="s">
        <v>43</v>
      </c>
      <c r="F39" s="174">
        <f>ROUND((SUM(BI110:BI381)),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2044</v>
      </c>
      <c r="F52" s="332"/>
      <c r="G52" s="332"/>
      <c r="H52" s="332"/>
      <c r="L52" s="14"/>
    </row>
    <row r="53" spans="2:47" s="1" customFormat="1" ht="12" customHeight="1">
      <c r="B53" s="14"/>
      <c r="C53" s="11" t="s">
        <v>211</v>
      </c>
      <c r="L53" s="14"/>
    </row>
    <row r="54" spans="2:47" s="1" customFormat="1" ht="16.5" customHeight="1">
      <c r="B54" s="14"/>
      <c r="E54" s="324" t="str">
        <f>E11</f>
        <v>D1 -  WC - personál</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J110</f>
        <v>0</v>
      </c>
      <c r="L63" s="14"/>
      <c r="AU63" s="4" t="s">
        <v>227</v>
      </c>
    </row>
    <row r="64" spans="2:47" s="201" customFormat="1" ht="24.95" customHeight="1">
      <c r="B64" s="200"/>
      <c r="D64" s="202" t="s">
        <v>228</v>
      </c>
      <c r="E64" s="203"/>
      <c r="F64" s="203"/>
      <c r="G64" s="203"/>
      <c r="H64" s="203"/>
      <c r="I64" s="203"/>
      <c r="J64" s="204">
        <f>J111</f>
        <v>0</v>
      </c>
      <c r="L64" s="200"/>
    </row>
    <row r="65" spans="2:12" s="171" customFormat="1" ht="19.899999999999999" customHeight="1">
      <c r="B65" s="205"/>
      <c r="D65" s="206" t="s">
        <v>229</v>
      </c>
      <c r="E65" s="207"/>
      <c r="F65" s="207"/>
      <c r="G65" s="207"/>
      <c r="H65" s="207"/>
      <c r="I65" s="207"/>
      <c r="J65" s="208">
        <f>J112</f>
        <v>0</v>
      </c>
      <c r="L65" s="205"/>
    </row>
    <row r="66" spans="2:12" s="171" customFormat="1" ht="19.899999999999999" customHeight="1">
      <c r="B66" s="205"/>
      <c r="D66" s="206" t="s">
        <v>230</v>
      </c>
      <c r="E66" s="207"/>
      <c r="F66" s="207"/>
      <c r="G66" s="207"/>
      <c r="H66" s="207"/>
      <c r="I66" s="207"/>
      <c r="J66" s="208">
        <f>J121</f>
        <v>0</v>
      </c>
      <c r="L66" s="205"/>
    </row>
    <row r="67" spans="2:12" s="171" customFormat="1" ht="19.899999999999999" customHeight="1">
      <c r="B67" s="205"/>
      <c r="D67" s="206" t="s">
        <v>231</v>
      </c>
      <c r="E67" s="207"/>
      <c r="F67" s="207"/>
      <c r="G67" s="207"/>
      <c r="H67" s="207"/>
      <c r="I67" s="207"/>
      <c r="J67" s="208">
        <f>J130</f>
        <v>0</v>
      </c>
      <c r="L67" s="205"/>
    </row>
    <row r="68" spans="2:12" s="171" customFormat="1" ht="19.899999999999999" customHeight="1">
      <c r="B68" s="205"/>
      <c r="D68" s="206" t="s">
        <v>232</v>
      </c>
      <c r="E68" s="207"/>
      <c r="F68" s="207"/>
      <c r="G68" s="207"/>
      <c r="H68" s="207"/>
      <c r="I68" s="207"/>
      <c r="J68" s="208">
        <f>J142</f>
        <v>0</v>
      </c>
      <c r="L68" s="205"/>
    </row>
    <row r="69" spans="2:12" s="171" customFormat="1" ht="19.899999999999999" customHeight="1">
      <c r="B69" s="205"/>
      <c r="D69" s="206" t="s">
        <v>233</v>
      </c>
      <c r="E69" s="207"/>
      <c r="F69" s="207"/>
      <c r="G69" s="207"/>
      <c r="H69" s="207"/>
      <c r="I69" s="207"/>
      <c r="J69" s="208">
        <f>J148</f>
        <v>0</v>
      </c>
      <c r="L69" s="205"/>
    </row>
    <row r="70" spans="2:12" s="201" customFormat="1" ht="24.95" customHeight="1">
      <c r="B70" s="200"/>
      <c r="D70" s="202" t="s">
        <v>234</v>
      </c>
      <c r="E70" s="203"/>
      <c r="F70" s="203"/>
      <c r="G70" s="203"/>
      <c r="H70" s="203"/>
      <c r="I70" s="203"/>
      <c r="J70" s="204">
        <f>J158</f>
        <v>0</v>
      </c>
      <c r="L70" s="200"/>
    </row>
    <row r="71" spans="2:12" s="171" customFormat="1" ht="19.899999999999999" customHeight="1">
      <c r="B71" s="205"/>
      <c r="D71" s="206" t="s">
        <v>1387</v>
      </c>
      <c r="E71" s="207"/>
      <c r="F71" s="207"/>
      <c r="G71" s="207"/>
      <c r="H71" s="207"/>
      <c r="I71" s="207"/>
      <c r="J71" s="208">
        <f>J159</f>
        <v>0</v>
      </c>
      <c r="L71" s="205"/>
    </row>
    <row r="72" spans="2:12" s="171" customFormat="1" ht="19.899999999999999" customHeight="1">
      <c r="B72" s="205"/>
      <c r="D72" s="206" t="s">
        <v>235</v>
      </c>
      <c r="E72" s="207"/>
      <c r="F72" s="207"/>
      <c r="G72" s="207"/>
      <c r="H72" s="207"/>
      <c r="I72" s="207"/>
      <c r="J72" s="208">
        <f>J176</f>
        <v>0</v>
      </c>
      <c r="L72" s="205"/>
    </row>
    <row r="73" spans="2:12" s="171" customFormat="1" ht="14.85" customHeight="1">
      <c r="B73" s="205"/>
      <c r="D73" s="206" t="s">
        <v>236</v>
      </c>
      <c r="E73" s="207"/>
      <c r="F73" s="207"/>
      <c r="G73" s="207"/>
      <c r="H73" s="207"/>
      <c r="I73" s="207"/>
      <c r="J73" s="208">
        <f>J177</f>
        <v>0</v>
      </c>
      <c r="L73" s="205"/>
    </row>
    <row r="74" spans="2:12" s="171" customFormat="1" ht="21.75" customHeight="1">
      <c r="B74" s="205"/>
      <c r="D74" s="206" t="s">
        <v>237</v>
      </c>
      <c r="E74" s="207"/>
      <c r="F74" s="207"/>
      <c r="G74" s="207"/>
      <c r="H74" s="207"/>
      <c r="I74" s="207"/>
      <c r="J74" s="208">
        <f>J183</f>
        <v>0</v>
      </c>
      <c r="L74" s="205"/>
    </row>
    <row r="75" spans="2:12" s="171" customFormat="1" ht="14.85" customHeight="1">
      <c r="B75" s="205"/>
      <c r="D75" s="206" t="s">
        <v>238</v>
      </c>
      <c r="E75" s="207"/>
      <c r="F75" s="207"/>
      <c r="G75" s="207"/>
      <c r="H75" s="207"/>
      <c r="I75" s="207"/>
      <c r="J75" s="208">
        <f>J199</f>
        <v>0</v>
      </c>
      <c r="L75" s="205"/>
    </row>
    <row r="76" spans="2:12" s="171" customFormat="1" ht="14.85" customHeight="1">
      <c r="B76" s="205"/>
      <c r="D76" s="206" t="s">
        <v>239</v>
      </c>
      <c r="E76" s="207"/>
      <c r="F76" s="207"/>
      <c r="G76" s="207"/>
      <c r="H76" s="207"/>
      <c r="I76" s="207"/>
      <c r="J76" s="208">
        <f>J206</f>
        <v>0</v>
      </c>
      <c r="L76" s="205"/>
    </row>
    <row r="77" spans="2:12" s="171" customFormat="1" ht="19.899999999999999" customHeight="1">
      <c r="B77" s="205"/>
      <c r="D77" s="206" t="s">
        <v>240</v>
      </c>
      <c r="E77" s="207"/>
      <c r="F77" s="207"/>
      <c r="G77" s="207"/>
      <c r="H77" s="207"/>
      <c r="I77" s="207"/>
      <c r="J77" s="208">
        <f>J220</f>
        <v>0</v>
      </c>
      <c r="L77" s="205"/>
    </row>
    <row r="78" spans="2:12" s="171" customFormat="1" ht="19.899999999999999" customHeight="1">
      <c r="B78" s="205"/>
      <c r="D78" s="206" t="s">
        <v>241</v>
      </c>
      <c r="E78" s="207"/>
      <c r="F78" s="207"/>
      <c r="G78" s="207"/>
      <c r="H78" s="207"/>
      <c r="I78" s="207"/>
      <c r="J78" s="208">
        <f>J226</f>
        <v>0</v>
      </c>
      <c r="L78" s="205"/>
    </row>
    <row r="79" spans="2:12" s="171" customFormat="1" ht="19.899999999999999" customHeight="1">
      <c r="B79" s="205"/>
      <c r="D79" s="206" t="s">
        <v>242</v>
      </c>
      <c r="E79" s="207"/>
      <c r="F79" s="207"/>
      <c r="G79" s="207"/>
      <c r="H79" s="207"/>
      <c r="I79" s="207"/>
      <c r="J79" s="208">
        <f>J234</f>
        <v>0</v>
      </c>
      <c r="L79" s="205"/>
    </row>
    <row r="80" spans="2:12" s="201" customFormat="1" ht="24.95" customHeight="1">
      <c r="B80" s="200"/>
      <c r="D80" s="202" t="s">
        <v>243</v>
      </c>
      <c r="E80" s="203"/>
      <c r="F80" s="203"/>
      <c r="G80" s="203"/>
      <c r="H80" s="203"/>
      <c r="I80" s="203"/>
      <c r="J80" s="204">
        <f>J237</f>
        <v>0</v>
      </c>
      <c r="L80" s="200"/>
    </row>
    <row r="81" spans="2:12" s="171" customFormat="1" ht="19.899999999999999" customHeight="1">
      <c r="B81" s="205"/>
      <c r="D81" s="206" t="s">
        <v>244</v>
      </c>
      <c r="E81" s="207"/>
      <c r="F81" s="207"/>
      <c r="G81" s="207"/>
      <c r="H81" s="207"/>
      <c r="I81" s="207"/>
      <c r="J81" s="208">
        <f>J238</f>
        <v>0</v>
      </c>
      <c r="L81" s="205"/>
    </row>
    <row r="82" spans="2:12" s="171" customFormat="1" ht="19.899999999999999" customHeight="1">
      <c r="B82" s="205"/>
      <c r="D82" s="206" t="s">
        <v>245</v>
      </c>
      <c r="E82" s="207"/>
      <c r="F82" s="207"/>
      <c r="G82" s="207"/>
      <c r="H82" s="207"/>
      <c r="I82" s="207"/>
      <c r="J82" s="208">
        <f>J263</f>
        <v>0</v>
      </c>
      <c r="L82" s="205"/>
    </row>
    <row r="83" spans="2:12" s="171" customFormat="1" ht="14.85" customHeight="1">
      <c r="B83" s="205"/>
      <c r="D83" s="206" t="s">
        <v>246</v>
      </c>
      <c r="E83" s="207"/>
      <c r="F83" s="207"/>
      <c r="G83" s="207"/>
      <c r="H83" s="207"/>
      <c r="I83" s="207"/>
      <c r="J83" s="208">
        <f>J266</f>
        <v>0</v>
      </c>
      <c r="L83" s="205"/>
    </row>
    <row r="84" spans="2:12" s="171" customFormat="1" ht="19.899999999999999" customHeight="1">
      <c r="B84" s="205"/>
      <c r="D84" s="206" t="s">
        <v>248</v>
      </c>
      <c r="E84" s="207"/>
      <c r="F84" s="207"/>
      <c r="G84" s="207"/>
      <c r="H84" s="207"/>
      <c r="I84" s="207"/>
      <c r="J84" s="208">
        <f>J285</f>
        <v>0</v>
      </c>
      <c r="L84" s="205"/>
    </row>
    <row r="85" spans="2:12" s="171" customFormat="1" ht="19.899999999999999" customHeight="1">
      <c r="B85" s="205"/>
      <c r="D85" s="206" t="s">
        <v>249</v>
      </c>
      <c r="E85" s="207"/>
      <c r="F85" s="207"/>
      <c r="G85" s="207"/>
      <c r="H85" s="207"/>
      <c r="I85" s="207"/>
      <c r="J85" s="208">
        <f>J298</f>
        <v>0</v>
      </c>
      <c r="L85" s="205"/>
    </row>
    <row r="86" spans="2:12" s="171" customFormat="1" ht="14.85" customHeight="1">
      <c r="B86" s="205"/>
      <c r="D86" s="206" t="s">
        <v>250</v>
      </c>
      <c r="E86" s="207"/>
      <c r="F86" s="207"/>
      <c r="G86" s="207"/>
      <c r="H86" s="207"/>
      <c r="I86" s="207"/>
      <c r="J86" s="208">
        <f>J312</f>
        <v>0</v>
      </c>
      <c r="L86" s="205"/>
    </row>
    <row r="87" spans="2:12" s="171" customFormat="1" ht="19.899999999999999" customHeight="1">
      <c r="B87" s="205"/>
      <c r="D87" s="206" t="s">
        <v>251</v>
      </c>
      <c r="E87" s="207"/>
      <c r="F87" s="207"/>
      <c r="G87" s="207"/>
      <c r="H87" s="207"/>
      <c r="I87" s="207"/>
      <c r="J87" s="208">
        <f>J331</f>
        <v>0</v>
      </c>
      <c r="L87" s="205"/>
    </row>
    <row r="88" spans="2:12" s="171" customFormat="1" ht="19.899999999999999" customHeight="1">
      <c r="B88" s="205"/>
      <c r="D88" s="206" t="s">
        <v>252</v>
      </c>
      <c r="E88" s="207"/>
      <c r="F88" s="207"/>
      <c r="G88" s="207"/>
      <c r="H88" s="207"/>
      <c r="I88" s="207"/>
      <c r="J88" s="208">
        <f>J360</f>
        <v>0</v>
      </c>
      <c r="L88" s="205"/>
    </row>
    <row r="89" spans="2:12" s="1" customFormat="1" ht="21.75" customHeight="1">
      <c r="B89" s="14"/>
      <c r="L89" s="14"/>
    </row>
    <row r="90" spans="2:12" s="1" customFormat="1" ht="6.95" customHeight="1">
      <c r="B90" s="15"/>
      <c r="C90" s="16"/>
      <c r="D90" s="16"/>
      <c r="E90" s="16"/>
      <c r="F90" s="16"/>
      <c r="G90" s="16"/>
      <c r="H90" s="16"/>
      <c r="I90" s="16"/>
      <c r="J90" s="16"/>
      <c r="K90" s="16"/>
      <c r="L90" s="14"/>
    </row>
    <row r="94" spans="2:12" s="1" customFormat="1" ht="6.95" customHeight="1">
      <c r="B94" s="132"/>
      <c r="C94" s="133"/>
      <c r="D94" s="133"/>
      <c r="E94" s="133"/>
      <c r="F94" s="133"/>
      <c r="G94" s="133"/>
      <c r="H94" s="133"/>
      <c r="I94" s="133"/>
      <c r="J94" s="133"/>
      <c r="K94" s="133"/>
      <c r="L94" s="14"/>
    </row>
    <row r="95" spans="2:12" s="1" customFormat="1" ht="24.95" customHeight="1">
      <c r="B95" s="14"/>
      <c r="C95" s="8" t="s">
        <v>253</v>
      </c>
      <c r="L95" s="14"/>
    </row>
    <row r="96" spans="2:12" s="1" customFormat="1" ht="6.95" customHeight="1">
      <c r="B96" s="14"/>
      <c r="L96" s="14"/>
    </row>
    <row r="97" spans="2:63" s="1" customFormat="1" ht="12" customHeight="1">
      <c r="B97" s="14"/>
      <c r="C97" s="11" t="s">
        <v>17</v>
      </c>
      <c r="L97" s="14"/>
    </row>
    <row r="98" spans="2:63" s="1" customFormat="1" ht="16.5" customHeight="1">
      <c r="B98" s="14"/>
      <c r="E98" s="333" t="str">
        <f>E7</f>
        <v>Rekonstrukce sociálního zařízení včetně rozvodů vody a kanalizace</v>
      </c>
      <c r="F98" s="334"/>
      <c r="G98" s="334"/>
      <c r="H98" s="334"/>
      <c r="L98" s="14"/>
    </row>
    <row r="99" spans="2:63" ht="12" customHeight="1">
      <c r="B99" s="7"/>
      <c r="C99" s="11" t="s">
        <v>203</v>
      </c>
      <c r="L99" s="7"/>
    </row>
    <row r="100" spans="2:63" s="1" customFormat="1" ht="16.5" customHeight="1">
      <c r="B100" s="14"/>
      <c r="E100" s="333" t="s">
        <v>2044</v>
      </c>
      <c r="F100" s="332"/>
      <c r="G100" s="332"/>
      <c r="H100" s="332"/>
      <c r="L100" s="14"/>
    </row>
    <row r="101" spans="2:63" s="1" customFormat="1" ht="12" customHeight="1">
      <c r="B101" s="14"/>
      <c r="C101" s="11" t="s">
        <v>211</v>
      </c>
      <c r="L101" s="14"/>
    </row>
    <row r="102" spans="2:63" s="1" customFormat="1" ht="16.5" customHeight="1">
      <c r="B102" s="14"/>
      <c r="E102" s="324" t="str">
        <f>E11</f>
        <v>D1 -  WC - personál</v>
      </c>
      <c r="F102" s="332"/>
      <c r="G102" s="332"/>
      <c r="H102" s="332"/>
      <c r="L102" s="14"/>
    </row>
    <row r="103" spans="2:63" s="1" customFormat="1" ht="6.95" customHeight="1">
      <c r="B103" s="14"/>
      <c r="L103" s="14"/>
    </row>
    <row r="104" spans="2:63" s="1" customFormat="1" ht="12" customHeight="1">
      <c r="B104" s="14"/>
      <c r="C104" s="11" t="s">
        <v>21</v>
      </c>
      <c r="F104" s="121" t="str">
        <f>F14</f>
        <v xml:space="preserve"> </v>
      </c>
      <c r="I104" s="11" t="s">
        <v>23</v>
      </c>
      <c r="J104" s="17">
        <f>IF(J14="","",J14)</f>
        <v>0</v>
      </c>
      <c r="L104" s="14"/>
    </row>
    <row r="105" spans="2:63" s="1" customFormat="1" ht="6.95" customHeight="1">
      <c r="B105" s="14"/>
      <c r="L105" s="14"/>
    </row>
    <row r="106" spans="2:63" s="1" customFormat="1" ht="15.2" customHeight="1">
      <c r="B106" s="14"/>
      <c r="C106" s="11" t="s">
        <v>24</v>
      </c>
      <c r="F106" s="121" t="str">
        <f>E17</f>
        <v xml:space="preserve"> </v>
      </c>
      <c r="I106" s="11" t="s">
        <v>29</v>
      </c>
      <c r="J106" s="196" t="str">
        <f>E23</f>
        <v xml:space="preserve"> </v>
      </c>
      <c r="L106" s="14"/>
    </row>
    <row r="107" spans="2:63" s="1" customFormat="1" ht="15.2" customHeight="1">
      <c r="B107" s="14"/>
      <c r="C107" s="11" t="s">
        <v>27</v>
      </c>
      <c r="F107" s="121" t="str">
        <f>IF(E20="","",E20)</f>
        <v>Vyplň údaj</v>
      </c>
      <c r="I107" s="11" t="s">
        <v>31</v>
      </c>
      <c r="J107" s="196" t="str">
        <f>E26</f>
        <v xml:space="preserve"> </v>
      </c>
      <c r="L107" s="14"/>
    </row>
    <row r="108" spans="2:63" s="1" customFormat="1" ht="10.35" customHeight="1">
      <c r="B108" s="14"/>
      <c r="L108" s="14"/>
    </row>
    <row r="109" spans="2:63" s="2" customFormat="1" ht="29.25" customHeight="1">
      <c r="B109" s="18"/>
      <c r="C109" s="19" t="s">
        <v>254</v>
      </c>
      <c r="D109" s="20" t="s">
        <v>53</v>
      </c>
      <c r="E109" s="20" t="s">
        <v>49</v>
      </c>
      <c r="F109" s="20" t="s">
        <v>50</v>
      </c>
      <c r="G109" s="20" t="s">
        <v>255</v>
      </c>
      <c r="H109" s="20" t="s">
        <v>256</v>
      </c>
      <c r="I109" s="20" t="s">
        <v>257</v>
      </c>
      <c r="J109" s="20" t="s">
        <v>226</v>
      </c>
      <c r="K109" s="21" t="s">
        <v>258</v>
      </c>
      <c r="L109" s="18"/>
      <c r="M109" s="145" t="s">
        <v>3</v>
      </c>
      <c r="N109" s="146" t="s">
        <v>38</v>
      </c>
      <c r="O109" s="146" t="s">
        <v>259</v>
      </c>
      <c r="P109" s="146" t="s">
        <v>260</v>
      </c>
      <c r="Q109" s="146" t="s">
        <v>261</v>
      </c>
      <c r="R109" s="146" t="s">
        <v>262</v>
      </c>
      <c r="S109" s="146" t="s">
        <v>263</v>
      </c>
      <c r="T109" s="147" t="s">
        <v>264</v>
      </c>
    </row>
    <row r="110" spans="2:63" s="1" customFormat="1" ht="22.9" customHeight="1">
      <c r="B110" s="14"/>
      <c r="C110" s="151" t="s">
        <v>265</v>
      </c>
      <c r="J110" s="209">
        <f>BK110</f>
        <v>0</v>
      </c>
      <c r="L110" s="14"/>
      <c r="M110" s="148"/>
      <c r="N110" s="140"/>
      <c r="O110" s="140"/>
      <c r="P110" s="210">
        <f>P111+P158+P237</f>
        <v>0</v>
      </c>
      <c r="Q110" s="140"/>
      <c r="R110" s="210">
        <f>R111+R158+R237</f>
        <v>4.0684390057400002</v>
      </c>
      <c r="S110" s="140"/>
      <c r="T110" s="211">
        <f>T111+T158+T237</f>
        <v>9.028350549999999</v>
      </c>
      <c r="AT110" s="4" t="s">
        <v>67</v>
      </c>
      <c r="AU110" s="4" t="s">
        <v>227</v>
      </c>
      <c r="BK110" s="212">
        <f>BK111+BK158+BK237</f>
        <v>0</v>
      </c>
    </row>
    <row r="111" spans="2:63" s="214" customFormat="1" ht="25.9" customHeight="1">
      <c r="B111" s="213"/>
      <c r="D111" s="215" t="s">
        <v>67</v>
      </c>
      <c r="E111" s="216" t="s">
        <v>266</v>
      </c>
      <c r="F111" s="216" t="s">
        <v>267</v>
      </c>
      <c r="J111" s="217">
        <f>BK111</f>
        <v>0</v>
      </c>
      <c r="L111" s="213"/>
      <c r="M111" s="218"/>
      <c r="P111" s="219">
        <f>P112+P121+P130+P142+P148</f>
        <v>0</v>
      </c>
      <c r="R111" s="219">
        <f>R112+R121+R130+R142+R148</f>
        <v>2.5126400000000001E-5</v>
      </c>
      <c r="T111" s="220">
        <f>T112+T121+T130+T142+T148</f>
        <v>9.0279699999999998</v>
      </c>
      <c r="AR111" s="215" t="s">
        <v>75</v>
      </c>
      <c r="AT111" s="221" t="s">
        <v>67</v>
      </c>
      <c r="AU111" s="221" t="s">
        <v>68</v>
      </c>
      <c r="AY111" s="215" t="s">
        <v>268</v>
      </c>
      <c r="BK111" s="222">
        <f>BK112+BK121+BK130+BK142+BK148</f>
        <v>0</v>
      </c>
    </row>
    <row r="112" spans="2:63" s="214" customFormat="1" ht="22.9" customHeight="1">
      <c r="B112" s="213"/>
      <c r="D112" s="215" t="s">
        <v>67</v>
      </c>
      <c r="E112" s="223" t="s">
        <v>269</v>
      </c>
      <c r="F112" s="223" t="s">
        <v>270</v>
      </c>
      <c r="J112" s="224">
        <f>BK112</f>
        <v>0</v>
      </c>
      <c r="L112" s="213"/>
      <c r="M112" s="218"/>
      <c r="P112" s="219">
        <f>SUM(P113:P120)</f>
        <v>0</v>
      </c>
      <c r="R112" s="219">
        <f>SUM(R113:R120)</f>
        <v>2.5126400000000001E-5</v>
      </c>
      <c r="T112" s="220">
        <f>SUM(T113:T120)</f>
        <v>0.18200000000000002</v>
      </c>
      <c r="AR112" s="215" t="s">
        <v>75</v>
      </c>
      <c r="AT112" s="221" t="s">
        <v>67</v>
      </c>
      <c r="AU112" s="221" t="s">
        <v>75</v>
      </c>
      <c r="AY112" s="215" t="s">
        <v>268</v>
      </c>
      <c r="BK112" s="222">
        <f>SUM(BK113:BK120)</f>
        <v>0</v>
      </c>
    </row>
    <row r="113" spans="2:65" s="1" customFormat="1" ht="44.25" customHeight="1">
      <c r="B113" s="14"/>
      <c r="C113" s="225" t="s">
        <v>75</v>
      </c>
      <c r="D113" s="225" t="s">
        <v>271</v>
      </c>
      <c r="E113" s="226" t="s">
        <v>272</v>
      </c>
      <c r="F113" s="227" t="s">
        <v>273</v>
      </c>
      <c r="G113" s="228" t="s">
        <v>184</v>
      </c>
      <c r="H113" s="229">
        <v>5.2</v>
      </c>
      <c r="I113" s="22"/>
      <c r="J113" s="231">
        <f>ROUND(I113*H113,2)</f>
        <v>0</v>
      </c>
      <c r="K113" s="227" t="s">
        <v>274</v>
      </c>
      <c r="L113" s="14"/>
      <c r="M113" s="232" t="s">
        <v>3</v>
      </c>
      <c r="N113" s="233" t="s">
        <v>39</v>
      </c>
      <c r="P113" s="234">
        <f>O113*H113</f>
        <v>0</v>
      </c>
      <c r="Q113" s="234">
        <v>0</v>
      </c>
      <c r="R113" s="234">
        <f>Q113*H113</f>
        <v>0</v>
      </c>
      <c r="S113" s="234">
        <v>3.5000000000000003E-2</v>
      </c>
      <c r="T113" s="235">
        <f>S113*H113</f>
        <v>0.18200000000000002</v>
      </c>
      <c r="AR113" s="236" t="s">
        <v>275</v>
      </c>
      <c r="AT113" s="236" t="s">
        <v>271</v>
      </c>
      <c r="AU113" s="236" t="s">
        <v>77</v>
      </c>
      <c r="AY113" s="4" t="s">
        <v>268</v>
      </c>
      <c r="BE113" s="237">
        <f>IF(N113="základní",J113,0)</f>
        <v>0</v>
      </c>
      <c r="BF113" s="237">
        <f>IF(N113="snížená",J113,0)</f>
        <v>0</v>
      </c>
      <c r="BG113" s="237">
        <f>IF(N113="zákl. přenesená",J113,0)</f>
        <v>0</v>
      </c>
      <c r="BH113" s="237">
        <f>IF(N113="sníž. přenesená",J113,0)</f>
        <v>0</v>
      </c>
      <c r="BI113" s="237">
        <f>IF(N113="nulová",J113,0)</f>
        <v>0</v>
      </c>
      <c r="BJ113" s="4" t="s">
        <v>75</v>
      </c>
      <c r="BK113" s="237">
        <f>ROUND(I113*H113,2)</f>
        <v>0</v>
      </c>
      <c r="BL113" s="4" t="s">
        <v>275</v>
      </c>
      <c r="BM113" s="236" t="s">
        <v>276</v>
      </c>
    </row>
    <row r="114" spans="2:65" s="1" customFormat="1">
      <c r="B114" s="14"/>
      <c r="D114" s="238" t="s">
        <v>277</v>
      </c>
      <c r="F114" s="239" t="s">
        <v>278</v>
      </c>
      <c r="L114" s="14"/>
      <c r="M114" s="240"/>
      <c r="T114" s="142"/>
      <c r="AT114" s="4" t="s">
        <v>277</v>
      </c>
      <c r="AU114" s="4" t="s">
        <v>77</v>
      </c>
    </row>
    <row r="115" spans="2:65" s="242" customFormat="1">
      <c r="B115" s="241"/>
      <c r="D115" s="243" t="s">
        <v>279</v>
      </c>
      <c r="E115" s="244" t="s">
        <v>3</v>
      </c>
      <c r="F115" s="245" t="s">
        <v>182</v>
      </c>
      <c r="H115" s="246">
        <v>5.2</v>
      </c>
      <c r="L115" s="241"/>
      <c r="M115" s="247"/>
      <c r="T115" s="248"/>
      <c r="AT115" s="244" t="s">
        <v>279</v>
      </c>
      <c r="AU115" s="244" t="s">
        <v>77</v>
      </c>
      <c r="AV115" s="242" t="s">
        <v>77</v>
      </c>
      <c r="AW115" s="242" t="s">
        <v>30</v>
      </c>
      <c r="AX115" s="242" t="s">
        <v>75</v>
      </c>
      <c r="AY115" s="244" t="s">
        <v>268</v>
      </c>
    </row>
    <row r="116" spans="2:65" s="1" customFormat="1" ht="21.75" customHeight="1">
      <c r="B116" s="14"/>
      <c r="C116" s="225" t="s">
        <v>77</v>
      </c>
      <c r="D116" s="225" t="s">
        <v>271</v>
      </c>
      <c r="E116" s="226" t="s">
        <v>280</v>
      </c>
      <c r="F116" s="227" t="s">
        <v>281</v>
      </c>
      <c r="G116" s="228" t="s">
        <v>184</v>
      </c>
      <c r="H116" s="229">
        <v>5.2</v>
      </c>
      <c r="I116" s="22"/>
      <c r="J116" s="231">
        <f>ROUND(I116*H116,2)</f>
        <v>0</v>
      </c>
      <c r="K116" s="227" t="s">
        <v>274</v>
      </c>
      <c r="L116" s="14"/>
      <c r="M116" s="232" t="s">
        <v>3</v>
      </c>
      <c r="N116" s="233" t="s">
        <v>39</v>
      </c>
      <c r="P116" s="234">
        <f>O116*H116</f>
        <v>0</v>
      </c>
      <c r="Q116" s="234">
        <v>3.472E-6</v>
      </c>
      <c r="R116" s="234">
        <f>Q116*H116</f>
        <v>1.8054400000000001E-5</v>
      </c>
      <c r="S116" s="234">
        <v>0</v>
      </c>
      <c r="T116" s="235">
        <f>S116*H116</f>
        <v>0</v>
      </c>
      <c r="AR116" s="236" t="s">
        <v>275</v>
      </c>
      <c r="AT116" s="236" t="s">
        <v>271</v>
      </c>
      <c r="AU116" s="236" t="s">
        <v>77</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275</v>
      </c>
      <c r="BM116" s="236" t="s">
        <v>282</v>
      </c>
    </row>
    <row r="117" spans="2:65" s="1" customFormat="1">
      <c r="B117" s="14"/>
      <c r="D117" s="238" t="s">
        <v>277</v>
      </c>
      <c r="F117" s="239" t="s">
        <v>283</v>
      </c>
      <c r="L117" s="14"/>
      <c r="M117" s="240"/>
      <c r="T117" s="142"/>
      <c r="AT117" s="4" t="s">
        <v>277</v>
      </c>
      <c r="AU117" s="4" t="s">
        <v>77</v>
      </c>
    </row>
    <row r="118" spans="2:65" s="242" customFormat="1">
      <c r="B118" s="241"/>
      <c r="D118" s="243" t="s">
        <v>279</v>
      </c>
      <c r="E118" s="244" t="s">
        <v>3</v>
      </c>
      <c r="F118" s="245" t="s">
        <v>182</v>
      </c>
      <c r="H118" s="246">
        <v>5.2</v>
      </c>
      <c r="L118" s="241"/>
      <c r="M118" s="247"/>
      <c r="T118" s="248"/>
      <c r="AT118" s="244" t="s">
        <v>279</v>
      </c>
      <c r="AU118" s="244" t="s">
        <v>77</v>
      </c>
      <c r="AV118" s="242" t="s">
        <v>77</v>
      </c>
      <c r="AW118" s="242" t="s">
        <v>30</v>
      </c>
      <c r="AX118" s="242" t="s">
        <v>75</v>
      </c>
      <c r="AY118" s="244" t="s">
        <v>268</v>
      </c>
    </row>
    <row r="119" spans="2:65" s="1" customFormat="1" ht="24.2" customHeight="1">
      <c r="B119" s="14"/>
      <c r="C119" s="225" t="s">
        <v>186</v>
      </c>
      <c r="D119" s="225" t="s">
        <v>271</v>
      </c>
      <c r="E119" s="226" t="s">
        <v>284</v>
      </c>
      <c r="F119" s="227" t="s">
        <v>285</v>
      </c>
      <c r="G119" s="228" t="s">
        <v>184</v>
      </c>
      <c r="H119" s="229">
        <v>5.2</v>
      </c>
      <c r="I119" s="22"/>
      <c r="J119" s="231">
        <f>ROUND(I119*H119,2)</f>
        <v>0</v>
      </c>
      <c r="K119" s="227" t="s">
        <v>274</v>
      </c>
      <c r="L119" s="14"/>
      <c r="M119" s="232" t="s">
        <v>3</v>
      </c>
      <c r="N119" s="233" t="s">
        <v>39</v>
      </c>
      <c r="P119" s="234">
        <f>O119*H119</f>
        <v>0</v>
      </c>
      <c r="Q119" s="234">
        <v>1.3599999999999999E-6</v>
      </c>
      <c r="R119" s="234">
        <f>Q119*H119</f>
        <v>7.0719999999999994E-6</v>
      </c>
      <c r="S119" s="234">
        <v>0</v>
      </c>
      <c r="T119" s="235">
        <f>S119*H119</f>
        <v>0</v>
      </c>
      <c r="AR119" s="236" t="s">
        <v>275</v>
      </c>
      <c r="AT119" s="236" t="s">
        <v>271</v>
      </c>
      <c r="AU119" s="236" t="s">
        <v>77</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275</v>
      </c>
      <c r="BM119" s="236" t="s">
        <v>286</v>
      </c>
    </row>
    <row r="120" spans="2:65" s="1" customFormat="1">
      <c r="B120" s="14"/>
      <c r="D120" s="238" t="s">
        <v>277</v>
      </c>
      <c r="F120" s="239" t="s">
        <v>287</v>
      </c>
      <c r="L120" s="14"/>
      <c r="M120" s="240"/>
      <c r="T120" s="142"/>
      <c r="AT120" s="4" t="s">
        <v>277</v>
      </c>
      <c r="AU120" s="4" t="s">
        <v>77</v>
      </c>
    </row>
    <row r="121" spans="2:65" s="214" customFormat="1" ht="22.9" customHeight="1">
      <c r="B121" s="213"/>
      <c r="D121" s="215" t="s">
        <v>67</v>
      </c>
      <c r="E121" s="223" t="s">
        <v>288</v>
      </c>
      <c r="F121" s="223" t="s">
        <v>289</v>
      </c>
      <c r="J121" s="224">
        <f>BK121</f>
        <v>0</v>
      </c>
      <c r="L121" s="213"/>
      <c r="M121" s="218"/>
      <c r="P121" s="219">
        <f>SUM(P122:P129)</f>
        <v>0</v>
      </c>
      <c r="R121" s="219">
        <f>SUM(R122:R129)</f>
        <v>0</v>
      </c>
      <c r="T121" s="220">
        <f>SUM(T122:T129)</f>
        <v>0.33744200000000002</v>
      </c>
      <c r="AR121" s="215" t="s">
        <v>75</v>
      </c>
      <c r="AT121" s="221" t="s">
        <v>67</v>
      </c>
      <c r="AU121" s="221" t="s">
        <v>75</v>
      </c>
      <c r="AY121" s="215" t="s">
        <v>268</v>
      </c>
      <c r="BK121" s="222">
        <f>SUM(BK122:BK129)</f>
        <v>0</v>
      </c>
    </row>
    <row r="122" spans="2:65" s="1" customFormat="1" ht="37.9" customHeight="1">
      <c r="B122" s="14"/>
      <c r="C122" s="225" t="s">
        <v>275</v>
      </c>
      <c r="D122" s="225" t="s">
        <v>271</v>
      </c>
      <c r="E122" s="226" t="s">
        <v>290</v>
      </c>
      <c r="F122" s="227" t="s">
        <v>291</v>
      </c>
      <c r="G122" s="228" t="s">
        <v>184</v>
      </c>
      <c r="H122" s="229">
        <v>4.242</v>
      </c>
      <c r="I122" s="22"/>
      <c r="J122" s="231">
        <f>ROUND(I122*H122,2)</f>
        <v>0</v>
      </c>
      <c r="K122" s="227" t="s">
        <v>274</v>
      </c>
      <c r="L122" s="14"/>
      <c r="M122" s="232" t="s">
        <v>3</v>
      </c>
      <c r="N122" s="233" t="s">
        <v>39</v>
      </c>
      <c r="P122" s="234">
        <f>O122*H122</f>
        <v>0</v>
      </c>
      <c r="Q122" s="234">
        <v>0</v>
      </c>
      <c r="R122" s="234">
        <f>Q122*H122</f>
        <v>0</v>
      </c>
      <c r="S122" s="234">
        <v>7.5999999999999998E-2</v>
      </c>
      <c r="T122" s="235">
        <f>S122*H122</f>
        <v>0.32239200000000001</v>
      </c>
      <c r="AR122" s="236" t="s">
        <v>292</v>
      </c>
      <c r="AT122" s="236" t="s">
        <v>271</v>
      </c>
      <c r="AU122" s="236" t="s">
        <v>77</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292</v>
      </c>
      <c r="BM122" s="236" t="s">
        <v>293</v>
      </c>
    </row>
    <row r="123" spans="2:65" s="1" customFormat="1">
      <c r="B123" s="14"/>
      <c r="D123" s="238" t="s">
        <v>277</v>
      </c>
      <c r="F123" s="239" t="s">
        <v>294</v>
      </c>
      <c r="L123" s="14"/>
      <c r="M123" s="240"/>
      <c r="T123" s="142"/>
      <c r="AT123" s="4" t="s">
        <v>277</v>
      </c>
      <c r="AU123" s="4" t="s">
        <v>77</v>
      </c>
    </row>
    <row r="124" spans="2:65" s="242" customFormat="1">
      <c r="B124" s="241"/>
      <c r="D124" s="243" t="s">
        <v>279</v>
      </c>
      <c r="E124" s="244" t="s">
        <v>3</v>
      </c>
      <c r="F124" s="245" t="s">
        <v>2046</v>
      </c>
      <c r="H124" s="246">
        <v>4.242</v>
      </c>
      <c r="L124" s="241"/>
      <c r="M124" s="247"/>
      <c r="T124" s="248"/>
      <c r="AT124" s="244" t="s">
        <v>279</v>
      </c>
      <c r="AU124" s="244" t="s">
        <v>77</v>
      </c>
      <c r="AV124" s="242" t="s">
        <v>77</v>
      </c>
      <c r="AW124" s="242" t="s">
        <v>30</v>
      </c>
      <c r="AX124" s="242" t="s">
        <v>75</v>
      </c>
      <c r="AY124" s="244" t="s">
        <v>268</v>
      </c>
    </row>
    <row r="125" spans="2:65" s="1" customFormat="1" ht="16.5" customHeight="1">
      <c r="B125" s="14"/>
      <c r="C125" s="225" t="s">
        <v>299</v>
      </c>
      <c r="D125" s="225" t="s">
        <v>271</v>
      </c>
      <c r="E125" s="226" t="s">
        <v>300</v>
      </c>
      <c r="F125" s="227" t="s">
        <v>301</v>
      </c>
      <c r="G125" s="228" t="s">
        <v>302</v>
      </c>
      <c r="H125" s="229">
        <v>1</v>
      </c>
      <c r="I125" s="22"/>
      <c r="J125" s="231">
        <f>ROUND(I125*H125,2)</f>
        <v>0</v>
      </c>
      <c r="K125" s="227" t="s">
        <v>303</v>
      </c>
      <c r="L125" s="14"/>
      <c r="M125" s="232" t="s">
        <v>3</v>
      </c>
      <c r="N125" s="233" t="s">
        <v>39</v>
      </c>
      <c r="P125" s="234">
        <f>O125*H125</f>
        <v>0</v>
      </c>
      <c r="Q125" s="234">
        <v>0</v>
      </c>
      <c r="R125" s="234">
        <f>Q125*H125</f>
        <v>0</v>
      </c>
      <c r="S125" s="234">
        <v>0.01</v>
      </c>
      <c r="T125" s="235">
        <f>S125*H125</f>
        <v>0.01</v>
      </c>
      <c r="AR125" s="236" t="s">
        <v>292</v>
      </c>
      <c r="AT125" s="236" t="s">
        <v>271</v>
      </c>
      <c r="AU125" s="236" t="s">
        <v>77</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292</v>
      </c>
      <c r="BM125" s="236" t="s">
        <v>304</v>
      </c>
    </row>
    <row r="126" spans="2:65" s="1" customFormat="1" ht="16.5" customHeight="1">
      <c r="B126" s="14"/>
      <c r="C126" s="225" t="s">
        <v>305</v>
      </c>
      <c r="D126" s="225" t="s">
        <v>271</v>
      </c>
      <c r="E126" s="226" t="s">
        <v>306</v>
      </c>
      <c r="F126" s="227" t="s">
        <v>307</v>
      </c>
      <c r="G126" s="228" t="s">
        <v>308</v>
      </c>
      <c r="H126" s="229">
        <v>2</v>
      </c>
      <c r="I126" s="22"/>
      <c r="J126" s="231">
        <f>ROUND(I126*H126,2)</f>
        <v>0</v>
      </c>
      <c r="K126" s="227" t="s">
        <v>303</v>
      </c>
      <c r="L126" s="14"/>
      <c r="M126" s="232" t="s">
        <v>3</v>
      </c>
      <c r="N126" s="233" t="s">
        <v>39</v>
      </c>
      <c r="P126" s="234">
        <f>O126*H126</f>
        <v>0</v>
      </c>
      <c r="Q126" s="234">
        <v>0</v>
      </c>
      <c r="R126" s="234">
        <f>Q126*H126</f>
        <v>0</v>
      </c>
      <c r="S126" s="234">
        <v>0</v>
      </c>
      <c r="T126" s="235">
        <f>S126*H126</f>
        <v>0</v>
      </c>
      <c r="AR126" s="236" t="s">
        <v>292</v>
      </c>
      <c r="AT126" s="236" t="s">
        <v>271</v>
      </c>
      <c r="AU126" s="236" t="s">
        <v>77</v>
      </c>
      <c r="AY126" s="4" t="s">
        <v>268</v>
      </c>
      <c r="BE126" s="237">
        <f>IF(N126="základní",J126,0)</f>
        <v>0</v>
      </c>
      <c r="BF126" s="237">
        <f>IF(N126="snížená",J126,0)</f>
        <v>0</v>
      </c>
      <c r="BG126" s="237">
        <f>IF(N126="zákl. přenesená",J126,0)</f>
        <v>0</v>
      </c>
      <c r="BH126" s="237">
        <f>IF(N126="sníž. přenesená",J126,0)</f>
        <v>0</v>
      </c>
      <c r="BI126" s="237">
        <f>IF(N126="nulová",J126,0)</f>
        <v>0</v>
      </c>
      <c r="BJ126" s="4" t="s">
        <v>75</v>
      </c>
      <c r="BK126" s="237">
        <f>ROUND(I126*H126,2)</f>
        <v>0</v>
      </c>
      <c r="BL126" s="4" t="s">
        <v>292</v>
      </c>
      <c r="BM126" s="236" t="s">
        <v>309</v>
      </c>
    </row>
    <row r="127" spans="2:65" s="1" customFormat="1" ht="24.2" customHeight="1">
      <c r="B127" s="14"/>
      <c r="C127" s="225" t="s">
        <v>310</v>
      </c>
      <c r="D127" s="225" t="s">
        <v>271</v>
      </c>
      <c r="E127" s="226" t="s">
        <v>311</v>
      </c>
      <c r="F127" s="227" t="s">
        <v>312</v>
      </c>
      <c r="G127" s="228" t="s">
        <v>308</v>
      </c>
      <c r="H127" s="229">
        <v>1</v>
      </c>
      <c r="I127" s="22"/>
      <c r="J127" s="231">
        <f>ROUND(I127*H127,2)</f>
        <v>0</v>
      </c>
      <c r="K127" s="227" t="s">
        <v>303</v>
      </c>
      <c r="L127" s="14"/>
      <c r="M127" s="232" t="s">
        <v>3</v>
      </c>
      <c r="N127" s="233" t="s">
        <v>39</v>
      </c>
      <c r="P127" s="234">
        <f>O127*H127</f>
        <v>0</v>
      </c>
      <c r="Q127" s="234">
        <v>0</v>
      </c>
      <c r="R127" s="234">
        <f>Q127*H127</f>
        <v>0</v>
      </c>
      <c r="S127" s="234">
        <v>5.0000000000000001E-3</v>
      </c>
      <c r="T127" s="235">
        <f>S127*H127</f>
        <v>5.0000000000000001E-3</v>
      </c>
      <c r="AR127" s="236" t="s">
        <v>292</v>
      </c>
      <c r="AT127" s="236" t="s">
        <v>271</v>
      </c>
      <c r="AU127" s="236" t="s">
        <v>77</v>
      </c>
      <c r="AY127" s="4" t="s">
        <v>268</v>
      </c>
      <c r="BE127" s="237">
        <f>IF(N127="základní",J127,0)</f>
        <v>0</v>
      </c>
      <c r="BF127" s="237">
        <f>IF(N127="snížená",J127,0)</f>
        <v>0</v>
      </c>
      <c r="BG127" s="237">
        <f>IF(N127="zákl. přenesená",J127,0)</f>
        <v>0</v>
      </c>
      <c r="BH127" s="237">
        <f>IF(N127="sníž. přenesená",J127,0)</f>
        <v>0</v>
      </c>
      <c r="BI127" s="237">
        <f>IF(N127="nulová",J127,0)</f>
        <v>0</v>
      </c>
      <c r="BJ127" s="4" t="s">
        <v>75</v>
      </c>
      <c r="BK127" s="237">
        <f>ROUND(I127*H127,2)</f>
        <v>0</v>
      </c>
      <c r="BL127" s="4" t="s">
        <v>292</v>
      </c>
      <c r="BM127" s="236" t="s">
        <v>313</v>
      </c>
    </row>
    <row r="128" spans="2:65" s="1" customFormat="1" ht="24.2" customHeight="1">
      <c r="B128" s="14"/>
      <c r="C128" s="225" t="s">
        <v>314</v>
      </c>
      <c r="D128" s="225" t="s">
        <v>271</v>
      </c>
      <c r="E128" s="226" t="s">
        <v>315</v>
      </c>
      <c r="F128" s="227" t="s">
        <v>316</v>
      </c>
      <c r="G128" s="228" t="s">
        <v>317</v>
      </c>
      <c r="H128" s="229">
        <v>1</v>
      </c>
      <c r="I128" s="22"/>
      <c r="J128" s="231">
        <f>ROUND(I128*H128,2)</f>
        <v>0</v>
      </c>
      <c r="K128" s="227" t="s">
        <v>274</v>
      </c>
      <c r="L128" s="14"/>
      <c r="M128" s="232" t="s">
        <v>3</v>
      </c>
      <c r="N128" s="233" t="s">
        <v>39</v>
      </c>
      <c r="P128" s="234">
        <f>O128*H128</f>
        <v>0</v>
      </c>
      <c r="Q128" s="234">
        <v>0</v>
      </c>
      <c r="R128" s="234">
        <f>Q128*H128</f>
        <v>0</v>
      </c>
      <c r="S128" s="234">
        <v>5.0000000000000002E-5</v>
      </c>
      <c r="T128" s="235">
        <f>S128*H128</f>
        <v>5.0000000000000002E-5</v>
      </c>
      <c r="AR128" s="236" t="s">
        <v>292</v>
      </c>
      <c r="AT128" s="236" t="s">
        <v>271</v>
      </c>
      <c r="AU128" s="236" t="s">
        <v>77</v>
      </c>
      <c r="AY128" s="4" t="s">
        <v>268</v>
      </c>
      <c r="BE128" s="237">
        <f>IF(N128="základní",J128,0)</f>
        <v>0</v>
      </c>
      <c r="BF128" s="237">
        <f>IF(N128="snížená",J128,0)</f>
        <v>0</v>
      </c>
      <c r="BG128" s="237">
        <f>IF(N128="zákl. přenesená",J128,0)</f>
        <v>0</v>
      </c>
      <c r="BH128" s="237">
        <f>IF(N128="sníž. přenesená",J128,0)</f>
        <v>0</v>
      </c>
      <c r="BI128" s="237">
        <f>IF(N128="nulová",J128,0)</f>
        <v>0</v>
      </c>
      <c r="BJ128" s="4" t="s">
        <v>75</v>
      </c>
      <c r="BK128" s="237">
        <f>ROUND(I128*H128,2)</f>
        <v>0</v>
      </c>
      <c r="BL128" s="4" t="s">
        <v>292</v>
      </c>
      <c r="BM128" s="236" t="s">
        <v>318</v>
      </c>
    </row>
    <row r="129" spans="2:65" s="1" customFormat="1">
      <c r="B129" s="14"/>
      <c r="D129" s="238" t="s">
        <v>277</v>
      </c>
      <c r="F129" s="239" t="s">
        <v>319</v>
      </c>
      <c r="L129" s="14"/>
      <c r="M129" s="240"/>
      <c r="T129" s="142"/>
      <c r="AT129" s="4" t="s">
        <v>277</v>
      </c>
      <c r="AU129" s="4" t="s">
        <v>77</v>
      </c>
    </row>
    <row r="130" spans="2:65" s="214" customFormat="1" ht="22.9" customHeight="1">
      <c r="B130" s="213"/>
      <c r="D130" s="215" t="s">
        <v>67</v>
      </c>
      <c r="E130" s="223" t="s">
        <v>321</v>
      </c>
      <c r="F130" s="223" t="s">
        <v>322</v>
      </c>
      <c r="J130" s="224">
        <f>BK130</f>
        <v>0</v>
      </c>
      <c r="L130" s="213"/>
      <c r="M130" s="218"/>
      <c r="P130" s="219">
        <f>SUM(P131:P141)</f>
        <v>0</v>
      </c>
      <c r="R130" s="219">
        <f>SUM(R131:R141)</f>
        <v>0</v>
      </c>
      <c r="T130" s="220">
        <f>SUM(T131:T141)</f>
        <v>2.6531199999999999</v>
      </c>
      <c r="AR130" s="215" t="s">
        <v>75</v>
      </c>
      <c r="AT130" s="221" t="s">
        <v>67</v>
      </c>
      <c r="AU130" s="221" t="s">
        <v>75</v>
      </c>
      <c r="AY130" s="215" t="s">
        <v>268</v>
      </c>
      <c r="BK130" s="222">
        <f>SUM(BK131:BK141)</f>
        <v>0</v>
      </c>
    </row>
    <row r="131" spans="2:65" s="1" customFormat="1" ht="37.9" customHeight="1">
      <c r="B131" s="14"/>
      <c r="C131" s="225" t="s">
        <v>323</v>
      </c>
      <c r="D131" s="225" t="s">
        <v>271</v>
      </c>
      <c r="E131" s="226" t="s">
        <v>324</v>
      </c>
      <c r="F131" s="227" t="s">
        <v>325</v>
      </c>
      <c r="G131" s="228" t="s">
        <v>184</v>
      </c>
      <c r="H131" s="229">
        <v>29.56</v>
      </c>
      <c r="I131" s="22"/>
      <c r="J131" s="231">
        <f>ROUND(I131*H131,2)</f>
        <v>0</v>
      </c>
      <c r="K131" s="227" t="s">
        <v>274</v>
      </c>
      <c r="L131" s="14"/>
      <c r="M131" s="232" t="s">
        <v>3</v>
      </c>
      <c r="N131" s="233" t="s">
        <v>39</v>
      </c>
      <c r="P131" s="234">
        <f>O131*H131</f>
        <v>0</v>
      </c>
      <c r="Q131" s="234">
        <v>0</v>
      </c>
      <c r="R131" s="234">
        <f>Q131*H131</f>
        <v>0</v>
      </c>
      <c r="S131" s="234">
        <v>4.5999999999999999E-2</v>
      </c>
      <c r="T131" s="235">
        <f>S131*H131</f>
        <v>1.3597599999999999</v>
      </c>
      <c r="AR131" s="236" t="s">
        <v>275</v>
      </c>
      <c r="AT131" s="236" t="s">
        <v>271</v>
      </c>
      <c r="AU131" s="236" t="s">
        <v>77</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275</v>
      </c>
      <c r="BM131" s="236" t="s">
        <v>326</v>
      </c>
    </row>
    <row r="132" spans="2:65" s="1" customFormat="1">
      <c r="B132" s="14"/>
      <c r="D132" s="238" t="s">
        <v>277</v>
      </c>
      <c r="F132" s="239" t="s">
        <v>327</v>
      </c>
      <c r="L132" s="14"/>
      <c r="M132" s="240"/>
      <c r="T132" s="142"/>
      <c r="AT132" s="4" t="s">
        <v>277</v>
      </c>
      <c r="AU132" s="4" t="s">
        <v>77</v>
      </c>
    </row>
    <row r="133" spans="2:65" s="257" customFormat="1">
      <c r="B133" s="256"/>
      <c r="D133" s="243" t="s">
        <v>279</v>
      </c>
      <c r="E133" s="258" t="s">
        <v>3</v>
      </c>
      <c r="F133" s="259" t="s">
        <v>2047</v>
      </c>
      <c r="H133" s="258" t="s">
        <v>3</v>
      </c>
      <c r="L133" s="256"/>
      <c r="M133" s="260"/>
      <c r="T133" s="261"/>
      <c r="AT133" s="258" t="s">
        <v>279</v>
      </c>
      <c r="AU133" s="258" t="s">
        <v>77</v>
      </c>
      <c r="AV133" s="257" t="s">
        <v>75</v>
      </c>
      <c r="AW133" s="257" t="s">
        <v>30</v>
      </c>
      <c r="AX133" s="257" t="s">
        <v>68</v>
      </c>
      <c r="AY133" s="258" t="s">
        <v>268</v>
      </c>
    </row>
    <row r="134" spans="2:65" s="242" customFormat="1">
      <c r="B134" s="241"/>
      <c r="D134" s="243" t="s">
        <v>279</v>
      </c>
      <c r="E134" s="244" t="s">
        <v>3</v>
      </c>
      <c r="F134" s="245" t="s">
        <v>2048</v>
      </c>
      <c r="H134" s="246">
        <v>30.96</v>
      </c>
      <c r="L134" s="241"/>
      <c r="M134" s="247"/>
      <c r="T134" s="248"/>
      <c r="AT134" s="244" t="s">
        <v>279</v>
      </c>
      <c r="AU134" s="244" t="s">
        <v>77</v>
      </c>
      <c r="AV134" s="242" t="s">
        <v>77</v>
      </c>
      <c r="AW134" s="242" t="s">
        <v>30</v>
      </c>
      <c r="AX134" s="242" t="s">
        <v>68</v>
      </c>
      <c r="AY134" s="244" t="s">
        <v>268</v>
      </c>
    </row>
    <row r="135" spans="2:65" s="242" customFormat="1">
      <c r="B135" s="241"/>
      <c r="D135" s="243" t="s">
        <v>279</v>
      </c>
      <c r="E135" s="244" t="s">
        <v>3</v>
      </c>
      <c r="F135" s="245" t="s">
        <v>2049</v>
      </c>
      <c r="H135" s="246">
        <v>-1.4</v>
      </c>
      <c r="L135" s="241"/>
      <c r="M135" s="247"/>
      <c r="T135" s="248"/>
      <c r="AT135" s="244" t="s">
        <v>279</v>
      </c>
      <c r="AU135" s="244" t="s">
        <v>77</v>
      </c>
      <c r="AV135" s="242" t="s">
        <v>77</v>
      </c>
      <c r="AW135" s="242" t="s">
        <v>30</v>
      </c>
      <c r="AX135" s="242" t="s">
        <v>68</v>
      </c>
      <c r="AY135" s="244" t="s">
        <v>268</v>
      </c>
    </row>
    <row r="136" spans="2:65" s="250" customFormat="1">
      <c r="B136" s="249"/>
      <c r="D136" s="243" t="s">
        <v>279</v>
      </c>
      <c r="E136" s="251" t="s">
        <v>3</v>
      </c>
      <c r="F136" s="252" t="s">
        <v>298</v>
      </c>
      <c r="H136" s="253">
        <v>29.56</v>
      </c>
      <c r="L136" s="249"/>
      <c r="M136" s="254"/>
      <c r="T136" s="255"/>
      <c r="AT136" s="251" t="s">
        <v>279</v>
      </c>
      <c r="AU136" s="251" t="s">
        <v>77</v>
      </c>
      <c r="AV136" s="250" t="s">
        <v>275</v>
      </c>
      <c r="AW136" s="250" t="s">
        <v>30</v>
      </c>
      <c r="AX136" s="250" t="s">
        <v>75</v>
      </c>
      <c r="AY136" s="251" t="s">
        <v>268</v>
      </c>
    </row>
    <row r="137" spans="2:65" s="1" customFormat="1" ht="37.9" customHeight="1">
      <c r="B137" s="14"/>
      <c r="C137" s="225" t="s">
        <v>334</v>
      </c>
      <c r="D137" s="225" t="s">
        <v>271</v>
      </c>
      <c r="E137" s="226" t="s">
        <v>335</v>
      </c>
      <c r="F137" s="227" t="s">
        <v>336</v>
      </c>
      <c r="G137" s="228" t="s">
        <v>184</v>
      </c>
      <c r="H137" s="229">
        <v>19.02</v>
      </c>
      <c r="I137" s="22"/>
      <c r="J137" s="231">
        <f>ROUND(I137*H137,2)</f>
        <v>0</v>
      </c>
      <c r="K137" s="227" t="s">
        <v>274</v>
      </c>
      <c r="L137" s="14"/>
      <c r="M137" s="232" t="s">
        <v>3</v>
      </c>
      <c r="N137" s="233" t="s">
        <v>39</v>
      </c>
      <c r="P137" s="234">
        <f>O137*H137</f>
        <v>0</v>
      </c>
      <c r="Q137" s="234">
        <v>0</v>
      </c>
      <c r="R137" s="234">
        <f>Q137*H137</f>
        <v>0</v>
      </c>
      <c r="S137" s="234">
        <v>6.8000000000000005E-2</v>
      </c>
      <c r="T137" s="235">
        <f>S137*H137</f>
        <v>1.2933600000000001</v>
      </c>
      <c r="AR137" s="236" t="s">
        <v>275</v>
      </c>
      <c r="AT137" s="236" t="s">
        <v>271</v>
      </c>
      <c r="AU137" s="236" t="s">
        <v>77</v>
      </c>
      <c r="AY137" s="4" t="s">
        <v>268</v>
      </c>
      <c r="BE137" s="237">
        <f>IF(N137="základní",J137,0)</f>
        <v>0</v>
      </c>
      <c r="BF137" s="237">
        <f>IF(N137="snížená",J137,0)</f>
        <v>0</v>
      </c>
      <c r="BG137" s="237">
        <f>IF(N137="zákl. přenesená",J137,0)</f>
        <v>0</v>
      </c>
      <c r="BH137" s="237">
        <f>IF(N137="sníž. přenesená",J137,0)</f>
        <v>0</v>
      </c>
      <c r="BI137" s="237">
        <f>IF(N137="nulová",J137,0)</f>
        <v>0</v>
      </c>
      <c r="BJ137" s="4" t="s">
        <v>75</v>
      </c>
      <c r="BK137" s="237">
        <f>ROUND(I137*H137,2)</f>
        <v>0</v>
      </c>
      <c r="BL137" s="4" t="s">
        <v>275</v>
      </c>
      <c r="BM137" s="236" t="s">
        <v>337</v>
      </c>
    </row>
    <row r="138" spans="2:65" s="1" customFormat="1">
      <c r="B138" s="14"/>
      <c r="D138" s="238" t="s">
        <v>277</v>
      </c>
      <c r="F138" s="239" t="s">
        <v>338</v>
      </c>
      <c r="L138" s="14"/>
      <c r="M138" s="240"/>
      <c r="T138" s="142"/>
      <c r="AT138" s="4" t="s">
        <v>277</v>
      </c>
      <c r="AU138" s="4" t="s">
        <v>77</v>
      </c>
    </row>
    <row r="139" spans="2:65" s="242" customFormat="1">
      <c r="B139" s="241"/>
      <c r="D139" s="243" t="s">
        <v>279</v>
      </c>
      <c r="E139" s="244" t="s">
        <v>3</v>
      </c>
      <c r="F139" s="245" t="s">
        <v>2050</v>
      </c>
      <c r="H139" s="246">
        <v>23.22</v>
      </c>
      <c r="L139" s="241"/>
      <c r="M139" s="247"/>
      <c r="T139" s="248"/>
      <c r="AT139" s="244" t="s">
        <v>279</v>
      </c>
      <c r="AU139" s="244" t="s">
        <v>77</v>
      </c>
      <c r="AV139" s="242" t="s">
        <v>77</v>
      </c>
      <c r="AW139" s="242" t="s">
        <v>30</v>
      </c>
      <c r="AX139" s="242" t="s">
        <v>68</v>
      </c>
      <c r="AY139" s="244" t="s">
        <v>268</v>
      </c>
    </row>
    <row r="140" spans="2:65" s="242" customFormat="1">
      <c r="B140" s="241"/>
      <c r="D140" s="243" t="s">
        <v>279</v>
      </c>
      <c r="E140" s="244" t="s">
        <v>3</v>
      </c>
      <c r="F140" s="245" t="s">
        <v>2051</v>
      </c>
      <c r="H140" s="246">
        <v>-4.2</v>
      </c>
      <c r="L140" s="241"/>
      <c r="M140" s="247"/>
      <c r="T140" s="248"/>
      <c r="AT140" s="244" t="s">
        <v>279</v>
      </c>
      <c r="AU140" s="244" t="s">
        <v>77</v>
      </c>
      <c r="AV140" s="242" t="s">
        <v>77</v>
      </c>
      <c r="AW140" s="242" t="s">
        <v>30</v>
      </c>
      <c r="AX140" s="242" t="s">
        <v>68</v>
      </c>
      <c r="AY140" s="244" t="s">
        <v>268</v>
      </c>
    </row>
    <row r="141" spans="2:65" s="250" customFormat="1">
      <c r="B141" s="249"/>
      <c r="D141" s="243" t="s">
        <v>279</v>
      </c>
      <c r="E141" s="251" t="s">
        <v>3</v>
      </c>
      <c r="F141" s="252" t="s">
        <v>298</v>
      </c>
      <c r="H141" s="253">
        <v>19.02</v>
      </c>
      <c r="L141" s="249"/>
      <c r="M141" s="254"/>
      <c r="T141" s="255"/>
      <c r="AT141" s="251" t="s">
        <v>279</v>
      </c>
      <c r="AU141" s="251" t="s">
        <v>77</v>
      </c>
      <c r="AV141" s="250" t="s">
        <v>275</v>
      </c>
      <c r="AW141" s="250" t="s">
        <v>30</v>
      </c>
      <c r="AX141" s="250" t="s">
        <v>75</v>
      </c>
      <c r="AY141" s="251" t="s">
        <v>268</v>
      </c>
    </row>
    <row r="142" spans="2:65" s="214" customFormat="1" ht="22.9" customHeight="1">
      <c r="B142" s="213"/>
      <c r="D142" s="215" t="s">
        <v>67</v>
      </c>
      <c r="E142" s="223" t="s">
        <v>340</v>
      </c>
      <c r="F142" s="223" t="s">
        <v>341</v>
      </c>
      <c r="J142" s="224">
        <f>BK142</f>
        <v>0</v>
      </c>
      <c r="L142" s="213"/>
      <c r="M142" s="218"/>
      <c r="P142" s="219">
        <f>SUM(P143:P147)</f>
        <v>0</v>
      </c>
      <c r="R142" s="219">
        <f>SUM(R143:R147)</f>
        <v>0</v>
      </c>
      <c r="T142" s="220">
        <f>SUM(T143:T147)</f>
        <v>5.8554079999999997</v>
      </c>
      <c r="AR142" s="215" t="s">
        <v>75</v>
      </c>
      <c r="AT142" s="221" t="s">
        <v>67</v>
      </c>
      <c r="AU142" s="221" t="s">
        <v>75</v>
      </c>
      <c r="AY142" s="215" t="s">
        <v>268</v>
      </c>
      <c r="BK142" s="222">
        <f>SUM(BK143:BK147)</f>
        <v>0</v>
      </c>
    </row>
    <row r="143" spans="2:65" s="1" customFormat="1" ht="24.2" customHeight="1">
      <c r="B143" s="14"/>
      <c r="C143" s="225" t="s">
        <v>342</v>
      </c>
      <c r="D143" s="225" t="s">
        <v>271</v>
      </c>
      <c r="E143" s="226" t="s">
        <v>343</v>
      </c>
      <c r="F143" s="227" t="s">
        <v>344</v>
      </c>
      <c r="G143" s="228" t="s">
        <v>184</v>
      </c>
      <c r="H143" s="229">
        <v>28.151</v>
      </c>
      <c r="I143" s="22"/>
      <c r="J143" s="231">
        <f>ROUND(I143*H143,2)</f>
        <v>0</v>
      </c>
      <c r="K143" s="227" t="s">
        <v>274</v>
      </c>
      <c r="L143" s="14"/>
      <c r="M143" s="232" t="s">
        <v>3</v>
      </c>
      <c r="N143" s="233" t="s">
        <v>39</v>
      </c>
      <c r="P143" s="234">
        <f>O143*H143</f>
        <v>0</v>
      </c>
      <c r="Q143" s="234">
        <v>0</v>
      </c>
      <c r="R143" s="234">
        <f>Q143*H143</f>
        <v>0</v>
      </c>
      <c r="S143" s="234">
        <v>0.20799999999999999</v>
      </c>
      <c r="T143" s="235">
        <f>S143*H143</f>
        <v>5.8554079999999997</v>
      </c>
      <c r="AR143" s="236" t="s">
        <v>275</v>
      </c>
      <c r="AT143" s="236" t="s">
        <v>271</v>
      </c>
      <c r="AU143" s="236" t="s">
        <v>77</v>
      </c>
      <c r="AY143" s="4" t="s">
        <v>268</v>
      </c>
      <c r="BE143" s="237">
        <f>IF(N143="základní",J143,0)</f>
        <v>0</v>
      </c>
      <c r="BF143" s="237">
        <f>IF(N143="snížená",J143,0)</f>
        <v>0</v>
      </c>
      <c r="BG143" s="237">
        <f>IF(N143="zákl. přenesená",J143,0)</f>
        <v>0</v>
      </c>
      <c r="BH143" s="237">
        <f>IF(N143="sníž. přenesená",J143,0)</f>
        <v>0</v>
      </c>
      <c r="BI143" s="237">
        <f>IF(N143="nulová",J143,0)</f>
        <v>0</v>
      </c>
      <c r="BJ143" s="4" t="s">
        <v>75</v>
      </c>
      <c r="BK143" s="237">
        <f>ROUND(I143*H143,2)</f>
        <v>0</v>
      </c>
      <c r="BL143" s="4" t="s">
        <v>275</v>
      </c>
      <c r="BM143" s="236" t="s">
        <v>345</v>
      </c>
    </row>
    <row r="144" spans="2:65" s="1" customFormat="1">
      <c r="B144" s="14"/>
      <c r="D144" s="238" t="s">
        <v>277</v>
      </c>
      <c r="F144" s="239" t="s">
        <v>346</v>
      </c>
      <c r="L144" s="14"/>
      <c r="M144" s="240"/>
      <c r="T144" s="142"/>
      <c r="AT144" s="4" t="s">
        <v>277</v>
      </c>
      <c r="AU144" s="4" t="s">
        <v>77</v>
      </c>
    </row>
    <row r="145" spans="2:65" s="242" customFormat="1">
      <c r="B145" s="241"/>
      <c r="D145" s="243" t="s">
        <v>279</v>
      </c>
      <c r="E145" s="244" t="s">
        <v>3</v>
      </c>
      <c r="F145" s="245" t="s">
        <v>2052</v>
      </c>
      <c r="H145" s="246">
        <v>32.393000000000001</v>
      </c>
      <c r="L145" s="241"/>
      <c r="M145" s="247"/>
      <c r="T145" s="248"/>
      <c r="AT145" s="244" t="s">
        <v>279</v>
      </c>
      <c r="AU145" s="244" t="s">
        <v>77</v>
      </c>
      <c r="AV145" s="242" t="s">
        <v>77</v>
      </c>
      <c r="AW145" s="242" t="s">
        <v>30</v>
      </c>
      <c r="AX145" s="242" t="s">
        <v>68</v>
      </c>
      <c r="AY145" s="244" t="s">
        <v>268</v>
      </c>
    </row>
    <row r="146" spans="2:65" s="242" customFormat="1">
      <c r="B146" s="241"/>
      <c r="D146" s="243" t="s">
        <v>279</v>
      </c>
      <c r="E146" s="244" t="s">
        <v>3</v>
      </c>
      <c r="F146" s="245" t="s">
        <v>348</v>
      </c>
      <c r="H146" s="246">
        <v>-4.242</v>
      </c>
      <c r="L146" s="241"/>
      <c r="M146" s="247"/>
      <c r="T146" s="248"/>
      <c r="AT146" s="244" t="s">
        <v>279</v>
      </c>
      <c r="AU146" s="244" t="s">
        <v>77</v>
      </c>
      <c r="AV146" s="242" t="s">
        <v>77</v>
      </c>
      <c r="AW146" s="242" t="s">
        <v>30</v>
      </c>
      <c r="AX146" s="242" t="s">
        <v>68</v>
      </c>
      <c r="AY146" s="244" t="s">
        <v>268</v>
      </c>
    </row>
    <row r="147" spans="2:65" s="250" customFormat="1">
      <c r="B147" s="249"/>
      <c r="D147" s="243" t="s">
        <v>279</v>
      </c>
      <c r="E147" s="251" t="s">
        <v>3</v>
      </c>
      <c r="F147" s="252" t="s">
        <v>298</v>
      </c>
      <c r="H147" s="253">
        <v>28.151</v>
      </c>
      <c r="L147" s="249"/>
      <c r="M147" s="254"/>
      <c r="T147" s="255"/>
      <c r="AT147" s="251" t="s">
        <v>279</v>
      </c>
      <c r="AU147" s="251" t="s">
        <v>77</v>
      </c>
      <c r="AV147" s="250" t="s">
        <v>275</v>
      </c>
      <c r="AW147" s="250" t="s">
        <v>30</v>
      </c>
      <c r="AX147" s="250" t="s">
        <v>75</v>
      </c>
      <c r="AY147" s="251" t="s">
        <v>268</v>
      </c>
    </row>
    <row r="148" spans="2:65" s="214" customFormat="1" ht="22.9" customHeight="1">
      <c r="B148" s="213"/>
      <c r="D148" s="215" t="s">
        <v>67</v>
      </c>
      <c r="E148" s="223" t="s">
        <v>349</v>
      </c>
      <c r="F148" s="223" t="s">
        <v>350</v>
      </c>
      <c r="J148" s="224">
        <f>BK148</f>
        <v>0</v>
      </c>
      <c r="L148" s="213"/>
      <c r="M148" s="218"/>
      <c r="P148" s="219">
        <f>SUM(P149:P157)</f>
        <v>0</v>
      </c>
      <c r="R148" s="219">
        <f>SUM(R149:R157)</f>
        <v>0</v>
      </c>
      <c r="T148" s="220">
        <f>SUM(T149:T157)</f>
        <v>0</v>
      </c>
      <c r="AR148" s="215" t="s">
        <v>75</v>
      </c>
      <c r="AT148" s="221" t="s">
        <v>67</v>
      </c>
      <c r="AU148" s="221" t="s">
        <v>75</v>
      </c>
      <c r="AY148" s="215" t="s">
        <v>268</v>
      </c>
      <c r="BK148" s="222">
        <f>SUM(BK149:BK157)</f>
        <v>0</v>
      </c>
    </row>
    <row r="149" spans="2:65" s="1" customFormat="1" ht="37.9" customHeight="1">
      <c r="B149" s="14"/>
      <c r="C149" s="225" t="s">
        <v>9</v>
      </c>
      <c r="D149" s="225" t="s">
        <v>271</v>
      </c>
      <c r="E149" s="226" t="s">
        <v>351</v>
      </c>
      <c r="F149" s="227" t="s">
        <v>352</v>
      </c>
      <c r="G149" s="228" t="s">
        <v>353</v>
      </c>
      <c r="H149" s="229">
        <v>9.0280000000000005</v>
      </c>
      <c r="I149" s="22"/>
      <c r="J149" s="231">
        <f>ROUND(I149*H149,2)</f>
        <v>0</v>
      </c>
      <c r="K149" s="227" t="s">
        <v>274</v>
      </c>
      <c r="L149" s="14"/>
      <c r="M149" s="232" t="s">
        <v>3</v>
      </c>
      <c r="N149" s="233" t="s">
        <v>39</v>
      </c>
      <c r="P149" s="234">
        <f>O149*H149</f>
        <v>0</v>
      </c>
      <c r="Q149" s="234">
        <v>0</v>
      </c>
      <c r="R149" s="234">
        <f>Q149*H149</f>
        <v>0</v>
      </c>
      <c r="S149" s="234">
        <v>0</v>
      </c>
      <c r="T149" s="235">
        <f>S149*H149</f>
        <v>0</v>
      </c>
      <c r="AR149" s="236" t="s">
        <v>275</v>
      </c>
      <c r="AT149" s="236" t="s">
        <v>271</v>
      </c>
      <c r="AU149" s="236" t="s">
        <v>77</v>
      </c>
      <c r="AY149" s="4" t="s">
        <v>268</v>
      </c>
      <c r="BE149" s="237">
        <f>IF(N149="základní",J149,0)</f>
        <v>0</v>
      </c>
      <c r="BF149" s="237">
        <f>IF(N149="snížená",J149,0)</f>
        <v>0</v>
      </c>
      <c r="BG149" s="237">
        <f>IF(N149="zákl. přenesená",J149,0)</f>
        <v>0</v>
      </c>
      <c r="BH149" s="237">
        <f>IF(N149="sníž. přenesená",J149,0)</f>
        <v>0</v>
      </c>
      <c r="BI149" s="237">
        <f>IF(N149="nulová",J149,0)</f>
        <v>0</v>
      </c>
      <c r="BJ149" s="4" t="s">
        <v>75</v>
      </c>
      <c r="BK149" s="237">
        <f>ROUND(I149*H149,2)</f>
        <v>0</v>
      </c>
      <c r="BL149" s="4" t="s">
        <v>275</v>
      </c>
      <c r="BM149" s="236" t="s">
        <v>354</v>
      </c>
    </row>
    <row r="150" spans="2:65" s="1" customFormat="1">
      <c r="B150" s="14"/>
      <c r="D150" s="238" t="s">
        <v>277</v>
      </c>
      <c r="F150" s="239" t="s">
        <v>355</v>
      </c>
      <c r="L150" s="14"/>
      <c r="M150" s="240"/>
      <c r="T150" s="142"/>
      <c r="AT150" s="4" t="s">
        <v>277</v>
      </c>
      <c r="AU150" s="4" t="s">
        <v>77</v>
      </c>
    </row>
    <row r="151" spans="2:65" s="1" customFormat="1" ht="33" customHeight="1">
      <c r="B151" s="14"/>
      <c r="C151" s="225" t="s">
        <v>356</v>
      </c>
      <c r="D151" s="225" t="s">
        <v>271</v>
      </c>
      <c r="E151" s="226" t="s">
        <v>357</v>
      </c>
      <c r="F151" s="227" t="s">
        <v>358</v>
      </c>
      <c r="G151" s="228" t="s">
        <v>353</v>
      </c>
      <c r="H151" s="229">
        <v>9.0280000000000005</v>
      </c>
      <c r="I151" s="22"/>
      <c r="J151" s="231">
        <f>ROUND(I151*H151,2)</f>
        <v>0</v>
      </c>
      <c r="K151" s="227" t="s">
        <v>274</v>
      </c>
      <c r="L151" s="14"/>
      <c r="M151" s="232" t="s">
        <v>3</v>
      </c>
      <c r="N151" s="233" t="s">
        <v>39</v>
      </c>
      <c r="P151" s="234">
        <f>O151*H151</f>
        <v>0</v>
      </c>
      <c r="Q151" s="234">
        <v>0</v>
      </c>
      <c r="R151" s="234">
        <f>Q151*H151</f>
        <v>0</v>
      </c>
      <c r="S151" s="234">
        <v>0</v>
      </c>
      <c r="T151" s="235">
        <f>S151*H151</f>
        <v>0</v>
      </c>
      <c r="AR151" s="236" t="s">
        <v>275</v>
      </c>
      <c r="AT151" s="236" t="s">
        <v>271</v>
      </c>
      <c r="AU151" s="236" t="s">
        <v>77</v>
      </c>
      <c r="AY151" s="4" t="s">
        <v>268</v>
      </c>
      <c r="BE151" s="237">
        <f>IF(N151="základní",J151,0)</f>
        <v>0</v>
      </c>
      <c r="BF151" s="237">
        <f>IF(N151="snížená",J151,0)</f>
        <v>0</v>
      </c>
      <c r="BG151" s="237">
        <f>IF(N151="zákl. přenesená",J151,0)</f>
        <v>0</v>
      </c>
      <c r="BH151" s="237">
        <f>IF(N151="sníž. přenesená",J151,0)</f>
        <v>0</v>
      </c>
      <c r="BI151" s="237">
        <f>IF(N151="nulová",J151,0)</f>
        <v>0</v>
      </c>
      <c r="BJ151" s="4" t="s">
        <v>75</v>
      </c>
      <c r="BK151" s="237">
        <f>ROUND(I151*H151,2)</f>
        <v>0</v>
      </c>
      <c r="BL151" s="4" t="s">
        <v>275</v>
      </c>
      <c r="BM151" s="236" t="s">
        <v>359</v>
      </c>
    </row>
    <row r="152" spans="2:65" s="1" customFormat="1">
      <c r="B152" s="14"/>
      <c r="D152" s="238" t="s">
        <v>277</v>
      </c>
      <c r="F152" s="239" t="s">
        <v>360</v>
      </c>
      <c r="L152" s="14"/>
      <c r="M152" s="240"/>
      <c r="T152" s="142"/>
      <c r="AT152" s="4" t="s">
        <v>277</v>
      </c>
      <c r="AU152" s="4" t="s">
        <v>77</v>
      </c>
    </row>
    <row r="153" spans="2:65" s="1" customFormat="1" ht="44.25" customHeight="1">
      <c r="B153" s="14"/>
      <c r="C153" s="225" t="s">
        <v>361</v>
      </c>
      <c r="D153" s="225" t="s">
        <v>271</v>
      </c>
      <c r="E153" s="226" t="s">
        <v>362</v>
      </c>
      <c r="F153" s="227" t="s">
        <v>363</v>
      </c>
      <c r="G153" s="228" t="s">
        <v>353</v>
      </c>
      <c r="H153" s="229">
        <v>216.672</v>
      </c>
      <c r="I153" s="22"/>
      <c r="J153" s="231">
        <f>ROUND(I153*H153,2)</f>
        <v>0</v>
      </c>
      <c r="K153" s="227" t="s">
        <v>274</v>
      </c>
      <c r="L153" s="14"/>
      <c r="M153" s="232" t="s">
        <v>3</v>
      </c>
      <c r="N153" s="233" t="s">
        <v>39</v>
      </c>
      <c r="P153" s="234">
        <f>O153*H153</f>
        <v>0</v>
      </c>
      <c r="Q153" s="234">
        <v>0</v>
      </c>
      <c r="R153" s="234">
        <f>Q153*H153</f>
        <v>0</v>
      </c>
      <c r="S153" s="234">
        <v>0</v>
      </c>
      <c r="T153" s="235">
        <f>S153*H153</f>
        <v>0</v>
      </c>
      <c r="AR153" s="236" t="s">
        <v>275</v>
      </c>
      <c r="AT153" s="236" t="s">
        <v>271</v>
      </c>
      <c r="AU153" s="236" t="s">
        <v>77</v>
      </c>
      <c r="AY153" s="4" t="s">
        <v>268</v>
      </c>
      <c r="BE153" s="237">
        <f>IF(N153="základní",J153,0)</f>
        <v>0</v>
      </c>
      <c r="BF153" s="237">
        <f>IF(N153="snížená",J153,0)</f>
        <v>0</v>
      </c>
      <c r="BG153" s="237">
        <f>IF(N153="zákl. přenesená",J153,0)</f>
        <v>0</v>
      </c>
      <c r="BH153" s="237">
        <f>IF(N153="sníž. přenesená",J153,0)</f>
        <v>0</v>
      </c>
      <c r="BI153" s="237">
        <f>IF(N153="nulová",J153,0)</f>
        <v>0</v>
      </c>
      <c r="BJ153" s="4" t="s">
        <v>75</v>
      </c>
      <c r="BK153" s="237">
        <f>ROUND(I153*H153,2)</f>
        <v>0</v>
      </c>
      <c r="BL153" s="4" t="s">
        <v>275</v>
      </c>
      <c r="BM153" s="236" t="s">
        <v>364</v>
      </c>
    </row>
    <row r="154" spans="2:65" s="1" customFormat="1">
      <c r="B154" s="14"/>
      <c r="D154" s="238" t="s">
        <v>277</v>
      </c>
      <c r="F154" s="239" t="s">
        <v>365</v>
      </c>
      <c r="L154" s="14"/>
      <c r="M154" s="240"/>
      <c r="T154" s="142"/>
      <c r="AT154" s="4" t="s">
        <v>277</v>
      </c>
      <c r="AU154" s="4" t="s">
        <v>77</v>
      </c>
    </row>
    <row r="155" spans="2:65" s="242" customFormat="1">
      <c r="B155" s="241"/>
      <c r="D155" s="243" t="s">
        <v>279</v>
      </c>
      <c r="F155" s="245" t="s">
        <v>2053</v>
      </c>
      <c r="H155" s="246">
        <v>216.672</v>
      </c>
      <c r="L155" s="241"/>
      <c r="M155" s="247"/>
      <c r="T155" s="248"/>
      <c r="AT155" s="244" t="s">
        <v>279</v>
      </c>
      <c r="AU155" s="244" t="s">
        <v>77</v>
      </c>
      <c r="AV155" s="242" t="s">
        <v>77</v>
      </c>
      <c r="AW155" s="242" t="s">
        <v>4</v>
      </c>
      <c r="AX155" s="242" t="s">
        <v>75</v>
      </c>
      <c r="AY155" s="244" t="s">
        <v>268</v>
      </c>
    </row>
    <row r="156" spans="2:65" s="1" customFormat="1" ht="44.25" customHeight="1">
      <c r="B156" s="14"/>
      <c r="C156" s="225" t="s">
        <v>367</v>
      </c>
      <c r="D156" s="225" t="s">
        <v>271</v>
      </c>
      <c r="E156" s="226" t="s">
        <v>368</v>
      </c>
      <c r="F156" s="227" t="s">
        <v>369</v>
      </c>
      <c r="G156" s="228" t="s">
        <v>353</v>
      </c>
      <c r="H156" s="229">
        <v>9.0280000000000005</v>
      </c>
      <c r="I156" s="22"/>
      <c r="J156" s="231">
        <f>ROUND(I156*H156,2)</f>
        <v>0</v>
      </c>
      <c r="K156" s="227" t="s">
        <v>274</v>
      </c>
      <c r="L156" s="14"/>
      <c r="M156" s="232" t="s">
        <v>3</v>
      </c>
      <c r="N156" s="233" t="s">
        <v>39</v>
      </c>
      <c r="P156" s="234">
        <f>O156*H156</f>
        <v>0</v>
      </c>
      <c r="Q156" s="234">
        <v>0</v>
      </c>
      <c r="R156" s="234">
        <f>Q156*H156</f>
        <v>0</v>
      </c>
      <c r="S156" s="234">
        <v>0</v>
      </c>
      <c r="T156" s="235">
        <f>S156*H156</f>
        <v>0</v>
      </c>
      <c r="AR156" s="236" t="s">
        <v>275</v>
      </c>
      <c r="AT156" s="236" t="s">
        <v>271</v>
      </c>
      <c r="AU156" s="236" t="s">
        <v>77</v>
      </c>
      <c r="AY156" s="4" t="s">
        <v>268</v>
      </c>
      <c r="BE156" s="237">
        <f>IF(N156="základní",J156,0)</f>
        <v>0</v>
      </c>
      <c r="BF156" s="237">
        <f>IF(N156="snížená",J156,0)</f>
        <v>0</v>
      </c>
      <c r="BG156" s="237">
        <f>IF(N156="zákl. přenesená",J156,0)</f>
        <v>0</v>
      </c>
      <c r="BH156" s="237">
        <f>IF(N156="sníž. přenesená",J156,0)</f>
        <v>0</v>
      </c>
      <c r="BI156" s="237">
        <f>IF(N156="nulová",J156,0)</f>
        <v>0</v>
      </c>
      <c r="BJ156" s="4" t="s">
        <v>75</v>
      </c>
      <c r="BK156" s="237">
        <f>ROUND(I156*H156,2)</f>
        <v>0</v>
      </c>
      <c r="BL156" s="4" t="s">
        <v>275</v>
      </c>
      <c r="BM156" s="236" t="s">
        <v>370</v>
      </c>
    </row>
    <row r="157" spans="2:65" s="1" customFormat="1">
      <c r="B157" s="14"/>
      <c r="D157" s="238" t="s">
        <v>277</v>
      </c>
      <c r="F157" s="239" t="s">
        <v>371</v>
      </c>
      <c r="L157" s="14"/>
      <c r="M157" s="240"/>
      <c r="T157" s="142"/>
      <c r="AT157" s="4" t="s">
        <v>277</v>
      </c>
      <c r="AU157" s="4" t="s">
        <v>77</v>
      </c>
    </row>
    <row r="158" spans="2:65" s="214" customFormat="1" ht="25.9" customHeight="1">
      <c r="B158" s="213"/>
      <c r="D158" s="215" t="s">
        <v>67</v>
      </c>
      <c r="E158" s="216" t="s">
        <v>372</v>
      </c>
      <c r="F158" s="216" t="s">
        <v>373</v>
      </c>
      <c r="J158" s="217">
        <f>BK158</f>
        <v>0</v>
      </c>
      <c r="L158" s="213"/>
      <c r="M158" s="218"/>
      <c r="P158" s="219">
        <f>P159+P176+P220+P226+P234</f>
        <v>0</v>
      </c>
      <c r="R158" s="219">
        <f>R159+R176+R220+R226+R234</f>
        <v>3.00397189654</v>
      </c>
      <c r="T158" s="220">
        <f>T159+T176+T220+T226+T234</f>
        <v>0</v>
      </c>
      <c r="AR158" s="215" t="s">
        <v>75</v>
      </c>
      <c r="AT158" s="221" t="s">
        <v>67</v>
      </c>
      <c r="AU158" s="221" t="s">
        <v>68</v>
      </c>
      <c r="AY158" s="215" t="s">
        <v>268</v>
      </c>
      <c r="BK158" s="222">
        <f>BK159+BK176+BK220+BK226+BK234</f>
        <v>0</v>
      </c>
    </row>
    <row r="159" spans="2:65" s="214" customFormat="1" ht="22.9" customHeight="1">
      <c r="B159" s="213"/>
      <c r="D159" s="215" t="s">
        <v>67</v>
      </c>
      <c r="E159" s="223" t="s">
        <v>186</v>
      </c>
      <c r="F159" s="223" t="s">
        <v>1421</v>
      </c>
      <c r="J159" s="224">
        <f>BK159</f>
        <v>0</v>
      </c>
      <c r="L159" s="213"/>
      <c r="M159" s="218"/>
      <c r="P159" s="219">
        <f>SUM(P160:P175)</f>
        <v>0</v>
      </c>
      <c r="R159" s="219">
        <f>SUM(R160:R175)</f>
        <v>1.4296286241399998</v>
      </c>
      <c r="T159" s="220">
        <f>SUM(T160:T175)</f>
        <v>0</v>
      </c>
      <c r="AR159" s="215" t="s">
        <v>75</v>
      </c>
      <c r="AT159" s="221" t="s">
        <v>67</v>
      </c>
      <c r="AU159" s="221" t="s">
        <v>75</v>
      </c>
      <c r="AY159" s="215" t="s">
        <v>268</v>
      </c>
      <c r="BK159" s="222">
        <f>SUM(BK160:BK175)</f>
        <v>0</v>
      </c>
    </row>
    <row r="160" spans="2:65" s="1" customFormat="1" ht="44.25" customHeight="1">
      <c r="B160" s="14"/>
      <c r="C160" s="225" t="s">
        <v>292</v>
      </c>
      <c r="D160" s="225" t="s">
        <v>271</v>
      </c>
      <c r="E160" s="226" t="s">
        <v>2054</v>
      </c>
      <c r="F160" s="227" t="s">
        <v>2055</v>
      </c>
      <c r="G160" s="228" t="s">
        <v>317</v>
      </c>
      <c r="H160" s="229">
        <v>4</v>
      </c>
      <c r="I160" s="22"/>
      <c r="J160" s="231">
        <f>ROUND(I160*H160,2)</f>
        <v>0</v>
      </c>
      <c r="K160" s="227" t="s">
        <v>274</v>
      </c>
      <c r="L160" s="14"/>
      <c r="M160" s="232" t="s">
        <v>3</v>
      </c>
      <c r="N160" s="233" t="s">
        <v>39</v>
      </c>
      <c r="P160" s="234">
        <f>O160*H160</f>
        <v>0</v>
      </c>
      <c r="Q160" s="234">
        <v>2.6280000000000001E-2</v>
      </c>
      <c r="R160" s="234">
        <f>Q160*H160</f>
        <v>0.10512000000000001</v>
      </c>
      <c r="S160" s="234">
        <v>0</v>
      </c>
      <c r="T160" s="235">
        <f>S160*H160</f>
        <v>0</v>
      </c>
      <c r="AR160" s="236" t="s">
        <v>275</v>
      </c>
      <c r="AT160" s="236" t="s">
        <v>271</v>
      </c>
      <c r="AU160" s="236" t="s">
        <v>77</v>
      </c>
      <c r="AY160" s="4" t="s">
        <v>268</v>
      </c>
      <c r="BE160" s="237">
        <f>IF(N160="základní",J160,0)</f>
        <v>0</v>
      </c>
      <c r="BF160" s="237">
        <f>IF(N160="snížená",J160,0)</f>
        <v>0</v>
      </c>
      <c r="BG160" s="237">
        <f>IF(N160="zákl. přenesená",J160,0)</f>
        <v>0</v>
      </c>
      <c r="BH160" s="237">
        <f>IF(N160="sníž. přenesená",J160,0)</f>
        <v>0</v>
      </c>
      <c r="BI160" s="237">
        <f>IF(N160="nulová",J160,0)</f>
        <v>0</v>
      </c>
      <c r="BJ160" s="4" t="s">
        <v>75</v>
      </c>
      <c r="BK160" s="237">
        <f>ROUND(I160*H160,2)</f>
        <v>0</v>
      </c>
      <c r="BL160" s="4" t="s">
        <v>275</v>
      </c>
      <c r="BM160" s="236" t="s">
        <v>2056</v>
      </c>
    </row>
    <row r="161" spans="2:65" s="1" customFormat="1">
      <c r="B161" s="14"/>
      <c r="D161" s="238" t="s">
        <v>277</v>
      </c>
      <c r="F161" s="239" t="s">
        <v>2057</v>
      </c>
      <c r="L161" s="14"/>
      <c r="M161" s="240"/>
      <c r="T161" s="142"/>
      <c r="AT161" s="4" t="s">
        <v>277</v>
      </c>
      <c r="AU161" s="4" t="s">
        <v>77</v>
      </c>
    </row>
    <row r="162" spans="2:65" s="242" customFormat="1">
      <c r="B162" s="241"/>
      <c r="D162" s="243" t="s">
        <v>279</v>
      </c>
      <c r="E162" s="244" t="s">
        <v>3</v>
      </c>
      <c r="F162" s="245" t="s">
        <v>2058</v>
      </c>
      <c r="H162" s="246">
        <v>4</v>
      </c>
      <c r="L162" s="241"/>
      <c r="M162" s="247"/>
      <c r="T162" s="248"/>
      <c r="AT162" s="244" t="s">
        <v>279</v>
      </c>
      <c r="AU162" s="244" t="s">
        <v>77</v>
      </c>
      <c r="AV162" s="242" t="s">
        <v>77</v>
      </c>
      <c r="AW162" s="242" t="s">
        <v>30</v>
      </c>
      <c r="AX162" s="242" t="s">
        <v>75</v>
      </c>
      <c r="AY162" s="244" t="s">
        <v>268</v>
      </c>
    </row>
    <row r="163" spans="2:65" s="1" customFormat="1" ht="37.9" customHeight="1">
      <c r="B163" s="14"/>
      <c r="C163" s="225" t="s">
        <v>382</v>
      </c>
      <c r="D163" s="225" t="s">
        <v>271</v>
      </c>
      <c r="E163" s="226" t="s">
        <v>2059</v>
      </c>
      <c r="F163" s="227" t="s">
        <v>2060</v>
      </c>
      <c r="G163" s="228" t="s">
        <v>184</v>
      </c>
      <c r="H163" s="229">
        <v>21.420999999999999</v>
      </c>
      <c r="I163" s="22"/>
      <c r="J163" s="231">
        <f>ROUND(I163*H163,2)</f>
        <v>0</v>
      </c>
      <c r="K163" s="227" t="s">
        <v>274</v>
      </c>
      <c r="L163" s="14"/>
      <c r="M163" s="232" t="s">
        <v>3</v>
      </c>
      <c r="N163" s="233" t="s">
        <v>39</v>
      </c>
      <c r="P163" s="234">
        <f>O163*H163</f>
        <v>0</v>
      </c>
      <c r="Q163" s="234">
        <v>6.1719999999999997E-2</v>
      </c>
      <c r="R163" s="234">
        <f>Q163*H163</f>
        <v>1.3221041199999999</v>
      </c>
      <c r="S163" s="234">
        <v>0</v>
      </c>
      <c r="T163" s="235">
        <f>S163*H163</f>
        <v>0</v>
      </c>
      <c r="AR163" s="236" t="s">
        <v>275</v>
      </c>
      <c r="AT163" s="236" t="s">
        <v>271</v>
      </c>
      <c r="AU163" s="236" t="s">
        <v>77</v>
      </c>
      <c r="AY163" s="4" t="s">
        <v>268</v>
      </c>
      <c r="BE163" s="237">
        <f>IF(N163="základní",J163,0)</f>
        <v>0</v>
      </c>
      <c r="BF163" s="237">
        <f>IF(N163="snížená",J163,0)</f>
        <v>0</v>
      </c>
      <c r="BG163" s="237">
        <f>IF(N163="zákl. přenesená",J163,0)</f>
        <v>0</v>
      </c>
      <c r="BH163" s="237">
        <f>IF(N163="sníž. přenesená",J163,0)</f>
        <v>0</v>
      </c>
      <c r="BI163" s="237">
        <f>IF(N163="nulová",J163,0)</f>
        <v>0</v>
      </c>
      <c r="BJ163" s="4" t="s">
        <v>75</v>
      </c>
      <c r="BK163" s="237">
        <f>ROUND(I163*H163,2)</f>
        <v>0</v>
      </c>
      <c r="BL163" s="4" t="s">
        <v>275</v>
      </c>
      <c r="BM163" s="236" t="s">
        <v>2061</v>
      </c>
    </row>
    <row r="164" spans="2:65" s="1" customFormat="1">
      <c r="B164" s="14"/>
      <c r="D164" s="238" t="s">
        <v>277</v>
      </c>
      <c r="F164" s="239" t="s">
        <v>2062</v>
      </c>
      <c r="L164" s="14"/>
      <c r="M164" s="240"/>
      <c r="T164" s="142"/>
      <c r="AT164" s="4" t="s">
        <v>277</v>
      </c>
      <c r="AU164" s="4" t="s">
        <v>77</v>
      </c>
    </row>
    <row r="165" spans="2:65" s="242" customFormat="1">
      <c r="B165" s="241"/>
      <c r="D165" s="243" t="s">
        <v>279</v>
      </c>
      <c r="E165" s="244" t="s">
        <v>3</v>
      </c>
      <c r="F165" s="245" t="s">
        <v>2063</v>
      </c>
      <c r="H165" s="246">
        <v>26.565000000000001</v>
      </c>
      <c r="L165" s="241"/>
      <c r="M165" s="247"/>
      <c r="T165" s="248"/>
      <c r="AT165" s="244" t="s">
        <v>279</v>
      </c>
      <c r="AU165" s="244" t="s">
        <v>77</v>
      </c>
      <c r="AV165" s="242" t="s">
        <v>77</v>
      </c>
      <c r="AW165" s="242" t="s">
        <v>30</v>
      </c>
      <c r="AX165" s="242" t="s">
        <v>68</v>
      </c>
      <c r="AY165" s="244" t="s">
        <v>268</v>
      </c>
    </row>
    <row r="166" spans="2:65" s="242" customFormat="1">
      <c r="B166" s="241"/>
      <c r="D166" s="243" t="s">
        <v>279</v>
      </c>
      <c r="E166" s="244" t="s">
        <v>3</v>
      </c>
      <c r="F166" s="245" t="s">
        <v>2064</v>
      </c>
      <c r="H166" s="246">
        <v>-2.3159999999999998</v>
      </c>
      <c r="L166" s="241"/>
      <c r="M166" s="247"/>
      <c r="T166" s="248"/>
      <c r="AT166" s="244" t="s">
        <v>279</v>
      </c>
      <c r="AU166" s="244" t="s">
        <v>77</v>
      </c>
      <c r="AV166" s="242" t="s">
        <v>77</v>
      </c>
      <c r="AW166" s="242" t="s">
        <v>30</v>
      </c>
      <c r="AX166" s="242" t="s">
        <v>68</v>
      </c>
      <c r="AY166" s="244" t="s">
        <v>268</v>
      </c>
    </row>
    <row r="167" spans="2:65" s="257" customFormat="1">
      <c r="B167" s="256"/>
      <c r="D167" s="243" t="s">
        <v>279</v>
      </c>
      <c r="E167" s="258" t="s">
        <v>3</v>
      </c>
      <c r="F167" s="259" t="s">
        <v>2065</v>
      </c>
      <c r="H167" s="258" t="s">
        <v>3</v>
      </c>
      <c r="L167" s="256"/>
      <c r="M167" s="260"/>
      <c r="T167" s="261"/>
      <c r="AT167" s="258" t="s">
        <v>279</v>
      </c>
      <c r="AU167" s="258" t="s">
        <v>77</v>
      </c>
      <c r="AV167" s="257" t="s">
        <v>75</v>
      </c>
      <c r="AW167" s="257" t="s">
        <v>30</v>
      </c>
      <c r="AX167" s="257" t="s">
        <v>68</v>
      </c>
      <c r="AY167" s="258" t="s">
        <v>268</v>
      </c>
    </row>
    <row r="168" spans="2:65" s="242" customFormat="1">
      <c r="B168" s="241"/>
      <c r="D168" s="243" t="s">
        <v>279</v>
      </c>
      <c r="E168" s="244" t="s">
        <v>3</v>
      </c>
      <c r="F168" s="245" t="s">
        <v>1861</v>
      </c>
      <c r="H168" s="246">
        <v>-2.8279999999999998</v>
      </c>
      <c r="L168" s="241"/>
      <c r="M168" s="247"/>
      <c r="T168" s="248"/>
      <c r="AT168" s="244" t="s">
        <v>279</v>
      </c>
      <c r="AU168" s="244" t="s">
        <v>77</v>
      </c>
      <c r="AV168" s="242" t="s">
        <v>77</v>
      </c>
      <c r="AW168" s="242" t="s">
        <v>30</v>
      </c>
      <c r="AX168" s="242" t="s">
        <v>68</v>
      </c>
      <c r="AY168" s="244" t="s">
        <v>268</v>
      </c>
    </row>
    <row r="169" spans="2:65" s="250" customFormat="1">
      <c r="B169" s="249"/>
      <c r="D169" s="243" t="s">
        <v>279</v>
      </c>
      <c r="E169" s="251" t="s">
        <v>3</v>
      </c>
      <c r="F169" s="252" t="s">
        <v>298</v>
      </c>
      <c r="H169" s="253">
        <v>21.421000000000003</v>
      </c>
      <c r="L169" s="249"/>
      <c r="M169" s="254"/>
      <c r="T169" s="255"/>
      <c r="AT169" s="251" t="s">
        <v>279</v>
      </c>
      <c r="AU169" s="251" t="s">
        <v>77</v>
      </c>
      <c r="AV169" s="250" t="s">
        <v>275</v>
      </c>
      <c r="AW169" s="250" t="s">
        <v>30</v>
      </c>
      <c r="AX169" s="250" t="s">
        <v>75</v>
      </c>
      <c r="AY169" s="251" t="s">
        <v>268</v>
      </c>
    </row>
    <row r="170" spans="2:65" s="1" customFormat="1" ht="24.2" customHeight="1">
      <c r="B170" s="14"/>
      <c r="C170" s="225" t="s">
        <v>388</v>
      </c>
      <c r="D170" s="225" t="s">
        <v>271</v>
      </c>
      <c r="E170" s="226" t="s">
        <v>2066</v>
      </c>
      <c r="F170" s="227" t="s">
        <v>2067</v>
      </c>
      <c r="G170" s="228" t="s">
        <v>379</v>
      </c>
      <c r="H170" s="229">
        <v>5.0999999999999996</v>
      </c>
      <c r="I170" s="22"/>
      <c r="J170" s="231">
        <f>ROUND(I170*H170,2)</f>
        <v>0</v>
      </c>
      <c r="K170" s="227" t="s">
        <v>274</v>
      </c>
      <c r="L170" s="14"/>
      <c r="M170" s="232" t="s">
        <v>3</v>
      </c>
      <c r="N170" s="233" t="s">
        <v>39</v>
      </c>
      <c r="P170" s="234">
        <f>O170*H170</f>
        <v>0</v>
      </c>
      <c r="Q170" s="234">
        <v>8.0271400000000005E-5</v>
      </c>
      <c r="R170" s="234">
        <f>Q170*H170</f>
        <v>4.0938413999999998E-4</v>
      </c>
      <c r="S170" s="234">
        <v>0</v>
      </c>
      <c r="T170" s="235">
        <f>S170*H170</f>
        <v>0</v>
      </c>
      <c r="AR170" s="236" t="s">
        <v>275</v>
      </c>
      <c r="AT170" s="236" t="s">
        <v>271</v>
      </c>
      <c r="AU170" s="236" t="s">
        <v>77</v>
      </c>
      <c r="AY170" s="4" t="s">
        <v>268</v>
      </c>
      <c r="BE170" s="237">
        <f>IF(N170="základní",J170,0)</f>
        <v>0</v>
      </c>
      <c r="BF170" s="237">
        <f>IF(N170="snížená",J170,0)</f>
        <v>0</v>
      </c>
      <c r="BG170" s="237">
        <f>IF(N170="zákl. přenesená",J170,0)</f>
        <v>0</v>
      </c>
      <c r="BH170" s="237">
        <f>IF(N170="sníž. přenesená",J170,0)</f>
        <v>0</v>
      </c>
      <c r="BI170" s="237">
        <f>IF(N170="nulová",J170,0)</f>
        <v>0</v>
      </c>
      <c r="BJ170" s="4" t="s">
        <v>75</v>
      </c>
      <c r="BK170" s="237">
        <f>ROUND(I170*H170,2)</f>
        <v>0</v>
      </c>
      <c r="BL170" s="4" t="s">
        <v>275</v>
      </c>
      <c r="BM170" s="236" t="s">
        <v>2068</v>
      </c>
    </row>
    <row r="171" spans="2:65" s="1" customFormat="1">
      <c r="B171" s="14"/>
      <c r="D171" s="238" t="s">
        <v>277</v>
      </c>
      <c r="F171" s="239" t="s">
        <v>2069</v>
      </c>
      <c r="L171" s="14"/>
      <c r="M171" s="240"/>
      <c r="T171" s="142"/>
      <c r="AT171" s="4" t="s">
        <v>277</v>
      </c>
      <c r="AU171" s="4" t="s">
        <v>77</v>
      </c>
    </row>
    <row r="172" spans="2:65" s="242" customFormat="1">
      <c r="B172" s="241"/>
      <c r="D172" s="243" t="s">
        <v>279</v>
      </c>
      <c r="E172" s="244" t="s">
        <v>3</v>
      </c>
      <c r="F172" s="245" t="s">
        <v>2070</v>
      </c>
      <c r="H172" s="246">
        <v>5.0999999999999996</v>
      </c>
      <c r="L172" s="241"/>
      <c r="M172" s="247"/>
      <c r="T172" s="248"/>
      <c r="AT172" s="244" t="s">
        <v>279</v>
      </c>
      <c r="AU172" s="244" t="s">
        <v>77</v>
      </c>
      <c r="AV172" s="242" t="s">
        <v>77</v>
      </c>
      <c r="AW172" s="242" t="s">
        <v>30</v>
      </c>
      <c r="AX172" s="242" t="s">
        <v>75</v>
      </c>
      <c r="AY172" s="244" t="s">
        <v>268</v>
      </c>
    </row>
    <row r="173" spans="2:65" s="1" customFormat="1" ht="24.2" customHeight="1">
      <c r="B173" s="14"/>
      <c r="C173" s="225" t="s">
        <v>393</v>
      </c>
      <c r="D173" s="225" t="s">
        <v>271</v>
      </c>
      <c r="E173" s="226" t="s">
        <v>2071</v>
      </c>
      <c r="F173" s="227" t="s">
        <v>2072</v>
      </c>
      <c r="G173" s="228" t="s">
        <v>379</v>
      </c>
      <c r="H173" s="229">
        <v>14.67</v>
      </c>
      <c r="I173" s="22"/>
      <c r="J173" s="231">
        <f>ROUND(I173*H173,2)</f>
        <v>0</v>
      </c>
      <c r="K173" s="227" t="s">
        <v>274</v>
      </c>
      <c r="L173" s="14"/>
      <c r="M173" s="232" t="s">
        <v>3</v>
      </c>
      <c r="N173" s="233" t="s">
        <v>39</v>
      </c>
      <c r="P173" s="234">
        <f>O173*H173</f>
        <v>0</v>
      </c>
      <c r="Q173" s="234">
        <v>1.36E-4</v>
      </c>
      <c r="R173" s="234">
        <f>Q173*H173</f>
        <v>1.99512E-3</v>
      </c>
      <c r="S173" s="234">
        <v>0</v>
      </c>
      <c r="T173" s="235">
        <f>S173*H173</f>
        <v>0</v>
      </c>
      <c r="AR173" s="236" t="s">
        <v>275</v>
      </c>
      <c r="AT173" s="236" t="s">
        <v>271</v>
      </c>
      <c r="AU173" s="236" t="s">
        <v>77</v>
      </c>
      <c r="AY173" s="4" t="s">
        <v>268</v>
      </c>
      <c r="BE173" s="237">
        <f>IF(N173="základní",J173,0)</f>
        <v>0</v>
      </c>
      <c r="BF173" s="237">
        <f>IF(N173="snížená",J173,0)</f>
        <v>0</v>
      </c>
      <c r="BG173" s="237">
        <f>IF(N173="zákl. přenesená",J173,0)</f>
        <v>0</v>
      </c>
      <c r="BH173" s="237">
        <f>IF(N173="sníž. přenesená",J173,0)</f>
        <v>0</v>
      </c>
      <c r="BI173" s="237">
        <f>IF(N173="nulová",J173,0)</f>
        <v>0</v>
      </c>
      <c r="BJ173" s="4" t="s">
        <v>75</v>
      </c>
      <c r="BK173" s="237">
        <f>ROUND(I173*H173,2)</f>
        <v>0</v>
      </c>
      <c r="BL173" s="4" t="s">
        <v>275</v>
      </c>
      <c r="BM173" s="236" t="s">
        <v>2073</v>
      </c>
    </row>
    <row r="174" spans="2:65" s="1" customFormat="1">
      <c r="B174" s="14"/>
      <c r="D174" s="238" t="s">
        <v>277</v>
      </c>
      <c r="F174" s="239" t="s">
        <v>2074</v>
      </c>
      <c r="L174" s="14"/>
      <c r="M174" s="240"/>
      <c r="T174" s="142"/>
      <c r="AT174" s="4" t="s">
        <v>277</v>
      </c>
      <c r="AU174" s="4" t="s">
        <v>77</v>
      </c>
    </row>
    <row r="175" spans="2:65" s="242" customFormat="1">
      <c r="B175" s="241"/>
      <c r="D175" s="243" t="s">
        <v>279</v>
      </c>
      <c r="E175" s="244" t="s">
        <v>3</v>
      </c>
      <c r="F175" s="245" t="s">
        <v>2075</v>
      </c>
      <c r="H175" s="246">
        <v>14.67</v>
      </c>
      <c r="L175" s="241"/>
      <c r="M175" s="247"/>
      <c r="T175" s="248"/>
      <c r="AT175" s="244" t="s">
        <v>279</v>
      </c>
      <c r="AU175" s="244" t="s">
        <v>77</v>
      </c>
      <c r="AV175" s="242" t="s">
        <v>77</v>
      </c>
      <c r="AW175" s="242" t="s">
        <v>30</v>
      </c>
      <c r="AX175" s="242" t="s">
        <v>75</v>
      </c>
      <c r="AY175" s="244" t="s">
        <v>268</v>
      </c>
    </row>
    <row r="176" spans="2:65" s="214" customFormat="1" ht="22.9" customHeight="1">
      <c r="B176" s="213"/>
      <c r="D176" s="215" t="s">
        <v>67</v>
      </c>
      <c r="E176" s="223" t="s">
        <v>305</v>
      </c>
      <c r="F176" s="223" t="s">
        <v>374</v>
      </c>
      <c r="J176" s="224">
        <f>BK176</f>
        <v>0</v>
      </c>
      <c r="L176" s="213"/>
      <c r="M176" s="218"/>
      <c r="P176" s="219">
        <f>P177+P199+P206</f>
        <v>0</v>
      </c>
      <c r="R176" s="219">
        <f>R177+R199+R206</f>
        <v>1.5731186224</v>
      </c>
      <c r="T176" s="220">
        <f>T177+T199+T206</f>
        <v>0</v>
      </c>
      <c r="AR176" s="215" t="s">
        <v>75</v>
      </c>
      <c r="AT176" s="221" t="s">
        <v>67</v>
      </c>
      <c r="AU176" s="221" t="s">
        <v>75</v>
      </c>
      <c r="AY176" s="215" t="s">
        <v>268</v>
      </c>
      <c r="BK176" s="222">
        <f>BK177+BK199+BK206</f>
        <v>0</v>
      </c>
    </row>
    <row r="177" spans="2:65" s="214" customFormat="1" ht="20.85" customHeight="1">
      <c r="B177" s="213"/>
      <c r="D177" s="215" t="s">
        <v>67</v>
      </c>
      <c r="E177" s="223" t="s">
        <v>375</v>
      </c>
      <c r="F177" s="223" t="s">
        <v>376</v>
      </c>
      <c r="J177" s="224">
        <f>BK177</f>
        <v>0</v>
      </c>
      <c r="L177" s="213"/>
      <c r="M177" s="218"/>
      <c r="P177" s="219">
        <f>P178+SUM(P179:P183)</f>
        <v>0</v>
      </c>
      <c r="R177" s="219">
        <f>R178+SUM(R179:R183)</f>
        <v>1.4271593410000001</v>
      </c>
      <c r="T177" s="220">
        <f>T178+SUM(T179:T183)</f>
        <v>0</v>
      </c>
      <c r="AR177" s="215" t="s">
        <v>75</v>
      </c>
      <c r="AT177" s="221" t="s">
        <v>67</v>
      </c>
      <c r="AU177" s="221" t="s">
        <v>77</v>
      </c>
      <c r="AY177" s="215" t="s">
        <v>268</v>
      </c>
      <c r="BK177" s="222">
        <f>BK178+SUM(BK179:BK183)</f>
        <v>0</v>
      </c>
    </row>
    <row r="178" spans="2:65" s="1" customFormat="1" ht="44.25" customHeight="1">
      <c r="B178" s="14"/>
      <c r="C178" s="225" t="s">
        <v>399</v>
      </c>
      <c r="D178" s="225" t="s">
        <v>271</v>
      </c>
      <c r="E178" s="226" t="s">
        <v>389</v>
      </c>
      <c r="F178" s="227" t="s">
        <v>390</v>
      </c>
      <c r="G178" s="228" t="s">
        <v>379</v>
      </c>
      <c r="H178" s="229">
        <v>4.09</v>
      </c>
      <c r="I178" s="22"/>
      <c r="J178" s="231">
        <f>ROUND(I178*H178,2)</f>
        <v>0</v>
      </c>
      <c r="K178" s="227" t="s">
        <v>274</v>
      </c>
      <c r="L178" s="14"/>
      <c r="M178" s="232" t="s">
        <v>3</v>
      </c>
      <c r="N178" s="233" t="s">
        <v>39</v>
      </c>
      <c r="P178" s="234">
        <f>O178*H178</f>
        <v>0</v>
      </c>
      <c r="Q178" s="234">
        <v>0</v>
      </c>
      <c r="R178" s="234">
        <f>Q178*H178</f>
        <v>0</v>
      </c>
      <c r="S178" s="234">
        <v>0</v>
      </c>
      <c r="T178" s="235">
        <f>S178*H178</f>
        <v>0</v>
      </c>
      <c r="AR178" s="236" t="s">
        <v>275</v>
      </c>
      <c r="AT178" s="236" t="s">
        <v>271</v>
      </c>
      <c r="AU178" s="236" t="s">
        <v>186</v>
      </c>
      <c r="AY178" s="4" t="s">
        <v>268</v>
      </c>
      <c r="BE178" s="237">
        <f>IF(N178="základní",J178,0)</f>
        <v>0</v>
      </c>
      <c r="BF178" s="237">
        <f>IF(N178="snížená",J178,0)</f>
        <v>0</v>
      </c>
      <c r="BG178" s="237">
        <f>IF(N178="zákl. přenesená",J178,0)</f>
        <v>0</v>
      </c>
      <c r="BH178" s="237">
        <f>IF(N178="sníž. přenesená",J178,0)</f>
        <v>0</v>
      </c>
      <c r="BI178" s="237">
        <f>IF(N178="nulová",J178,0)</f>
        <v>0</v>
      </c>
      <c r="BJ178" s="4" t="s">
        <v>75</v>
      </c>
      <c r="BK178" s="237">
        <f>ROUND(I178*H178,2)</f>
        <v>0</v>
      </c>
      <c r="BL178" s="4" t="s">
        <v>275</v>
      </c>
      <c r="BM178" s="236" t="s">
        <v>391</v>
      </c>
    </row>
    <row r="179" spans="2:65" s="1" customFormat="1">
      <c r="B179" s="14"/>
      <c r="D179" s="238" t="s">
        <v>277</v>
      </c>
      <c r="F179" s="239" t="s">
        <v>392</v>
      </c>
      <c r="L179" s="14"/>
      <c r="M179" s="240"/>
      <c r="T179" s="142"/>
      <c r="AT179" s="4" t="s">
        <v>277</v>
      </c>
      <c r="AU179" s="4" t="s">
        <v>186</v>
      </c>
    </row>
    <row r="180" spans="2:65" s="1" customFormat="1" ht="24.2" customHeight="1">
      <c r="B180" s="14"/>
      <c r="C180" s="262" t="s">
        <v>8</v>
      </c>
      <c r="D180" s="262" t="s">
        <v>383</v>
      </c>
      <c r="E180" s="263" t="s">
        <v>394</v>
      </c>
      <c r="F180" s="264" t="s">
        <v>395</v>
      </c>
      <c r="G180" s="265" t="s">
        <v>379</v>
      </c>
      <c r="H180" s="266">
        <v>4.4989999999999997</v>
      </c>
      <c r="I180" s="24"/>
      <c r="J180" s="268">
        <f>ROUND(I180*H180,2)</f>
        <v>0</v>
      </c>
      <c r="K180" s="264" t="s">
        <v>274</v>
      </c>
      <c r="L180" s="269"/>
      <c r="M180" s="270" t="s">
        <v>3</v>
      </c>
      <c r="N180" s="271" t="s">
        <v>39</v>
      </c>
      <c r="P180" s="234">
        <f>O180*H180</f>
        <v>0</v>
      </c>
      <c r="Q180" s="234">
        <v>1E-4</v>
      </c>
      <c r="R180" s="234">
        <f>Q180*H180</f>
        <v>4.4989999999999999E-4</v>
      </c>
      <c r="S180" s="234">
        <v>0</v>
      </c>
      <c r="T180" s="235">
        <f>S180*H180</f>
        <v>0</v>
      </c>
      <c r="AR180" s="236" t="s">
        <v>314</v>
      </c>
      <c r="AT180" s="236" t="s">
        <v>383</v>
      </c>
      <c r="AU180" s="236" t="s">
        <v>186</v>
      </c>
      <c r="AY180" s="4" t="s">
        <v>268</v>
      </c>
      <c r="BE180" s="237">
        <f>IF(N180="základní",J180,0)</f>
        <v>0</v>
      </c>
      <c r="BF180" s="237">
        <f>IF(N180="snížená",J180,0)</f>
        <v>0</v>
      </c>
      <c r="BG180" s="237">
        <f>IF(N180="zákl. přenesená",J180,0)</f>
        <v>0</v>
      </c>
      <c r="BH180" s="237">
        <f>IF(N180="sníž. přenesená",J180,0)</f>
        <v>0</v>
      </c>
      <c r="BI180" s="237">
        <f>IF(N180="nulová",J180,0)</f>
        <v>0</v>
      </c>
      <c r="BJ180" s="4" t="s">
        <v>75</v>
      </c>
      <c r="BK180" s="237">
        <f>ROUND(I180*H180,2)</f>
        <v>0</v>
      </c>
      <c r="BL180" s="4" t="s">
        <v>275</v>
      </c>
      <c r="BM180" s="236" t="s">
        <v>396</v>
      </c>
    </row>
    <row r="181" spans="2:65" s="242" customFormat="1">
      <c r="B181" s="241"/>
      <c r="D181" s="243" t="s">
        <v>279</v>
      </c>
      <c r="E181" s="244" t="s">
        <v>3</v>
      </c>
      <c r="F181" s="245" t="s">
        <v>2076</v>
      </c>
      <c r="H181" s="246">
        <v>4.09</v>
      </c>
      <c r="L181" s="241"/>
      <c r="M181" s="247"/>
      <c r="T181" s="248"/>
      <c r="AT181" s="244" t="s">
        <v>279</v>
      </c>
      <c r="AU181" s="244" t="s">
        <v>186</v>
      </c>
      <c r="AV181" s="242" t="s">
        <v>77</v>
      </c>
      <c r="AW181" s="242" t="s">
        <v>30</v>
      </c>
      <c r="AX181" s="242" t="s">
        <v>75</v>
      </c>
      <c r="AY181" s="244" t="s">
        <v>268</v>
      </c>
    </row>
    <row r="182" spans="2:65" s="242" customFormat="1">
      <c r="B182" s="241"/>
      <c r="D182" s="243" t="s">
        <v>279</v>
      </c>
      <c r="F182" s="245" t="s">
        <v>2077</v>
      </c>
      <c r="H182" s="246">
        <v>4.4989999999999997</v>
      </c>
      <c r="L182" s="241"/>
      <c r="M182" s="247"/>
      <c r="T182" s="248"/>
      <c r="AT182" s="244" t="s">
        <v>279</v>
      </c>
      <c r="AU182" s="244" t="s">
        <v>186</v>
      </c>
      <c r="AV182" s="242" t="s">
        <v>77</v>
      </c>
      <c r="AW182" s="242" t="s">
        <v>4</v>
      </c>
      <c r="AX182" s="242" t="s">
        <v>75</v>
      </c>
      <c r="AY182" s="244" t="s">
        <v>268</v>
      </c>
    </row>
    <row r="183" spans="2:65" s="273" customFormat="1" ht="20.85" customHeight="1">
      <c r="B183" s="272"/>
      <c r="D183" s="274" t="s">
        <v>67</v>
      </c>
      <c r="E183" s="274" t="s">
        <v>404</v>
      </c>
      <c r="F183" s="274" t="s">
        <v>405</v>
      </c>
      <c r="J183" s="275">
        <f>BK183</f>
        <v>0</v>
      </c>
      <c r="L183" s="272"/>
      <c r="M183" s="276"/>
      <c r="P183" s="277">
        <f>SUM(P184:P198)</f>
        <v>0</v>
      </c>
      <c r="R183" s="277">
        <f>SUM(R184:R198)</f>
        <v>1.4267094410000001</v>
      </c>
      <c r="T183" s="278">
        <f>SUM(T184:T198)</f>
        <v>0</v>
      </c>
      <c r="AR183" s="274" t="s">
        <v>75</v>
      </c>
      <c r="AT183" s="279" t="s">
        <v>67</v>
      </c>
      <c r="AU183" s="279" t="s">
        <v>186</v>
      </c>
      <c r="AY183" s="274" t="s">
        <v>268</v>
      </c>
      <c r="BK183" s="280">
        <f>SUM(BK184:BK198)</f>
        <v>0</v>
      </c>
    </row>
    <row r="184" spans="2:65" s="1" customFormat="1" ht="37.9" customHeight="1">
      <c r="B184" s="14"/>
      <c r="C184" s="225" t="s">
        <v>411</v>
      </c>
      <c r="D184" s="225" t="s">
        <v>271</v>
      </c>
      <c r="E184" s="226" t="s">
        <v>412</v>
      </c>
      <c r="F184" s="227" t="s">
        <v>413</v>
      </c>
      <c r="G184" s="228" t="s">
        <v>184</v>
      </c>
      <c r="H184" s="229">
        <v>31.495999999999999</v>
      </c>
      <c r="I184" s="22"/>
      <c r="J184" s="231">
        <f>ROUND(I184*H184,2)</f>
        <v>0</v>
      </c>
      <c r="K184" s="227" t="s">
        <v>274</v>
      </c>
      <c r="L184" s="14"/>
      <c r="M184" s="232" t="s">
        <v>3</v>
      </c>
      <c r="N184" s="233" t="s">
        <v>39</v>
      </c>
      <c r="P184" s="234">
        <f>O184*H184</f>
        <v>0</v>
      </c>
      <c r="Q184" s="234">
        <v>1.575E-2</v>
      </c>
      <c r="R184" s="234">
        <f>Q184*H184</f>
        <v>0.496062</v>
      </c>
      <c r="S184" s="234">
        <v>0</v>
      </c>
      <c r="T184" s="235">
        <f>S184*H184</f>
        <v>0</v>
      </c>
      <c r="AR184" s="236" t="s">
        <v>275</v>
      </c>
      <c r="AT184" s="236" t="s">
        <v>271</v>
      </c>
      <c r="AU184" s="236" t="s">
        <v>275</v>
      </c>
      <c r="AY184" s="4" t="s">
        <v>268</v>
      </c>
      <c r="BE184" s="237">
        <f>IF(N184="základní",J184,0)</f>
        <v>0</v>
      </c>
      <c r="BF184" s="237">
        <f>IF(N184="snížená",J184,0)</f>
        <v>0</v>
      </c>
      <c r="BG184" s="237">
        <f>IF(N184="zákl. přenesená",J184,0)</f>
        <v>0</v>
      </c>
      <c r="BH184" s="237">
        <f>IF(N184="sníž. přenesená",J184,0)</f>
        <v>0</v>
      </c>
      <c r="BI184" s="237">
        <f>IF(N184="nulová",J184,0)</f>
        <v>0</v>
      </c>
      <c r="BJ184" s="4" t="s">
        <v>75</v>
      </c>
      <c r="BK184" s="237">
        <f>ROUND(I184*H184,2)</f>
        <v>0</v>
      </c>
      <c r="BL184" s="4" t="s">
        <v>275</v>
      </c>
      <c r="BM184" s="236" t="s">
        <v>414</v>
      </c>
    </row>
    <row r="185" spans="2:65" s="1" customFormat="1">
      <c r="B185" s="14"/>
      <c r="D185" s="238" t="s">
        <v>277</v>
      </c>
      <c r="F185" s="239" t="s">
        <v>415</v>
      </c>
      <c r="L185" s="14"/>
      <c r="M185" s="240"/>
      <c r="T185" s="142"/>
      <c r="AT185" s="4" t="s">
        <v>277</v>
      </c>
      <c r="AU185" s="4" t="s">
        <v>275</v>
      </c>
    </row>
    <row r="186" spans="2:65" s="257" customFormat="1">
      <c r="B186" s="256"/>
      <c r="D186" s="243" t="s">
        <v>279</v>
      </c>
      <c r="E186" s="258" t="s">
        <v>3</v>
      </c>
      <c r="F186" s="259" t="s">
        <v>416</v>
      </c>
      <c r="H186" s="258" t="s">
        <v>3</v>
      </c>
      <c r="L186" s="256"/>
      <c r="M186" s="260"/>
      <c r="T186" s="261"/>
      <c r="AT186" s="258" t="s">
        <v>279</v>
      </c>
      <c r="AU186" s="258" t="s">
        <v>275</v>
      </c>
      <c r="AV186" s="257" t="s">
        <v>75</v>
      </c>
      <c r="AW186" s="257" t="s">
        <v>30</v>
      </c>
      <c r="AX186" s="257" t="s">
        <v>68</v>
      </c>
      <c r="AY186" s="258" t="s">
        <v>268</v>
      </c>
    </row>
    <row r="187" spans="2:65" s="242" customFormat="1">
      <c r="B187" s="241"/>
      <c r="D187" s="243" t="s">
        <v>279</v>
      </c>
      <c r="E187" s="244" t="s">
        <v>3</v>
      </c>
      <c r="F187" s="245" t="s">
        <v>200</v>
      </c>
      <c r="H187" s="246">
        <v>31.495999999999999</v>
      </c>
      <c r="L187" s="241"/>
      <c r="M187" s="247"/>
      <c r="T187" s="248"/>
      <c r="AT187" s="244" t="s">
        <v>279</v>
      </c>
      <c r="AU187" s="244" t="s">
        <v>275</v>
      </c>
      <c r="AV187" s="242" t="s">
        <v>77</v>
      </c>
      <c r="AW187" s="242" t="s">
        <v>30</v>
      </c>
      <c r="AX187" s="242" t="s">
        <v>68</v>
      </c>
      <c r="AY187" s="244" t="s">
        <v>268</v>
      </c>
    </row>
    <row r="188" spans="2:65" s="250" customFormat="1">
      <c r="B188" s="249"/>
      <c r="D188" s="243" t="s">
        <v>279</v>
      </c>
      <c r="E188" s="251" t="s">
        <v>3</v>
      </c>
      <c r="F188" s="252" t="s">
        <v>298</v>
      </c>
      <c r="H188" s="253">
        <v>31.495999999999999</v>
      </c>
      <c r="L188" s="249"/>
      <c r="M188" s="254"/>
      <c r="T188" s="255"/>
      <c r="AT188" s="251" t="s">
        <v>279</v>
      </c>
      <c r="AU188" s="251" t="s">
        <v>275</v>
      </c>
      <c r="AV188" s="250" t="s">
        <v>275</v>
      </c>
      <c r="AW188" s="250" t="s">
        <v>30</v>
      </c>
      <c r="AX188" s="250" t="s">
        <v>75</v>
      </c>
      <c r="AY188" s="251" t="s">
        <v>268</v>
      </c>
    </row>
    <row r="189" spans="2:65" s="1" customFormat="1" ht="44.25" customHeight="1">
      <c r="B189" s="14"/>
      <c r="C189" s="225" t="s">
        <v>418</v>
      </c>
      <c r="D189" s="225" t="s">
        <v>271</v>
      </c>
      <c r="E189" s="226" t="s">
        <v>419</v>
      </c>
      <c r="F189" s="227" t="s">
        <v>420</v>
      </c>
      <c r="G189" s="228" t="s">
        <v>184</v>
      </c>
      <c r="H189" s="229">
        <v>31.495999999999999</v>
      </c>
      <c r="I189" s="22"/>
      <c r="J189" s="231">
        <f>ROUND(I189*H189,2)</f>
        <v>0</v>
      </c>
      <c r="K189" s="227" t="s">
        <v>274</v>
      </c>
      <c r="L189" s="14"/>
      <c r="M189" s="232" t="s">
        <v>3</v>
      </c>
      <c r="N189" s="233" t="s">
        <v>39</v>
      </c>
      <c r="P189" s="234">
        <f>O189*H189</f>
        <v>0</v>
      </c>
      <c r="Q189" s="234">
        <v>7.9000000000000008E-3</v>
      </c>
      <c r="R189" s="234">
        <f>Q189*H189</f>
        <v>0.24881840000000002</v>
      </c>
      <c r="S189" s="234">
        <v>0</v>
      </c>
      <c r="T189" s="235">
        <f>S189*H189</f>
        <v>0</v>
      </c>
      <c r="AR189" s="236" t="s">
        <v>275</v>
      </c>
      <c r="AT189" s="236" t="s">
        <v>271</v>
      </c>
      <c r="AU189" s="236" t="s">
        <v>275</v>
      </c>
      <c r="AY189" s="4" t="s">
        <v>268</v>
      </c>
      <c r="BE189" s="237">
        <f>IF(N189="základní",J189,0)</f>
        <v>0</v>
      </c>
      <c r="BF189" s="237">
        <f>IF(N189="snížená",J189,0)</f>
        <v>0</v>
      </c>
      <c r="BG189" s="237">
        <f>IF(N189="zákl. přenesená",J189,0)</f>
        <v>0</v>
      </c>
      <c r="BH189" s="237">
        <f>IF(N189="sníž. přenesená",J189,0)</f>
        <v>0</v>
      </c>
      <c r="BI189" s="237">
        <f>IF(N189="nulová",J189,0)</f>
        <v>0</v>
      </c>
      <c r="BJ189" s="4" t="s">
        <v>75</v>
      </c>
      <c r="BK189" s="237">
        <f>ROUND(I189*H189,2)</f>
        <v>0</v>
      </c>
      <c r="BL189" s="4" t="s">
        <v>275</v>
      </c>
      <c r="BM189" s="236" t="s">
        <v>421</v>
      </c>
    </row>
    <row r="190" spans="2:65" s="1" customFormat="1">
      <c r="B190" s="14"/>
      <c r="D190" s="238" t="s">
        <v>277</v>
      </c>
      <c r="F190" s="239" t="s">
        <v>422</v>
      </c>
      <c r="L190" s="14"/>
      <c r="M190" s="240"/>
      <c r="T190" s="142"/>
      <c r="AT190" s="4" t="s">
        <v>277</v>
      </c>
      <c r="AU190" s="4" t="s">
        <v>275</v>
      </c>
    </row>
    <row r="191" spans="2:65" s="1" customFormat="1" ht="24.2" customHeight="1">
      <c r="B191" s="14"/>
      <c r="C191" s="225" t="s">
        <v>423</v>
      </c>
      <c r="D191" s="225" t="s">
        <v>271</v>
      </c>
      <c r="E191" s="226" t="s">
        <v>424</v>
      </c>
      <c r="F191" s="227" t="s">
        <v>425</v>
      </c>
      <c r="G191" s="228" t="s">
        <v>184</v>
      </c>
      <c r="H191" s="229">
        <v>71.557000000000002</v>
      </c>
      <c r="I191" s="22"/>
      <c r="J191" s="231">
        <f>ROUND(I191*H191,2)</f>
        <v>0</v>
      </c>
      <c r="K191" s="227" t="s">
        <v>274</v>
      </c>
      <c r="L191" s="14"/>
      <c r="M191" s="232" t="s">
        <v>3</v>
      </c>
      <c r="N191" s="233" t="s">
        <v>39</v>
      </c>
      <c r="P191" s="234">
        <f>O191*H191</f>
        <v>0</v>
      </c>
      <c r="Q191" s="234">
        <v>2.63E-4</v>
      </c>
      <c r="R191" s="234">
        <f>Q191*H191</f>
        <v>1.8819491000000001E-2</v>
      </c>
      <c r="S191" s="234">
        <v>0</v>
      </c>
      <c r="T191" s="235">
        <f>S191*H191</f>
        <v>0</v>
      </c>
      <c r="AR191" s="236" t="s">
        <v>275</v>
      </c>
      <c r="AT191" s="236" t="s">
        <v>271</v>
      </c>
      <c r="AU191" s="236" t="s">
        <v>275</v>
      </c>
      <c r="AY191" s="4" t="s">
        <v>268</v>
      </c>
      <c r="BE191" s="237">
        <f>IF(N191="základní",J191,0)</f>
        <v>0</v>
      </c>
      <c r="BF191" s="237">
        <f>IF(N191="snížená",J191,0)</f>
        <v>0</v>
      </c>
      <c r="BG191" s="237">
        <f>IF(N191="zákl. přenesená",J191,0)</f>
        <v>0</v>
      </c>
      <c r="BH191" s="237">
        <f>IF(N191="sníž. přenesená",J191,0)</f>
        <v>0</v>
      </c>
      <c r="BI191" s="237">
        <f>IF(N191="nulová",J191,0)</f>
        <v>0</v>
      </c>
      <c r="BJ191" s="4" t="s">
        <v>75</v>
      </c>
      <c r="BK191" s="237">
        <f>ROUND(I191*H191,2)</f>
        <v>0</v>
      </c>
      <c r="BL191" s="4" t="s">
        <v>275</v>
      </c>
      <c r="BM191" s="236" t="s">
        <v>426</v>
      </c>
    </row>
    <row r="192" spans="2:65" s="1" customFormat="1">
      <c r="B192" s="14"/>
      <c r="D192" s="238" t="s">
        <v>277</v>
      </c>
      <c r="F192" s="239" t="s">
        <v>427</v>
      </c>
      <c r="L192" s="14"/>
      <c r="M192" s="240"/>
      <c r="T192" s="142"/>
      <c r="AT192" s="4" t="s">
        <v>277</v>
      </c>
      <c r="AU192" s="4" t="s">
        <v>275</v>
      </c>
    </row>
    <row r="193" spans="2:65" s="242" customFormat="1">
      <c r="B193" s="241"/>
      <c r="D193" s="243" t="s">
        <v>279</v>
      </c>
      <c r="E193" s="244" t="s">
        <v>3</v>
      </c>
      <c r="F193" s="245" t="s">
        <v>428</v>
      </c>
      <c r="H193" s="246">
        <v>71.557000000000002</v>
      </c>
      <c r="L193" s="241"/>
      <c r="M193" s="247"/>
      <c r="T193" s="248"/>
      <c r="AT193" s="244" t="s">
        <v>279</v>
      </c>
      <c r="AU193" s="244" t="s">
        <v>275</v>
      </c>
      <c r="AV193" s="242" t="s">
        <v>77</v>
      </c>
      <c r="AW193" s="242" t="s">
        <v>30</v>
      </c>
      <c r="AX193" s="242" t="s">
        <v>75</v>
      </c>
      <c r="AY193" s="244" t="s">
        <v>268</v>
      </c>
    </row>
    <row r="194" spans="2:65" s="1" customFormat="1" ht="37.9" customHeight="1">
      <c r="B194" s="14"/>
      <c r="C194" s="225" t="s">
        <v>429</v>
      </c>
      <c r="D194" s="225" t="s">
        <v>271</v>
      </c>
      <c r="E194" s="226" t="s">
        <v>430</v>
      </c>
      <c r="F194" s="227" t="s">
        <v>431</v>
      </c>
      <c r="G194" s="228" t="s">
        <v>184</v>
      </c>
      <c r="H194" s="229">
        <v>40.061</v>
      </c>
      <c r="I194" s="22"/>
      <c r="J194" s="231">
        <f>ROUND(I194*H194,2)</f>
        <v>0</v>
      </c>
      <c r="K194" s="227" t="s">
        <v>274</v>
      </c>
      <c r="L194" s="14"/>
      <c r="M194" s="232" t="s">
        <v>3</v>
      </c>
      <c r="N194" s="233" t="s">
        <v>39</v>
      </c>
      <c r="P194" s="234">
        <f>O194*H194</f>
        <v>0</v>
      </c>
      <c r="Q194" s="234">
        <v>1.103E-2</v>
      </c>
      <c r="R194" s="234">
        <f>Q194*H194</f>
        <v>0.44187282999999999</v>
      </c>
      <c r="S194" s="234">
        <v>0</v>
      </c>
      <c r="T194" s="235">
        <f>S194*H194</f>
        <v>0</v>
      </c>
      <c r="AR194" s="236" t="s">
        <v>275</v>
      </c>
      <c r="AT194" s="236" t="s">
        <v>271</v>
      </c>
      <c r="AU194" s="236" t="s">
        <v>275</v>
      </c>
      <c r="AY194" s="4" t="s">
        <v>268</v>
      </c>
      <c r="BE194" s="237">
        <f>IF(N194="základní",J194,0)</f>
        <v>0</v>
      </c>
      <c r="BF194" s="237">
        <f>IF(N194="snížená",J194,0)</f>
        <v>0</v>
      </c>
      <c r="BG194" s="237">
        <f>IF(N194="zákl. přenesená",J194,0)</f>
        <v>0</v>
      </c>
      <c r="BH194" s="237">
        <f>IF(N194="sníž. přenesená",J194,0)</f>
        <v>0</v>
      </c>
      <c r="BI194" s="237">
        <f>IF(N194="nulová",J194,0)</f>
        <v>0</v>
      </c>
      <c r="BJ194" s="4" t="s">
        <v>75</v>
      </c>
      <c r="BK194" s="237">
        <f>ROUND(I194*H194,2)</f>
        <v>0</v>
      </c>
      <c r="BL194" s="4" t="s">
        <v>275</v>
      </c>
      <c r="BM194" s="236" t="s">
        <v>432</v>
      </c>
    </row>
    <row r="195" spans="2:65" s="1" customFormat="1">
      <c r="B195" s="14"/>
      <c r="D195" s="238" t="s">
        <v>277</v>
      </c>
      <c r="F195" s="239" t="s">
        <v>433</v>
      </c>
      <c r="L195" s="14"/>
      <c r="M195" s="240"/>
      <c r="T195" s="142"/>
      <c r="AT195" s="4" t="s">
        <v>277</v>
      </c>
      <c r="AU195" s="4" t="s">
        <v>275</v>
      </c>
    </row>
    <row r="196" spans="2:65" s="242" customFormat="1">
      <c r="B196" s="241"/>
      <c r="D196" s="243" t="s">
        <v>279</v>
      </c>
      <c r="E196" s="244" t="s">
        <v>3</v>
      </c>
      <c r="F196" s="245" t="s">
        <v>204</v>
      </c>
      <c r="H196" s="246">
        <v>40.061</v>
      </c>
      <c r="L196" s="241"/>
      <c r="M196" s="247"/>
      <c r="T196" s="248"/>
      <c r="AT196" s="244" t="s">
        <v>279</v>
      </c>
      <c r="AU196" s="244" t="s">
        <v>275</v>
      </c>
      <c r="AV196" s="242" t="s">
        <v>77</v>
      </c>
      <c r="AW196" s="242" t="s">
        <v>30</v>
      </c>
      <c r="AX196" s="242" t="s">
        <v>75</v>
      </c>
      <c r="AY196" s="244" t="s">
        <v>268</v>
      </c>
    </row>
    <row r="197" spans="2:65" s="1" customFormat="1" ht="44.25" customHeight="1">
      <c r="B197" s="14"/>
      <c r="C197" s="225" t="s">
        <v>434</v>
      </c>
      <c r="D197" s="225" t="s">
        <v>271</v>
      </c>
      <c r="E197" s="226" t="s">
        <v>435</v>
      </c>
      <c r="F197" s="227" t="s">
        <v>436</v>
      </c>
      <c r="G197" s="228" t="s">
        <v>184</v>
      </c>
      <c r="H197" s="229">
        <v>40.061</v>
      </c>
      <c r="I197" s="22"/>
      <c r="J197" s="231">
        <f>ROUND(I197*H197,2)</f>
        <v>0</v>
      </c>
      <c r="K197" s="227" t="s">
        <v>274</v>
      </c>
      <c r="L197" s="14"/>
      <c r="M197" s="232" t="s">
        <v>3</v>
      </c>
      <c r="N197" s="233" t="s">
        <v>39</v>
      </c>
      <c r="P197" s="234">
        <f>O197*H197</f>
        <v>0</v>
      </c>
      <c r="Q197" s="234">
        <v>5.5199999999999997E-3</v>
      </c>
      <c r="R197" s="234">
        <f>Q197*H197</f>
        <v>0.22113671999999998</v>
      </c>
      <c r="S197" s="234">
        <v>0</v>
      </c>
      <c r="T197" s="235">
        <f>S197*H197</f>
        <v>0</v>
      </c>
      <c r="AR197" s="236" t="s">
        <v>275</v>
      </c>
      <c r="AT197" s="236" t="s">
        <v>271</v>
      </c>
      <c r="AU197" s="236" t="s">
        <v>275</v>
      </c>
      <c r="AY197" s="4" t="s">
        <v>268</v>
      </c>
      <c r="BE197" s="237">
        <f>IF(N197="základní",J197,0)</f>
        <v>0</v>
      </c>
      <c r="BF197" s="237">
        <f>IF(N197="snížená",J197,0)</f>
        <v>0</v>
      </c>
      <c r="BG197" s="237">
        <f>IF(N197="zákl. přenesená",J197,0)</f>
        <v>0</v>
      </c>
      <c r="BH197" s="237">
        <f>IF(N197="sníž. přenesená",J197,0)</f>
        <v>0</v>
      </c>
      <c r="BI197" s="237">
        <f>IF(N197="nulová",J197,0)</f>
        <v>0</v>
      </c>
      <c r="BJ197" s="4" t="s">
        <v>75</v>
      </c>
      <c r="BK197" s="237">
        <f>ROUND(I197*H197,2)</f>
        <v>0</v>
      </c>
      <c r="BL197" s="4" t="s">
        <v>275</v>
      </c>
      <c r="BM197" s="236" t="s">
        <v>437</v>
      </c>
    </row>
    <row r="198" spans="2:65" s="1" customFormat="1">
      <c r="B198" s="14"/>
      <c r="D198" s="238" t="s">
        <v>277</v>
      </c>
      <c r="F198" s="239" t="s">
        <v>438</v>
      </c>
      <c r="L198" s="14"/>
      <c r="M198" s="240"/>
      <c r="T198" s="142"/>
      <c r="AT198" s="4" t="s">
        <v>277</v>
      </c>
      <c r="AU198" s="4" t="s">
        <v>275</v>
      </c>
    </row>
    <row r="199" spans="2:65" s="214" customFormat="1" ht="20.85" customHeight="1">
      <c r="B199" s="213"/>
      <c r="D199" s="215" t="s">
        <v>67</v>
      </c>
      <c r="E199" s="223" t="s">
        <v>439</v>
      </c>
      <c r="F199" s="223" t="s">
        <v>440</v>
      </c>
      <c r="J199" s="224">
        <f>BK199</f>
        <v>0</v>
      </c>
      <c r="L199" s="213"/>
      <c r="M199" s="218"/>
      <c r="P199" s="219">
        <f>SUM(P200:P205)</f>
        <v>0</v>
      </c>
      <c r="R199" s="219">
        <f>SUM(R200:R205)</f>
        <v>5.4600000000000003E-2</v>
      </c>
      <c r="T199" s="220">
        <f>SUM(T200:T205)</f>
        <v>0</v>
      </c>
      <c r="AR199" s="215" t="s">
        <v>75</v>
      </c>
      <c r="AT199" s="221" t="s">
        <v>67</v>
      </c>
      <c r="AU199" s="221" t="s">
        <v>77</v>
      </c>
      <c r="AY199" s="215" t="s">
        <v>268</v>
      </c>
      <c r="BK199" s="222">
        <f>SUM(BK200:BK205)</f>
        <v>0</v>
      </c>
    </row>
    <row r="200" spans="2:65" s="1" customFormat="1" ht="24.2" customHeight="1">
      <c r="B200" s="14"/>
      <c r="C200" s="225" t="s">
        <v>441</v>
      </c>
      <c r="D200" s="225" t="s">
        <v>271</v>
      </c>
      <c r="E200" s="226" t="s">
        <v>442</v>
      </c>
      <c r="F200" s="227" t="s">
        <v>443</v>
      </c>
      <c r="G200" s="228" t="s">
        <v>184</v>
      </c>
      <c r="H200" s="229">
        <v>5.2</v>
      </c>
      <c r="I200" s="22"/>
      <c r="J200" s="231">
        <f>ROUND(I200*H200,2)</f>
        <v>0</v>
      </c>
      <c r="K200" s="227" t="s">
        <v>274</v>
      </c>
      <c r="L200" s="14"/>
      <c r="M200" s="232" t="s">
        <v>3</v>
      </c>
      <c r="N200" s="233" t="s">
        <v>39</v>
      </c>
      <c r="P200" s="234">
        <f>O200*H200</f>
        <v>0</v>
      </c>
      <c r="Q200" s="234">
        <v>1.0200000000000001E-2</v>
      </c>
      <c r="R200" s="234">
        <f>Q200*H200</f>
        <v>5.3040000000000004E-2</v>
      </c>
      <c r="S200" s="234">
        <v>0</v>
      </c>
      <c r="T200" s="235">
        <f>S200*H200</f>
        <v>0</v>
      </c>
      <c r="AR200" s="236" t="s">
        <v>275</v>
      </c>
      <c r="AT200" s="236" t="s">
        <v>271</v>
      </c>
      <c r="AU200" s="236" t="s">
        <v>186</v>
      </c>
      <c r="AY200" s="4" t="s">
        <v>268</v>
      </c>
      <c r="BE200" s="237">
        <f>IF(N200="základní",J200,0)</f>
        <v>0</v>
      </c>
      <c r="BF200" s="237">
        <f>IF(N200="snížená",J200,0)</f>
        <v>0</v>
      </c>
      <c r="BG200" s="237">
        <f>IF(N200="zákl. přenesená",J200,0)</f>
        <v>0</v>
      </c>
      <c r="BH200" s="237">
        <f>IF(N200="sníž. přenesená",J200,0)</f>
        <v>0</v>
      </c>
      <c r="BI200" s="237">
        <f>IF(N200="nulová",J200,0)</f>
        <v>0</v>
      </c>
      <c r="BJ200" s="4" t="s">
        <v>75</v>
      </c>
      <c r="BK200" s="237">
        <f>ROUND(I200*H200,2)</f>
        <v>0</v>
      </c>
      <c r="BL200" s="4" t="s">
        <v>275</v>
      </c>
      <c r="BM200" s="236" t="s">
        <v>444</v>
      </c>
    </row>
    <row r="201" spans="2:65" s="1" customFormat="1">
      <c r="B201" s="14"/>
      <c r="D201" s="238" t="s">
        <v>277</v>
      </c>
      <c r="F201" s="239" t="s">
        <v>445</v>
      </c>
      <c r="L201" s="14"/>
      <c r="M201" s="240"/>
      <c r="T201" s="142"/>
      <c r="AT201" s="4" t="s">
        <v>277</v>
      </c>
      <c r="AU201" s="4" t="s">
        <v>186</v>
      </c>
    </row>
    <row r="202" spans="2:65" s="257" customFormat="1">
      <c r="B202" s="256"/>
      <c r="D202" s="243" t="s">
        <v>279</v>
      </c>
      <c r="E202" s="258" t="s">
        <v>3</v>
      </c>
      <c r="F202" s="259" t="s">
        <v>446</v>
      </c>
      <c r="H202" s="258" t="s">
        <v>3</v>
      </c>
      <c r="L202" s="256"/>
      <c r="M202" s="260"/>
      <c r="T202" s="261"/>
      <c r="AT202" s="258" t="s">
        <v>279</v>
      </c>
      <c r="AU202" s="258" t="s">
        <v>186</v>
      </c>
      <c r="AV202" s="257" t="s">
        <v>75</v>
      </c>
      <c r="AW202" s="257" t="s">
        <v>30</v>
      </c>
      <c r="AX202" s="257" t="s">
        <v>68</v>
      </c>
      <c r="AY202" s="258" t="s">
        <v>268</v>
      </c>
    </row>
    <row r="203" spans="2:65" s="242" customFormat="1">
      <c r="B203" s="241"/>
      <c r="D203" s="243" t="s">
        <v>279</v>
      </c>
      <c r="E203" s="244" t="s">
        <v>3</v>
      </c>
      <c r="F203" s="245" t="s">
        <v>182</v>
      </c>
      <c r="H203" s="246">
        <v>5.2</v>
      </c>
      <c r="L203" s="241"/>
      <c r="M203" s="247"/>
      <c r="T203" s="248"/>
      <c r="AT203" s="244" t="s">
        <v>279</v>
      </c>
      <c r="AU203" s="244" t="s">
        <v>186</v>
      </c>
      <c r="AV203" s="242" t="s">
        <v>77</v>
      </c>
      <c r="AW203" s="242" t="s">
        <v>30</v>
      </c>
      <c r="AX203" s="242" t="s">
        <v>75</v>
      </c>
      <c r="AY203" s="244" t="s">
        <v>268</v>
      </c>
    </row>
    <row r="204" spans="2:65" s="1" customFormat="1" ht="16.5" customHeight="1">
      <c r="B204" s="14"/>
      <c r="C204" s="225" t="s">
        <v>447</v>
      </c>
      <c r="D204" s="225" t="s">
        <v>271</v>
      </c>
      <c r="E204" s="226" t="s">
        <v>448</v>
      </c>
      <c r="F204" s="227" t="s">
        <v>449</v>
      </c>
      <c r="G204" s="228" t="s">
        <v>184</v>
      </c>
      <c r="H204" s="229">
        <v>5.2</v>
      </c>
      <c r="I204" s="22"/>
      <c r="J204" s="231">
        <f>ROUND(I204*H204,2)</f>
        <v>0</v>
      </c>
      <c r="K204" s="227" t="s">
        <v>274</v>
      </c>
      <c r="L204" s="14"/>
      <c r="M204" s="232" t="s">
        <v>3</v>
      </c>
      <c r="N204" s="233" t="s">
        <v>39</v>
      </c>
      <c r="P204" s="234">
        <f>O204*H204</f>
        <v>0</v>
      </c>
      <c r="Q204" s="234">
        <v>2.9999999999999997E-4</v>
      </c>
      <c r="R204" s="234">
        <f>Q204*H204</f>
        <v>1.56E-3</v>
      </c>
      <c r="S204" s="234">
        <v>0</v>
      </c>
      <c r="T204" s="235">
        <f>S204*H204</f>
        <v>0</v>
      </c>
      <c r="AR204" s="236" t="s">
        <v>275</v>
      </c>
      <c r="AT204" s="236" t="s">
        <v>271</v>
      </c>
      <c r="AU204" s="236" t="s">
        <v>186</v>
      </c>
      <c r="AY204" s="4" t="s">
        <v>268</v>
      </c>
      <c r="BE204" s="237">
        <f>IF(N204="základní",J204,0)</f>
        <v>0</v>
      </c>
      <c r="BF204" s="237">
        <f>IF(N204="snížená",J204,0)</f>
        <v>0</v>
      </c>
      <c r="BG204" s="237">
        <f>IF(N204="zákl. přenesená",J204,0)</f>
        <v>0</v>
      </c>
      <c r="BH204" s="237">
        <f>IF(N204="sníž. přenesená",J204,0)</f>
        <v>0</v>
      </c>
      <c r="BI204" s="237">
        <f>IF(N204="nulová",J204,0)</f>
        <v>0</v>
      </c>
      <c r="BJ204" s="4" t="s">
        <v>75</v>
      </c>
      <c r="BK204" s="237">
        <f>ROUND(I204*H204,2)</f>
        <v>0</v>
      </c>
      <c r="BL204" s="4" t="s">
        <v>275</v>
      </c>
      <c r="BM204" s="236" t="s">
        <v>450</v>
      </c>
    </row>
    <row r="205" spans="2:65" s="1" customFormat="1">
      <c r="B205" s="14"/>
      <c r="D205" s="238" t="s">
        <v>277</v>
      </c>
      <c r="F205" s="239" t="s">
        <v>451</v>
      </c>
      <c r="L205" s="14"/>
      <c r="M205" s="240"/>
      <c r="T205" s="142"/>
      <c r="AT205" s="4" t="s">
        <v>277</v>
      </c>
      <c r="AU205" s="4" t="s">
        <v>186</v>
      </c>
    </row>
    <row r="206" spans="2:65" s="214" customFormat="1" ht="20.85" customHeight="1">
      <c r="B206" s="213"/>
      <c r="D206" s="215" t="s">
        <v>67</v>
      </c>
      <c r="E206" s="223" t="s">
        <v>452</v>
      </c>
      <c r="F206" s="223" t="s">
        <v>453</v>
      </c>
      <c r="J206" s="224">
        <f>BK206</f>
        <v>0</v>
      </c>
      <c r="L206" s="213"/>
      <c r="M206" s="218"/>
      <c r="P206" s="219">
        <f>SUM(P207:P219)</f>
        <v>0</v>
      </c>
      <c r="R206" s="219">
        <f>SUM(R207:R219)</f>
        <v>9.1359281400000006E-2</v>
      </c>
      <c r="T206" s="220">
        <f>SUM(T207:T219)</f>
        <v>0</v>
      </c>
      <c r="AR206" s="215" t="s">
        <v>75</v>
      </c>
      <c r="AT206" s="221" t="s">
        <v>67</v>
      </c>
      <c r="AU206" s="221" t="s">
        <v>77</v>
      </c>
      <c r="AY206" s="215" t="s">
        <v>268</v>
      </c>
      <c r="BK206" s="222">
        <f>SUM(BK207:BK219)</f>
        <v>0</v>
      </c>
    </row>
    <row r="207" spans="2:65" s="1" customFormat="1" ht="37.9" customHeight="1">
      <c r="B207" s="14"/>
      <c r="C207" s="225" t="s">
        <v>454</v>
      </c>
      <c r="D207" s="225" t="s">
        <v>271</v>
      </c>
      <c r="E207" s="226" t="s">
        <v>2078</v>
      </c>
      <c r="F207" s="227" t="s">
        <v>2079</v>
      </c>
      <c r="G207" s="228" t="s">
        <v>317</v>
      </c>
      <c r="H207" s="229">
        <v>3</v>
      </c>
      <c r="I207" s="22"/>
      <c r="J207" s="231">
        <f>ROUND(I207*H207,2)</f>
        <v>0</v>
      </c>
      <c r="K207" s="227" t="s">
        <v>274</v>
      </c>
      <c r="L207" s="14"/>
      <c r="M207" s="232" t="s">
        <v>3</v>
      </c>
      <c r="N207" s="233" t="s">
        <v>39</v>
      </c>
      <c r="P207" s="234">
        <f>O207*H207</f>
        <v>0</v>
      </c>
      <c r="Q207" s="234">
        <v>1.7770000000000001E-2</v>
      </c>
      <c r="R207" s="234">
        <f>Q207*H207</f>
        <v>5.3310000000000003E-2</v>
      </c>
      <c r="S207" s="234">
        <v>0</v>
      </c>
      <c r="T207" s="235">
        <f>S207*H207</f>
        <v>0</v>
      </c>
      <c r="AR207" s="236" t="s">
        <v>275</v>
      </c>
      <c r="AT207" s="236" t="s">
        <v>271</v>
      </c>
      <c r="AU207" s="236" t="s">
        <v>186</v>
      </c>
      <c r="AY207" s="4" t="s">
        <v>268</v>
      </c>
      <c r="BE207" s="237">
        <f>IF(N207="základní",J207,0)</f>
        <v>0</v>
      </c>
      <c r="BF207" s="237">
        <f>IF(N207="snížená",J207,0)</f>
        <v>0</v>
      </c>
      <c r="BG207" s="237">
        <f>IF(N207="zákl. přenesená",J207,0)</f>
        <v>0</v>
      </c>
      <c r="BH207" s="237">
        <f>IF(N207="sníž. přenesená",J207,0)</f>
        <v>0</v>
      </c>
      <c r="BI207" s="237">
        <f>IF(N207="nulová",J207,0)</f>
        <v>0</v>
      </c>
      <c r="BJ207" s="4" t="s">
        <v>75</v>
      </c>
      <c r="BK207" s="237">
        <f>ROUND(I207*H207,2)</f>
        <v>0</v>
      </c>
      <c r="BL207" s="4" t="s">
        <v>275</v>
      </c>
      <c r="BM207" s="236" t="s">
        <v>2080</v>
      </c>
    </row>
    <row r="208" spans="2:65" s="1" customFormat="1">
      <c r="B208" s="14"/>
      <c r="D208" s="238" t="s">
        <v>277</v>
      </c>
      <c r="F208" s="239" t="s">
        <v>2081</v>
      </c>
      <c r="L208" s="14"/>
      <c r="M208" s="240"/>
      <c r="T208" s="142"/>
      <c r="AT208" s="4" t="s">
        <v>277</v>
      </c>
      <c r="AU208" s="4" t="s">
        <v>186</v>
      </c>
    </row>
    <row r="209" spans="2:65" s="1" customFormat="1" ht="24.2" customHeight="1">
      <c r="B209" s="14"/>
      <c r="C209" s="262" t="s">
        <v>459</v>
      </c>
      <c r="D209" s="262" t="s">
        <v>383</v>
      </c>
      <c r="E209" s="263" t="s">
        <v>2082</v>
      </c>
      <c r="F209" s="264" t="s">
        <v>2083</v>
      </c>
      <c r="G209" s="265" t="s">
        <v>317</v>
      </c>
      <c r="H209" s="266">
        <v>3</v>
      </c>
      <c r="I209" s="24"/>
      <c r="J209" s="268">
        <f>ROUND(I209*H209,2)</f>
        <v>0</v>
      </c>
      <c r="K209" s="264" t="s">
        <v>274</v>
      </c>
      <c r="L209" s="269"/>
      <c r="M209" s="270" t="s">
        <v>3</v>
      </c>
      <c r="N209" s="271" t="s">
        <v>39</v>
      </c>
      <c r="P209" s="234">
        <f>O209*H209</f>
        <v>0</v>
      </c>
      <c r="Q209" s="234">
        <v>1.225E-2</v>
      </c>
      <c r="R209" s="234">
        <f>Q209*H209</f>
        <v>3.6750000000000005E-2</v>
      </c>
      <c r="S209" s="234">
        <v>0</v>
      </c>
      <c r="T209" s="235">
        <f>S209*H209</f>
        <v>0</v>
      </c>
      <c r="AR209" s="236" t="s">
        <v>314</v>
      </c>
      <c r="AT209" s="236" t="s">
        <v>383</v>
      </c>
      <c r="AU209" s="236" t="s">
        <v>186</v>
      </c>
      <c r="AY209" s="4" t="s">
        <v>268</v>
      </c>
      <c r="BE209" s="237">
        <f>IF(N209="základní",J209,0)</f>
        <v>0</v>
      </c>
      <c r="BF209" s="237">
        <f>IF(N209="snížená",J209,0)</f>
        <v>0</v>
      </c>
      <c r="BG209" s="237">
        <f>IF(N209="zákl. přenesená",J209,0)</f>
        <v>0</v>
      </c>
      <c r="BH209" s="237">
        <f>IF(N209="sníž. přenesená",J209,0)</f>
        <v>0</v>
      </c>
      <c r="BI209" s="237">
        <f>IF(N209="nulová",J209,0)</f>
        <v>0</v>
      </c>
      <c r="BJ209" s="4" t="s">
        <v>75</v>
      </c>
      <c r="BK209" s="237">
        <f>ROUND(I209*H209,2)</f>
        <v>0</v>
      </c>
      <c r="BL209" s="4" t="s">
        <v>275</v>
      </c>
      <c r="BM209" s="236" t="s">
        <v>2084</v>
      </c>
    </row>
    <row r="210" spans="2:65" s="1" customFormat="1" ht="37.9" customHeight="1">
      <c r="B210" s="14"/>
      <c r="C210" s="225" t="s">
        <v>464</v>
      </c>
      <c r="D210" s="225" t="s">
        <v>271</v>
      </c>
      <c r="E210" s="226" t="s">
        <v>465</v>
      </c>
      <c r="F210" s="227" t="s">
        <v>466</v>
      </c>
      <c r="G210" s="228" t="s">
        <v>184</v>
      </c>
      <c r="H210" s="229">
        <v>2.8439999999999999</v>
      </c>
      <c r="I210" s="22"/>
      <c r="J210" s="231">
        <f>ROUND(I210*H210,2)</f>
        <v>0</v>
      </c>
      <c r="K210" s="227" t="s">
        <v>274</v>
      </c>
      <c r="L210" s="14"/>
      <c r="M210" s="232" t="s">
        <v>3</v>
      </c>
      <c r="N210" s="233" t="s">
        <v>39</v>
      </c>
      <c r="P210" s="234">
        <f>O210*H210</f>
        <v>0</v>
      </c>
      <c r="Q210" s="234">
        <v>6.7000000000000002E-5</v>
      </c>
      <c r="R210" s="234">
        <f>Q210*H210</f>
        <v>1.9054799999999999E-4</v>
      </c>
      <c r="S210" s="234">
        <v>0</v>
      </c>
      <c r="T210" s="235">
        <f>S210*H210</f>
        <v>0</v>
      </c>
      <c r="AR210" s="236" t="s">
        <v>292</v>
      </c>
      <c r="AT210" s="236" t="s">
        <v>271</v>
      </c>
      <c r="AU210" s="236" t="s">
        <v>186</v>
      </c>
      <c r="AY210" s="4" t="s">
        <v>268</v>
      </c>
      <c r="BE210" s="237">
        <f>IF(N210="základní",J210,0)</f>
        <v>0</v>
      </c>
      <c r="BF210" s="237">
        <f>IF(N210="snížená",J210,0)</f>
        <v>0</v>
      </c>
      <c r="BG210" s="237">
        <f>IF(N210="zákl. přenesená",J210,0)</f>
        <v>0</v>
      </c>
      <c r="BH210" s="237">
        <f>IF(N210="sníž. přenesená",J210,0)</f>
        <v>0</v>
      </c>
      <c r="BI210" s="237">
        <f>IF(N210="nulová",J210,0)</f>
        <v>0</v>
      </c>
      <c r="BJ210" s="4" t="s">
        <v>75</v>
      </c>
      <c r="BK210" s="237">
        <f>ROUND(I210*H210,2)</f>
        <v>0</v>
      </c>
      <c r="BL210" s="4" t="s">
        <v>292</v>
      </c>
      <c r="BM210" s="236" t="s">
        <v>467</v>
      </c>
    </row>
    <row r="211" spans="2:65" s="1" customFormat="1">
      <c r="B211" s="14"/>
      <c r="D211" s="238" t="s">
        <v>277</v>
      </c>
      <c r="F211" s="239" t="s">
        <v>468</v>
      </c>
      <c r="L211" s="14"/>
      <c r="M211" s="240"/>
      <c r="T211" s="142"/>
      <c r="AT211" s="4" t="s">
        <v>277</v>
      </c>
      <c r="AU211" s="4" t="s">
        <v>186</v>
      </c>
    </row>
    <row r="212" spans="2:65" s="242" customFormat="1">
      <c r="B212" s="241"/>
      <c r="D212" s="243" t="s">
        <v>279</v>
      </c>
      <c r="E212" s="244" t="s">
        <v>3</v>
      </c>
      <c r="F212" s="245" t="s">
        <v>2085</v>
      </c>
      <c r="H212" s="246">
        <v>2.8439999999999999</v>
      </c>
      <c r="L212" s="241"/>
      <c r="M212" s="247"/>
      <c r="T212" s="248"/>
      <c r="AT212" s="244" t="s">
        <v>279</v>
      </c>
      <c r="AU212" s="244" t="s">
        <v>186</v>
      </c>
      <c r="AV212" s="242" t="s">
        <v>77</v>
      </c>
      <c r="AW212" s="242" t="s">
        <v>30</v>
      </c>
      <c r="AX212" s="242" t="s">
        <v>68</v>
      </c>
      <c r="AY212" s="244" t="s">
        <v>268</v>
      </c>
    </row>
    <row r="213" spans="2:65" s="250" customFormat="1">
      <c r="B213" s="249"/>
      <c r="D213" s="243" t="s">
        <v>279</v>
      </c>
      <c r="E213" s="251" t="s">
        <v>3</v>
      </c>
      <c r="F213" s="252" t="s">
        <v>298</v>
      </c>
      <c r="H213" s="253">
        <v>2.8439999999999999</v>
      </c>
      <c r="L213" s="249"/>
      <c r="M213" s="254"/>
      <c r="T213" s="255"/>
      <c r="AT213" s="251" t="s">
        <v>279</v>
      </c>
      <c r="AU213" s="251" t="s">
        <v>186</v>
      </c>
      <c r="AV213" s="250" t="s">
        <v>275</v>
      </c>
      <c r="AW213" s="250" t="s">
        <v>30</v>
      </c>
      <c r="AX213" s="250" t="s">
        <v>75</v>
      </c>
      <c r="AY213" s="251" t="s">
        <v>268</v>
      </c>
    </row>
    <row r="214" spans="2:65" s="1" customFormat="1" ht="24.2" customHeight="1">
      <c r="B214" s="14"/>
      <c r="C214" s="225" t="s">
        <v>470</v>
      </c>
      <c r="D214" s="225" t="s">
        <v>271</v>
      </c>
      <c r="E214" s="226" t="s">
        <v>471</v>
      </c>
      <c r="F214" s="227" t="s">
        <v>472</v>
      </c>
      <c r="G214" s="228" t="s">
        <v>184</v>
      </c>
      <c r="H214" s="229">
        <v>2.8439999999999999</v>
      </c>
      <c r="I214" s="22"/>
      <c r="J214" s="231">
        <f>ROUND(I214*H214,2)</f>
        <v>0</v>
      </c>
      <c r="K214" s="227" t="s">
        <v>274</v>
      </c>
      <c r="L214" s="14"/>
      <c r="M214" s="232" t="s">
        <v>3</v>
      </c>
      <c r="N214" s="233" t="s">
        <v>39</v>
      </c>
      <c r="P214" s="234">
        <f>O214*H214</f>
        <v>0</v>
      </c>
      <c r="Q214" s="234">
        <v>1.4375E-4</v>
      </c>
      <c r="R214" s="234">
        <f>Q214*H214</f>
        <v>4.0882499999999998E-4</v>
      </c>
      <c r="S214" s="234">
        <v>0</v>
      </c>
      <c r="T214" s="235">
        <f>S214*H214</f>
        <v>0</v>
      </c>
      <c r="AR214" s="236" t="s">
        <v>292</v>
      </c>
      <c r="AT214" s="236" t="s">
        <v>271</v>
      </c>
      <c r="AU214" s="236" t="s">
        <v>186</v>
      </c>
      <c r="AY214" s="4" t="s">
        <v>268</v>
      </c>
      <c r="BE214" s="237">
        <f>IF(N214="základní",J214,0)</f>
        <v>0</v>
      </c>
      <c r="BF214" s="237">
        <f>IF(N214="snížená",J214,0)</f>
        <v>0</v>
      </c>
      <c r="BG214" s="237">
        <f>IF(N214="zákl. přenesená",J214,0)</f>
        <v>0</v>
      </c>
      <c r="BH214" s="237">
        <f>IF(N214="sníž. přenesená",J214,0)</f>
        <v>0</v>
      </c>
      <c r="BI214" s="237">
        <f>IF(N214="nulová",J214,0)</f>
        <v>0</v>
      </c>
      <c r="BJ214" s="4" t="s">
        <v>75</v>
      </c>
      <c r="BK214" s="237">
        <f>ROUND(I214*H214,2)</f>
        <v>0</v>
      </c>
      <c r="BL214" s="4" t="s">
        <v>292</v>
      </c>
      <c r="BM214" s="236" t="s">
        <v>473</v>
      </c>
    </row>
    <row r="215" spans="2:65" s="1" customFormat="1">
      <c r="B215" s="14"/>
      <c r="D215" s="238" t="s">
        <v>277</v>
      </c>
      <c r="F215" s="239" t="s">
        <v>474</v>
      </c>
      <c r="L215" s="14"/>
      <c r="M215" s="240"/>
      <c r="T215" s="142"/>
      <c r="AT215" s="4" t="s">
        <v>277</v>
      </c>
      <c r="AU215" s="4" t="s">
        <v>186</v>
      </c>
    </row>
    <row r="216" spans="2:65" s="1" customFormat="1" ht="24.2" customHeight="1">
      <c r="B216" s="14"/>
      <c r="C216" s="225" t="s">
        <v>475</v>
      </c>
      <c r="D216" s="225" t="s">
        <v>271</v>
      </c>
      <c r="E216" s="226" t="s">
        <v>476</v>
      </c>
      <c r="F216" s="227" t="s">
        <v>477</v>
      </c>
      <c r="G216" s="228" t="s">
        <v>184</v>
      </c>
      <c r="H216" s="229">
        <v>2.8439999999999999</v>
      </c>
      <c r="I216" s="22"/>
      <c r="J216" s="231">
        <f>ROUND(I216*H216,2)</f>
        <v>0</v>
      </c>
      <c r="K216" s="227" t="s">
        <v>274</v>
      </c>
      <c r="L216" s="14"/>
      <c r="M216" s="232" t="s">
        <v>3</v>
      </c>
      <c r="N216" s="233" t="s">
        <v>39</v>
      </c>
      <c r="P216" s="234">
        <f>O216*H216</f>
        <v>0</v>
      </c>
      <c r="Q216" s="234">
        <v>1.2305000000000001E-4</v>
      </c>
      <c r="R216" s="234">
        <f>Q216*H216</f>
        <v>3.4995419999999999E-4</v>
      </c>
      <c r="S216" s="234">
        <v>0</v>
      </c>
      <c r="T216" s="235">
        <f>S216*H216</f>
        <v>0</v>
      </c>
      <c r="AR216" s="236" t="s">
        <v>292</v>
      </c>
      <c r="AT216" s="236" t="s">
        <v>271</v>
      </c>
      <c r="AU216" s="236" t="s">
        <v>186</v>
      </c>
      <c r="AY216" s="4" t="s">
        <v>268</v>
      </c>
      <c r="BE216" s="237">
        <f>IF(N216="základní",J216,0)</f>
        <v>0</v>
      </c>
      <c r="BF216" s="237">
        <f>IF(N216="snížená",J216,0)</f>
        <v>0</v>
      </c>
      <c r="BG216" s="237">
        <f>IF(N216="zákl. přenesená",J216,0)</f>
        <v>0</v>
      </c>
      <c r="BH216" s="237">
        <f>IF(N216="sníž. přenesená",J216,0)</f>
        <v>0</v>
      </c>
      <c r="BI216" s="237">
        <f>IF(N216="nulová",J216,0)</f>
        <v>0</v>
      </c>
      <c r="BJ216" s="4" t="s">
        <v>75</v>
      </c>
      <c r="BK216" s="237">
        <f>ROUND(I216*H216,2)</f>
        <v>0</v>
      </c>
      <c r="BL216" s="4" t="s">
        <v>292</v>
      </c>
      <c r="BM216" s="236" t="s">
        <v>478</v>
      </c>
    </row>
    <row r="217" spans="2:65" s="1" customFormat="1">
      <c r="B217" s="14"/>
      <c r="D217" s="238" t="s">
        <v>277</v>
      </c>
      <c r="F217" s="239" t="s">
        <v>479</v>
      </c>
      <c r="L217" s="14"/>
      <c r="M217" s="240"/>
      <c r="T217" s="142"/>
      <c r="AT217" s="4" t="s">
        <v>277</v>
      </c>
      <c r="AU217" s="4" t="s">
        <v>186</v>
      </c>
    </row>
    <row r="218" spans="2:65" s="1" customFormat="1" ht="24.2" customHeight="1">
      <c r="B218" s="14"/>
      <c r="C218" s="225" t="s">
        <v>480</v>
      </c>
      <c r="D218" s="225" t="s">
        <v>271</v>
      </c>
      <c r="E218" s="226" t="s">
        <v>481</v>
      </c>
      <c r="F218" s="227" t="s">
        <v>482</v>
      </c>
      <c r="G218" s="228" t="s">
        <v>184</v>
      </c>
      <c r="H218" s="229">
        <v>2.8439999999999999</v>
      </c>
      <c r="I218" s="22"/>
      <c r="J218" s="231">
        <f>ROUND(I218*H218,2)</f>
        <v>0</v>
      </c>
      <c r="K218" s="227" t="s">
        <v>274</v>
      </c>
      <c r="L218" s="14"/>
      <c r="M218" s="232" t="s">
        <v>3</v>
      </c>
      <c r="N218" s="233" t="s">
        <v>39</v>
      </c>
      <c r="P218" s="234">
        <f>O218*H218</f>
        <v>0</v>
      </c>
      <c r="Q218" s="234">
        <v>1.2305000000000001E-4</v>
      </c>
      <c r="R218" s="234">
        <f>Q218*H218</f>
        <v>3.4995419999999999E-4</v>
      </c>
      <c r="S218" s="234">
        <v>0</v>
      </c>
      <c r="T218" s="235">
        <f>S218*H218</f>
        <v>0</v>
      </c>
      <c r="AR218" s="236" t="s">
        <v>292</v>
      </c>
      <c r="AT218" s="236" t="s">
        <v>271</v>
      </c>
      <c r="AU218" s="236" t="s">
        <v>186</v>
      </c>
      <c r="AY218" s="4" t="s">
        <v>268</v>
      </c>
      <c r="BE218" s="237">
        <f>IF(N218="základní",J218,0)</f>
        <v>0</v>
      </c>
      <c r="BF218" s="237">
        <f>IF(N218="snížená",J218,0)</f>
        <v>0</v>
      </c>
      <c r="BG218" s="237">
        <f>IF(N218="zákl. přenesená",J218,0)</f>
        <v>0</v>
      </c>
      <c r="BH218" s="237">
        <f>IF(N218="sníž. přenesená",J218,0)</f>
        <v>0</v>
      </c>
      <c r="BI218" s="237">
        <f>IF(N218="nulová",J218,0)</f>
        <v>0</v>
      </c>
      <c r="BJ218" s="4" t="s">
        <v>75</v>
      </c>
      <c r="BK218" s="237">
        <f>ROUND(I218*H218,2)</f>
        <v>0</v>
      </c>
      <c r="BL218" s="4" t="s">
        <v>292</v>
      </c>
      <c r="BM218" s="236" t="s">
        <v>483</v>
      </c>
    </row>
    <row r="219" spans="2:65" s="1" customFormat="1">
      <c r="B219" s="14"/>
      <c r="D219" s="238" t="s">
        <v>277</v>
      </c>
      <c r="F219" s="239" t="s">
        <v>484</v>
      </c>
      <c r="L219" s="14"/>
      <c r="M219" s="240"/>
      <c r="T219" s="142"/>
      <c r="AT219" s="4" t="s">
        <v>277</v>
      </c>
      <c r="AU219" s="4" t="s">
        <v>186</v>
      </c>
    </row>
    <row r="220" spans="2:65" s="214" customFormat="1" ht="22.9" customHeight="1">
      <c r="B220" s="213"/>
      <c r="D220" s="215" t="s">
        <v>67</v>
      </c>
      <c r="E220" s="223" t="s">
        <v>323</v>
      </c>
      <c r="F220" s="223" t="s">
        <v>485</v>
      </c>
      <c r="J220" s="224">
        <f>BK220</f>
        <v>0</v>
      </c>
      <c r="L220" s="213"/>
      <c r="M220" s="218"/>
      <c r="P220" s="219">
        <f>SUM(P221:P225)</f>
        <v>0</v>
      </c>
      <c r="R220" s="219">
        <f>SUM(R221:R225)</f>
        <v>1.2246499999999999E-3</v>
      </c>
      <c r="T220" s="220">
        <f>SUM(T221:T225)</f>
        <v>0</v>
      </c>
      <c r="AR220" s="215" t="s">
        <v>75</v>
      </c>
      <c r="AT220" s="221" t="s">
        <v>67</v>
      </c>
      <c r="AU220" s="221" t="s">
        <v>75</v>
      </c>
      <c r="AY220" s="215" t="s">
        <v>268</v>
      </c>
      <c r="BK220" s="222">
        <f>SUM(BK221:BK225)</f>
        <v>0</v>
      </c>
    </row>
    <row r="221" spans="2:65" s="1" customFormat="1" ht="37.9" customHeight="1">
      <c r="B221" s="14"/>
      <c r="C221" s="225" t="s">
        <v>486</v>
      </c>
      <c r="D221" s="225" t="s">
        <v>271</v>
      </c>
      <c r="E221" s="226" t="s">
        <v>487</v>
      </c>
      <c r="F221" s="227" t="s">
        <v>488</v>
      </c>
      <c r="G221" s="228" t="s">
        <v>184</v>
      </c>
      <c r="H221" s="229">
        <v>34.99</v>
      </c>
      <c r="I221" s="22"/>
      <c r="J221" s="231">
        <f>ROUND(I221*H221,2)</f>
        <v>0</v>
      </c>
      <c r="K221" s="227" t="s">
        <v>274</v>
      </c>
      <c r="L221" s="14"/>
      <c r="M221" s="232" t="s">
        <v>3</v>
      </c>
      <c r="N221" s="233" t="s">
        <v>39</v>
      </c>
      <c r="P221" s="234">
        <f>O221*H221</f>
        <v>0</v>
      </c>
      <c r="Q221" s="234">
        <v>3.4999999999999997E-5</v>
      </c>
      <c r="R221" s="234">
        <f>Q221*H221</f>
        <v>1.2246499999999999E-3</v>
      </c>
      <c r="S221" s="234">
        <v>0</v>
      </c>
      <c r="T221" s="235">
        <f>S221*H221</f>
        <v>0</v>
      </c>
      <c r="AR221" s="236" t="s">
        <v>292</v>
      </c>
      <c r="AT221" s="236" t="s">
        <v>271</v>
      </c>
      <c r="AU221" s="236" t="s">
        <v>77</v>
      </c>
      <c r="AY221" s="4" t="s">
        <v>268</v>
      </c>
      <c r="BE221" s="237">
        <f>IF(N221="základní",J221,0)</f>
        <v>0</v>
      </c>
      <c r="BF221" s="237">
        <f>IF(N221="snížená",J221,0)</f>
        <v>0</v>
      </c>
      <c r="BG221" s="237">
        <f>IF(N221="zákl. přenesená",J221,0)</f>
        <v>0</v>
      </c>
      <c r="BH221" s="237">
        <f>IF(N221="sníž. přenesená",J221,0)</f>
        <v>0</v>
      </c>
      <c r="BI221" s="237">
        <f>IF(N221="nulová",J221,0)</f>
        <v>0</v>
      </c>
      <c r="BJ221" s="4" t="s">
        <v>75</v>
      </c>
      <c r="BK221" s="237">
        <f>ROUND(I221*H221,2)</f>
        <v>0</v>
      </c>
      <c r="BL221" s="4" t="s">
        <v>292</v>
      </c>
      <c r="BM221" s="236" t="s">
        <v>489</v>
      </c>
    </row>
    <row r="222" spans="2:65" s="1" customFormat="1">
      <c r="B222" s="14"/>
      <c r="D222" s="238" t="s">
        <v>277</v>
      </c>
      <c r="F222" s="239" t="s">
        <v>490</v>
      </c>
      <c r="L222" s="14"/>
      <c r="M222" s="240"/>
      <c r="T222" s="142"/>
      <c r="AT222" s="4" t="s">
        <v>277</v>
      </c>
      <c r="AU222" s="4" t="s">
        <v>77</v>
      </c>
    </row>
    <row r="223" spans="2:65" s="257" customFormat="1">
      <c r="B223" s="256"/>
      <c r="D223" s="243" t="s">
        <v>279</v>
      </c>
      <c r="E223" s="258" t="s">
        <v>3</v>
      </c>
      <c r="F223" s="259" t="s">
        <v>491</v>
      </c>
      <c r="H223" s="258" t="s">
        <v>3</v>
      </c>
      <c r="L223" s="256"/>
      <c r="M223" s="260"/>
      <c r="T223" s="261"/>
      <c r="AT223" s="258" t="s">
        <v>279</v>
      </c>
      <c r="AU223" s="258" t="s">
        <v>77</v>
      </c>
      <c r="AV223" s="257" t="s">
        <v>75</v>
      </c>
      <c r="AW223" s="257" t="s">
        <v>30</v>
      </c>
      <c r="AX223" s="257" t="s">
        <v>68</v>
      </c>
      <c r="AY223" s="258" t="s">
        <v>268</v>
      </c>
    </row>
    <row r="224" spans="2:65" s="242" customFormat="1">
      <c r="B224" s="241"/>
      <c r="D224" s="243" t="s">
        <v>279</v>
      </c>
      <c r="E224" s="244" t="s">
        <v>3</v>
      </c>
      <c r="F224" s="245" t="s">
        <v>492</v>
      </c>
      <c r="H224" s="246">
        <v>34.99</v>
      </c>
      <c r="L224" s="241"/>
      <c r="M224" s="247"/>
      <c r="T224" s="248"/>
      <c r="AT224" s="244" t="s">
        <v>279</v>
      </c>
      <c r="AU224" s="244" t="s">
        <v>77</v>
      </c>
      <c r="AV224" s="242" t="s">
        <v>77</v>
      </c>
      <c r="AW224" s="242" t="s">
        <v>30</v>
      </c>
      <c r="AX224" s="242" t="s">
        <v>68</v>
      </c>
      <c r="AY224" s="244" t="s">
        <v>268</v>
      </c>
    </row>
    <row r="225" spans="2:65" s="250" customFormat="1">
      <c r="B225" s="249"/>
      <c r="D225" s="243" t="s">
        <v>279</v>
      </c>
      <c r="E225" s="251" t="s">
        <v>3</v>
      </c>
      <c r="F225" s="252" t="s">
        <v>298</v>
      </c>
      <c r="H225" s="253">
        <v>34.99</v>
      </c>
      <c r="L225" s="249"/>
      <c r="M225" s="254"/>
      <c r="T225" s="255"/>
      <c r="AT225" s="251" t="s">
        <v>279</v>
      </c>
      <c r="AU225" s="251" t="s">
        <v>77</v>
      </c>
      <c r="AV225" s="250" t="s">
        <v>275</v>
      </c>
      <c r="AW225" s="250" t="s">
        <v>30</v>
      </c>
      <c r="AX225" s="250" t="s">
        <v>75</v>
      </c>
      <c r="AY225" s="251" t="s">
        <v>268</v>
      </c>
    </row>
    <row r="226" spans="2:65" s="214" customFormat="1" ht="22.9" customHeight="1">
      <c r="B226" s="213"/>
      <c r="D226" s="215" t="s">
        <v>67</v>
      </c>
      <c r="E226" s="223" t="s">
        <v>493</v>
      </c>
      <c r="F226" s="223" t="s">
        <v>494</v>
      </c>
      <c r="J226" s="224">
        <f>BK226</f>
        <v>0</v>
      </c>
      <c r="L226" s="213"/>
      <c r="M226" s="218"/>
      <c r="P226" s="219">
        <f>SUM(P227:P233)</f>
        <v>0</v>
      </c>
      <c r="R226" s="219">
        <f>SUM(R227:R233)</f>
        <v>0</v>
      </c>
      <c r="T226" s="220">
        <f>SUM(T227:T233)</f>
        <v>0</v>
      </c>
      <c r="AR226" s="215" t="s">
        <v>75</v>
      </c>
      <c r="AT226" s="221" t="s">
        <v>67</v>
      </c>
      <c r="AU226" s="221" t="s">
        <v>75</v>
      </c>
      <c r="AY226" s="215" t="s">
        <v>268</v>
      </c>
      <c r="BK226" s="222">
        <f>SUM(BK227:BK233)</f>
        <v>0</v>
      </c>
    </row>
    <row r="227" spans="2:65" s="1" customFormat="1" ht="37.9" customHeight="1">
      <c r="B227" s="14"/>
      <c r="C227" s="225" t="s">
        <v>495</v>
      </c>
      <c r="D227" s="225" t="s">
        <v>271</v>
      </c>
      <c r="E227" s="226" t="s">
        <v>496</v>
      </c>
      <c r="F227" s="227" t="s">
        <v>497</v>
      </c>
      <c r="G227" s="228" t="s">
        <v>184</v>
      </c>
      <c r="H227" s="229">
        <v>24.97</v>
      </c>
      <c r="I227" s="22"/>
      <c r="J227" s="231">
        <f>ROUND(I227*H227,2)</f>
        <v>0</v>
      </c>
      <c r="K227" s="227" t="s">
        <v>274</v>
      </c>
      <c r="L227" s="14"/>
      <c r="M227" s="232" t="s">
        <v>3</v>
      </c>
      <c r="N227" s="233" t="s">
        <v>39</v>
      </c>
      <c r="P227" s="234">
        <f>O227*H227</f>
        <v>0</v>
      </c>
      <c r="Q227" s="234">
        <v>0</v>
      </c>
      <c r="R227" s="234">
        <f>Q227*H227</f>
        <v>0</v>
      </c>
      <c r="S227" s="234">
        <v>0</v>
      </c>
      <c r="T227" s="235">
        <f>S227*H227</f>
        <v>0</v>
      </c>
      <c r="AR227" s="236" t="s">
        <v>275</v>
      </c>
      <c r="AT227" s="236" t="s">
        <v>271</v>
      </c>
      <c r="AU227" s="236" t="s">
        <v>77</v>
      </c>
      <c r="AY227" s="4" t="s">
        <v>268</v>
      </c>
      <c r="BE227" s="237">
        <f>IF(N227="základní",J227,0)</f>
        <v>0</v>
      </c>
      <c r="BF227" s="237">
        <f>IF(N227="snížená",J227,0)</f>
        <v>0</v>
      </c>
      <c r="BG227" s="237">
        <f>IF(N227="zákl. přenesená",J227,0)</f>
        <v>0</v>
      </c>
      <c r="BH227" s="237">
        <f>IF(N227="sníž. přenesená",J227,0)</f>
        <v>0</v>
      </c>
      <c r="BI227" s="237">
        <f>IF(N227="nulová",J227,0)</f>
        <v>0</v>
      </c>
      <c r="BJ227" s="4" t="s">
        <v>75</v>
      </c>
      <c r="BK227" s="237">
        <f>ROUND(I227*H227,2)</f>
        <v>0</v>
      </c>
      <c r="BL227" s="4" t="s">
        <v>275</v>
      </c>
      <c r="BM227" s="236" t="s">
        <v>498</v>
      </c>
    </row>
    <row r="228" spans="2:65" s="1" customFormat="1">
      <c r="B228" s="14"/>
      <c r="D228" s="238" t="s">
        <v>277</v>
      </c>
      <c r="F228" s="239" t="s">
        <v>499</v>
      </c>
      <c r="L228" s="14"/>
      <c r="M228" s="240"/>
      <c r="T228" s="142"/>
      <c r="AT228" s="4" t="s">
        <v>277</v>
      </c>
      <c r="AU228" s="4" t="s">
        <v>77</v>
      </c>
    </row>
    <row r="229" spans="2:65" s="242" customFormat="1">
      <c r="B229" s="241"/>
      <c r="D229" s="243" t="s">
        <v>279</v>
      </c>
      <c r="E229" s="244" t="s">
        <v>3</v>
      </c>
      <c r="F229" s="245" t="s">
        <v>868</v>
      </c>
      <c r="H229" s="246">
        <v>5.0999999999999996</v>
      </c>
      <c r="L229" s="241"/>
      <c r="M229" s="247"/>
      <c r="T229" s="248"/>
      <c r="AT229" s="244" t="s">
        <v>279</v>
      </c>
      <c r="AU229" s="244" t="s">
        <v>77</v>
      </c>
      <c r="AV229" s="242" t="s">
        <v>77</v>
      </c>
      <c r="AW229" s="242" t="s">
        <v>30</v>
      </c>
      <c r="AX229" s="242" t="s">
        <v>68</v>
      </c>
      <c r="AY229" s="244" t="s">
        <v>268</v>
      </c>
    </row>
    <row r="230" spans="2:65" s="242" customFormat="1">
      <c r="B230" s="241"/>
      <c r="D230" s="243" t="s">
        <v>279</v>
      </c>
      <c r="E230" s="244" t="s">
        <v>3</v>
      </c>
      <c r="F230" s="245" t="s">
        <v>869</v>
      </c>
      <c r="H230" s="246">
        <v>4.59</v>
      </c>
      <c r="L230" s="241"/>
      <c r="M230" s="247"/>
      <c r="T230" s="248"/>
      <c r="AT230" s="244" t="s">
        <v>279</v>
      </c>
      <c r="AU230" s="244" t="s">
        <v>77</v>
      </c>
      <c r="AV230" s="242" t="s">
        <v>77</v>
      </c>
      <c r="AW230" s="242" t="s">
        <v>30</v>
      </c>
      <c r="AX230" s="242" t="s">
        <v>68</v>
      </c>
      <c r="AY230" s="244" t="s">
        <v>268</v>
      </c>
    </row>
    <row r="231" spans="2:65" s="242" customFormat="1">
      <c r="B231" s="241"/>
      <c r="D231" s="243" t="s">
        <v>279</v>
      </c>
      <c r="E231" s="244" t="s">
        <v>3</v>
      </c>
      <c r="F231" s="245" t="s">
        <v>870</v>
      </c>
      <c r="H231" s="246">
        <v>6.76</v>
      </c>
      <c r="L231" s="241"/>
      <c r="M231" s="247"/>
      <c r="T231" s="248"/>
      <c r="AT231" s="244" t="s">
        <v>279</v>
      </c>
      <c r="AU231" s="244" t="s">
        <v>77</v>
      </c>
      <c r="AV231" s="242" t="s">
        <v>77</v>
      </c>
      <c r="AW231" s="242" t="s">
        <v>30</v>
      </c>
      <c r="AX231" s="242" t="s">
        <v>68</v>
      </c>
      <c r="AY231" s="244" t="s">
        <v>268</v>
      </c>
    </row>
    <row r="232" spans="2:65" s="242" customFormat="1">
      <c r="B232" s="241"/>
      <c r="D232" s="243" t="s">
        <v>279</v>
      </c>
      <c r="E232" s="244" t="s">
        <v>3</v>
      </c>
      <c r="F232" s="245" t="s">
        <v>871</v>
      </c>
      <c r="H232" s="246">
        <v>8.52</v>
      </c>
      <c r="L232" s="241"/>
      <c r="M232" s="247"/>
      <c r="T232" s="248"/>
      <c r="AT232" s="244" t="s">
        <v>279</v>
      </c>
      <c r="AU232" s="244" t="s">
        <v>77</v>
      </c>
      <c r="AV232" s="242" t="s">
        <v>77</v>
      </c>
      <c r="AW232" s="242" t="s">
        <v>30</v>
      </c>
      <c r="AX232" s="242" t="s">
        <v>68</v>
      </c>
      <c r="AY232" s="244" t="s">
        <v>268</v>
      </c>
    </row>
    <row r="233" spans="2:65" s="250" customFormat="1">
      <c r="B233" s="249"/>
      <c r="D233" s="243" t="s">
        <v>279</v>
      </c>
      <c r="E233" s="251" t="s">
        <v>3</v>
      </c>
      <c r="F233" s="252" t="s">
        <v>298</v>
      </c>
      <c r="H233" s="253">
        <v>24.97</v>
      </c>
      <c r="L233" s="249"/>
      <c r="M233" s="254"/>
      <c r="T233" s="255"/>
      <c r="AT233" s="251" t="s">
        <v>279</v>
      </c>
      <c r="AU233" s="251" t="s">
        <v>77</v>
      </c>
      <c r="AV233" s="250" t="s">
        <v>275</v>
      </c>
      <c r="AW233" s="250" t="s">
        <v>30</v>
      </c>
      <c r="AX233" s="250" t="s">
        <v>75</v>
      </c>
      <c r="AY233" s="251" t="s">
        <v>268</v>
      </c>
    </row>
    <row r="234" spans="2:65" s="214" customFormat="1" ht="22.9" customHeight="1">
      <c r="B234" s="213"/>
      <c r="D234" s="215" t="s">
        <v>67</v>
      </c>
      <c r="E234" s="223" t="s">
        <v>500</v>
      </c>
      <c r="F234" s="223" t="s">
        <v>501</v>
      </c>
      <c r="J234" s="224">
        <f>BK234</f>
        <v>0</v>
      </c>
      <c r="L234" s="213"/>
      <c r="M234" s="218"/>
      <c r="P234" s="219">
        <f>SUM(P235:P236)</f>
        <v>0</v>
      </c>
      <c r="R234" s="219">
        <f>SUM(R235:R236)</f>
        <v>0</v>
      </c>
      <c r="T234" s="220">
        <f>SUM(T235:T236)</f>
        <v>0</v>
      </c>
      <c r="AR234" s="215" t="s">
        <v>75</v>
      </c>
      <c r="AT234" s="221" t="s">
        <v>67</v>
      </c>
      <c r="AU234" s="221" t="s">
        <v>75</v>
      </c>
      <c r="AY234" s="215" t="s">
        <v>268</v>
      </c>
      <c r="BK234" s="222">
        <f>SUM(BK235:BK236)</f>
        <v>0</v>
      </c>
    </row>
    <row r="235" spans="2:65" s="1" customFormat="1" ht="55.5" customHeight="1">
      <c r="B235" s="14"/>
      <c r="C235" s="225" t="s">
        <v>502</v>
      </c>
      <c r="D235" s="225" t="s">
        <v>271</v>
      </c>
      <c r="E235" s="226" t="s">
        <v>503</v>
      </c>
      <c r="F235" s="227" t="s">
        <v>504</v>
      </c>
      <c r="G235" s="228" t="s">
        <v>353</v>
      </c>
      <c r="H235" s="229">
        <v>3.0019999999999998</v>
      </c>
      <c r="I235" s="22"/>
      <c r="J235" s="231">
        <f>ROUND(I235*H235,2)</f>
        <v>0</v>
      </c>
      <c r="K235" s="227" t="s">
        <v>274</v>
      </c>
      <c r="L235" s="14"/>
      <c r="M235" s="232" t="s">
        <v>3</v>
      </c>
      <c r="N235" s="233" t="s">
        <v>39</v>
      </c>
      <c r="P235" s="234">
        <f>O235*H235</f>
        <v>0</v>
      </c>
      <c r="Q235" s="234">
        <v>0</v>
      </c>
      <c r="R235" s="234">
        <f>Q235*H235</f>
        <v>0</v>
      </c>
      <c r="S235" s="234">
        <v>0</v>
      </c>
      <c r="T235" s="235">
        <f>S235*H235</f>
        <v>0</v>
      </c>
      <c r="AR235" s="236" t="s">
        <v>275</v>
      </c>
      <c r="AT235" s="236" t="s">
        <v>271</v>
      </c>
      <c r="AU235" s="236" t="s">
        <v>77</v>
      </c>
      <c r="AY235" s="4" t="s">
        <v>268</v>
      </c>
      <c r="BE235" s="237">
        <f>IF(N235="základní",J235,0)</f>
        <v>0</v>
      </c>
      <c r="BF235" s="237">
        <f>IF(N235="snížená",J235,0)</f>
        <v>0</v>
      </c>
      <c r="BG235" s="237">
        <f>IF(N235="zákl. přenesená",J235,0)</f>
        <v>0</v>
      </c>
      <c r="BH235" s="237">
        <f>IF(N235="sníž. přenesená",J235,0)</f>
        <v>0</v>
      </c>
      <c r="BI235" s="237">
        <f>IF(N235="nulová",J235,0)</f>
        <v>0</v>
      </c>
      <c r="BJ235" s="4" t="s">
        <v>75</v>
      </c>
      <c r="BK235" s="237">
        <f>ROUND(I235*H235,2)</f>
        <v>0</v>
      </c>
      <c r="BL235" s="4" t="s">
        <v>275</v>
      </c>
      <c r="BM235" s="236" t="s">
        <v>505</v>
      </c>
    </row>
    <row r="236" spans="2:65" s="1" customFormat="1">
      <c r="B236" s="14"/>
      <c r="D236" s="238" t="s">
        <v>277</v>
      </c>
      <c r="F236" s="239" t="s">
        <v>506</v>
      </c>
      <c r="L236" s="14"/>
      <c r="M236" s="240"/>
      <c r="T236" s="142"/>
      <c r="AT236" s="4" t="s">
        <v>277</v>
      </c>
      <c r="AU236" s="4" t="s">
        <v>77</v>
      </c>
    </row>
    <row r="237" spans="2:65" s="214" customFormat="1" ht="25.9" customHeight="1">
      <c r="B237" s="213"/>
      <c r="D237" s="215" t="s">
        <v>67</v>
      </c>
      <c r="E237" s="216" t="s">
        <v>507</v>
      </c>
      <c r="F237" s="216" t="s">
        <v>508</v>
      </c>
      <c r="J237" s="217">
        <f>BK237</f>
        <v>0</v>
      </c>
      <c r="L237" s="213"/>
      <c r="M237" s="218"/>
      <c r="P237" s="219">
        <f>P238+P263+P285+P298+P331+P360</f>
        <v>0</v>
      </c>
      <c r="R237" s="219">
        <f>R238+R263+R285+R298+R331+R360</f>
        <v>1.0644419828</v>
      </c>
      <c r="T237" s="220">
        <f>T238+T263+T285+T298+T331+T360</f>
        <v>3.8055000000000001E-4</v>
      </c>
      <c r="AR237" s="215" t="s">
        <v>77</v>
      </c>
      <c r="AT237" s="221" t="s">
        <v>67</v>
      </c>
      <c r="AU237" s="221" t="s">
        <v>68</v>
      </c>
      <c r="AY237" s="215" t="s">
        <v>268</v>
      </c>
      <c r="BK237" s="222">
        <f>BK238+BK263+BK285+BK298+BK331+BK360</f>
        <v>0</v>
      </c>
    </row>
    <row r="238" spans="2:65" s="214" customFormat="1" ht="22.9" customHeight="1">
      <c r="B238" s="213"/>
      <c r="D238" s="215" t="s">
        <v>67</v>
      </c>
      <c r="E238" s="223" t="s">
        <v>509</v>
      </c>
      <c r="F238" s="223" t="s">
        <v>510</v>
      </c>
      <c r="J238" s="224">
        <f>BK238</f>
        <v>0</v>
      </c>
      <c r="L238" s="213"/>
      <c r="M238" s="218"/>
      <c r="P238" s="219">
        <f>SUM(P239:P262)</f>
        <v>0</v>
      </c>
      <c r="R238" s="219">
        <f>SUM(R239:R262)</f>
        <v>2.38652E-2</v>
      </c>
      <c r="T238" s="220">
        <f>SUM(T239:T262)</f>
        <v>0</v>
      </c>
      <c r="AR238" s="215" t="s">
        <v>77</v>
      </c>
      <c r="AT238" s="221" t="s">
        <v>67</v>
      </c>
      <c r="AU238" s="221" t="s">
        <v>75</v>
      </c>
      <c r="AY238" s="215" t="s">
        <v>268</v>
      </c>
      <c r="BK238" s="222">
        <f>SUM(BK239:BK262)</f>
        <v>0</v>
      </c>
    </row>
    <row r="239" spans="2:65" s="1" customFormat="1" ht="55.5" customHeight="1">
      <c r="B239" s="14"/>
      <c r="C239" s="225" t="s">
        <v>511</v>
      </c>
      <c r="D239" s="225" t="s">
        <v>271</v>
      </c>
      <c r="E239" s="226" t="s">
        <v>512</v>
      </c>
      <c r="F239" s="227" t="s">
        <v>513</v>
      </c>
      <c r="G239" s="228" t="s">
        <v>353</v>
      </c>
      <c r="H239" s="229">
        <v>2.3E-2</v>
      </c>
      <c r="I239" s="22"/>
      <c r="J239" s="231">
        <f>ROUND(I239*H239,2)</f>
        <v>0</v>
      </c>
      <c r="K239" s="227" t="s">
        <v>274</v>
      </c>
      <c r="L239" s="14"/>
      <c r="M239" s="232" t="s">
        <v>3</v>
      </c>
      <c r="N239" s="233" t="s">
        <v>39</v>
      </c>
      <c r="P239" s="234">
        <f>O239*H239</f>
        <v>0</v>
      </c>
      <c r="Q239" s="234">
        <v>0</v>
      </c>
      <c r="R239" s="234">
        <f>Q239*H239</f>
        <v>0</v>
      </c>
      <c r="S239" s="234">
        <v>0</v>
      </c>
      <c r="T239" s="235">
        <f>S239*H239</f>
        <v>0</v>
      </c>
      <c r="AR239" s="236" t="s">
        <v>292</v>
      </c>
      <c r="AT239" s="236" t="s">
        <v>271</v>
      </c>
      <c r="AU239" s="236" t="s">
        <v>77</v>
      </c>
      <c r="AY239" s="4" t="s">
        <v>268</v>
      </c>
      <c r="BE239" s="237">
        <f>IF(N239="základní",J239,0)</f>
        <v>0</v>
      </c>
      <c r="BF239" s="237">
        <f>IF(N239="snížená",J239,0)</f>
        <v>0</v>
      </c>
      <c r="BG239" s="237">
        <f>IF(N239="zákl. přenesená",J239,0)</f>
        <v>0</v>
      </c>
      <c r="BH239" s="237">
        <f>IF(N239="sníž. přenesená",J239,0)</f>
        <v>0</v>
      </c>
      <c r="BI239" s="237">
        <f>IF(N239="nulová",J239,0)</f>
        <v>0</v>
      </c>
      <c r="BJ239" s="4" t="s">
        <v>75</v>
      </c>
      <c r="BK239" s="237">
        <f>ROUND(I239*H239,2)</f>
        <v>0</v>
      </c>
      <c r="BL239" s="4" t="s">
        <v>292</v>
      </c>
      <c r="BM239" s="236" t="s">
        <v>514</v>
      </c>
    </row>
    <row r="240" spans="2:65" s="1" customFormat="1">
      <c r="B240" s="14"/>
      <c r="D240" s="238" t="s">
        <v>277</v>
      </c>
      <c r="F240" s="239" t="s">
        <v>515</v>
      </c>
      <c r="L240" s="14"/>
      <c r="M240" s="240"/>
      <c r="T240" s="142"/>
      <c r="AT240" s="4" t="s">
        <v>277</v>
      </c>
      <c r="AU240" s="4" t="s">
        <v>77</v>
      </c>
    </row>
    <row r="241" spans="2:65" s="1" customFormat="1" ht="24.2" customHeight="1">
      <c r="B241" s="14"/>
      <c r="C241" s="225" t="s">
        <v>516</v>
      </c>
      <c r="D241" s="225" t="s">
        <v>271</v>
      </c>
      <c r="E241" s="226" t="s">
        <v>517</v>
      </c>
      <c r="F241" s="227" t="s">
        <v>518</v>
      </c>
      <c r="G241" s="228" t="s">
        <v>317</v>
      </c>
      <c r="H241" s="229">
        <v>2</v>
      </c>
      <c r="I241" s="22"/>
      <c r="J241" s="231">
        <f>ROUND(I241*H241,2)</f>
        <v>0</v>
      </c>
      <c r="K241" s="227" t="s">
        <v>274</v>
      </c>
      <c r="L241" s="14"/>
      <c r="M241" s="232" t="s">
        <v>3</v>
      </c>
      <c r="N241" s="233" t="s">
        <v>39</v>
      </c>
      <c r="P241" s="234">
        <f>O241*H241</f>
        <v>0</v>
      </c>
      <c r="Q241" s="234">
        <v>0</v>
      </c>
      <c r="R241" s="234">
        <f>Q241*H241</f>
        <v>0</v>
      </c>
      <c r="S241" s="234">
        <v>0</v>
      </c>
      <c r="T241" s="235">
        <f>S241*H241</f>
        <v>0</v>
      </c>
      <c r="AR241" s="236" t="s">
        <v>275</v>
      </c>
      <c r="AT241" s="236" t="s">
        <v>271</v>
      </c>
      <c r="AU241" s="236" t="s">
        <v>77</v>
      </c>
      <c r="AY241" s="4" t="s">
        <v>268</v>
      </c>
      <c r="BE241" s="237">
        <f>IF(N241="základní",J241,0)</f>
        <v>0</v>
      </c>
      <c r="BF241" s="237">
        <f>IF(N241="snížená",J241,0)</f>
        <v>0</v>
      </c>
      <c r="BG241" s="237">
        <f>IF(N241="zákl. přenesená",J241,0)</f>
        <v>0</v>
      </c>
      <c r="BH241" s="237">
        <f>IF(N241="sníž. přenesená",J241,0)</f>
        <v>0</v>
      </c>
      <c r="BI241" s="237">
        <f>IF(N241="nulová",J241,0)</f>
        <v>0</v>
      </c>
      <c r="BJ241" s="4" t="s">
        <v>75</v>
      </c>
      <c r="BK241" s="237">
        <f>ROUND(I241*H241,2)</f>
        <v>0</v>
      </c>
      <c r="BL241" s="4" t="s">
        <v>275</v>
      </c>
      <c r="BM241" s="236" t="s">
        <v>519</v>
      </c>
    </row>
    <row r="242" spans="2:65" s="1" customFormat="1">
      <c r="B242" s="14"/>
      <c r="D242" s="238" t="s">
        <v>277</v>
      </c>
      <c r="F242" s="239" t="s">
        <v>520</v>
      </c>
      <c r="L242" s="14"/>
      <c r="M242" s="240"/>
      <c r="T242" s="142"/>
      <c r="AT242" s="4" t="s">
        <v>277</v>
      </c>
      <c r="AU242" s="4" t="s">
        <v>77</v>
      </c>
    </row>
    <row r="243" spans="2:65" s="1" customFormat="1" ht="16.5" customHeight="1">
      <c r="B243" s="14"/>
      <c r="C243" s="262" t="s">
        <v>521</v>
      </c>
      <c r="D243" s="262" t="s">
        <v>383</v>
      </c>
      <c r="E243" s="263" t="s">
        <v>522</v>
      </c>
      <c r="F243" s="264" t="s">
        <v>523</v>
      </c>
      <c r="G243" s="265" t="s">
        <v>317</v>
      </c>
      <c r="H243" s="266">
        <v>2</v>
      </c>
      <c r="I243" s="24"/>
      <c r="J243" s="268">
        <f>ROUND(I243*H243,2)</f>
        <v>0</v>
      </c>
      <c r="K243" s="264" t="s">
        <v>274</v>
      </c>
      <c r="L243" s="269"/>
      <c r="M243" s="270" t="s">
        <v>3</v>
      </c>
      <c r="N243" s="271" t="s">
        <v>39</v>
      </c>
      <c r="P243" s="234">
        <f>O243*H243</f>
        <v>0</v>
      </c>
      <c r="Q243" s="234">
        <v>2.0000000000000001E-4</v>
      </c>
      <c r="R243" s="234">
        <f>Q243*H243</f>
        <v>4.0000000000000002E-4</v>
      </c>
      <c r="S243" s="234">
        <v>0</v>
      </c>
      <c r="T243" s="235">
        <f>S243*H243</f>
        <v>0</v>
      </c>
      <c r="AR243" s="236" t="s">
        <v>314</v>
      </c>
      <c r="AT243" s="236" t="s">
        <v>383</v>
      </c>
      <c r="AU243" s="236" t="s">
        <v>77</v>
      </c>
      <c r="AY243" s="4" t="s">
        <v>268</v>
      </c>
      <c r="BE243" s="237">
        <f>IF(N243="základní",J243,0)</f>
        <v>0</v>
      </c>
      <c r="BF243" s="237">
        <f>IF(N243="snížená",J243,0)</f>
        <v>0</v>
      </c>
      <c r="BG243" s="237">
        <f>IF(N243="zákl. přenesená",J243,0)</f>
        <v>0</v>
      </c>
      <c r="BH243" s="237">
        <f>IF(N243="sníž. přenesená",J243,0)</f>
        <v>0</v>
      </c>
      <c r="BI243" s="237">
        <f>IF(N243="nulová",J243,0)</f>
        <v>0</v>
      </c>
      <c r="BJ243" s="4" t="s">
        <v>75</v>
      </c>
      <c r="BK243" s="237">
        <f>ROUND(I243*H243,2)</f>
        <v>0</v>
      </c>
      <c r="BL243" s="4" t="s">
        <v>275</v>
      </c>
      <c r="BM243" s="236" t="s">
        <v>524</v>
      </c>
    </row>
    <row r="244" spans="2:65" s="1" customFormat="1" ht="24.2" customHeight="1">
      <c r="B244" s="14"/>
      <c r="C244" s="225" t="s">
        <v>525</v>
      </c>
      <c r="D244" s="225" t="s">
        <v>271</v>
      </c>
      <c r="E244" s="226" t="s">
        <v>526</v>
      </c>
      <c r="F244" s="227" t="s">
        <v>527</v>
      </c>
      <c r="G244" s="228" t="s">
        <v>317</v>
      </c>
      <c r="H244" s="229">
        <v>2</v>
      </c>
      <c r="I244" s="22"/>
      <c r="J244" s="231">
        <f>ROUND(I244*H244,2)</f>
        <v>0</v>
      </c>
      <c r="K244" s="227" t="s">
        <v>274</v>
      </c>
      <c r="L244" s="14"/>
      <c r="M244" s="232" t="s">
        <v>3</v>
      </c>
      <c r="N244" s="233" t="s">
        <v>39</v>
      </c>
      <c r="P244" s="234">
        <f>O244*H244</f>
        <v>0</v>
      </c>
      <c r="Q244" s="234">
        <v>0</v>
      </c>
      <c r="R244" s="234">
        <f>Q244*H244</f>
        <v>0</v>
      </c>
      <c r="S244" s="234">
        <v>0</v>
      </c>
      <c r="T244" s="235">
        <f>S244*H244</f>
        <v>0</v>
      </c>
      <c r="AR244" s="236" t="s">
        <v>292</v>
      </c>
      <c r="AT244" s="236" t="s">
        <v>271</v>
      </c>
      <c r="AU244" s="236" t="s">
        <v>77</v>
      </c>
      <c r="AY244" s="4" t="s">
        <v>268</v>
      </c>
      <c r="BE244" s="237">
        <f>IF(N244="základní",J244,0)</f>
        <v>0</v>
      </c>
      <c r="BF244" s="237">
        <f>IF(N244="snížená",J244,0)</f>
        <v>0</v>
      </c>
      <c r="BG244" s="237">
        <f>IF(N244="zákl. přenesená",J244,0)</f>
        <v>0</v>
      </c>
      <c r="BH244" s="237">
        <f>IF(N244="sníž. přenesená",J244,0)</f>
        <v>0</v>
      </c>
      <c r="BI244" s="237">
        <f>IF(N244="nulová",J244,0)</f>
        <v>0</v>
      </c>
      <c r="BJ244" s="4" t="s">
        <v>75</v>
      </c>
      <c r="BK244" s="237">
        <f>ROUND(I244*H244,2)</f>
        <v>0</v>
      </c>
      <c r="BL244" s="4" t="s">
        <v>292</v>
      </c>
      <c r="BM244" s="236" t="s">
        <v>528</v>
      </c>
    </row>
    <row r="245" spans="2:65" s="1" customFormat="1">
      <c r="B245" s="14"/>
      <c r="D245" s="238" t="s">
        <v>277</v>
      </c>
      <c r="F245" s="239" t="s">
        <v>529</v>
      </c>
      <c r="L245" s="14"/>
      <c r="M245" s="240"/>
      <c r="T245" s="142"/>
      <c r="AT245" s="4" t="s">
        <v>277</v>
      </c>
      <c r="AU245" s="4" t="s">
        <v>77</v>
      </c>
    </row>
    <row r="246" spans="2:65" s="1" customFormat="1" ht="21.75" customHeight="1">
      <c r="B246" s="14"/>
      <c r="C246" s="262" t="s">
        <v>530</v>
      </c>
      <c r="D246" s="262" t="s">
        <v>383</v>
      </c>
      <c r="E246" s="263" t="s">
        <v>531</v>
      </c>
      <c r="F246" s="264" t="s">
        <v>532</v>
      </c>
      <c r="G246" s="265" t="s">
        <v>317</v>
      </c>
      <c r="H246" s="266">
        <v>2</v>
      </c>
      <c r="I246" s="24"/>
      <c r="J246" s="268">
        <f>ROUND(I246*H246,2)</f>
        <v>0</v>
      </c>
      <c r="K246" s="264" t="s">
        <v>274</v>
      </c>
      <c r="L246" s="269"/>
      <c r="M246" s="270" t="s">
        <v>3</v>
      </c>
      <c r="N246" s="271" t="s">
        <v>39</v>
      </c>
      <c r="P246" s="234">
        <f>O246*H246</f>
        <v>0</v>
      </c>
      <c r="Q246" s="234">
        <v>5.0000000000000001E-4</v>
      </c>
      <c r="R246" s="234">
        <f>Q246*H246</f>
        <v>1E-3</v>
      </c>
      <c r="S246" s="234">
        <v>0</v>
      </c>
      <c r="T246" s="235">
        <f>S246*H246</f>
        <v>0</v>
      </c>
      <c r="AR246" s="236" t="s">
        <v>470</v>
      </c>
      <c r="AT246" s="236" t="s">
        <v>383</v>
      </c>
      <c r="AU246" s="236" t="s">
        <v>77</v>
      </c>
      <c r="AY246" s="4" t="s">
        <v>268</v>
      </c>
      <c r="BE246" s="237">
        <f>IF(N246="základní",J246,0)</f>
        <v>0</v>
      </c>
      <c r="BF246" s="237">
        <f>IF(N246="snížená",J246,0)</f>
        <v>0</v>
      </c>
      <c r="BG246" s="237">
        <f>IF(N246="zákl. přenesená",J246,0)</f>
        <v>0</v>
      </c>
      <c r="BH246" s="237">
        <f>IF(N246="sníž. přenesená",J246,0)</f>
        <v>0</v>
      </c>
      <c r="BI246" s="237">
        <f>IF(N246="nulová",J246,0)</f>
        <v>0</v>
      </c>
      <c r="BJ246" s="4" t="s">
        <v>75</v>
      </c>
      <c r="BK246" s="237">
        <f>ROUND(I246*H246,2)</f>
        <v>0</v>
      </c>
      <c r="BL246" s="4" t="s">
        <v>292</v>
      </c>
      <c r="BM246" s="236" t="s">
        <v>533</v>
      </c>
    </row>
    <row r="247" spans="2:65" s="1" customFormat="1" ht="24.2" customHeight="1">
      <c r="B247" s="14"/>
      <c r="C247" s="225" t="s">
        <v>534</v>
      </c>
      <c r="D247" s="225" t="s">
        <v>271</v>
      </c>
      <c r="E247" s="226" t="s">
        <v>535</v>
      </c>
      <c r="F247" s="227" t="s">
        <v>536</v>
      </c>
      <c r="G247" s="228" t="s">
        <v>317</v>
      </c>
      <c r="H247" s="229">
        <v>2</v>
      </c>
      <c r="I247" s="22"/>
      <c r="J247" s="231">
        <f>ROUND(I247*H247,2)</f>
        <v>0</v>
      </c>
      <c r="K247" s="227" t="s">
        <v>274</v>
      </c>
      <c r="L247" s="14"/>
      <c r="M247" s="232" t="s">
        <v>3</v>
      </c>
      <c r="N247" s="233" t="s">
        <v>39</v>
      </c>
      <c r="P247" s="234">
        <f>O247*H247</f>
        <v>0</v>
      </c>
      <c r="Q247" s="234">
        <v>0</v>
      </c>
      <c r="R247" s="234">
        <f>Q247*H247</f>
        <v>0</v>
      </c>
      <c r="S247" s="234">
        <v>0</v>
      </c>
      <c r="T247" s="235">
        <f>S247*H247</f>
        <v>0</v>
      </c>
      <c r="AR247" s="236" t="s">
        <v>292</v>
      </c>
      <c r="AT247" s="236" t="s">
        <v>271</v>
      </c>
      <c r="AU247" s="236" t="s">
        <v>77</v>
      </c>
      <c r="AY247" s="4" t="s">
        <v>268</v>
      </c>
      <c r="BE247" s="237">
        <f>IF(N247="základní",J247,0)</f>
        <v>0</v>
      </c>
      <c r="BF247" s="237">
        <f>IF(N247="snížená",J247,0)</f>
        <v>0</v>
      </c>
      <c r="BG247" s="237">
        <f>IF(N247="zákl. přenesená",J247,0)</f>
        <v>0</v>
      </c>
      <c r="BH247" s="237">
        <f>IF(N247="sníž. přenesená",J247,0)</f>
        <v>0</v>
      </c>
      <c r="BI247" s="237">
        <f>IF(N247="nulová",J247,0)</f>
        <v>0</v>
      </c>
      <c r="BJ247" s="4" t="s">
        <v>75</v>
      </c>
      <c r="BK247" s="237">
        <f>ROUND(I247*H247,2)</f>
        <v>0</v>
      </c>
      <c r="BL247" s="4" t="s">
        <v>292</v>
      </c>
      <c r="BM247" s="236" t="s">
        <v>537</v>
      </c>
    </row>
    <row r="248" spans="2:65" s="1" customFormat="1">
      <c r="B248" s="14"/>
      <c r="D248" s="238" t="s">
        <v>277</v>
      </c>
      <c r="F248" s="239" t="s">
        <v>538</v>
      </c>
      <c r="L248" s="14"/>
      <c r="M248" s="240"/>
      <c r="T248" s="142"/>
      <c r="AT248" s="4" t="s">
        <v>277</v>
      </c>
      <c r="AU248" s="4" t="s">
        <v>77</v>
      </c>
    </row>
    <row r="249" spans="2:65" s="1" customFormat="1" ht="24.2" customHeight="1">
      <c r="B249" s="14"/>
      <c r="C249" s="262" t="s">
        <v>539</v>
      </c>
      <c r="D249" s="262" t="s">
        <v>383</v>
      </c>
      <c r="E249" s="263" t="s">
        <v>540</v>
      </c>
      <c r="F249" s="264" t="s">
        <v>541</v>
      </c>
      <c r="G249" s="265" t="s">
        <v>317</v>
      </c>
      <c r="H249" s="266">
        <v>2</v>
      </c>
      <c r="I249" s="24"/>
      <c r="J249" s="268">
        <f t="shared" ref="J249:J255" si="0">ROUND(I249*H249,2)</f>
        <v>0</v>
      </c>
      <c r="K249" s="264" t="s">
        <v>274</v>
      </c>
      <c r="L249" s="269"/>
      <c r="M249" s="270" t="s">
        <v>3</v>
      </c>
      <c r="N249" s="271" t="s">
        <v>39</v>
      </c>
      <c r="P249" s="234">
        <f t="shared" ref="P249:P255" si="1">O249*H249</f>
        <v>0</v>
      </c>
      <c r="Q249" s="234">
        <v>5.0000000000000001E-4</v>
      </c>
      <c r="R249" s="234">
        <f t="shared" ref="R249:R255" si="2">Q249*H249</f>
        <v>1E-3</v>
      </c>
      <c r="S249" s="234">
        <v>0</v>
      </c>
      <c r="T249" s="235">
        <f t="shared" ref="T249:T255" si="3">S249*H249</f>
        <v>0</v>
      </c>
      <c r="AR249" s="236" t="s">
        <v>470</v>
      </c>
      <c r="AT249" s="236" t="s">
        <v>383</v>
      </c>
      <c r="AU249" s="236" t="s">
        <v>77</v>
      </c>
      <c r="AY249" s="4" t="s">
        <v>268</v>
      </c>
      <c r="BE249" s="237">
        <f t="shared" ref="BE249:BE255" si="4">IF(N249="základní",J249,0)</f>
        <v>0</v>
      </c>
      <c r="BF249" s="237">
        <f t="shared" ref="BF249:BF255" si="5">IF(N249="snížená",J249,0)</f>
        <v>0</v>
      </c>
      <c r="BG249" s="237">
        <f t="shared" ref="BG249:BG255" si="6">IF(N249="zákl. přenesená",J249,0)</f>
        <v>0</v>
      </c>
      <c r="BH249" s="237">
        <f t="shared" ref="BH249:BH255" si="7">IF(N249="sníž. přenesená",J249,0)</f>
        <v>0</v>
      </c>
      <c r="BI249" s="237">
        <f t="shared" ref="BI249:BI255" si="8">IF(N249="nulová",J249,0)</f>
        <v>0</v>
      </c>
      <c r="BJ249" s="4" t="s">
        <v>75</v>
      </c>
      <c r="BK249" s="237">
        <f t="shared" ref="BK249:BK255" si="9">ROUND(I249*H249,2)</f>
        <v>0</v>
      </c>
      <c r="BL249" s="4" t="s">
        <v>292</v>
      </c>
      <c r="BM249" s="236" t="s">
        <v>542</v>
      </c>
    </row>
    <row r="250" spans="2:65" s="1" customFormat="1" ht="16.5" customHeight="1">
      <c r="B250" s="14"/>
      <c r="C250" s="225" t="s">
        <v>543</v>
      </c>
      <c r="D250" s="225" t="s">
        <v>271</v>
      </c>
      <c r="E250" s="226" t="s">
        <v>544</v>
      </c>
      <c r="F250" s="227" t="s">
        <v>545</v>
      </c>
      <c r="G250" s="228" t="s">
        <v>308</v>
      </c>
      <c r="H250" s="229">
        <v>2</v>
      </c>
      <c r="I250" s="22"/>
      <c r="J250" s="231">
        <f t="shared" si="0"/>
        <v>0</v>
      </c>
      <c r="K250" s="227" t="s">
        <v>303</v>
      </c>
      <c r="L250" s="14"/>
      <c r="M250" s="232" t="s">
        <v>3</v>
      </c>
      <c r="N250" s="233" t="s">
        <v>39</v>
      </c>
      <c r="P250" s="234">
        <f t="shared" si="1"/>
        <v>0</v>
      </c>
      <c r="Q250" s="234">
        <v>0</v>
      </c>
      <c r="R250" s="234">
        <f t="shared" si="2"/>
        <v>0</v>
      </c>
      <c r="S250" s="234">
        <v>0</v>
      </c>
      <c r="T250" s="235">
        <f t="shared" si="3"/>
        <v>0</v>
      </c>
      <c r="AR250" s="236" t="s">
        <v>292</v>
      </c>
      <c r="AT250" s="236" t="s">
        <v>271</v>
      </c>
      <c r="AU250" s="236" t="s">
        <v>77</v>
      </c>
      <c r="AY250" s="4" t="s">
        <v>268</v>
      </c>
      <c r="BE250" s="237">
        <f t="shared" si="4"/>
        <v>0</v>
      </c>
      <c r="BF250" s="237">
        <f t="shared" si="5"/>
        <v>0</v>
      </c>
      <c r="BG250" s="237">
        <f t="shared" si="6"/>
        <v>0</v>
      </c>
      <c r="BH250" s="237">
        <f t="shared" si="7"/>
        <v>0</v>
      </c>
      <c r="BI250" s="237">
        <f t="shared" si="8"/>
        <v>0</v>
      </c>
      <c r="BJ250" s="4" t="s">
        <v>75</v>
      </c>
      <c r="BK250" s="237">
        <f t="shared" si="9"/>
        <v>0</v>
      </c>
      <c r="BL250" s="4" t="s">
        <v>292</v>
      </c>
      <c r="BM250" s="236" t="s">
        <v>546</v>
      </c>
    </row>
    <row r="251" spans="2:65" s="1" customFormat="1" ht="24.2" customHeight="1">
      <c r="B251" s="14"/>
      <c r="C251" s="262" t="s">
        <v>547</v>
      </c>
      <c r="D251" s="262" t="s">
        <v>383</v>
      </c>
      <c r="E251" s="263" t="s">
        <v>548</v>
      </c>
      <c r="F251" s="264" t="s">
        <v>549</v>
      </c>
      <c r="G251" s="265" t="s">
        <v>308</v>
      </c>
      <c r="H251" s="266">
        <v>2</v>
      </c>
      <c r="I251" s="24"/>
      <c r="J251" s="268">
        <f t="shared" si="0"/>
        <v>0</v>
      </c>
      <c r="K251" s="264" t="s">
        <v>303</v>
      </c>
      <c r="L251" s="269"/>
      <c r="M251" s="270" t="s">
        <v>3</v>
      </c>
      <c r="N251" s="271" t="s">
        <v>39</v>
      </c>
      <c r="P251" s="234">
        <f t="shared" si="1"/>
        <v>0</v>
      </c>
      <c r="Q251" s="234">
        <v>0</v>
      </c>
      <c r="R251" s="234">
        <f t="shared" si="2"/>
        <v>0</v>
      </c>
      <c r="S251" s="234">
        <v>0</v>
      </c>
      <c r="T251" s="235">
        <f t="shared" si="3"/>
        <v>0</v>
      </c>
      <c r="AR251" s="236" t="s">
        <v>470</v>
      </c>
      <c r="AT251" s="236" t="s">
        <v>383</v>
      </c>
      <c r="AU251" s="236" t="s">
        <v>77</v>
      </c>
      <c r="AY251" s="4" t="s">
        <v>268</v>
      </c>
      <c r="BE251" s="237">
        <f t="shared" si="4"/>
        <v>0</v>
      </c>
      <c r="BF251" s="237">
        <f t="shared" si="5"/>
        <v>0</v>
      </c>
      <c r="BG251" s="237">
        <f t="shared" si="6"/>
        <v>0</v>
      </c>
      <c r="BH251" s="237">
        <f t="shared" si="7"/>
        <v>0</v>
      </c>
      <c r="BI251" s="237">
        <f t="shared" si="8"/>
        <v>0</v>
      </c>
      <c r="BJ251" s="4" t="s">
        <v>75</v>
      </c>
      <c r="BK251" s="237">
        <f t="shared" si="9"/>
        <v>0</v>
      </c>
      <c r="BL251" s="4" t="s">
        <v>292</v>
      </c>
      <c r="BM251" s="236" t="s">
        <v>550</v>
      </c>
    </row>
    <row r="252" spans="2:65" s="1" customFormat="1" ht="24.2" customHeight="1">
      <c r="B252" s="14"/>
      <c r="C252" s="225" t="s">
        <v>551</v>
      </c>
      <c r="D252" s="225" t="s">
        <v>271</v>
      </c>
      <c r="E252" s="226" t="s">
        <v>552</v>
      </c>
      <c r="F252" s="227" t="s">
        <v>553</v>
      </c>
      <c r="G252" s="228" t="s">
        <v>302</v>
      </c>
      <c r="H252" s="229">
        <v>2</v>
      </c>
      <c r="I252" s="22"/>
      <c r="J252" s="231">
        <f t="shared" si="0"/>
        <v>0</v>
      </c>
      <c r="K252" s="227" t="s">
        <v>303</v>
      </c>
      <c r="L252" s="14"/>
      <c r="M252" s="232" t="s">
        <v>3</v>
      </c>
      <c r="N252" s="233" t="s">
        <v>39</v>
      </c>
      <c r="P252" s="234">
        <f t="shared" si="1"/>
        <v>0</v>
      </c>
      <c r="Q252" s="234">
        <v>0</v>
      </c>
      <c r="R252" s="234">
        <f t="shared" si="2"/>
        <v>0</v>
      </c>
      <c r="S252" s="234">
        <v>0</v>
      </c>
      <c r="T252" s="235">
        <f t="shared" si="3"/>
        <v>0</v>
      </c>
      <c r="AR252" s="236" t="s">
        <v>292</v>
      </c>
      <c r="AT252" s="236" t="s">
        <v>271</v>
      </c>
      <c r="AU252" s="236" t="s">
        <v>77</v>
      </c>
      <c r="AY252" s="4" t="s">
        <v>268</v>
      </c>
      <c r="BE252" s="237">
        <f t="shared" si="4"/>
        <v>0</v>
      </c>
      <c r="BF252" s="237">
        <f t="shared" si="5"/>
        <v>0</v>
      </c>
      <c r="BG252" s="237">
        <f t="shared" si="6"/>
        <v>0</v>
      </c>
      <c r="BH252" s="237">
        <f t="shared" si="7"/>
        <v>0</v>
      </c>
      <c r="BI252" s="237">
        <f t="shared" si="8"/>
        <v>0</v>
      </c>
      <c r="BJ252" s="4" t="s">
        <v>75</v>
      </c>
      <c r="BK252" s="237">
        <f t="shared" si="9"/>
        <v>0</v>
      </c>
      <c r="BL252" s="4" t="s">
        <v>292</v>
      </c>
      <c r="BM252" s="236" t="s">
        <v>554</v>
      </c>
    </row>
    <row r="253" spans="2:65" s="1" customFormat="1" ht="24.2" customHeight="1">
      <c r="B253" s="14"/>
      <c r="C253" s="225" t="s">
        <v>555</v>
      </c>
      <c r="D253" s="225" t="s">
        <v>271</v>
      </c>
      <c r="E253" s="226" t="s">
        <v>556</v>
      </c>
      <c r="F253" s="227" t="s">
        <v>557</v>
      </c>
      <c r="G253" s="228" t="s">
        <v>302</v>
      </c>
      <c r="H253" s="229">
        <v>2</v>
      </c>
      <c r="I253" s="22"/>
      <c r="J253" s="231">
        <f t="shared" si="0"/>
        <v>0</v>
      </c>
      <c r="K253" s="227" t="s">
        <v>303</v>
      </c>
      <c r="L253" s="14"/>
      <c r="M253" s="232" t="s">
        <v>3</v>
      </c>
      <c r="N253" s="233" t="s">
        <v>39</v>
      </c>
      <c r="P253" s="234">
        <f t="shared" si="1"/>
        <v>0</v>
      </c>
      <c r="Q253" s="234">
        <v>0</v>
      </c>
      <c r="R253" s="234">
        <f t="shared" si="2"/>
        <v>0</v>
      </c>
      <c r="S253" s="234">
        <v>0</v>
      </c>
      <c r="T253" s="235">
        <f t="shared" si="3"/>
        <v>0</v>
      </c>
      <c r="AR253" s="236" t="s">
        <v>292</v>
      </c>
      <c r="AT253" s="236" t="s">
        <v>271</v>
      </c>
      <c r="AU253" s="236" t="s">
        <v>77</v>
      </c>
      <c r="AY253" s="4" t="s">
        <v>268</v>
      </c>
      <c r="BE253" s="237">
        <f t="shared" si="4"/>
        <v>0</v>
      </c>
      <c r="BF253" s="237">
        <f t="shared" si="5"/>
        <v>0</v>
      </c>
      <c r="BG253" s="237">
        <f t="shared" si="6"/>
        <v>0</v>
      </c>
      <c r="BH253" s="237">
        <f t="shared" si="7"/>
        <v>0</v>
      </c>
      <c r="BI253" s="237">
        <f t="shared" si="8"/>
        <v>0</v>
      </c>
      <c r="BJ253" s="4" t="s">
        <v>75</v>
      </c>
      <c r="BK253" s="237">
        <f t="shared" si="9"/>
        <v>0</v>
      </c>
      <c r="BL253" s="4" t="s">
        <v>292</v>
      </c>
      <c r="BM253" s="236" t="s">
        <v>558</v>
      </c>
    </row>
    <row r="254" spans="2:65" s="1" customFormat="1" ht="24.2" customHeight="1">
      <c r="B254" s="14"/>
      <c r="C254" s="225" t="s">
        <v>559</v>
      </c>
      <c r="D254" s="225" t="s">
        <v>271</v>
      </c>
      <c r="E254" s="226" t="s">
        <v>560</v>
      </c>
      <c r="F254" s="227" t="s">
        <v>561</v>
      </c>
      <c r="G254" s="228" t="s">
        <v>302</v>
      </c>
      <c r="H254" s="229">
        <v>1</v>
      </c>
      <c r="I254" s="22"/>
      <c r="J254" s="231">
        <f t="shared" si="0"/>
        <v>0</v>
      </c>
      <c r="K254" s="227" t="s">
        <v>303</v>
      </c>
      <c r="L254" s="14"/>
      <c r="M254" s="232" t="s">
        <v>3</v>
      </c>
      <c r="N254" s="233" t="s">
        <v>39</v>
      </c>
      <c r="P254" s="234">
        <f t="shared" si="1"/>
        <v>0</v>
      </c>
      <c r="Q254" s="234">
        <v>0</v>
      </c>
      <c r="R254" s="234">
        <f t="shared" si="2"/>
        <v>0</v>
      </c>
      <c r="S254" s="234">
        <v>0</v>
      </c>
      <c r="T254" s="235">
        <f t="shared" si="3"/>
        <v>0</v>
      </c>
      <c r="AR254" s="236" t="s">
        <v>292</v>
      </c>
      <c r="AT254" s="236" t="s">
        <v>271</v>
      </c>
      <c r="AU254" s="236" t="s">
        <v>77</v>
      </c>
      <c r="AY254" s="4" t="s">
        <v>268</v>
      </c>
      <c r="BE254" s="237">
        <f t="shared" si="4"/>
        <v>0</v>
      </c>
      <c r="BF254" s="237">
        <f t="shared" si="5"/>
        <v>0</v>
      </c>
      <c r="BG254" s="237">
        <f t="shared" si="6"/>
        <v>0</v>
      </c>
      <c r="BH254" s="237">
        <f t="shared" si="7"/>
        <v>0</v>
      </c>
      <c r="BI254" s="237">
        <f t="shared" si="8"/>
        <v>0</v>
      </c>
      <c r="BJ254" s="4" t="s">
        <v>75</v>
      </c>
      <c r="BK254" s="237">
        <f t="shared" si="9"/>
        <v>0</v>
      </c>
      <c r="BL254" s="4" t="s">
        <v>292</v>
      </c>
      <c r="BM254" s="236" t="s">
        <v>562</v>
      </c>
    </row>
    <row r="255" spans="2:65" s="1" customFormat="1" ht="24.2" customHeight="1">
      <c r="B255" s="14"/>
      <c r="C255" s="225" t="s">
        <v>563</v>
      </c>
      <c r="D255" s="225" t="s">
        <v>271</v>
      </c>
      <c r="E255" s="226" t="s">
        <v>564</v>
      </c>
      <c r="F255" s="227" t="s">
        <v>565</v>
      </c>
      <c r="G255" s="228" t="s">
        <v>317</v>
      </c>
      <c r="H255" s="229">
        <v>2</v>
      </c>
      <c r="I255" s="22"/>
      <c r="J255" s="231">
        <f t="shared" si="0"/>
        <v>0</v>
      </c>
      <c r="K255" s="227" t="s">
        <v>274</v>
      </c>
      <c r="L255" s="14"/>
      <c r="M255" s="232" t="s">
        <v>3</v>
      </c>
      <c r="N255" s="233" t="s">
        <v>39</v>
      </c>
      <c r="P255" s="234">
        <f t="shared" si="1"/>
        <v>0</v>
      </c>
      <c r="Q255" s="234">
        <v>0</v>
      </c>
      <c r="R255" s="234">
        <f t="shared" si="2"/>
        <v>0</v>
      </c>
      <c r="S255" s="234">
        <v>0</v>
      </c>
      <c r="T255" s="235">
        <f t="shared" si="3"/>
        <v>0</v>
      </c>
      <c r="AR255" s="236" t="s">
        <v>292</v>
      </c>
      <c r="AT255" s="236" t="s">
        <v>271</v>
      </c>
      <c r="AU255" s="236" t="s">
        <v>77</v>
      </c>
      <c r="AY255" s="4" t="s">
        <v>268</v>
      </c>
      <c r="BE255" s="237">
        <f t="shared" si="4"/>
        <v>0</v>
      </c>
      <c r="BF255" s="237">
        <f t="shared" si="5"/>
        <v>0</v>
      </c>
      <c r="BG255" s="237">
        <f t="shared" si="6"/>
        <v>0</v>
      </c>
      <c r="BH255" s="237">
        <f t="shared" si="7"/>
        <v>0</v>
      </c>
      <c r="BI255" s="237">
        <f t="shared" si="8"/>
        <v>0</v>
      </c>
      <c r="BJ255" s="4" t="s">
        <v>75</v>
      </c>
      <c r="BK255" s="237">
        <f t="shared" si="9"/>
        <v>0</v>
      </c>
      <c r="BL255" s="4" t="s">
        <v>292</v>
      </c>
      <c r="BM255" s="236" t="s">
        <v>566</v>
      </c>
    </row>
    <row r="256" spans="2:65" s="1" customFormat="1">
      <c r="B256" s="14"/>
      <c r="D256" s="238" t="s">
        <v>277</v>
      </c>
      <c r="F256" s="239" t="s">
        <v>567</v>
      </c>
      <c r="L256" s="14"/>
      <c r="M256" s="240"/>
      <c r="T256" s="142"/>
      <c r="AT256" s="4" t="s">
        <v>277</v>
      </c>
      <c r="AU256" s="4" t="s">
        <v>77</v>
      </c>
    </row>
    <row r="257" spans="2:65" s="1" customFormat="1" ht="16.5" customHeight="1">
      <c r="B257" s="14"/>
      <c r="C257" s="262" t="s">
        <v>568</v>
      </c>
      <c r="D257" s="262" t="s">
        <v>383</v>
      </c>
      <c r="E257" s="263" t="s">
        <v>569</v>
      </c>
      <c r="F257" s="264" t="s">
        <v>570</v>
      </c>
      <c r="G257" s="265" t="s">
        <v>317</v>
      </c>
      <c r="H257" s="266">
        <v>2</v>
      </c>
      <c r="I257" s="24"/>
      <c r="J257" s="268">
        <f>ROUND(I257*H257,2)</f>
        <v>0</v>
      </c>
      <c r="K257" s="264" t="s">
        <v>274</v>
      </c>
      <c r="L257" s="269"/>
      <c r="M257" s="270" t="s">
        <v>3</v>
      </c>
      <c r="N257" s="271" t="s">
        <v>39</v>
      </c>
      <c r="P257" s="234">
        <f>O257*H257</f>
        <v>0</v>
      </c>
      <c r="Q257" s="234">
        <v>2.8E-3</v>
      </c>
      <c r="R257" s="234">
        <f>Q257*H257</f>
        <v>5.5999999999999999E-3</v>
      </c>
      <c r="S257" s="234">
        <v>0</v>
      </c>
      <c r="T257" s="235">
        <f>S257*H257</f>
        <v>0</v>
      </c>
      <c r="AR257" s="236" t="s">
        <v>470</v>
      </c>
      <c r="AT257" s="236" t="s">
        <v>383</v>
      </c>
      <c r="AU257" s="236" t="s">
        <v>77</v>
      </c>
      <c r="AY257" s="4" t="s">
        <v>268</v>
      </c>
      <c r="BE257" s="237">
        <f>IF(N257="základní",J257,0)</f>
        <v>0</v>
      </c>
      <c r="BF257" s="237">
        <f>IF(N257="snížená",J257,0)</f>
        <v>0</v>
      </c>
      <c r="BG257" s="237">
        <f>IF(N257="zákl. přenesená",J257,0)</f>
        <v>0</v>
      </c>
      <c r="BH257" s="237">
        <f>IF(N257="sníž. přenesená",J257,0)</f>
        <v>0</v>
      </c>
      <c r="BI257" s="237">
        <f>IF(N257="nulová",J257,0)</f>
        <v>0</v>
      </c>
      <c r="BJ257" s="4" t="s">
        <v>75</v>
      </c>
      <c r="BK257" s="237">
        <f>ROUND(I257*H257,2)</f>
        <v>0</v>
      </c>
      <c r="BL257" s="4" t="s">
        <v>292</v>
      </c>
      <c r="BM257" s="236" t="s">
        <v>571</v>
      </c>
    </row>
    <row r="258" spans="2:65" s="1" customFormat="1" ht="24.2" customHeight="1">
      <c r="B258" s="14"/>
      <c r="C258" s="225" t="s">
        <v>574</v>
      </c>
      <c r="D258" s="225" t="s">
        <v>271</v>
      </c>
      <c r="E258" s="226" t="s">
        <v>887</v>
      </c>
      <c r="F258" s="227" t="s">
        <v>888</v>
      </c>
      <c r="G258" s="228" t="s">
        <v>184</v>
      </c>
      <c r="H258" s="229">
        <v>1.08</v>
      </c>
      <c r="I258" s="22"/>
      <c r="J258" s="231">
        <f>ROUND(I258*H258,2)</f>
        <v>0</v>
      </c>
      <c r="K258" s="227" t="s">
        <v>274</v>
      </c>
      <c r="L258" s="14"/>
      <c r="M258" s="232" t="s">
        <v>3</v>
      </c>
      <c r="N258" s="233" t="s">
        <v>39</v>
      </c>
      <c r="P258" s="234">
        <f>O258*H258</f>
        <v>0</v>
      </c>
      <c r="Q258" s="234">
        <v>1.49E-3</v>
      </c>
      <c r="R258" s="234">
        <f>Q258*H258</f>
        <v>1.6092000000000001E-3</v>
      </c>
      <c r="S258" s="234">
        <v>0</v>
      </c>
      <c r="T258" s="235">
        <f>S258*H258</f>
        <v>0</v>
      </c>
      <c r="AR258" s="236" t="s">
        <v>292</v>
      </c>
      <c r="AT258" s="236" t="s">
        <v>271</v>
      </c>
      <c r="AU258" s="236" t="s">
        <v>77</v>
      </c>
      <c r="AY258" s="4" t="s">
        <v>268</v>
      </c>
      <c r="BE258" s="237">
        <f>IF(N258="základní",J258,0)</f>
        <v>0</v>
      </c>
      <c r="BF258" s="237">
        <f>IF(N258="snížená",J258,0)</f>
        <v>0</v>
      </c>
      <c r="BG258" s="237">
        <f>IF(N258="zákl. přenesená",J258,0)</f>
        <v>0</v>
      </c>
      <c r="BH258" s="237">
        <f>IF(N258="sníž. přenesená",J258,0)</f>
        <v>0</v>
      </c>
      <c r="BI258" s="237">
        <f>IF(N258="nulová",J258,0)</f>
        <v>0</v>
      </c>
      <c r="BJ258" s="4" t="s">
        <v>75</v>
      </c>
      <c r="BK258" s="237">
        <f>ROUND(I258*H258,2)</f>
        <v>0</v>
      </c>
      <c r="BL258" s="4" t="s">
        <v>292</v>
      </c>
      <c r="BM258" s="236" t="s">
        <v>889</v>
      </c>
    </row>
    <row r="259" spans="2:65" s="1" customFormat="1">
      <c r="B259" s="14"/>
      <c r="D259" s="238" t="s">
        <v>277</v>
      </c>
      <c r="F259" s="239" t="s">
        <v>890</v>
      </c>
      <c r="L259" s="14"/>
      <c r="M259" s="240"/>
      <c r="T259" s="142"/>
      <c r="AT259" s="4" t="s">
        <v>277</v>
      </c>
      <c r="AU259" s="4" t="s">
        <v>77</v>
      </c>
    </row>
    <row r="260" spans="2:65" s="242" customFormat="1">
      <c r="B260" s="241"/>
      <c r="D260" s="243" t="s">
        <v>279</v>
      </c>
      <c r="E260" s="244" t="s">
        <v>3</v>
      </c>
      <c r="F260" s="245" t="s">
        <v>2086</v>
      </c>
      <c r="H260" s="246">
        <v>1.08</v>
      </c>
      <c r="L260" s="241"/>
      <c r="M260" s="247"/>
      <c r="T260" s="248"/>
      <c r="AT260" s="244" t="s">
        <v>279</v>
      </c>
      <c r="AU260" s="244" t="s">
        <v>77</v>
      </c>
      <c r="AV260" s="242" t="s">
        <v>77</v>
      </c>
      <c r="AW260" s="242" t="s">
        <v>30</v>
      </c>
      <c r="AX260" s="242" t="s">
        <v>75</v>
      </c>
      <c r="AY260" s="244" t="s">
        <v>268</v>
      </c>
    </row>
    <row r="261" spans="2:65" s="1" customFormat="1" ht="24.2" customHeight="1">
      <c r="B261" s="14"/>
      <c r="C261" s="262" t="s">
        <v>581</v>
      </c>
      <c r="D261" s="262" t="s">
        <v>383</v>
      </c>
      <c r="E261" s="263" t="s">
        <v>892</v>
      </c>
      <c r="F261" s="264" t="s">
        <v>893</v>
      </c>
      <c r="G261" s="265" t="s">
        <v>184</v>
      </c>
      <c r="H261" s="266">
        <v>1.1879999999999999</v>
      </c>
      <c r="I261" s="24"/>
      <c r="J261" s="268">
        <f>ROUND(I261*H261,2)</f>
        <v>0</v>
      </c>
      <c r="K261" s="264" t="s">
        <v>274</v>
      </c>
      <c r="L261" s="269"/>
      <c r="M261" s="270" t="s">
        <v>3</v>
      </c>
      <c r="N261" s="271" t="s">
        <v>39</v>
      </c>
      <c r="P261" s="234">
        <f>O261*H261</f>
        <v>0</v>
      </c>
      <c r="Q261" s="234">
        <v>1.2E-2</v>
      </c>
      <c r="R261" s="234">
        <f>Q261*H261</f>
        <v>1.4256E-2</v>
      </c>
      <c r="S261" s="234">
        <v>0</v>
      </c>
      <c r="T261" s="235">
        <f>S261*H261</f>
        <v>0</v>
      </c>
      <c r="AR261" s="236" t="s">
        <v>470</v>
      </c>
      <c r="AT261" s="236" t="s">
        <v>383</v>
      </c>
      <c r="AU261" s="236" t="s">
        <v>77</v>
      </c>
      <c r="AY261" s="4" t="s">
        <v>268</v>
      </c>
      <c r="BE261" s="237">
        <f>IF(N261="základní",J261,0)</f>
        <v>0</v>
      </c>
      <c r="BF261" s="237">
        <f>IF(N261="snížená",J261,0)</f>
        <v>0</v>
      </c>
      <c r="BG261" s="237">
        <f>IF(N261="zákl. přenesená",J261,0)</f>
        <v>0</v>
      </c>
      <c r="BH261" s="237">
        <f>IF(N261="sníž. přenesená",J261,0)</f>
        <v>0</v>
      </c>
      <c r="BI261" s="237">
        <f>IF(N261="nulová",J261,0)</f>
        <v>0</v>
      </c>
      <c r="BJ261" s="4" t="s">
        <v>75</v>
      </c>
      <c r="BK261" s="237">
        <f>ROUND(I261*H261,2)</f>
        <v>0</v>
      </c>
      <c r="BL261" s="4" t="s">
        <v>292</v>
      </c>
      <c r="BM261" s="236" t="s">
        <v>894</v>
      </c>
    </row>
    <row r="262" spans="2:65" s="242" customFormat="1">
      <c r="B262" s="241"/>
      <c r="D262" s="243" t="s">
        <v>279</v>
      </c>
      <c r="F262" s="245" t="s">
        <v>2087</v>
      </c>
      <c r="H262" s="246">
        <v>1.1879999999999999</v>
      </c>
      <c r="L262" s="241"/>
      <c r="M262" s="247"/>
      <c r="T262" s="248"/>
      <c r="AT262" s="244" t="s">
        <v>279</v>
      </c>
      <c r="AU262" s="244" t="s">
        <v>77</v>
      </c>
      <c r="AV262" s="242" t="s">
        <v>77</v>
      </c>
      <c r="AW262" s="242" t="s">
        <v>4</v>
      </c>
      <c r="AX262" s="242" t="s">
        <v>75</v>
      </c>
      <c r="AY262" s="244" t="s">
        <v>268</v>
      </c>
    </row>
    <row r="263" spans="2:65" s="214" customFormat="1" ht="22.9" customHeight="1">
      <c r="B263" s="213"/>
      <c r="D263" s="215" t="s">
        <v>67</v>
      </c>
      <c r="E263" s="223" t="s">
        <v>572</v>
      </c>
      <c r="F263" s="223" t="s">
        <v>573</v>
      </c>
      <c r="J263" s="224">
        <f>BK263</f>
        <v>0</v>
      </c>
      <c r="L263" s="213"/>
      <c r="M263" s="218"/>
      <c r="P263" s="219">
        <f>P264+P265+P266</f>
        <v>0</v>
      </c>
      <c r="R263" s="219">
        <f>R264+R265+R266</f>
        <v>7.22401498E-2</v>
      </c>
      <c r="T263" s="220">
        <f>T264+T265+T266</f>
        <v>0</v>
      </c>
      <c r="AR263" s="215" t="s">
        <v>77</v>
      </c>
      <c r="AT263" s="221" t="s">
        <v>67</v>
      </c>
      <c r="AU263" s="221" t="s">
        <v>75</v>
      </c>
      <c r="AY263" s="215" t="s">
        <v>268</v>
      </c>
      <c r="BK263" s="222">
        <f>BK264+BK265+BK266</f>
        <v>0</v>
      </c>
    </row>
    <row r="264" spans="2:65" s="1" customFormat="1" ht="78" customHeight="1">
      <c r="B264" s="14"/>
      <c r="C264" s="225" t="s">
        <v>586</v>
      </c>
      <c r="D264" s="225" t="s">
        <v>271</v>
      </c>
      <c r="E264" s="226" t="s">
        <v>575</v>
      </c>
      <c r="F264" s="227" t="s">
        <v>576</v>
      </c>
      <c r="G264" s="228" t="s">
        <v>353</v>
      </c>
      <c r="H264" s="229">
        <v>7.1999999999999995E-2</v>
      </c>
      <c r="I264" s="22"/>
      <c r="J264" s="231">
        <f>ROUND(I264*H264,2)</f>
        <v>0</v>
      </c>
      <c r="K264" s="227" t="s">
        <v>274</v>
      </c>
      <c r="L264" s="14"/>
      <c r="M264" s="232" t="s">
        <v>3</v>
      </c>
      <c r="N264" s="233" t="s">
        <v>39</v>
      </c>
      <c r="P264" s="234">
        <f>O264*H264</f>
        <v>0</v>
      </c>
      <c r="Q264" s="234">
        <v>0</v>
      </c>
      <c r="R264" s="234">
        <f>Q264*H264</f>
        <v>0</v>
      </c>
      <c r="S264" s="234">
        <v>0</v>
      </c>
      <c r="T264" s="235">
        <f>S264*H264</f>
        <v>0</v>
      </c>
      <c r="AR264" s="236" t="s">
        <v>292</v>
      </c>
      <c r="AT264" s="236" t="s">
        <v>271</v>
      </c>
      <c r="AU264" s="236" t="s">
        <v>77</v>
      </c>
      <c r="AY264" s="4" t="s">
        <v>268</v>
      </c>
      <c r="BE264" s="237">
        <f>IF(N264="základní",J264,0)</f>
        <v>0</v>
      </c>
      <c r="BF264" s="237">
        <f>IF(N264="snížená",J264,0)</f>
        <v>0</v>
      </c>
      <c r="BG264" s="237">
        <f>IF(N264="zákl. přenesená",J264,0)</f>
        <v>0</v>
      </c>
      <c r="BH264" s="237">
        <f>IF(N264="sníž. přenesená",J264,0)</f>
        <v>0</v>
      </c>
      <c r="BI264" s="237">
        <f>IF(N264="nulová",J264,0)</f>
        <v>0</v>
      </c>
      <c r="BJ264" s="4" t="s">
        <v>75</v>
      </c>
      <c r="BK264" s="237">
        <f>ROUND(I264*H264,2)</f>
        <v>0</v>
      </c>
      <c r="BL264" s="4" t="s">
        <v>292</v>
      </c>
      <c r="BM264" s="236" t="s">
        <v>577</v>
      </c>
    </row>
    <row r="265" spans="2:65" s="1" customFormat="1">
      <c r="B265" s="14"/>
      <c r="D265" s="238" t="s">
        <v>277</v>
      </c>
      <c r="F265" s="239" t="s">
        <v>578</v>
      </c>
      <c r="L265" s="14"/>
      <c r="M265" s="240"/>
      <c r="T265" s="142"/>
      <c r="AT265" s="4" t="s">
        <v>277</v>
      </c>
      <c r="AU265" s="4" t="s">
        <v>77</v>
      </c>
    </row>
    <row r="266" spans="2:65" s="214" customFormat="1" ht="20.85" customHeight="1">
      <c r="B266" s="213"/>
      <c r="D266" s="215" t="s">
        <v>67</v>
      </c>
      <c r="E266" s="223" t="s">
        <v>579</v>
      </c>
      <c r="F266" s="223" t="s">
        <v>580</v>
      </c>
      <c r="J266" s="224">
        <f>BK266</f>
        <v>0</v>
      </c>
      <c r="L266" s="213"/>
      <c r="M266" s="218"/>
      <c r="P266" s="219">
        <f>SUM(P267:P284)</f>
        <v>0</v>
      </c>
      <c r="R266" s="219">
        <f>SUM(R267:R284)</f>
        <v>7.22401498E-2</v>
      </c>
      <c r="T266" s="220">
        <f>SUM(T267:T284)</f>
        <v>0</v>
      </c>
      <c r="AR266" s="215" t="s">
        <v>77</v>
      </c>
      <c r="AT266" s="221" t="s">
        <v>67</v>
      </c>
      <c r="AU266" s="221" t="s">
        <v>77</v>
      </c>
      <c r="AY266" s="215" t="s">
        <v>268</v>
      </c>
      <c r="BK266" s="222">
        <f>SUM(BK267:BK284)</f>
        <v>0</v>
      </c>
    </row>
    <row r="267" spans="2:65" s="1" customFormat="1" ht="49.15" customHeight="1">
      <c r="B267" s="14"/>
      <c r="C267" s="225" t="s">
        <v>591</v>
      </c>
      <c r="D267" s="225" t="s">
        <v>271</v>
      </c>
      <c r="E267" s="226" t="s">
        <v>582</v>
      </c>
      <c r="F267" s="227" t="s">
        <v>583</v>
      </c>
      <c r="G267" s="228" t="s">
        <v>184</v>
      </c>
      <c r="H267" s="229">
        <v>4.99</v>
      </c>
      <c r="I267" s="22"/>
      <c r="J267" s="231">
        <f>ROUND(I267*H267,2)</f>
        <v>0</v>
      </c>
      <c r="K267" s="227" t="s">
        <v>274</v>
      </c>
      <c r="L267" s="14"/>
      <c r="M267" s="232" t="s">
        <v>3</v>
      </c>
      <c r="N267" s="233" t="s">
        <v>39</v>
      </c>
      <c r="P267" s="234">
        <f>O267*H267</f>
        <v>0</v>
      </c>
      <c r="Q267" s="234">
        <v>1.259502E-2</v>
      </c>
      <c r="R267" s="234">
        <f>Q267*H267</f>
        <v>6.2849149800000004E-2</v>
      </c>
      <c r="S267" s="234">
        <v>0</v>
      </c>
      <c r="T267" s="235">
        <f>S267*H267</f>
        <v>0</v>
      </c>
      <c r="AR267" s="236" t="s">
        <v>292</v>
      </c>
      <c r="AT267" s="236" t="s">
        <v>271</v>
      </c>
      <c r="AU267" s="236" t="s">
        <v>186</v>
      </c>
      <c r="AY267" s="4" t="s">
        <v>268</v>
      </c>
      <c r="BE267" s="237">
        <f>IF(N267="základní",J267,0)</f>
        <v>0</v>
      </c>
      <c r="BF267" s="237">
        <f>IF(N267="snížená",J267,0)</f>
        <v>0</v>
      </c>
      <c r="BG267" s="237">
        <f>IF(N267="zákl. přenesená",J267,0)</f>
        <v>0</v>
      </c>
      <c r="BH267" s="237">
        <f>IF(N267="sníž. přenesená",J267,0)</f>
        <v>0</v>
      </c>
      <c r="BI267" s="237">
        <f>IF(N267="nulová",J267,0)</f>
        <v>0</v>
      </c>
      <c r="BJ267" s="4" t="s">
        <v>75</v>
      </c>
      <c r="BK267" s="237">
        <f>ROUND(I267*H267,2)</f>
        <v>0</v>
      </c>
      <c r="BL267" s="4" t="s">
        <v>292</v>
      </c>
      <c r="BM267" s="236" t="s">
        <v>584</v>
      </c>
    </row>
    <row r="268" spans="2:65" s="1" customFormat="1">
      <c r="B268" s="14"/>
      <c r="D268" s="238" t="s">
        <v>277</v>
      </c>
      <c r="F268" s="239" t="s">
        <v>585</v>
      </c>
      <c r="L268" s="14"/>
      <c r="M268" s="240"/>
      <c r="T268" s="142"/>
      <c r="AT268" s="4" t="s">
        <v>277</v>
      </c>
      <c r="AU268" s="4" t="s">
        <v>186</v>
      </c>
    </row>
    <row r="269" spans="2:65" s="242" customFormat="1">
      <c r="B269" s="241"/>
      <c r="D269" s="243" t="s">
        <v>279</v>
      </c>
      <c r="E269" s="244" t="s">
        <v>3</v>
      </c>
      <c r="F269" s="245" t="s">
        <v>191</v>
      </c>
      <c r="H269" s="246">
        <v>4.99</v>
      </c>
      <c r="L269" s="241"/>
      <c r="M269" s="247"/>
      <c r="T269" s="248"/>
      <c r="AT269" s="244" t="s">
        <v>279</v>
      </c>
      <c r="AU269" s="244" t="s">
        <v>186</v>
      </c>
      <c r="AV269" s="242" t="s">
        <v>77</v>
      </c>
      <c r="AW269" s="242" t="s">
        <v>30</v>
      </c>
      <c r="AX269" s="242" t="s">
        <v>75</v>
      </c>
      <c r="AY269" s="244" t="s">
        <v>268</v>
      </c>
    </row>
    <row r="270" spans="2:65" s="1" customFormat="1" ht="37.9" customHeight="1">
      <c r="B270" s="14"/>
      <c r="C270" s="225" t="s">
        <v>597</v>
      </c>
      <c r="D270" s="225" t="s">
        <v>271</v>
      </c>
      <c r="E270" s="226" t="s">
        <v>587</v>
      </c>
      <c r="F270" s="227" t="s">
        <v>588</v>
      </c>
      <c r="G270" s="228" t="s">
        <v>184</v>
      </c>
      <c r="H270" s="229">
        <v>4.99</v>
      </c>
      <c r="I270" s="22"/>
      <c r="J270" s="231">
        <f>ROUND(I270*H270,2)</f>
        <v>0</v>
      </c>
      <c r="K270" s="227" t="s">
        <v>274</v>
      </c>
      <c r="L270" s="14"/>
      <c r="M270" s="232" t="s">
        <v>3</v>
      </c>
      <c r="N270" s="233" t="s">
        <v>39</v>
      </c>
      <c r="P270" s="234">
        <f>O270*H270</f>
        <v>0</v>
      </c>
      <c r="Q270" s="234">
        <v>1E-4</v>
      </c>
      <c r="R270" s="234">
        <f>Q270*H270</f>
        <v>4.9900000000000009E-4</v>
      </c>
      <c r="S270" s="234">
        <v>0</v>
      </c>
      <c r="T270" s="235">
        <f>S270*H270</f>
        <v>0</v>
      </c>
      <c r="AR270" s="236" t="s">
        <v>292</v>
      </c>
      <c r="AT270" s="236" t="s">
        <v>271</v>
      </c>
      <c r="AU270" s="236" t="s">
        <v>186</v>
      </c>
      <c r="AY270" s="4" t="s">
        <v>268</v>
      </c>
      <c r="BE270" s="237">
        <f>IF(N270="základní",J270,0)</f>
        <v>0</v>
      </c>
      <c r="BF270" s="237">
        <f>IF(N270="snížená",J270,0)</f>
        <v>0</v>
      </c>
      <c r="BG270" s="237">
        <f>IF(N270="zákl. přenesená",J270,0)</f>
        <v>0</v>
      </c>
      <c r="BH270" s="237">
        <f>IF(N270="sníž. přenesená",J270,0)</f>
        <v>0</v>
      </c>
      <c r="BI270" s="237">
        <f>IF(N270="nulová",J270,0)</f>
        <v>0</v>
      </c>
      <c r="BJ270" s="4" t="s">
        <v>75</v>
      </c>
      <c r="BK270" s="237">
        <f>ROUND(I270*H270,2)</f>
        <v>0</v>
      </c>
      <c r="BL270" s="4" t="s">
        <v>292</v>
      </c>
      <c r="BM270" s="236" t="s">
        <v>589</v>
      </c>
    </row>
    <row r="271" spans="2:65" s="1" customFormat="1">
      <c r="B271" s="14"/>
      <c r="D271" s="238" t="s">
        <v>277</v>
      </c>
      <c r="F271" s="239" t="s">
        <v>590</v>
      </c>
      <c r="L271" s="14"/>
      <c r="M271" s="240"/>
      <c r="T271" s="142"/>
      <c r="AT271" s="4" t="s">
        <v>277</v>
      </c>
      <c r="AU271" s="4" t="s">
        <v>186</v>
      </c>
    </row>
    <row r="272" spans="2:65" s="242" customFormat="1">
      <c r="B272" s="241"/>
      <c r="D272" s="243" t="s">
        <v>279</v>
      </c>
      <c r="E272" s="244" t="s">
        <v>3</v>
      </c>
      <c r="F272" s="245" t="s">
        <v>191</v>
      </c>
      <c r="H272" s="246">
        <v>4.99</v>
      </c>
      <c r="L272" s="241"/>
      <c r="M272" s="247"/>
      <c r="T272" s="248"/>
      <c r="AT272" s="244" t="s">
        <v>279</v>
      </c>
      <c r="AU272" s="244" t="s">
        <v>186</v>
      </c>
      <c r="AV272" s="242" t="s">
        <v>77</v>
      </c>
      <c r="AW272" s="242" t="s">
        <v>30</v>
      </c>
      <c r="AX272" s="242" t="s">
        <v>68</v>
      </c>
      <c r="AY272" s="244" t="s">
        <v>268</v>
      </c>
    </row>
    <row r="273" spans="2:65" s="250" customFormat="1">
      <c r="B273" s="249"/>
      <c r="D273" s="243" t="s">
        <v>279</v>
      </c>
      <c r="E273" s="251" t="s">
        <v>3</v>
      </c>
      <c r="F273" s="252" t="s">
        <v>298</v>
      </c>
      <c r="H273" s="253">
        <v>4.99</v>
      </c>
      <c r="L273" s="249"/>
      <c r="M273" s="254"/>
      <c r="T273" s="255"/>
      <c r="AT273" s="251" t="s">
        <v>279</v>
      </c>
      <c r="AU273" s="251" t="s">
        <v>186</v>
      </c>
      <c r="AV273" s="250" t="s">
        <v>275</v>
      </c>
      <c r="AW273" s="250" t="s">
        <v>30</v>
      </c>
      <c r="AX273" s="250" t="s">
        <v>75</v>
      </c>
      <c r="AY273" s="251" t="s">
        <v>268</v>
      </c>
    </row>
    <row r="274" spans="2:65" s="1" customFormat="1" ht="24.2" customHeight="1">
      <c r="B274" s="14"/>
      <c r="C274" s="225" t="s">
        <v>601</v>
      </c>
      <c r="D274" s="225" t="s">
        <v>271</v>
      </c>
      <c r="E274" s="226" t="s">
        <v>1450</v>
      </c>
      <c r="F274" s="227" t="s">
        <v>1451</v>
      </c>
      <c r="G274" s="228" t="s">
        <v>184</v>
      </c>
      <c r="H274" s="229">
        <v>4.99</v>
      </c>
      <c r="I274" s="22"/>
      <c r="J274" s="231">
        <f>ROUND(I274*H274,2)</f>
        <v>0</v>
      </c>
      <c r="K274" s="227" t="s">
        <v>274</v>
      </c>
      <c r="L274" s="14"/>
      <c r="M274" s="232" t="s">
        <v>3</v>
      </c>
      <c r="N274" s="233" t="s">
        <v>39</v>
      </c>
      <c r="P274" s="234">
        <f>O274*H274</f>
        <v>0</v>
      </c>
      <c r="Q274" s="234">
        <v>0</v>
      </c>
      <c r="R274" s="234">
        <f>Q274*H274</f>
        <v>0</v>
      </c>
      <c r="S274" s="234">
        <v>0</v>
      </c>
      <c r="T274" s="235">
        <f>S274*H274</f>
        <v>0</v>
      </c>
      <c r="AR274" s="236" t="s">
        <v>292</v>
      </c>
      <c r="AT274" s="236" t="s">
        <v>271</v>
      </c>
      <c r="AU274" s="236" t="s">
        <v>186</v>
      </c>
      <c r="AY274" s="4" t="s">
        <v>268</v>
      </c>
      <c r="BE274" s="237">
        <f>IF(N274="základní",J274,0)</f>
        <v>0</v>
      </c>
      <c r="BF274" s="237">
        <f>IF(N274="snížená",J274,0)</f>
        <v>0</v>
      </c>
      <c r="BG274" s="237">
        <f>IF(N274="zákl. přenesená",J274,0)</f>
        <v>0</v>
      </c>
      <c r="BH274" s="237">
        <f>IF(N274="sníž. přenesená",J274,0)</f>
        <v>0</v>
      </c>
      <c r="BI274" s="237">
        <f>IF(N274="nulová",J274,0)</f>
        <v>0</v>
      </c>
      <c r="BJ274" s="4" t="s">
        <v>75</v>
      </c>
      <c r="BK274" s="237">
        <f>ROUND(I274*H274,2)</f>
        <v>0</v>
      </c>
      <c r="BL274" s="4" t="s">
        <v>292</v>
      </c>
      <c r="BM274" s="236" t="s">
        <v>2088</v>
      </c>
    </row>
    <row r="275" spans="2:65" s="1" customFormat="1">
      <c r="B275" s="14"/>
      <c r="D275" s="238" t="s">
        <v>277</v>
      </c>
      <c r="F275" s="239" t="s">
        <v>1453</v>
      </c>
      <c r="L275" s="14"/>
      <c r="M275" s="240"/>
      <c r="T275" s="142"/>
      <c r="AT275" s="4" t="s">
        <v>277</v>
      </c>
      <c r="AU275" s="4" t="s">
        <v>186</v>
      </c>
    </row>
    <row r="276" spans="2:65" s="242" customFormat="1">
      <c r="B276" s="241"/>
      <c r="D276" s="243" t="s">
        <v>279</v>
      </c>
      <c r="E276" s="244" t="s">
        <v>3</v>
      </c>
      <c r="F276" s="245" t="s">
        <v>191</v>
      </c>
      <c r="H276" s="246">
        <v>4.99</v>
      </c>
      <c r="L276" s="241"/>
      <c r="M276" s="247"/>
      <c r="T276" s="248"/>
      <c r="AT276" s="244" t="s">
        <v>279</v>
      </c>
      <c r="AU276" s="244" t="s">
        <v>186</v>
      </c>
      <c r="AV276" s="242" t="s">
        <v>77</v>
      </c>
      <c r="AW276" s="242" t="s">
        <v>30</v>
      </c>
      <c r="AX276" s="242" t="s">
        <v>75</v>
      </c>
      <c r="AY276" s="244" t="s">
        <v>268</v>
      </c>
    </row>
    <row r="277" spans="2:65" s="1" customFormat="1" ht="37.9" customHeight="1">
      <c r="B277" s="14"/>
      <c r="C277" s="225" t="s">
        <v>607</v>
      </c>
      <c r="D277" s="225" t="s">
        <v>271</v>
      </c>
      <c r="E277" s="226" t="s">
        <v>602</v>
      </c>
      <c r="F277" s="227" t="s">
        <v>603</v>
      </c>
      <c r="G277" s="228" t="s">
        <v>317</v>
      </c>
      <c r="H277" s="229">
        <v>1</v>
      </c>
      <c r="I277" s="22"/>
      <c r="J277" s="231">
        <f>ROUND(I277*H277,2)</f>
        <v>0</v>
      </c>
      <c r="K277" s="227" t="s">
        <v>274</v>
      </c>
      <c r="L277" s="14"/>
      <c r="M277" s="232" t="s">
        <v>3</v>
      </c>
      <c r="N277" s="233" t="s">
        <v>39</v>
      </c>
      <c r="P277" s="234">
        <f>O277*H277</f>
        <v>0</v>
      </c>
      <c r="Q277" s="234">
        <v>3.1999999999999999E-5</v>
      </c>
      <c r="R277" s="234">
        <f>Q277*H277</f>
        <v>3.1999999999999999E-5</v>
      </c>
      <c r="S277" s="234">
        <v>0</v>
      </c>
      <c r="T277" s="235">
        <f>S277*H277</f>
        <v>0</v>
      </c>
      <c r="AR277" s="236" t="s">
        <v>292</v>
      </c>
      <c r="AT277" s="236" t="s">
        <v>271</v>
      </c>
      <c r="AU277" s="236" t="s">
        <v>186</v>
      </c>
      <c r="AY277" s="4" t="s">
        <v>268</v>
      </c>
      <c r="BE277" s="237">
        <f>IF(N277="základní",J277,0)</f>
        <v>0</v>
      </c>
      <c r="BF277" s="237">
        <f>IF(N277="snížená",J277,0)</f>
        <v>0</v>
      </c>
      <c r="BG277" s="237">
        <f>IF(N277="zákl. přenesená",J277,0)</f>
        <v>0</v>
      </c>
      <c r="BH277" s="237">
        <f>IF(N277="sníž. přenesená",J277,0)</f>
        <v>0</v>
      </c>
      <c r="BI277" s="237">
        <f>IF(N277="nulová",J277,0)</f>
        <v>0</v>
      </c>
      <c r="BJ277" s="4" t="s">
        <v>75</v>
      </c>
      <c r="BK277" s="237">
        <f>ROUND(I277*H277,2)</f>
        <v>0</v>
      </c>
      <c r="BL277" s="4" t="s">
        <v>292</v>
      </c>
      <c r="BM277" s="236" t="s">
        <v>604</v>
      </c>
    </row>
    <row r="278" spans="2:65" s="1" customFormat="1">
      <c r="B278" s="14"/>
      <c r="D278" s="238" t="s">
        <v>277</v>
      </c>
      <c r="F278" s="239" t="s">
        <v>605</v>
      </c>
      <c r="L278" s="14"/>
      <c r="M278" s="240"/>
      <c r="T278" s="142"/>
      <c r="AT278" s="4" t="s">
        <v>277</v>
      </c>
      <c r="AU278" s="4" t="s">
        <v>186</v>
      </c>
    </row>
    <row r="279" spans="2:65" s="242" customFormat="1">
      <c r="B279" s="241"/>
      <c r="D279" s="243" t="s">
        <v>279</v>
      </c>
      <c r="E279" s="244" t="s">
        <v>3</v>
      </c>
      <c r="F279" s="245" t="s">
        <v>606</v>
      </c>
      <c r="H279" s="246">
        <v>1</v>
      </c>
      <c r="L279" s="241"/>
      <c r="M279" s="247"/>
      <c r="T279" s="248"/>
      <c r="AT279" s="244" t="s">
        <v>279</v>
      </c>
      <c r="AU279" s="244" t="s">
        <v>186</v>
      </c>
      <c r="AV279" s="242" t="s">
        <v>77</v>
      </c>
      <c r="AW279" s="242" t="s">
        <v>30</v>
      </c>
      <c r="AX279" s="242" t="s">
        <v>75</v>
      </c>
      <c r="AY279" s="244" t="s">
        <v>268</v>
      </c>
    </row>
    <row r="280" spans="2:65" s="1" customFormat="1" ht="24.2" customHeight="1">
      <c r="B280" s="14"/>
      <c r="C280" s="262" t="s">
        <v>613</v>
      </c>
      <c r="D280" s="262" t="s">
        <v>383</v>
      </c>
      <c r="E280" s="263" t="s">
        <v>608</v>
      </c>
      <c r="F280" s="264" t="s">
        <v>609</v>
      </c>
      <c r="G280" s="265" t="s">
        <v>317</v>
      </c>
      <c r="H280" s="266">
        <v>1</v>
      </c>
      <c r="I280" s="24"/>
      <c r="J280" s="268">
        <f>ROUND(I280*H280,2)</f>
        <v>0</v>
      </c>
      <c r="K280" s="264" t="s">
        <v>274</v>
      </c>
      <c r="L280" s="269"/>
      <c r="M280" s="270" t="s">
        <v>3</v>
      </c>
      <c r="N280" s="271" t="s">
        <v>39</v>
      </c>
      <c r="P280" s="234">
        <f>O280*H280</f>
        <v>0</v>
      </c>
      <c r="Q280" s="234">
        <v>2.2000000000000001E-3</v>
      </c>
      <c r="R280" s="234">
        <f>Q280*H280</f>
        <v>2.2000000000000001E-3</v>
      </c>
      <c r="S280" s="234">
        <v>0</v>
      </c>
      <c r="T280" s="235">
        <f>S280*H280</f>
        <v>0</v>
      </c>
      <c r="AR280" s="236" t="s">
        <v>470</v>
      </c>
      <c r="AT280" s="236" t="s">
        <v>383</v>
      </c>
      <c r="AU280" s="236" t="s">
        <v>186</v>
      </c>
      <c r="AY280" s="4" t="s">
        <v>268</v>
      </c>
      <c r="BE280" s="237">
        <f>IF(N280="základní",J280,0)</f>
        <v>0</v>
      </c>
      <c r="BF280" s="237">
        <f>IF(N280="snížená",J280,0)</f>
        <v>0</v>
      </c>
      <c r="BG280" s="237">
        <f>IF(N280="zákl. přenesená",J280,0)</f>
        <v>0</v>
      </c>
      <c r="BH280" s="237">
        <f>IF(N280="sníž. přenesená",J280,0)</f>
        <v>0</v>
      </c>
      <c r="BI280" s="237">
        <f>IF(N280="nulová",J280,0)</f>
        <v>0</v>
      </c>
      <c r="BJ280" s="4" t="s">
        <v>75</v>
      </c>
      <c r="BK280" s="237">
        <f>ROUND(I280*H280,2)</f>
        <v>0</v>
      </c>
      <c r="BL280" s="4" t="s">
        <v>292</v>
      </c>
      <c r="BM280" s="236" t="s">
        <v>610</v>
      </c>
    </row>
    <row r="281" spans="2:65" s="1" customFormat="1" ht="37.9" customHeight="1">
      <c r="B281" s="14"/>
      <c r="C281" s="225" t="s">
        <v>620</v>
      </c>
      <c r="D281" s="225" t="s">
        <v>271</v>
      </c>
      <c r="E281" s="226" t="s">
        <v>592</v>
      </c>
      <c r="F281" s="227" t="s">
        <v>593</v>
      </c>
      <c r="G281" s="228" t="s">
        <v>317</v>
      </c>
      <c r="H281" s="229">
        <v>2</v>
      </c>
      <c r="I281" s="22"/>
      <c r="J281" s="231">
        <f>ROUND(I281*H281,2)</f>
        <v>0</v>
      </c>
      <c r="K281" s="227" t="s">
        <v>274</v>
      </c>
      <c r="L281" s="14"/>
      <c r="M281" s="232" t="s">
        <v>3</v>
      </c>
      <c r="N281" s="233" t="s">
        <v>39</v>
      </c>
      <c r="P281" s="234">
        <f>O281*H281</f>
        <v>0</v>
      </c>
      <c r="Q281" s="234">
        <v>3.0000000000000001E-5</v>
      </c>
      <c r="R281" s="234">
        <f>Q281*H281</f>
        <v>6.0000000000000002E-5</v>
      </c>
      <c r="S281" s="234">
        <v>0</v>
      </c>
      <c r="T281" s="235">
        <f>S281*H281</f>
        <v>0</v>
      </c>
      <c r="AR281" s="236" t="s">
        <v>292</v>
      </c>
      <c r="AT281" s="236" t="s">
        <v>271</v>
      </c>
      <c r="AU281" s="236" t="s">
        <v>186</v>
      </c>
      <c r="AY281" s="4" t="s">
        <v>268</v>
      </c>
      <c r="BE281" s="237">
        <f>IF(N281="základní",J281,0)</f>
        <v>0</v>
      </c>
      <c r="BF281" s="237">
        <f>IF(N281="snížená",J281,0)</f>
        <v>0</v>
      </c>
      <c r="BG281" s="237">
        <f>IF(N281="zákl. přenesená",J281,0)</f>
        <v>0</v>
      </c>
      <c r="BH281" s="237">
        <f>IF(N281="sníž. přenesená",J281,0)</f>
        <v>0</v>
      </c>
      <c r="BI281" s="237">
        <f>IF(N281="nulová",J281,0)</f>
        <v>0</v>
      </c>
      <c r="BJ281" s="4" t="s">
        <v>75</v>
      </c>
      <c r="BK281" s="237">
        <f>ROUND(I281*H281,2)</f>
        <v>0</v>
      </c>
      <c r="BL281" s="4" t="s">
        <v>292</v>
      </c>
      <c r="BM281" s="236" t="s">
        <v>2089</v>
      </c>
    </row>
    <row r="282" spans="2:65" s="1" customFormat="1">
      <c r="B282" s="14"/>
      <c r="D282" s="238" t="s">
        <v>277</v>
      </c>
      <c r="F282" s="239" t="s">
        <v>595</v>
      </c>
      <c r="L282" s="14"/>
      <c r="M282" s="240"/>
      <c r="T282" s="142"/>
      <c r="AT282" s="4" t="s">
        <v>277</v>
      </c>
      <c r="AU282" s="4" t="s">
        <v>186</v>
      </c>
    </row>
    <row r="283" spans="2:65" s="242" customFormat="1">
      <c r="B283" s="241"/>
      <c r="D283" s="243" t="s">
        <v>279</v>
      </c>
      <c r="E283" s="244" t="s">
        <v>3</v>
      </c>
      <c r="F283" s="245" t="s">
        <v>941</v>
      </c>
      <c r="H283" s="246">
        <v>2</v>
      </c>
      <c r="L283" s="241"/>
      <c r="M283" s="247"/>
      <c r="T283" s="248"/>
      <c r="AT283" s="244" t="s">
        <v>279</v>
      </c>
      <c r="AU283" s="244" t="s">
        <v>186</v>
      </c>
      <c r="AV283" s="242" t="s">
        <v>77</v>
      </c>
      <c r="AW283" s="242" t="s">
        <v>30</v>
      </c>
      <c r="AX283" s="242" t="s">
        <v>75</v>
      </c>
      <c r="AY283" s="244" t="s">
        <v>268</v>
      </c>
    </row>
    <row r="284" spans="2:65" s="1" customFormat="1" ht="24.2" customHeight="1">
      <c r="B284" s="14"/>
      <c r="C284" s="262" t="s">
        <v>375</v>
      </c>
      <c r="D284" s="262" t="s">
        <v>383</v>
      </c>
      <c r="E284" s="263" t="s">
        <v>598</v>
      </c>
      <c r="F284" s="264" t="s">
        <v>599</v>
      </c>
      <c r="G284" s="265" t="s">
        <v>317</v>
      </c>
      <c r="H284" s="266">
        <v>2</v>
      </c>
      <c r="I284" s="24"/>
      <c r="J284" s="268">
        <f>ROUND(I284*H284,2)</f>
        <v>0</v>
      </c>
      <c r="K284" s="264" t="s">
        <v>274</v>
      </c>
      <c r="L284" s="269"/>
      <c r="M284" s="270" t="s">
        <v>3</v>
      </c>
      <c r="N284" s="271" t="s">
        <v>39</v>
      </c>
      <c r="P284" s="234">
        <f>O284*H284</f>
        <v>0</v>
      </c>
      <c r="Q284" s="234">
        <v>3.3E-3</v>
      </c>
      <c r="R284" s="234">
        <f>Q284*H284</f>
        <v>6.6E-3</v>
      </c>
      <c r="S284" s="234">
        <v>0</v>
      </c>
      <c r="T284" s="235">
        <f>S284*H284</f>
        <v>0</v>
      </c>
      <c r="AR284" s="236" t="s">
        <v>470</v>
      </c>
      <c r="AT284" s="236" t="s">
        <v>383</v>
      </c>
      <c r="AU284" s="236" t="s">
        <v>186</v>
      </c>
      <c r="AY284" s="4" t="s">
        <v>268</v>
      </c>
      <c r="BE284" s="237">
        <f>IF(N284="základní",J284,0)</f>
        <v>0</v>
      </c>
      <c r="BF284" s="237">
        <f>IF(N284="snížená",J284,0)</f>
        <v>0</v>
      </c>
      <c r="BG284" s="237">
        <f>IF(N284="zákl. přenesená",J284,0)</f>
        <v>0</v>
      </c>
      <c r="BH284" s="237">
        <f>IF(N284="sníž. přenesená",J284,0)</f>
        <v>0</v>
      </c>
      <c r="BI284" s="237">
        <f>IF(N284="nulová",J284,0)</f>
        <v>0</v>
      </c>
      <c r="BJ284" s="4" t="s">
        <v>75</v>
      </c>
      <c r="BK284" s="237">
        <f>ROUND(I284*H284,2)</f>
        <v>0</v>
      </c>
      <c r="BL284" s="4" t="s">
        <v>292</v>
      </c>
      <c r="BM284" s="236" t="s">
        <v>2090</v>
      </c>
    </row>
    <row r="285" spans="2:65" s="214" customFormat="1" ht="22.9" customHeight="1">
      <c r="B285" s="213"/>
      <c r="D285" s="215" t="s">
        <v>67</v>
      </c>
      <c r="E285" s="223" t="s">
        <v>625</v>
      </c>
      <c r="F285" s="223" t="s">
        <v>626</v>
      </c>
      <c r="J285" s="224">
        <f>BK285</f>
        <v>0</v>
      </c>
      <c r="L285" s="213"/>
      <c r="M285" s="218"/>
      <c r="P285" s="219">
        <f>SUM(P286:P297)</f>
        <v>0</v>
      </c>
      <c r="R285" s="219">
        <f>SUM(R286:R297)</f>
        <v>5.9550000000000006E-2</v>
      </c>
      <c r="T285" s="220">
        <f>SUM(T286:T297)</f>
        <v>0</v>
      </c>
      <c r="AR285" s="215" t="s">
        <v>77</v>
      </c>
      <c r="AT285" s="221" t="s">
        <v>67</v>
      </c>
      <c r="AU285" s="221" t="s">
        <v>75</v>
      </c>
      <c r="AY285" s="215" t="s">
        <v>268</v>
      </c>
      <c r="BK285" s="222">
        <f>SUM(BK286:BK297)</f>
        <v>0</v>
      </c>
    </row>
    <row r="286" spans="2:65" s="1" customFormat="1" ht="55.5" customHeight="1">
      <c r="B286" s="14"/>
      <c r="C286" s="225" t="s">
        <v>631</v>
      </c>
      <c r="D286" s="225" t="s">
        <v>271</v>
      </c>
      <c r="E286" s="226" t="s">
        <v>627</v>
      </c>
      <c r="F286" s="227" t="s">
        <v>628</v>
      </c>
      <c r="G286" s="228" t="s">
        <v>353</v>
      </c>
      <c r="H286" s="229">
        <v>0.06</v>
      </c>
      <c r="I286" s="22"/>
      <c r="J286" s="231">
        <f>ROUND(I286*H286,2)</f>
        <v>0</v>
      </c>
      <c r="K286" s="227" t="s">
        <v>274</v>
      </c>
      <c r="L286" s="14"/>
      <c r="M286" s="232" t="s">
        <v>3</v>
      </c>
      <c r="N286" s="233" t="s">
        <v>39</v>
      </c>
      <c r="P286" s="234">
        <f>O286*H286</f>
        <v>0</v>
      </c>
      <c r="Q286" s="234">
        <v>0</v>
      </c>
      <c r="R286" s="234">
        <f>Q286*H286</f>
        <v>0</v>
      </c>
      <c r="S286" s="234">
        <v>0</v>
      </c>
      <c r="T286" s="235">
        <f>S286*H286</f>
        <v>0</v>
      </c>
      <c r="AR286" s="236" t="s">
        <v>292</v>
      </c>
      <c r="AT286" s="236" t="s">
        <v>271</v>
      </c>
      <c r="AU286" s="236" t="s">
        <v>77</v>
      </c>
      <c r="AY286" s="4" t="s">
        <v>268</v>
      </c>
      <c r="BE286" s="237">
        <f>IF(N286="základní",J286,0)</f>
        <v>0</v>
      </c>
      <c r="BF286" s="237">
        <f>IF(N286="snížená",J286,0)</f>
        <v>0</v>
      </c>
      <c r="BG286" s="237">
        <f>IF(N286="zákl. přenesená",J286,0)</f>
        <v>0</v>
      </c>
      <c r="BH286" s="237">
        <f>IF(N286="sníž. přenesená",J286,0)</f>
        <v>0</v>
      </c>
      <c r="BI286" s="237">
        <f>IF(N286="nulová",J286,0)</f>
        <v>0</v>
      </c>
      <c r="BJ286" s="4" t="s">
        <v>75</v>
      </c>
      <c r="BK286" s="237">
        <f>ROUND(I286*H286,2)</f>
        <v>0</v>
      </c>
      <c r="BL286" s="4" t="s">
        <v>292</v>
      </c>
      <c r="BM286" s="236" t="s">
        <v>629</v>
      </c>
    </row>
    <row r="287" spans="2:65" s="1" customFormat="1">
      <c r="B287" s="14"/>
      <c r="D287" s="238" t="s">
        <v>277</v>
      </c>
      <c r="F287" s="239" t="s">
        <v>630</v>
      </c>
      <c r="L287" s="14"/>
      <c r="M287" s="240"/>
      <c r="T287" s="142"/>
      <c r="AT287" s="4" t="s">
        <v>277</v>
      </c>
      <c r="AU287" s="4" t="s">
        <v>77</v>
      </c>
    </row>
    <row r="288" spans="2:65" s="1" customFormat="1" ht="37.9" customHeight="1">
      <c r="B288" s="14"/>
      <c r="C288" s="225" t="s">
        <v>439</v>
      </c>
      <c r="D288" s="225" t="s">
        <v>271</v>
      </c>
      <c r="E288" s="226" t="s">
        <v>632</v>
      </c>
      <c r="F288" s="227" t="s">
        <v>633</v>
      </c>
      <c r="G288" s="228" t="s">
        <v>317</v>
      </c>
      <c r="H288" s="229">
        <v>3</v>
      </c>
      <c r="I288" s="22"/>
      <c r="J288" s="231">
        <f>ROUND(I288*H288,2)</f>
        <v>0</v>
      </c>
      <c r="K288" s="227" t="s">
        <v>274</v>
      </c>
      <c r="L288" s="14"/>
      <c r="M288" s="232" t="s">
        <v>3</v>
      </c>
      <c r="N288" s="233" t="s">
        <v>39</v>
      </c>
      <c r="P288" s="234">
        <f>O288*H288</f>
        <v>0</v>
      </c>
      <c r="Q288" s="234">
        <v>0</v>
      </c>
      <c r="R288" s="234">
        <f>Q288*H288</f>
        <v>0</v>
      </c>
      <c r="S288" s="234">
        <v>0</v>
      </c>
      <c r="T288" s="235">
        <f>S288*H288</f>
        <v>0</v>
      </c>
      <c r="AR288" s="236" t="s">
        <v>292</v>
      </c>
      <c r="AT288" s="236" t="s">
        <v>271</v>
      </c>
      <c r="AU288" s="236" t="s">
        <v>77</v>
      </c>
      <c r="AY288" s="4" t="s">
        <v>268</v>
      </c>
      <c r="BE288" s="237">
        <f>IF(N288="základní",J288,0)</f>
        <v>0</v>
      </c>
      <c r="BF288" s="237">
        <f>IF(N288="snížená",J288,0)</f>
        <v>0</v>
      </c>
      <c r="BG288" s="237">
        <f>IF(N288="zákl. přenesená",J288,0)</f>
        <v>0</v>
      </c>
      <c r="BH288" s="237">
        <f>IF(N288="sníž. přenesená",J288,0)</f>
        <v>0</v>
      </c>
      <c r="BI288" s="237">
        <f>IF(N288="nulová",J288,0)</f>
        <v>0</v>
      </c>
      <c r="BJ288" s="4" t="s">
        <v>75</v>
      </c>
      <c r="BK288" s="237">
        <f>ROUND(I288*H288,2)</f>
        <v>0</v>
      </c>
      <c r="BL288" s="4" t="s">
        <v>292</v>
      </c>
      <c r="BM288" s="236" t="s">
        <v>634</v>
      </c>
    </row>
    <row r="289" spans="2:65" s="1" customFormat="1">
      <c r="B289" s="14"/>
      <c r="D289" s="238" t="s">
        <v>277</v>
      </c>
      <c r="F289" s="239" t="s">
        <v>635</v>
      </c>
      <c r="L289" s="14"/>
      <c r="M289" s="240"/>
      <c r="T289" s="142"/>
      <c r="AT289" s="4" t="s">
        <v>277</v>
      </c>
      <c r="AU289" s="4" t="s">
        <v>77</v>
      </c>
    </row>
    <row r="290" spans="2:65" s="242" customFormat="1">
      <c r="B290" s="241"/>
      <c r="D290" s="243" t="s">
        <v>279</v>
      </c>
      <c r="E290" s="244" t="s">
        <v>3</v>
      </c>
      <c r="F290" s="245" t="s">
        <v>2091</v>
      </c>
      <c r="H290" s="246">
        <v>3</v>
      </c>
      <c r="L290" s="241"/>
      <c r="M290" s="247"/>
      <c r="T290" s="248"/>
      <c r="AT290" s="244" t="s">
        <v>279</v>
      </c>
      <c r="AU290" s="244" t="s">
        <v>77</v>
      </c>
      <c r="AV290" s="242" t="s">
        <v>77</v>
      </c>
      <c r="AW290" s="242" t="s">
        <v>30</v>
      </c>
      <c r="AX290" s="242" t="s">
        <v>75</v>
      </c>
      <c r="AY290" s="244" t="s">
        <v>268</v>
      </c>
    </row>
    <row r="291" spans="2:65" s="1" customFormat="1" ht="24.2" customHeight="1">
      <c r="B291" s="14"/>
      <c r="C291" s="262" t="s">
        <v>452</v>
      </c>
      <c r="D291" s="262" t="s">
        <v>383</v>
      </c>
      <c r="E291" s="263" t="s">
        <v>1484</v>
      </c>
      <c r="F291" s="264" t="s">
        <v>1485</v>
      </c>
      <c r="G291" s="265" t="s">
        <v>317</v>
      </c>
      <c r="H291" s="266">
        <v>3</v>
      </c>
      <c r="I291" s="24"/>
      <c r="J291" s="268">
        <f>ROUND(I291*H291,2)</f>
        <v>0</v>
      </c>
      <c r="K291" s="264" t="s">
        <v>274</v>
      </c>
      <c r="L291" s="269"/>
      <c r="M291" s="270" t="s">
        <v>3</v>
      </c>
      <c r="N291" s="271" t="s">
        <v>39</v>
      </c>
      <c r="P291" s="234">
        <f>O291*H291</f>
        <v>0</v>
      </c>
      <c r="Q291" s="234">
        <v>1.7500000000000002E-2</v>
      </c>
      <c r="R291" s="234">
        <f>Q291*H291</f>
        <v>5.2500000000000005E-2</v>
      </c>
      <c r="S291" s="234">
        <v>0</v>
      </c>
      <c r="T291" s="235">
        <f>S291*H291</f>
        <v>0</v>
      </c>
      <c r="AR291" s="236" t="s">
        <v>470</v>
      </c>
      <c r="AT291" s="236" t="s">
        <v>383</v>
      </c>
      <c r="AU291" s="236" t="s">
        <v>77</v>
      </c>
      <c r="AY291" s="4" t="s">
        <v>268</v>
      </c>
      <c r="BE291" s="237">
        <f>IF(N291="základní",J291,0)</f>
        <v>0</v>
      </c>
      <c r="BF291" s="237">
        <f>IF(N291="snížená",J291,0)</f>
        <v>0</v>
      </c>
      <c r="BG291" s="237">
        <f>IF(N291="zákl. přenesená",J291,0)</f>
        <v>0</v>
      </c>
      <c r="BH291" s="237">
        <f>IF(N291="sníž. přenesená",J291,0)</f>
        <v>0</v>
      </c>
      <c r="BI291" s="237">
        <f>IF(N291="nulová",J291,0)</f>
        <v>0</v>
      </c>
      <c r="BJ291" s="4" t="s">
        <v>75</v>
      </c>
      <c r="BK291" s="237">
        <f>ROUND(I291*H291,2)</f>
        <v>0</v>
      </c>
      <c r="BL291" s="4" t="s">
        <v>292</v>
      </c>
      <c r="BM291" s="236" t="s">
        <v>638</v>
      </c>
    </row>
    <row r="292" spans="2:65" s="1" customFormat="1" ht="24.2" customHeight="1">
      <c r="B292" s="14"/>
      <c r="C292" s="225" t="s">
        <v>643</v>
      </c>
      <c r="D292" s="225" t="s">
        <v>271</v>
      </c>
      <c r="E292" s="226" t="s">
        <v>639</v>
      </c>
      <c r="F292" s="227" t="s">
        <v>640</v>
      </c>
      <c r="G292" s="228" t="s">
        <v>317</v>
      </c>
      <c r="H292" s="229">
        <v>3</v>
      </c>
      <c r="I292" s="22"/>
      <c r="J292" s="231">
        <f>ROUND(I292*H292,2)</f>
        <v>0</v>
      </c>
      <c r="K292" s="227" t="s">
        <v>274</v>
      </c>
      <c r="L292" s="14"/>
      <c r="M292" s="232" t="s">
        <v>3</v>
      </c>
      <c r="N292" s="233" t="s">
        <v>39</v>
      </c>
      <c r="P292" s="234">
        <f>O292*H292</f>
        <v>0</v>
      </c>
      <c r="Q292" s="234">
        <v>0</v>
      </c>
      <c r="R292" s="234">
        <f>Q292*H292</f>
        <v>0</v>
      </c>
      <c r="S292" s="234">
        <v>0</v>
      </c>
      <c r="T292" s="235">
        <f>S292*H292</f>
        <v>0</v>
      </c>
      <c r="AR292" s="236" t="s">
        <v>292</v>
      </c>
      <c r="AT292" s="236" t="s">
        <v>271</v>
      </c>
      <c r="AU292" s="236" t="s">
        <v>77</v>
      </c>
      <c r="AY292" s="4" t="s">
        <v>268</v>
      </c>
      <c r="BE292" s="237">
        <f>IF(N292="základní",J292,0)</f>
        <v>0</v>
      </c>
      <c r="BF292" s="237">
        <f>IF(N292="snížená",J292,0)</f>
        <v>0</v>
      </c>
      <c r="BG292" s="237">
        <f>IF(N292="zákl. přenesená",J292,0)</f>
        <v>0</v>
      </c>
      <c r="BH292" s="237">
        <f>IF(N292="sníž. přenesená",J292,0)</f>
        <v>0</v>
      </c>
      <c r="BI292" s="237">
        <f>IF(N292="nulová",J292,0)</f>
        <v>0</v>
      </c>
      <c r="BJ292" s="4" t="s">
        <v>75</v>
      </c>
      <c r="BK292" s="237">
        <f>ROUND(I292*H292,2)</f>
        <v>0</v>
      </c>
      <c r="BL292" s="4" t="s">
        <v>292</v>
      </c>
      <c r="BM292" s="236" t="s">
        <v>641</v>
      </c>
    </row>
    <row r="293" spans="2:65" s="1" customFormat="1">
      <c r="B293" s="14"/>
      <c r="D293" s="238" t="s">
        <v>277</v>
      </c>
      <c r="F293" s="239" t="s">
        <v>642</v>
      </c>
      <c r="L293" s="14"/>
      <c r="M293" s="240"/>
      <c r="T293" s="142"/>
      <c r="AT293" s="4" t="s">
        <v>277</v>
      </c>
      <c r="AU293" s="4" t="s">
        <v>77</v>
      </c>
    </row>
    <row r="294" spans="2:65" s="1" customFormat="1" ht="24.2" customHeight="1">
      <c r="B294" s="14"/>
      <c r="C294" s="262" t="s">
        <v>647</v>
      </c>
      <c r="D294" s="262" t="s">
        <v>383</v>
      </c>
      <c r="E294" s="263" t="s">
        <v>906</v>
      </c>
      <c r="F294" s="264" t="s">
        <v>907</v>
      </c>
      <c r="G294" s="265" t="s">
        <v>317</v>
      </c>
      <c r="H294" s="266">
        <v>3</v>
      </c>
      <c r="I294" s="24"/>
      <c r="J294" s="268">
        <f>ROUND(I294*H294,2)</f>
        <v>0</v>
      </c>
      <c r="K294" s="264" t="s">
        <v>274</v>
      </c>
      <c r="L294" s="269"/>
      <c r="M294" s="270" t="s">
        <v>3</v>
      </c>
      <c r="N294" s="271" t="s">
        <v>39</v>
      </c>
      <c r="P294" s="234">
        <f>O294*H294</f>
        <v>0</v>
      </c>
      <c r="Q294" s="234">
        <v>1.4999999999999999E-4</v>
      </c>
      <c r="R294" s="234">
        <f>Q294*H294</f>
        <v>4.4999999999999999E-4</v>
      </c>
      <c r="S294" s="234">
        <v>0</v>
      </c>
      <c r="T294" s="235">
        <f>S294*H294</f>
        <v>0</v>
      </c>
      <c r="AR294" s="236" t="s">
        <v>470</v>
      </c>
      <c r="AT294" s="236" t="s">
        <v>383</v>
      </c>
      <c r="AU294" s="236" t="s">
        <v>77</v>
      </c>
      <c r="AY294" s="4" t="s">
        <v>268</v>
      </c>
      <c r="BE294" s="237">
        <f>IF(N294="základní",J294,0)</f>
        <v>0</v>
      </c>
      <c r="BF294" s="237">
        <f>IF(N294="snížená",J294,0)</f>
        <v>0</v>
      </c>
      <c r="BG294" s="237">
        <f>IF(N294="zákl. přenesená",J294,0)</f>
        <v>0</v>
      </c>
      <c r="BH294" s="237">
        <f>IF(N294="sníž. přenesená",J294,0)</f>
        <v>0</v>
      </c>
      <c r="BI294" s="237">
        <f>IF(N294="nulová",J294,0)</f>
        <v>0</v>
      </c>
      <c r="BJ294" s="4" t="s">
        <v>75</v>
      </c>
      <c r="BK294" s="237">
        <f>ROUND(I294*H294,2)</f>
        <v>0</v>
      </c>
      <c r="BL294" s="4" t="s">
        <v>292</v>
      </c>
      <c r="BM294" s="236" t="s">
        <v>908</v>
      </c>
    </row>
    <row r="295" spans="2:65" s="1" customFormat="1" ht="24.2" customHeight="1">
      <c r="B295" s="14"/>
      <c r="C295" s="225" t="s">
        <v>652</v>
      </c>
      <c r="D295" s="225" t="s">
        <v>271</v>
      </c>
      <c r="E295" s="226" t="s">
        <v>648</v>
      </c>
      <c r="F295" s="227" t="s">
        <v>649</v>
      </c>
      <c r="G295" s="228" t="s">
        <v>317</v>
      </c>
      <c r="H295" s="229">
        <v>3</v>
      </c>
      <c r="I295" s="22"/>
      <c r="J295" s="231">
        <f>ROUND(I295*H295,2)</f>
        <v>0</v>
      </c>
      <c r="K295" s="227" t="s">
        <v>274</v>
      </c>
      <c r="L295" s="14"/>
      <c r="M295" s="232" t="s">
        <v>3</v>
      </c>
      <c r="N295" s="233" t="s">
        <v>39</v>
      </c>
      <c r="P295" s="234">
        <f>O295*H295</f>
        <v>0</v>
      </c>
      <c r="Q295" s="234">
        <v>0</v>
      </c>
      <c r="R295" s="234">
        <f>Q295*H295</f>
        <v>0</v>
      </c>
      <c r="S295" s="234">
        <v>0</v>
      </c>
      <c r="T295" s="235">
        <f>S295*H295</f>
        <v>0</v>
      </c>
      <c r="AR295" s="236" t="s">
        <v>292</v>
      </c>
      <c r="AT295" s="236" t="s">
        <v>271</v>
      </c>
      <c r="AU295" s="236" t="s">
        <v>77</v>
      </c>
      <c r="AY295" s="4" t="s">
        <v>268</v>
      </c>
      <c r="BE295" s="237">
        <f>IF(N295="základní",J295,0)</f>
        <v>0</v>
      </c>
      <c r="BF295" s="237">
        <f>IF(N295="snížená",J295,0)</f>
        <v>0</v>
      </c>
      <c r="BG295" s="237">
        <f>IF(N295="zákl. přenesená",J295,0)</f>
        <v>0</v>
      </c>
      <c r="BH295" s="237">
        <f>IF(N295="sníž. přenesená",J295,0)</f>
        <v>0</v>
      </c>
      <c r="BI295" s="237">
        <f>IF(N295="nulová",J295,0)</f>
        <v>0</v>
      </c>
      <c r="BJ295" s="4" t="s">
        <v>75</v>
      </c>
      <c r="BK295" s="237">
        <f>ROUND(I295*H295,2)</f>
        <v>0</v>
      </c>
      <c r="BL295" s="4" t="s">
        <v>292</v>
      </c>
      <c r="BM295" s="236" t="s">
        <v>650</v>
      </c>
    </row>
    <row r="296" spans="2:65" s="1" customFormat="1">
      <c r="B296" s="14"/>
      <c r="D296" s="238" t="s">
        <v>277</v>
      </c>
      <c r="F296" s="239" t="s">
        <v>651</v>
      </c>
      <c r="L296" s="14"/>
      <c r="M296" s="240"/>
      <c r="T296" s="142"/>
      <c r="AT296" s="4" t="s">
        <v>277</v>
      </c>
      <c r="AU296" s="4" t="s">
        <v>77</v>
      </c>
    </row>
    <row r="297" spans="2:65" s="1" customFormat="1" ht="16.5" customHeight="1">
      <c r="B297" s="14"/>
      <c r="C297" s="262" t="s">
        <v>658</v>
      </c>
      <c r="D297" s="262" t="s">
        <v>383</v>
      </c>
      <c r="E297" s="263" t="s">
        <v>909</v>
      </c>
      <c r="F297" s="264" t="s">
        <v>910</v>
      </c>
      <c r="G297" s="265" t="s">
        <v>317</v>
      </c>
      <c r="H297" s="266">
        <v>3</v>
      </c>
      <c r="I297" s="24"/>
      <c r="J297" s="268">
        <f>ROUND(I297*H297,2)</f>
        <v>0</v>
      </c>
      <c r="K297" s="264" t="s">
        <v>274</v>
      </c>
      <c r="L297" s="269"/>
      <c r="M297" s="270" t="s">
        <v>3</v>
      </c>
      <c r="N297" s="271" t="s">
        <v>39</v>
      </c>
      <c r="P297" s="234">
        <f>O297*H297</f>
        <v>0</v>
      </c>
      <c r="Q297" s="234">
        <v>2.2000000000000001E-3</v>
      </c>
      <c r="R297" s="234">
        <f>Q297*H297</f>
        <v>6.6E-3</v>
      </c>
      <c r="S297" s="234">
        <v>0</v>
      </c>
      <c r="T297" s="235">
        <f>S297*H297</f>
        <v>0</v>
      </c>
      <c r="AR297" s="236" t="s">
        <v>470</v>
      </c>
      <c r="AT297" s="236" t="s">
        <v>383</v>
      </c>
      <c r="AU297" s="236" t="s">
        <v>77</v>
      </c>
      <c r="AY297" s="4" t="s">
        <v>268</v>
      </c>
      <c r="BE297" s="237">
        <f>IF(N297="základní",J297,0)</f>
        <v>0</v>
      </c>
      <c r="BF297" s="237">
        <f>IF(N297="snížená",J297,0)</f>
        <v>0</v>
      </c>
      <c r="BG297" s="237">
        <f>IF(N297="zákl. přenesená",J297,0)</f>
        <v>0</v>
      </c>
      <c r="BH297" s="237">
        <f>IF(N297="sníž. přenesená",J297,0)</f>
        <v>0</v>
      </c>
      <c r="BI297" s="237">
        <f>IF(N297="nulová",J297,0)</f>
        <v>0</v>
      </c>
      <c r="BJ297" s="4" t="s">
        <v>75</v>
      </c>
      <c r="BK297" s="237">
        <f>ROUND(I297*H297,2)</f>
        <v>0</v>
      </c>
      <c r="BL297" s="4" t="s">
        <v>292</v>
      </c>
      <c r="BM297" s="236" t="s">
        <v>911</v>
      </c>
    </row>
    <row r="298" spans="2:65" s="214" customFormat="1" ht="22.9" customHeight="1">
      <c r="B298" s="213"/>
      <c r="D298" s="215" t="s">
        <v>67</v>
      </c>
      <c r="E298" s="223" t="s">
        <v>656</v>
      </c>
      <c r="F298" s="223" t="s">
        <v>657</v>
      </c>
      <c r="J298" s="224">
        <f>BK298</f>
        <v>0</v>
      </c>
      <c r="L298" s="213"/>
      <c r="M298" s="218"/>
      <c r="P298" s="219">
        <f>P299+SUM(P300:P312)</f>
        <v>0</v>
      </c>
      <c r="R298" s="219">
        <f>R299+SUM(R300:R312)</f>
        <v>0.18798927999999998</v>
      </c>
      <c r="T298" s="220">
        <f>T299+SUM(T300:T312)</f>
        <v>0</v>
      </c>
      <c r="AR298" s="215" t="s">
        <v>77</v>
      </c>
      <c r="AT298" s="221" t="s">
        <v>67</v>
      </c>
      <c r="AU298" s="221" t="s">
        <v>75</v>
      </c>
      <c r="AY298" s="215" t="s">
        <v>268</v>
      </c>
      <c r="BK298" s="222">
        <f>BK299+SUM(BK300:BK312)</f>
        <v>0</v>
      </c>
    </row>
    <row r="299" spans="2:65" s="1" customFormat="1" ht="24.2" customHeight="1">
      <c r="B299" s="14"/>
      <c r="C299" s="225" t="s">
        <v>663</v>
      </c>
      <c r="D299" s="225" t="s">
        <v>271</v>
      </c>
      <c r="E299" s="226" t="s">
        <v>659</v>
      </c>
      <c r="F299" s="227" t="s">
        <v>660</v>
      </c>
      <c r="G299" s="228" t="s">
        <v>184</v>
      </c>
      <c r="H299" s="229">
        <v>5.2</v>
      </c>
      <c r="I299" s="22"/>
      <c r="J299" s="231">
        <f>ROUND(I299*H299,2)</f>
        <v>0</v>
      </c>
      <c r="K299" s="227" t="s">
        <v>274</v>
      </c>
      <c r="L299" s="14"/>
      <c r="M299" s="232" t="s">
        <v>3</v>
      </c>
      <c r="N299" s="233" t="s">
        <v>39</v>
      </c>
      <c r="P299" s="234">
        <f>O299*H299</f>
        <v>0</v>
      </c>
      <c r="Q299" s="234">
        <v>0</v>
      </c>
      <c r="R299" s="234">
        <f>Q299*H299</f>
        <v>0</v>
      </c>
      <c r="S299" s="234">
        <v>0</v>
      </c>
      <c r="T299" s="235">
        <f>S299*H299</f>
        <v>0</v>
      </c>
      <c r="AR299" s="236" t="s">
        <v>292</v>
      </c>
      <c r="AT299" s="236" t="s">
        <v>271</v>
      </c>
      <c r="AU299" s="236" t="s">
        <v>77</v>
      </c>
      <c r="AY299" s="4" t="s">
        <v>268</v>
      </c>
      <c r="BE299" s="237">
        <f>IF(N299="základní",J299,0)</f>
        <v>0</v>
      </c>
      <c r="BF299" s="237">
        <f>IF(N299="snížená",J299,0)</f>
        <v>0</v>
      </c>
      <c r="BG299" s="237">
        <f>IF(N299="zákl. přenesená",J299,0)</f>
        <v>0</v>
      </c>
      <c r="BH299" s="237">
        <f>IF(N299="sníž. přenesená",J299,0)</f>
        <v>0</v>
      </c>
      <c r="BI299" s="237">
        <f>IF(N299="nulová",J299,0)</f>
        <v>0</v>
      </c>
      <c r="BJ299" s="4" t="s">
        <v>75</v>
      </c>
      <c r="BK299" s="237">
        <f>ROUND(I299*H299,2)</f>
        <v>0</v>
      </c>
      <c r="BL299" s="4" t="s">
        <v>292</v>
      </c>
      <c r="BM299" s="236" t="s">
        <v>661</v>
      </c>
    </row>
    <row r="300" spans="2:65" s="1" customFormat="1">
      <c r="B300" s="14"/>
      <c r="D300" s="238" t="s">
        <v>277</v>
      </c>
      <c r="F300" s="239" t="s">
        <v>662</v>
      </c>
      <c r="L300" s="14"/>
      <c r="M300" s="240"/>
      <c r="T300" s="142"/>
      <c r="AT300" s="4" t="s">
        <v>277</v>
      </c>
      <c r="AU300" s="4" t="s">
        <v>77</v>
      </c>
    </row>
    <row r="301" spans="2:65" s="242" customFormat="1">
      <c r="B301" s="241"/>
      <c r="D301" s="243" t="s">
        <v>279</v>
      </c>
      <c r="E301" s="244" t="s">
        <v>3</v>
      </c>
      <c r="F301" s="245" t="s">
        <v>182</v>
      </c>
      <c r="H301" s="246">
        <v>5.2</v>
      </c>
      <c r="L301" s="241"/>
      <c r="M301" s="247"/>
      <c r="T301" s="248"/>
      <c r="AT301" s="244" t="s">
        <v>279</v>
      </c>
      <c r="AU301" s="244" t="s">
        <v>77</v>
      </c>
      <c r="AV301" s="242" t="s">
        <v>77</v>
      </c>
      <c r="AW301" s="242" t="s">
        <v>30</v>
      </c>
      <c r="AX301" s="242" t="s">
        <v>75</v>
      </c>
      <c r="AY301" s="244" t="s">
        <v>268</v>
      </c>
    </row>
    <row r="302" spans="2:65" s="1" customFormat="1" ht="16.5" customHeight="1">
      <c r="B302" s="14"/>
      <c r="C302" s="225" t="s">
        <v>665</v>
      </c>
      <c r="D302" s="225" t="s">
        <v>271</v>
      </c>
      <c r="E302" s="226" t="s">
        <v>448</v>
      </c>
      <c r="F302" s="227" t="s">
        <v>449</v>
      </c>
      <c r="G302" s="228" t="s">
        <v>184</v>
      </c>
      <c r="H302" s="229">
        <v>5.2</v>
      </c>
      <c r="I302" s="22"/>
      <c r="J302" s="231">
        <f>ROUND(I302*H302,2)</f>
        <v>0</v>
      </c>
      <c r="K302" s="227" t="s">
        <v>274</v>
      </c>
      <c r="L302" s="14"/>
      <c r="M302" s="232" t="s">
        <v>3</v>
      </c>
      <c r="N302" s="233" t="s">
        <v>39</v>
      </c>
      <c r="P302" s="234">
        <f>O302*H302</f>
        <v>0</v>
      </c>
      <c r="Q302" s="234">
        <v>2.9999999999999997E-4</v>
      </c>
      <c r="R302" s="234">
        <f>Q302*H302</f>
        <v>1.56E-3</v>
      </c>
      <c r="S302" s="234">
        <v>0</v>
      </c>
      <c r="T302" s="235">
        <f>S302*H302</f>
        <v>0</v>
      </c>
      <c r="AR302" s="236" t="s">
        <v>292</v>
      </c>
      <c r="AT302" s="236" t="s">
        <v>271</v>
      </c>
      <c r="AU302" s="236" t="s">
        <v>77</v>
      </c>
      <c r="AY302" s="4" t="s">
        <v>268</v>
      </c>
      <c r="BE302" s="237">
        <f>IF(N302="základní",J302,0)</f>
        <v>0</v>
      </c>
      <c r="BF302" s="237">
        <f>IF(N302="snížená",J302,0)</f>
        <v>0</v>
      </c>
      <c r="BG302" s="237">
        <f>IF(N302="zákl. přenesená",J302,0)</f>
        <v>0</v>
      </c>
      <c r="BH302" s="237">
        <f>IF(N302="sníž. přenesená",J302,0)</f>
        <v>0</v>
      </c>
      <c r="BI302" s="237">
        <f>IF(N302="nulová",J302,0)</f>
        <v>0</v>
      </c>
      <c r="BJ302" s="4" t="s">
        <v>75</v>
      </c>
      <c r="BK302" s="237">
        <f>ROUND(I302*H302,2)</f>
        <v>0</v>
      </c>
      <c r="BL302" s="4" t="s">
        <v>292</v>
      </c>
      <c r="BM302" s="236" t="s">
        <v>664</v>
      </c>
    </row>
    <row r="303" spans="2:65" s="1" customFormat="1">
      <c r="B303" s="14"/>
      <c r="D303" s="238" t="s">
        <v>277</v>
      </c>
      <c r="F303" s="239" t="s">
        <v>451</v>
      </c>
      <c r="L303" s="14"/>
      <c r="M303" s="240"/>
      <c r="T303" s="142"/>
      <c r="AT303" s="4" t="s">
        <v>277</v>
      </c>
      <c r="AU303" s="4" t="s">
        <v>77</v>
      </c>
    </row>
    <row r="304" spans="2:65" s="242" customFormat="1">
      <c r="B304" s="241"/>
      <c r="D304" s="243" t="s">
        <v>279</v>
      </c>
      <c r="E304" s="244" t="s">
        <v>3</v>
      </c>
      <c r="F304" s="245" t="s">
        <v>182</v>
      </c>
      <c r="H304" s="246">
        <v>5.2</v>
      </c>
      <c r="L304" s="241"/>
      <c r="M304" s="247"/>
      <c r="T304" s="248"/>
      <c r="AT304" s="244" t="s">
        <v>279</v>
      </c>
      <c r="AU304" s="244" t="s">
        <v>77</v>
      </c>
      <c r="AV304" s="242" t="s">
        <v>77</v>
      </c>
      <c r="AW304" s="242" t="s">
        <v>30</v>
      </c>
      <c r="AX304" s="242" t="s">
        <v>68</v>
      </c>
      <c r="AY304" s="244" t="s">
        <v>268</v>
      </c>
    </row>
    <row r="305" spans="2:65" s="250" customFormat="1">
      <c r="B305" s="249"/>
      <c r="D305" s="243" t="s">
        <v>279</v>
      </c>
      <c r="E305" s="251" t="s">
        <v>3</v>
      </c>
      <c r="F305" s="252" t="s">
        <v>298</v>
      </c>
      <c r="H305" s="253">
        <v>5.2</v>
      </c>
      <c r="L305" s="249"/>
      <c r="M305" s="254"/>
      <c r="T305" s="255"/>
      <c r="AT305" s="251" t="s">
        <v>279</v>
      </c>
      <c r="AU305" s="251" t="s">
        <v>77</v>
      </c>
      <c r="AV305" s="250" t="s">
        <v>275</v>
      </c>
      <c r="AW305" s="250" t="s">
        <v>30</v>
      </c>
      <c r="AX305" s="250" t="s">
        <v>75</v>
      </c>
      <c r="AY305" s="251" t="s">
        <v>268</v>
      </c>
    </row>
    <row r="306" spans="2:65" s="1" customFormat="1" ht="37.9" customHeight="1">
      <c r="B306" s="14"/>
      <c r="C306" s="225" t="s">
        <v>670</v>
      </c>
      <c r="D306" s="225" t="s">
        <v>271</v>
      </c>
      <c r="E306" s="226" t="s">
        <v>666</v>
      </c>
      <c r="F306" s="227" t="s">
        <v>667</v>
      </c>
      <c r="G306" s="228" t="s">
        <v>184</v>
      </c>
      <c r="H306" s="229">
        <v>5.2</v>
      </c>
      <c r="I306" s="22"/>
      <c r="J306" s="231">
        <f>ROUND(I306*H306,2)</f>
        <v>0</v>
      </c>
      <c r="K306" s="227" t="s">
        <v>274</v>
      </c>
      <c r="L306" s="14"/>
      <c r="M306" s="232" t="s">
        <v>3</v>
      </c>
      <c r="N306" s="233" t="s">
        <v>39</v>
      </c>
      <c r="P306" s="234">
        <f>O306*H306</f>
        <v>0</v>
      </c>
      <c r="Q306" s="234">
        <v>5.9959999999999996E-3</v>
      </c>
      <c r="R306" s="234">
        <f>Q306*H306</f>
        <v>3.1179200000000001E-2</v>
      </c>
      <c r="S306" s="234">
        <v>0</v>
      </c>
      <c r="T306" s="235">
        <f>S306*H306</f>
        <v>0</v>
      </c>
      <c r="AR306" s="236" t="s">
        <v>292</v>
      </c>
      <c r="AT306" s="236" t="s">
        <v>271</v>
      </c>
      <c r="AU306" s="236" t="s">
        <v>77</v>
      </c>
      <c r="AY306" s="4" t="s">
        <v>268</v>
      </c>
      <c r="BE306" s="237">
        <f>IF(N306="základní",J306,0)</f>
        <v>0</v>
      </c>
      <c r="BF306" s="237">
        <f>IF(N306="snížená",J306,0)</f>
        <v>0</v>
      </c>
      <c r="BG306" s="237">
        <f>IF(N306="zákl. přenesená",J306,0)</f>
        <v>0</v>
      </c>
      <c r="BH306" s="237">
        <f>IF(N306="sníž. přenesená",J306,0)</f>
        <v>0</v>
      </c>
      <c r="BI306" s="237">
        <f>IF(N306="nulová",J306,0)</f>
        <v>0</v>
      </c>
      <c r="BJ306" s="4" t="s">
        <v>75</v>
      </c>
      <c r="BK306" s="237">
        <f>ROUND(I306*H306,2)</f>
        <v>0</v>
      </c>
      <c r="BL306" s="4" t="s">
        <v>292</v>
      </c>
      <c r="BM306" s="236" t="s">
        <v>668</v>
      </c>
    </row>
    <row r="307" spans="2:65" s="1" customFormat="1">
      <c r="B307" s="14"/>
      <c r="D307" s="238" t="s">
        <v>277</v>
      </c>
      <c r="F307" s="239" t="s">
        <v>669</v>
      </c>
      <c r="L307" s="14"/>
      <c r="M307" s="240"/>
      <c r="T307" s="142"/>
      <c r="AT307" s="4" t="s">
        <v>277</v>
      </c>
      <c r="AU307" s="4" t="s">
        <v>77</v>
      </c>
    </row>
    <row r="308" spans="2:65" s="1" customFormat="1" ht="33" customHeight="1">
      <c r="B308" s="14"/>
      <c r="C308" s="262" t="s">
        <v>675</v>
      </c>
      <c r="D308" s="262" t="s">
        <v>383</v>
      </c>
      <c r="E308" s="263" t="s">
        <v>671</v>
      </c>
      <c r="F308" s="264" t="s">
        <v>672</v>
      </c>
      <c r="G308" s="265" t="s">
        <v>184</v>
      </c>
      <c r="H308" s="266">
        <v>5.72</v>
      </c>
      <c r="I308" s="24"/>
      <c r="J308" s="268">
        <f>ROUND(I308*H308,2)</f>
        <v>0</v>
      </c>
      <c r="K308" s="264" t="s">
        <v>274</v>
      </c>
      <c r="L308" s="269"/>
      <c r="M308" s="270" t="s">
        <v>3</v>
      </c>
      <c r="N308" s="271" t="s">
        <v>39</v>
      </c>
      <c r="P308" s="234">
        <f>O308*H308</f>
        <v>0</v>
      </c>
      <c r="Q308" s="234">
        <v>2.1999999999999999E-2</v>
      </c>
      <c r="R308" s="234">
        <f>Q308*H308</f>
        <v>0.12583999999999998</v>
      </c>
      <c r="S308" s="234">
        <v>0</v>
      </c>
      <c r="T308" s="235">
        <f>S308*H308</f>
        <v>0</v>
      </c>
      <c r="AR308" s="236" t="s">
        <v>470</v>
      </c>
      <c r="AT308" s="236" t="s">
        <v>383</v>
      </c>
      <c r="AU308" s="236" t="s">
        <v>77</v>
      </c>
      <c r="AY308" s="4" t="s">
        <v>268</v>
      </c>
      <c r="BE308" s="237">
        <f>IF(N308="základní",J308,0)</f>
        <v>0</v>
      </c>
      <c r="BF308" s="237">
        <f>IF(N308="snížená",J308,0)</f>
        <v>0</v>
      </c>
      <c r="BG308" s="237">
        <f>IF(N308="zákl. přenesená",J308,0)</f>
        <v>0</v>
      </c>
      <c r="BH308" s="237">
        <f>IF(N308="sníž. přenesená",J308,0)</f>
        <v>0</v>
      </c>
      <c r="BI308" s="237">
        <f>IF(N308="nulová",J308,0)</f>
        <v>0</v>
      </c>
      <c r="BJ308" s="4" t="s">
        <v>75</v>
      </c>
      <c r="BK308" s="237">
        <f>ROUND(I308*H308,2)</f>
        <v>0</v>
      </c>
      <c r="BL308" s="4" t="s">
        <v>292</v>
      </c>
      <c r="BM308" s="236" t="s">
        <v>673</v>
      </c>
    </row>
    <row r="309" spans="2:65" s="242" customFormat="1">
      <c r="B309" s="241"/>
      <c r="D309" s="243" t="s">
        <v>279</v>
      </c>
      <c r="F309" s="245" t="s">
        <v>2092</v>
      </c>
      <c r="H309" s="246">
        <v>5.72</v>
      </c>
      <c r="L309" s="241"/>
      <c r="M309" s="247"/>
      <c r="T309" s="248"/>
      <c r="AT309" s="244" t="s">
        <v>279</v>
      </c>
      <c r="AU309" s="244" t="s">
        <v>77</v>
      </c>
      <c r="AV309" s="242" t="s">
        <v>77</v>
      </c>
      <c r="AW309" s="242" t="s">
        <v>4</v>
      </c>
      <c r="AX309" s="242" t="s">
        <v>75</v>
      </c>
      <c r="AY309" s="244" t="s">
        <v>268</v>
      </c>
    </row>
    <row r="310" spans="2:65" s="1" customFormat="1" ht="55.5" customHeight="1">
      <c r="B310" s="14"/>
      <c r="C310" s="225" t="s">
        <v>682</v>
      </c>
      <c r="D310" s="225" t="s">
        <v>271</v>
      </c>
      <c r="E310" s="226" t="s">
        <v>676</v>
      </c>
      <c r="F310" s="227" t="s">
        <v>677</v>
      </c>
      <c r="G310" s="228" t="s">
        <v>353</v>
      </c>
      <c r="H310" s="229">
        <v>0.188</v>
      </c>
      <c r="I310" s="22"/>
      <c r="J310" s="231">
        <f>ROUND(I310*H310,2)</f>
        <v>0</v>
      </c>
      <c r="K310" s="227" t="s">
        <v>274</v>
      </c>
      <c r="L310" s="14"/>
      <c r="M310" s="232" t="s">
        <v>3</v>
      </c>
      <c r="N310" s="233" t="s">
        <v>39</v>
      </c>
      <c r="P310" s="234">
        <f>O310*H310</f>
        <v>0</v>
      </c>
      <c r="Q310" s="234">
        <v>0</v>
      </c>
      <c r="R310" s="234">
        <f>Q310*H310</f>
        <v>0</v>
      </c>
      <c r="S310" s="234">
        <v>0</v>
      </c>
      <c r="T310" s="235">
        <f>S310*H310</f>
        <v>0</v>
      </c>
      <c r="AR310" s="236" t="s">
        <v>292</v>
      </c>
      <c r="AT310" s="236" t="s">
        <v>271</v>
      </c>
      <c r="AU310" s="236" t="s">
        <v>77</v>
      </c>
      <c r="AY310" s="4" t="s">
        <v>268</v>
      </c>
      <c r="BE310" s="237">
        <f>IF(N310="základní",J310,0)</f>
        <v>0</v>
      </c>
      <c r="BF310" s="237">
        <f>IF(N310="snížená",J310,0)</f>
        <v>0</v>
      </c>
      <c r="BG310" s="237">
        <f>IF(N310="zákl. přenesená",J310,0)</f>
        <v>0</v>
      </c>
      <c r="BH310" s="237">
        <f>IF(N310="sníž. přenesená",J310,0)</f>
        <v>0</v>
      </c>
      <c r="BI310" s="237">
        <f>IF(N310="nulová",J310,0)</f>
        <v>0</v>
      </c>
      <c r="BJ310" s="4" t="s">
        <v>75</v>
      </c>
      <c r="BK310" s="237">
        <f>ROUND(I310*H310,2)</f>
        <v>0</v>
      </c>
      <c r="BL310" s="4" t="s">
        <v>292</v>
      </c>
      <c r="BM310" s="236" t="s">
        <v>678</v>
      </c>
    </row>
    <row r="311" spans="2:65" s="1" customFormat="1">
      <c r="B311" s="14"/>
      <c r="D311" s="238" t="s">
        <v>277</v>
      </c>
      <c r="F311" s="239" t="s">
        <v>679</v>
      </c>
      <c r="L311" s="14"/>
      <c r="M311" s="240"/>
      <c r="T311" s="142"/>
      <c r="AT311" s="4" t="s">
        <v>277</v>
      </c>
      <c r="AU311" s="4" t="s">
        <v>77</v>
      </c>
    </row>
    <row r="312" spans="2:65" s="214" customFormat="1" ht="20.85" customHeight="1">
      <c r="B312" s="213"/>
      <c r="D312" s="215" t="s">
        <v>67</v>
      </c>
      <c r="E312" s="223" t="s">
        <v>680</v>
      </c>
      <c r="F312" s="223" t="s">
        <v>681</v>
      </c>
      <c r="J312" s="224">
        <f>BK312</f>
        <v>0</v>
      </c>
      <c r="L312" s="213"/>
      <c r="M312" s="218"/>
      <c r="P312" s="219">
        <f>SUM(P313:P330)</f>
        <v>0</v>
      </c>
      <c r="R312" s="219">
        <f>SUM(R313:R330)</f>
        <v>2.9410079999999998E-2</v>
      </c>
      <c r="T312" s="220">
        <f>SUM(T313:T330)</f>
        <v>0</v>
      </c>
      <c r="AR312" s="215" t="s">
        <v>77</v>
      </c>
      <c r="AT312" s="221" t="s">
        <v>67</v>
      </c>
      <c r="AU312" s="221" t="s">
        <v>77</v>
      </c>
      <c r="AY312" s="215" t="s">
        <v>268</v>
      </c>
      <c r="BK312" s="222">
        <f>SUM(BK313:BK330)</f>
        <v>0</v>
      </c>
    </row>
    <row r="313" spans="2:65" s="1" customFormat="1" ht="24.2" customHeight="1">
      <c r="B313" s="14"/>
      <c r="C313" s="225" t="s">
        <v>687</v>
      </c>
      <c r="D313" s="225" t="s">
        <v>271</v>
      </c>
      <c r="E313" s="226" t="s">
        <v>683</v>
      </c>
      <c r="F313" s="227" t="s">
        <v>684</v>
      </c>
      <c r="G313" s="228" t="s">
        <v>184</v>
      </c>
      <c r="H313" s="229">
        <v>5.2</v>
      </c>
      <c r="I313" s="22"/>
      <c r="J313" s="231">
        <f>ROUND(I313*H313,2)</f>
        <v>0</v>
      </c>
      <c r="K313" s="227" t="s">
        <v>274</v>
      </c>
      <c r="L313" s="14"/>
      <c r="M313" s="232" t="s">
        <v>3</v>
      </c>
      <c r="N313" s="233" t="s">
        <v>39</v>
      </c>
      <c r="P313" s="234">
        <f>O313*H313</f>
        <v>0</v>
      </c>
      <c r="Q313" s="234">
        <v>0</v>
      </c>
      <c r="R313" s="234">
        <f>Q313*H313</f>
        <v>0</v>
      </c>
      <c r="S313" s="234">
        <v>0</v>
      </c>
      <c r="T313" s="235">
        <f>S313*H313</f>
        <v>0</v>
      </c>
      <c r="AR313" s="236" t="s">
        <v>292</v>
      </c>
      <c r="AT313" s="236" t="s">
        <v>271</v>
      </c>
      <c r="AU313" s="236" t="s">
        <v>186</v>
      </c>
      <c r="AY313" s="4" t="s">
        <v>268</v>
      </c>
      <c r="BE313" s="237">
        <f>IF(N313="základní",J313,0)</f>
        <v>0</v>
      </c>
      <c r="BF313" s="237">
        <f>IF(N313="snížená",J313,0)</f>
        <v>0</v>
      </c>
      <c r="BG313" s="237">
        <f>IF(N313="zákl. přenesená",J313,0)</f>
        <v>0</v>
      </c>
      <c r="BH313" s="237">
        <f>IF(N313="sníž. přenesená",J313,0)</f>
        <v>0</v>
      </c>
      <c r="BI313" s="237">
        <f>IF(N313="nulová",J313,0)</f>
        <v>0</v>
      </c>
      <c r="BJ313" s="4" t="s">
        <v>75</v>
      </c>
      <c r="BK313" s="237">
        <f>ROUND(I313*H313,2)</f>
        <v>0</v>
      </c>
      <c r="BL313" s="4" t="s">
        <v>292</v>
      </c>
      <c r="BM313" s="236" t="s">
        <v>685</v>
      </c>
    </row>
    <row r="314" spans="2:65" s="1" customFormat="1">
      <c r="B314" s="14"/>
      <c r="D314" s="238" t="s">
        <v>277</v>
      </c>
      <c r="F314" s="239" t="s">
        <v>686</v>
      </c>
      <c r="L314" s="14"/>
      <c r="M314" s="240"/>
      <c r="T314" s="142"/>
      <c r="AT314" s="4" t="s">
        <v>277</v>
      </c>
      <c r="AU314" s="4" t="s">
        <v>186</v>
      </c>
    </row>
    <row r="315" spans="2:65" s="242" customFormat="1">
      <c r="B315" s="241"/>
      <c r="D315" s="243" t="s">
        <v>279</v>
      </c>
      <c r="E315" s="244" t="s">
        <v>3</v>
      </c>
      <c r="F315" s="245" t="s">
        <v>182</v>
      </c>
      <c r="H315" s="246">
        <v>5.2</v>
      </c>
      <c r="L315" s="241"/>
      <c r="M315" s="247"/>
      <c r="T315" s="248"/>
      <c r="AT315" s="244" t="s">
        <v>279</v>
      </c>
      <c r="AU315" s="244" t="s">
        <v>186</v>
      </c>
      <c r="AV315" s="242" t="s">
        <v>77</v>
      </c>
      <c r="AW315" s="242" t="s">
        <v>30</v>
      </c>
      <c r="AX315" s="242" t="s">
        <v>75</v>
      </c>
      <c r="AY315" s="244" t="s">
        <v>268</v>
      </c>
    </row>
    <row r="316" spans="2:65" s="1" customFormat="1" ht="24.2" customHeight="1">
      <c r="B316" s="14"/>
      <c r="C316" s="225" t="s">
        <v>693</v>
      </c>
      <c r="D316" s="225" t="s">
        <v>271</v>
      </c>
      <c r="E316" s="226" t="s">
        <v>688</v>
      </c>
      <c r="F316" s="227" t="s">
        <v>689</v>
      </c>
      <c r="G316" s="228" t="s">
        <v>184</v>
      </c>
      <c r="H316" s="229">
        <v>2.3220000000000001</v>
      </c>
      <c r="I316" s="22"/>
      <c r="J316" s="231">
        <f>ROUND(I316*H316,2)</f>
        <v>0</v>
      </c>
      <c r="K316" s="227" t="s">
        <v>274</v>
      </c>
      <c r="L316" s="14"/>
      <c r="M316" s="232" t="s">
        <v>3</v>
      </c>
      <c r="N316" s="233" t="s">
        <v>39</v>
      </c>
      <c r="P316" s="234">
        <f>O316*H316</f>
        <v>0</v>
      </c>
      <c r="Q316" s="234">
        <v>0</v>
      </c>
      <c r="R316" s="234">
        <f>Q316*H316</f>
        <v>0</v>
      </c>
      <c r="S316" s="234">
        <v>0</v>
      </c>
      <c r="T316" s="235">
        <f>S316*H316</f>
        <v>0</v>
      </c>
      <c r="AR316" s="236" t="s">
        <v>292</v>
      </c>
      <c r="AT316" s="236" t="s">
        <v>271</v>
      </c>
      <c r="AU316" s="236" t="s">
        <v>186</v>
      </c>
      <c r="AY316" s="4" t="s">
        <v>268</v>
      </c>
      <c r="BE316" s="237">
        <f>IF(N316="základní",J316,0)</f>
        <v>0</v>
      </c>
      <c r="BF316" s="237">
        <f>IF(N316="snížená",J316,0)</f>
        <v>0</v>
      </c>
      <c r="BG316" s="237">
        <f>IF(N316="zákl. přenesená",J316,0)</f>
        <v>0</v>
      </c>
      <c r="BH316" s="237">
        <f>IF(N316="sníž. přenesená",J316,0)</f>
        <v>0</v>
      </c>
      <c r="BI316" s="237">
        <f>IF(N316="nulová",J316,0)</f>
        <v>0</v>
      </c>
      <c r="BJ316" s="4" t="s">
        <v>75</v>
      </c>
      <c r="BK316" s="237">
        <f>ROUND(I316*H316,2)</f>
        <v>0</v>
      </c>
      <c r="BL316" s="4" t="s">
        <v>292</v>
      </c>
      <c r="BM316" s="236" t="s">
        <v>690</v>
      </c>
    </row>
    <row r="317" spans="2:65" s="1" customFormat="1">
      <c r="B317" s="14"/>
      <c r="D317" s="238" t="s">
        <v>277</v>
      </c>
      <c r="F317" s="239" t="s">
        <v>691</v>
      </c>
      <c r="L317" s="14"/>
      <c r="M317" s="240"/>
      <c r="T317" s="142"/>
      <c r="AT317" s="4" t="s">
        <v>277</v>
      </c>
      <c r="AU317" s="4" t="s">
        <v>186</v>
      </c>
    </row>
    <row r="318" spans="2:65" s="242" customFormat="1">
      <c r="B318" s="241"/>
      <c r="D318" s="243" t="s">
        <v>279</v>
      </c>
      <c r="E318" s="244" t="s">
        <v>3</v>
      </c>
      <c r="F318" s="245" t="s">
        <v>692</v>
      </c>
      <c r="H318" s="246">
        <v>2.3220000000000001</v>
      </c>
      <c r="L318" s="241"/>
      <c r="M318" s="247"/>
      <c r="T318" s="248"/>
      <c r="AT318" s="244" t="s">
        <v>279</v>
      </c>
      <c r="AU318" s="244" t="s">
        <v>186</v>
      </c>
      <c r="AV318" s="242" t="s">
        <v>77</v>
      </c>
      <c r="AW318" s="242" t="s">
        <v>30</v>
      </c>
      <c r="AX318" s="242" t="s">
        <v>68</v>
      </c>
      <c r="AY318" s="244" t="s">
        <v>268</v>
      </c>
    </row>
    <row r="319" spans="2:65" s="250" customFormat="1">
      <c r="B319" s="249"/>
      <c r="D319" s="243" t="s">
        <v>279</v>
      </c>
      <c r="E319" s="251" t="s">
        <v>3</v>
      </c>
      <c r="F319" s="252" t="s">
        <v>298</v>
      </c>
      <c r="H319" s="253">
        <v>2.3220000000000001</v>
      </c>
      <c r="L319" s="249"/>
      <c r="M319" s="254"/>
      <c r="T319" s="255"/>
      <c r="AT319" s="251" t="s">
        <v>279</v>
      </c>
      <c r="AU319" s="251" t="s">
        <v>186</v>
      </c>
      <c r="AV319" s="250" t="s">
        <v>275</v>
      </c>
      <c r="AW319" s="250" t="s">
        <v>30</v>
      </c>
      <c r="AX319" s="250" t="s">
        <v>75</v>
      </c>
      <c r="AY319" s="251" t="s">
        <v>268</v>
      </c>
    </row>
    <row r="320" spans="2:65" s="1" customFormat="1" ht="24.2" customHeight="1">
      <c r="B320" s="14"/>
      <c r="C320" s="262" t="s">
        <v>701</v>
      </c>
      <c r="D320" s="262" t="s">
        <v>383</v>
      </c>
      <c r="E320" s="263" t="s">
        <v>694</v>
      </c>
      <c r="F320" s="264" t="s">
        <v>695</v>
      </c>
      <c r="G320" s="265" t="s">
        <v>696</v>
      </c>
      <c r="H320" s="266">
        <v>11.282999999999999</v>
      </c>
      <c r="I320" s="24"/>
      <c r="J320" s="268">
        <f>ROUND(I320*H320,2)</f>
        <v>0</v>
      </c>
      <c r="K320" s="264" t="s">
        <v>274</v>
      </c>
      <c r="L320" s="269"/>
      <c r="M320" s="270" t="s">
        <v>3</v>
      </c>
      <c r="N320" s="271" t="s">
        <v>39</v>
      </c>
      <c r="P320" s="234">
        <f>O320*H320</f>
        <v>0</v>
      </c>
      <c r="Q320" s="234">
        <v>1E-3</v>
      </c>
      <c r="R320" s="234">
        <f>Q320*H320</f>
        <v>1.1283E-2</v>
      </c>
      <c r="S320" s="234">
        <v>0</v>
      </c>
      <c r="T320" s="235">
        <f>S320*H320</f>
        <v>0</v>
      </c>
      <c r="AR320" s="236" t="s">
        <v>470</v>
      </c>
      <c r="AT320" s="236" t="s">
        <v>383</v>
      </c>
      <c r="AU320" s="236" t="s">
        <v>186</v>
      </c>
      <c r="AY320" s="4" t="s">
        <v>268</v>
      </c>
      <c r="BE320" s="237">
        <f>IF(N320="základní",J320,0)</f>
        <v>0</v>
      </c>
      <c r="BF320" s="237">
        <f>IF(N320="snížená",J320,0)</f>
        <v>0</v>
      </c>
      <c r="BG320" s="237">
        <f>IF(N320="zákl. přenesená",J320,0)</f>
        <v>0</v>
      </c>
      <c r="BH320" s="237">
        <f>IF(N320="sníž. přenesená",J320,0)</f>
        <v>0</v>
      </c>
      <c r="BI320" s="237">
        <f>IF(N320="nulová",J320,0)</f>
        <v>0</v>
      </c>
      <c r="BJ320" s="4" t="s">
        <v>75</v>
      </c>
      <c r="BK320" s="237">
        <f>ROUND(I320*H320,2)</f>
        <v>0</v>
      </c>
      <c r="BL320" s="4" t="s">
        <v>292</v>
      </c>
      <c r="BM320" s="236" t="s">
        <v>697</v>
      </c>
    </row>
    <row r="321" spans="2:65" s="1" customFormat="1" ht="19.5">
      <c r="B321" s="14"/>
      <c r="D321" s="243" t="s">
        <v>698</v>
      </c>
      <c r="F321" s="281" t="s">
        <v>699</v>
      </c>
      <c r="L321" s="14"/>
      <c r="M321" s="240"/>
      <c r="T321" s="142"/>
      <c r="AT321" s="4" t="s">
        <v>698</v>
      </c>
      <c r="AU321" s="4" t="s">
        <v>186</v>
      </c>
    </row>
    <row r="322" spans="2:65" s="242" customFormat="1">
      <c r="B322" s="241"/>
      <c r="D322" s="243" t="s">
        <v>279</v>
      </c>
      <c r="F322" s="245" t="s">
        <v>2093</v>
      </c>
      <c r="H322" s="246">
        <v>11.282999999999999</v>
      </c>
      <c r="L322" s="241"/>
      <c r="M322" s="247"/>
      <c r="T322" s="248"/>
      <c r="AT322" s="244" t="s">
        <v>279</v>
      </c>
      <c r="AU322" s="244" t="s">
        <v>186</v>
      </c>
      <c r="AV322" s="242" t="s">
        <v>77</v>
      </c>
      <c r="AW322" s="242" t="s">
        <v>4</v>
      </c>
      <c r="AX322" s="242" t="s">
        <v>75</v>
      </c>
      <c r="AY322" s="244" t="s">
        <v>268</v>
      </c>
    </row>
    <row r="323" spans="2:65" s="1" customFormat="1" ht="24.2" customHeight="1">
      <c r="B323" s="14"/>
      <c r="C323" s="225" t="s">
        <v>707</v>
      </c>
      <c r="D323" s="225" t="s">
        <v>271</v>
      </c>
      <c r="E323" s="226" t="s">
        <v>702</v>
      </c>
      <c r="F323" s="227" t="s">
        <v>703</v>
      </c>
      <c r="G323" s="228" t="s">
        <v>379</v>
      </c>
      <c r="H323" s="229">
        <v>15.48</v>
      </c>
      <c r="I323" s="22"/>
      <c r="J323" s="231">
        <f>ROUND(I323*H323,2)</f>
        <v>0</v>
      </c>
      <c r="K323" s="227" t="s">
        <v>274</v>
      </c>
      <c r="L323" s="14"/>
      <c r="M323" s="232" t="s">
        <v>3</v>
      </c>
      <c r="N323" s="233" t="s">
        <v>39</v>
      </c>
      <c r="P323" s="234">
        <f>O323*H323</f>
        <v>0</v>
      </c>
      <c r="Q323" s="234">
        <v>1.7000000000000001E-4</v>
      </c>
      <c r="R323" s="234">
        <f>Q323*H323</f>
        <v>2.6316000000000004E-3</v>
      </c>
      <c r="S323" s="234">
        <v>0</v>
      </c>
      <c r="T323" s="235">
        <f>S323*H323</f>
        <v>0</v>
      </c>
      <c r="AR323" s="236" t="s">
        <v>292</v>
      </c>
      <c r="AT323" s="236" t="s">
        <v>271</v>
      </c>
      <c r="AU323" s="236" t="s">
        <v>186</v>
      </c>
      <c r="AY323" s="4" t="s">
        <v>268</v>
      </c>
      <c r="BE323" s="237">
        <f>IF(N323="základní",J323,0)</f>
        <v>0</v>
      </c>
      <c r="BF323" s="237">
        <f>IF(N323="snížená",J323,0)</f>
        <v>0</v>
      </c>
      <c r="BG323" s="237">
        <f>IF(N323="zákl. přenesená",J323,0)</f>
        <v>0</v>
      </c>
      <c r="BH323" s="237">
        <f>IF(N323="sníž. přenesená",J323,0)</f>
        <v>0</v>
      </c>
      <c r="BI323" s="237">
        <f>IF(N323="nulová",J323,0)</f>
        <v>0</v>
      </c>
      <c r="BJ323" s="4" t="s">
        <v>75</v>
      </c>
      <c r="BK323" s="237">
        <f>ROUND(I323*H323,2)</f>
        <v>0</v>
      </c>
      <c r="BL323" s="4" t="s">
        <v>292</v>
      </c>
      <c r="BM323" s="236" t="s">
        <v>704</v>
      </c>
    </row>
    <row r="324" spans="2:65" s="1" customFormat="1">
      <c r="B324" s="14"/>
      <c r="D324" s="238" t="s">
        <v>277</v>
      </c>
      <c r="F324" s="239" t="s">
        <v>705</v>
      </c>
      <c r="L324" s="14"/>
      <c r="M324" s="240"/>
      <c r="T324" s="142"/>
      <c r="AT324" s="4" t="s">
        <v>277</v>
      </c>
      <c r="AU324" s="4" t="s">
        <v>186</v>
      </c>
    </row>
    <row r="325" spans="2:65" s="257" customFormat="1">
      <c r="B325" s="256"/>
      <c r="D325" s="243" t="s">
        <v>279</v>
      </c>
      <c r="E325" s="258" t="s">
        <v>3</v>
      </c>
      <c r="F325" s="259" t="s">
        <v>706</v>
      </c>
      <c r="H325" s="258" t="s">
        <v>3</v>
      </c>
      <c r="L325" s="256"/>
      <c r="M325" s="260"/>
      <c r="T325" s="261"/>
      <c r="AT325" s="258" t="s">
        <v>279</v>
      </c>
      <c r="AU325" s="258" t="s">
        <v>186</v>
      </c>
      <c r="AV325" s="257" t="s">
        <v>75</v>
      </c>
      <c r="AW325" s="257" t="s">
        <v>30</v>
      </c>
      <c r="AX325" s="257" t="s">
        <v>68</v>
      </c>
      <c r="AY325" s="258" t="s">
        <v>268</v>
      </c>
    </row>
    <row r="326" spans="2:65" s="242" customFormat="1">
      <c r="B326" s="241"/>
      <c r="D326" s="243" t="s">
        <v>279</v>
      </c>
      <c r="E326" s="244" t="s">
        <v>3</v>
      </c>
      <c r="F326" s="245" t="s">
        <v>197</v>
      </c>
      <c r="H326" s="246">
        <v>15.48</v>
      </c>
      <c r="L326" s="241"/>
      <c r="M326" s="247"/>
      <c r="T326" s="248"/>
      <c r="AT326" s="244" t="s">
        <v>279</v>
      </c>
      <c r="AU326" s="244" t="s">
        <v>186</v>
      </c>
      <c r="AV326" s="242" t="s">
        <v>77</v>
      </c>
      <c r="AW326" s="242" t="s">
        <v>30</v>
      </c>
      <c r="AX326" s="242" t="s">
        <v>68</v>
      </c>
      <c r="AY326" s="244" t="s">
        <v>268</v>
      </c>
    </row>
    <row r="327" spans="2:65" s="250" customFormat="1">
      <c r="B327" s="249"/>
      <c r="D327" s="243" t="s">
        <v>279</v>
      </c>
      <c r="E327" s="251" t="s">
        <v>3</v>
      </c>
      <c r="F327" s="252" t="s">
        <v>298</v>
      </c>
      <c r="H327" s="253">
        <v>15.48</v>
      </c>
      <c r="L327" s="249"/>
      <c r="M327" s="254"/>
      <c r="T327" s="255"/>
      <c r="AT327" s="251" t="s">
        <v>279</v>
      </c>
      <c r="AU327" s="251" t="s">
        <v>186</v>
      </c>
      <c r="AV327" s="250" t="s">
        <v>275</v>
      </c>
      <c r="AW327" s="250" t="s">
        <v>30</v>
      </c>
      <c r="AX327" s="250" t="s">
        <v>75</v>
      </c>
      <c r="AY327" s="251" t="s">
        <v>268</v>
      </c>
    </row>
    <row r="328" spans="2:65" s="1" customFormat="1" ht="16.5" customHeight="1">
      <c r="B328" s="14"/>
      <c r="C328" s="262" t="s">
        <v>715</v>
      </c>
      <c r="D328" s="262" t="s">
        <v>383</v>
      </c>
      <c r="E328" s="263" t="s">
        <v>708</v>
      </c>
      <c r="F328" s="264" t="s">
        <v>709</v>
      </c>
      <c r="G328" s="265" t="s">
        <v>379</v>
      </c>
      <c r="H328" s="266">
        <v>17.027999999999999</v>
      </c>
      <c r="I328" s="24"/>
      <c r="J328" s="268">
        <f>ROUND(I328*H328,2)</f>
        <v>0</v>
      </c>
      <c r="K328" s="264" t="s">
        <v>274</v>
      </c>
      <c r="L328" s="269"/>
      <c r="M328" s="270" t="s">
        <v>3</v>
      </c>
      <c r="N328" s="271" t="s">
        <v>39</v>
      </c>
      <c r="P328" s="234">
        <f>O328*H328</f>
        <v>0</v>
      </c>
      <c r="Q328" s="234">
        <v>9.1E-4</v>
      </c>
      <c r="R328" s="234">
        <f>Q328*H328</f>
        <v>1.5495479999999999E-2</v>
      </c>
      <c r="S328" s="234">
        <v>0</v>
      </c>
      <c r="T328" s="235">
        <f>S328*H328</f>
        <v>0</v>
      </c>
      <c r="AR328" s="236" t="s">
        <v>470</v>
      </c>
      <c r="AT328" s="236" t="s">
        <v>383</v>
      </c>
      <c r="AU328" s="236" t="s">
        <v>186</v>
      </c>
      <c r="AY328" s="4" t="s">
        <v>268</v>
      </c>
      <c r="BE328" s="237">
        <f>IF(N328="základní",J328,0)</f>
        <v>0</v>
      </c>
      <c r="BF328" s="237">
        <f>IF(N328="snížená",J328,0)</f>
        <v>0</v>
      </c>
      <c r="BG328" s="237">
        <f>IF(N328="zákl. přenesená",J328,0)</f>
        <v>0</v>
      </c>
      <c r="BH328" s="237">
        <f>IF(N328="sníž. přenesená",J328,0)</f>
        <v>0</v>
      </c>
      <c r="BI328" s="237">
        <f>IF(N328="nulová",J328,0)</f>
        <v>0</v>
      </c>
      <c r="BJ328" s="4" t="s">
        <v>75</v>
      </c>
      <c r="BK328" s="237">
        <f>ROUND(I328*H328,2)</f>
        <v>0</v>
      </c>
      <c r="BL328" s="4" t="s">
        <v>292</v>
      </c>
      <c r="BM328" s="236" t="s">
        <v>710</v>
      </c>
    </row>
    <row r="329" spans="2:65" s="1" customFormat="1" ht="19.5">
      <c r="B329" s="14"/>
      <c r="D329" s="243" t="s">
        <v>698</v>
      </c>
      <c r="F329" s="281" t="s">
        <v>711</v>
      </c>
      <c r="L329" s="14"/>
      <c r="M329" s="240"/>
      <c r="T329" s="142"/>
      <c r="AT329" s="4" t="s">
        <v>698</v>
      </c>
      <c r="AU329" s="4" t="s">
        <v>186</v>
      </c>
    </row>
    <row r="330" spans="2:65" s="242" customFormat="1">
      <c r="B330" s="241"/>
      <c r="D330" s="243" t="s">
        <v>279</v>
      </c>
      <c r="F330" s="245" t="s">
        <v>2094</v>
      </c>
      <c r="H330" s="246">
        <v>17.027999999999999</v>
      </c>
      <c r="L330" s="241"/>
      <c r="M330" s="247"/>
      <c r="T330" s="248"/>
      <c r="AT330" s="244" t="s">
        <v>279</v>
      </c>
      <c r="AU330" s="244" t="s">
        <v>186</v>
      </c>
      <c r="AV330" s="242" t="s">
        <v>77</v>
      </c>
      <c r="AW330" s="242" t="s">
        <v>4</v>
      </c>
      <c r="AX330" s="242" t="s">
        <v>75</v>
      </c>
      <c r="AY330" s="244" t="s">
        <v>268</v>
      </c>
    </row>
    <row r="331" spans="2:65" s="214" customFormat="1" ht="22.9" customHeight="1">
      <c r="B331" s="213"/>
      <c r="D331" s="215" t="s">
        <v>67</v>
      </c>
      <c r="E331" s="223" t="s">
        <v>713</v>
      </c>
      <c r="F331" s="223" t="s">
        <v>714</v>
      </c>
      <c r="J331" s="224">
        <f>BK331</f>
        <v>0</v>
      </c>
      <c r="L331" s="213"/>
      <c r="M331" s="218"/>
      <c r="P331" s="219">
        <f>SUM(P332:P359)</f>
        <v>0</v>
      </c>
      <c r="R331" s="219">
        <f>SUM(R332:R359)</f>
        <v>0.68858766999999999</v>
      </c>
      <c r="T331" s="220">
        <f>SUM(T332:T359)</f>
        <v>0</v>
      </c>
      <c r="AR331" s="215" t="s">
        <v>77</v>
      </c>
      <c r="AT331" s="221" t="s">
        <v>67</v>
      </c>
      <c r="AU331" s="221" t="s">
        <v>75</v>
      </c>
      <c r="AY331" s="215" t="s">
        <v>268</v>
      </c>
      <c r="BK331" s="222">
        <f>SUM(BK332:BK359)</f>
        <v>0</v>
      </c>
    </row>
    <row r="332" spans="2:65" s="1" customFormat="1" ht="24.2" customHeight="1">
      <c r="B332" s="14"/>
      <c r="C332" s="225" t="s">
        <v>720</v>
      </c>
      <c r="D332" s="225" t="s">
        <v>271</v>
      </c>
      <c r="E332" s="226" t="s">
        <v>716</v>
      </c>
      <c r="F332" s="227" t="s">
        <v>717</v>
      </c>
      <c r="G332" s="228" t="s">
        <v>184</v>
      </c>
      <c r="H332" s="229">
        <v>31.495999999999999</v>
      </c>
      <c r="I332" s="22"/>
      <c r="J332" s="231">
        <f>ROUND(I332*H332,2)</f>
        <v>0</v>
      </c>
      <c r="K332" s="227" t="s">
        <v>274</v>
      </c>
      <c r="L332" s="14"/>
      <c r="M332" s="232" t="s">
        <v>3</v>
      </c>
      <c r="N332" s="233" t="s">
        <v>39</v>
      </c>
      <c r="P332" s="234">
        <f>O332*H332</f>
        <v>0</v>
      </c>
      <c r="Q332" s="234">
        <v>2.9999999999999997E-4</v>
      </c>
      <c r="R332" s="234">
        <f>Q332*H332</f>
        <v>9.4487999999999985E-3</v>
      </c>
      <c r="S332" s="234">
        <v>0</v>
      </c>
      <c r="T332" s="235">
        <f>S332*H332</f>
        <v>0</v>
      </c>
      <c r="AR332" s="236" t="s">
        <v>292</v>
      </c>
      <c r="AT332" s="236" t="s">
        <v>271</v>
      </c>
      <c r="AU332" s="236" t="s">
        <v>77</v>
      </c>
      <c r="AY332" s="4" t="s">
        <v>268</v>
      </c>
      <c r="BE332" s="237">
        <f>IF(N332="základní",J332,0)</f>
        <v>0</v>
      </c>
      <c r="BF332" s="237">
        <f>IF(N332="snížená",J332,0)</f>
        <v>0</v>
      </c>
      <c r="BG332" s="237">
        <f>IF(N332="zákl. přenesená",J332,0)</f>
        <v>0</v>
      </c>
      <c r="BH332" s="237">
        <f>IF(N332="sníž. přenesená",J332,0)</f>
        <v>0</v>
      </c>
      <c r="BI332" s="237">
        <f>IF(N332="nulová",J332,0)</f>
        <v>0</v>
      </c>
      <c r="BJ332" s="4" t="s">
        <v>75</v>
      </c>
      <c r="BK332" s="237">
        <f>ROUND(I332*H332,2)</f>
        <v>0</v>
      </c>
      <c r="BL332" s="4" t="s">
        <v>292</v>
      </c>
      <c r="BM332" s="236" t="s">
        <v>718</v>
      </c>
    </row>
    <row r="333" spans="2:65" s="1" customFormat="1">
      <c r="B333" s="14"/>
      <c r="D333" s="238" t="s">
        <v>277</v>
      </c>
      <c r="F333" s="239" t="s">
        <v>719</v>
      </c>
      <c r="L333" s="14"/>
      <c r="M333" s="240"/>
      <c r="T333" s="142"/>
      <c r="AT333" s="4" t="s">
        <v>277</v>
      </c>
      <c r="AU333" s="4" t="s">
        <v>77</v>
      </c>
    </row>
    <row r="334" spans="2:65" s="242" customFormat="1">
      <c r="B334" s="241"/>
      <c r="D334" s="243" t="s">
        <v>279</v>
      </c>
      <c r="E334" s="244" t="s">
        <v>3</v>
      </c>
      <c r="F334" s="245" t="s">
        <v>200</v>
      </c>
      <c r="H334" s="246">
        <v>31.495999999999999</v>
      </c>
      <c r="L334" s="241"/>
      <c r="M334" s="247"/>
      <c r="T334" s="248"/>
      <c r="AT334" s="244" t="s">
        <v>279</v>
      </c>
      <c r="AU334" s="244" t="s">
        <v>77</v>
      </c>
      <c r="AV334" s="242" t="s">
        <v>77</v>
      </c>
      <c r="AW334" s="242" t="s">
        <v>30</v>
      </c>
      <c r="AX334" s="242" t="s">
        <v>75</v>
      </c>
      <c r="AY334" s="244" t="s">
        <v>268</v>
      </c>
    </row>
    <row r="335" spans="2:65" s="1" customFormat="1" ht="37.9" customHeight="1">
      <c r="B335" s="14"/>
      <c r="C335" s="225" t="s">
        <v>725</v>
      </c>
      <c r="D335" s="225" t="s">
        <v>271</v>
      </c>
      <c r="E335" s="226" t="s">
        <v>721</v>
      </c>
      <c r="F335" s="227" t="s">
        <v>722</v>
      </c>
      <c r="G335" s="228" t="s">
        <v>184</v>
      </c>
      <c r="H335" s="229">
        <v>31.495999999999999</v>
      </c>
      <c r="I335" s="22"/>
      <c r="J335" s="231">
        <f>ROUND(I335*H335,2)</f>
        <v>0</v>
      </c>
      <c r="K335" s="227" t="s">
        <v>274</v>
      </c>
      <c r="L335" s="14"/>
      <c r="M335" s="232" t="s">
        <v>3</v>
      </c>
      <c r="N335" s="233" t="s">
        <v>39</v>
      </c>
      <c r="P335" s="234">
        <f>O335*H335</f>
        <v>0</v>
      </c>
      <c r="Q335" s="234">
        <v>5.5799999999999999E-3</v>
      </c>
      <c r="R335" s="234">
        <f>Q335*H335</f>
        <v>0.17574767999999999</v>
      </c>
      <c r="S335" s="234">
        <v>0</v>
      </c>
      <c r="T335" s="235">
        <f>S335*H335</f>
        <v>0</v>
      </c>
      <c r="AR335" s="236" t="s">
        <v>292</v>
      </c>
      <c r="AT335" s="236" t="s">
        <v>271</v>
      </c>
      <c r="AU335" s="236" t="s">
        <v>77</v>
      </c>
      <c r="AY335" s="4" t="s">
        <v>268</v>
      </c>
      <c r="BE335" s="237">
        <f>IF(N335="základní",J335,0)</f>
        <v>0</v>
      </c>
      <c r="BF335" s="237">
        <f>IF(N335="snížená",J335,0)</f>
        <v>0</v>
      </c>
      <c r="BG335" s="237">
        <f>IF(N335="zákl. přenesená",J335,0)</f>
        <v>0</v>
      </c>
      <c r="BH335" s="237">
        <f>IF(N335="sníž. přenesená",J335,0)</f>
        <v>0</v>
      </c>
      <c r="BI335" s="237">
        <f>IF(N335="nulová",J335,0)</f>
        <v>0</v>
      </c>
      <c r="BJ335" s="4" t="s">
        <v>75</v>
      </c>
      <c r="BK335" s="237">
        <f>ROUND(I335*H335,2)</f>
        <v>0</v>
      </c>
      <c r="BL335" s="4" t="s">
        <v>292</v>
      </c>
      <c r="BM335" s="236" t="s">
        <v>723</v>
      </c>
    </row>
    <row r="336" spans="2:65" s="1" customFormat="1">
      <c r="B336" s="14"/>
      <c r="D336" s="238" t="s">
        <v>277</v>
      </c>
      <c r="F336" s="239" t="s">
        <v>724</v>
      </c>
      <c r="L336" s="14"/>
      <c r="M336" s="240"/>
      <c r="T336" s="142"/>
      <c r="AT336" s="4" t="s">
        <v>277</v>
      </c>
      <c r="AU336" s="4" t="s">
        <v>77</v>
      </c>
    </row>
    <row r="337" spans="2:65" s="1" customFormat="1" ht="33" customHeight="1">
      <c r="B337" s="14"/>
      <c r="C337" s="262" t="s">
        <v>730</v>
      </c>
      <c r="D337" s="262" t="s">
        <v>383</v>
      </c>
      <c r="E337" s="263" t="s">
        <v>726</v>
      </c>
      <c r="F337" s="264" t="s">
        <v>727</v>
      </c>
      <c r="G337" s="265" t="s">
        <v>184</v>
      </c>
      <c r="H337" s="266">
        <v>34.646000000000001</v>
      </c>
      <c r="I337" s="24"/>
      <c r="J337" s="268">
        <f>ROUND(I337*H337,2)</f>
        <v>0</v>
      </c>
      <c r="K337" s="264" t="s">
        <v>274</v>
      </c>
      <c r="L337" s="269"/>
      <c r="M337" s="270" t="s">
        <v>3</v>
      </c>
      <c r="N337" s="271" t="s">
        <v>39</v>
      </c>
      <c r="P337" s="234">
        <f>O337*H337</f>
        <v>0</v>
      </c>
      <c r="Q337" s="234">
        <v>1.4290000000000001E-2</v>
      </c>
      <c r="R337" s="234">
        <f>Q337*H337</f>
        <v>0.49509134000000005</v>
      </c>
      <c r="S337" s="234">
        <v>0</v>
      </c>
      <c r="T337" s="235">
        <f>S337*H337</f>
        <v>0</v>
      </c>
      <c r="AR337" s="236" t="s">
        <v>470</v>
      </c>
      <c r="AT337" s="236" t="s">
        <v>383</v>
      </c>
      <c r="AU337" s="236" t="s">
        <v>77</v>
      </c>
      <c r="AY337" s="4" t="s">
        <v>268</v>
      </c>
      <c r="BE337" s="237">
        <f>IF(N337="základní",J337,0)</f>
        <v>0</v>
      </c>
      <c r="BF337" s="237">
        <f>IF(N337="snížená",J337,0)</f>
        <v>0</v>
      </c>
      <c r="BG337" s="237">
        <f>IF(N337="zákl. přenesená",J337,0)</f>
        <v>0</v>
      </c>
      <c r="BH337" s="237">
        <f>IF(N337="sníž. přenesená",J337,0)</f>
        <v>0</v>
      </c>
      <c r="BI337" s="237">
        <f>IF(N337="nulová",J337,0)</f>
        <v>0</v>
      </c>
      <c r="BJ337" s="4" t="s">
        <v>75</v>
      </c>
      <c r="BK337" s="237">
        <f>ROUND(I337*H337,2)</f>
        <v>0</v>
      </c>
      <c r="BL337" s="4" t="s">
        <v>292</v>
      </c>
      <c r="BM337" s="236" t="s">
        <v>728</v>
      </c>
    </row>
    <row r="338" spans="2:65" s="242" customFormat="1">
      <c r="B338" s="241"/>
      <c r="D338" s="243" t="s">
        <v>279</v>
      </c>
      <c r="F338" s="245" t="s">
        <v>2095</v>
      </c>
      <c r="H338" s="246">
        <v>34.646000000000001</v>
      </c>
      <c r="L338" s="241"/>
      <c r="M338" s="247"/>
      <c r="T338" s="248"/>
      <c r="AT338" s="244" t="s">
        <v>279</v>
      </c>
      <c r="AU338" s="244" t="s">
        <v>77</v>
      </c>
      <c r="AV338" s="242" t="s">
        <v>77</v>
      </c>
      <c r="AW338" s="242" t="s">
        <v>4</v>
      </c>
      <c r="AX338" s="242" t="s">
        <v>75</v>
      </c>
      <c r="AY338" s="244" t="s">
        <v>268</v>
      </c>
    </row>
    <row r="339" spans="2:65" s="1" customFormat="1" ht="24.2" customHeight="1">
      <c r="B339" s="14"/>
      <c r="C339" s="225" t="s">
        <v>739</v>
      </c>
      <c r="D339" s="225" t="s">
        <v>271</v>
      </c>
      <c r="E339" s="226" t="s">
        <v>745</v>
      </c>
      <c r="F339" s="227" t="s">
        <v>746</v>
      </c>
      <c r="G339" s="228" t="s">
        <v>379</v>
      </c>
      <c r="H339" s="229">
        <v>44.28</v>
      </c>
      <c r="I339" s="22"/>
      <c r="J339" s="231">
        <f>ROUND(I339*H339,2)</f>
        <v>0</v>
      </c>
      <c r="K339" s="227" t="s">
        <v>274</v>
      </c>
      <c r="L339" s="14"/>
      <c r="M339" s="232" t="s">
        <v>3</v>
      </c>
      <c r="N339" s="233" t="s">
        <v>39</v>
      </c>
      <c r="P339" s="234">
        <f>O339*H339</f>
        <v>0</v>
      </c>
      <c r="Q339" s="234">
        <v>9.0000000000000006E-5</v>
      </c>
      <c r="R339" s="234">
        <f>Q339*H339</f>
        <v>3.9852000000000004E-3</v>
      </c>
      <c r="S339" s="234">
        <v>0</v>
      </c>
      <c r="T339" s="235">
        <f>S339*H339</f>
        <v>0</v>
      </c>
      <c r="AR339" s="236" t="s">
        <v>292</v>
      </c>
      <c r="AT339" s="236" t="s">
        <v>271</v>
      </c>
      <c r="AU339" s="236" t="s">
        <v>77</v>
      </c>
      <c r="AY339" s="4" t="s">
        <v>268</v>
      </c>
      <c r="BE339" s="237">
        <f>IF(N339="základní",J339,0)</f>
        <v>0</v>
      </c>
      <c r="BF339" s="237">
        <f>IF(N339="snížená",J339,0)</f>
        <v>0</v>
      </c>
      <c r="BG339" s="237">
        <f>IF(N339="zákl. přenesená",J339,0)</f>
        <v>0</v>
      </c>
      <c r="BH339" s="237">
        <f>IF(N339="sníž. přenesená",J339,0)</f>
        <v>0</v>
      </c>
      <c r="BI339" s="237">
        <f>IF(N339="nulová",J339,0)</f>
        <v>0</v>
      </c>
      <c r="BJ339" s="4" t="s">
        <v>75</v>
      </c>
      <c r="BK339" s="237">
        <f>ROUND(I339*H339,2)</f>
        <v>0</v>
      </c>
      <c r="BL339" s="4" t="s">
        <v>292</v>
      </c>
      <c r="BM339" s="236" t="s">
        <v>747</v>
      </c>
    </row>
    <row r="340" spans="2:65" s="1" customFormat="1">
      <c r="B340" s="14"/>
      <c r="D340" s="238" t="s">
        <v>277</v>
      </c>
      <c r="F340" s="239" t="s">
        <v>748</v>
      </c>
      <c r="L340" s="14"/>
      <c r="M340" s="240"/>
      <c r="T340" s="142"/>
      <c r="AT340" s="4" t="s">
        <v>277</v>
      </c>
      <c r="AU340" s="4" t="s">
        <v>77</v>
      </c>
    </row>
    <row r="341" spans="2:65" s="242" customFormat="1">
      <c r="B341" s="241"/>
      <c r="D341" s="243" t="s">
        <v>279</v>
      </c>
      <c r="E341" s="244" t="s">
        <v>3</v>
      </c>
      <c r="F341" s="245" t="s">
        <v>197</v>
      </c>
      <c r="H341" s="246">
        <v>15.48</v>
      </c>
      <c r="L341" s="241"/>
      <c r="M341" s="247"/>
      <c r="T341" s="248"/>
      <c r="AT341" s="244" t="s">
        <v>279</v>
      </c>
      <c r="AU341" s="244" t="s">
        <v>77</v>
      </c>
      <c r="AV341" s="242" t="s">
        <v>77</v>
      </c>
      <c r="AW341" s="242" t="s">
        <v>30</v>
      </c>
      <c r="AX341" s="242" t="s">
        <v>68</v>
      </c>
      <c r="AY341" s="244" t="s">
        <v>268</v>
      </c>
    </row>
    <row r="342" spans="2:65" s="242" customFormat="1">
      <c r="B342" s="241"/>
      <c r="D342" s="243" t="s">
        <v>279</v>
      </c>
      <c r="E342" s="244" t="s">
        <v>3</v>
      </c>
      <c r="F342" s="245" t="s">
        <v>2096</v>
      </c>
      <c r="H342" s="246">
        <v>28.8</v>
      </c>
      <c r="L342" s="241"/>
      <c r="M342" s="247"/>
      <c r="T342" s="248"/>
      <c r="AT342" s="244" t="s">
        <v>279</v>
      </c>
      <c r="AU342" s="244" t="s">
        <v>77</v>
      </c>
      <c r="AV342" s="242" t="s">
        <v>77</v>
      </c>
      <c r="AW342" s="242" t="s">
        <v>30</v>
      </c>
      <c r="AX342" s="242" t="s">
        <v>68</v>
      </c>
      <c r="AY342" s="244" t="s">
        <v>268</v>
      </c>
    </row>
    <row r="343" spans="2:65" s="250" customFormat="1">
      <c r="B343" s="249"/>
      <c r="D343" s="243" t="s">
        <v>279</v>
      </c>
      <c r="E343" s="251" t="s">
        <v>3</v>
      </c>
      <c r="F343" s="252" t="s">
        <v>298</v>
      </c>
      <c r="H343" s="253">
        <v>44.28</v>
      </c>
      <c r="L343" s="249"/>
      <c r="M343" s="254"/>
      <c r="T343" s="255"/>
      <c r="AT343" s="251" t="s">
        <v>279</v>
      </c>
      <c r="AU343" s="251" t="s">
        <v>77</v>
      </c>
      <c r="AV343" s="250" t="s">
        <v>275</v>
      </c>
      <c r="AW343" s="250" t="s">
        <v>30</v>
      </c>
      <c r="AX343" s="250" t="s">
        <v>75</v>
      </c>
      <c r="AY343" s="251" t="s">
        <v>268</v>
      </c>
    </row>
    <row r="344" spans="2:65" s="1" customFormat="1" ht="24.2" customHeight="1">
      <c r="B344" s="14"/>
      <c r="C344" s="225" t="s">
        <v>744</v>
      </c>
      <c r="D344" s="225" t="s">
        <v>271</v>
      </c>
      <c r="E344" s="226" t="s">
        <v>751</v>
      </c>
      <c r="F344" s="227" t="s">
        <v>752</v>
      </c>
      <c r="G344" s="228" t="s">
        <v>317</v>
      </c>
      <c r="H344" s="229">
        <v>13</v>
      </c>
      <c r="I344" s="22"/>
      <c r="J344" s="231">
        <f>ROUND(I344*H344,2)</f>
        <v>0</v>
      </c>
      <c r="K344" s="227" t="s">
        <v>274</v>
      </c>
      <c r="L344" s="14"/>
      <c r="M344" s="232" t="s">
        <v>3</v>
      </c>
      <c r="N344" s="233" t="s">
        <v>39</v>
      </c>
      <c r="P344" s="234">
        <f>O344*H344</f>
        <v>0</v>
      </c>
      <c r="Q344" s="234">
        <v>0</v>
      </c>
      <c r="R344" s="234">
        <f>Q344*H344</f>
        <v>0</v>
      </c>
      <c r="S344" s="234">
        <v>0</v>
      </c>
      <c r="T344" s="235">
        <f>S344*H344</f>
        <v>0</v>
      </c>
      <c r="AR344" s="236" t="s">
        <v>292</v>
      </c>
      <c r="AT344" s="236" t="s">
        <v>271</v>
      </c>
      <c r="AU344" s="236" t="s">
        <v>77</v>
      </c>
      <c r="AY344" s="4" t="s">
        <v>268</v>
      </c>
      <c r="BE344" s="237">
        <f>IF(N344="základní",J344,0)</f>
        <v>0</v>
      </c>
      <c r="BF344" s="237">
        <f>IF(N344="snížená",J344,0)</f>
        <v>0</v>
      </c>
      <c r="BG344" s="237">
        <f>IF(N344="zákl. přenesená",J344,0)</f>
        <v>0</v>
      </c>
      <c r="BH344" s="237">
        <f>IF(N344="sníž. přenesená",J344,0)</f>
        <v>0</v>
      </c>
      <c r="BI344" s="237">
        <f>IF(N344="nulová",J344,0)</f>
        <v>0</v>
      </c>
      <c r="BJ344" s="4" t="s">
        <v>75</v>
      </c>
      <c r="BK344" s="237">
        <f>ROUND(I344*H344,2)</f>
        <v>0</v>
      </c>
      <c r="BL344" s="4" t="s">
        <v>292</v>
      </c>
      <c r="BM344" s="236" t="s">
        <v>753</v>
      </c>
    </row>
    <row r="345" spans="2:65" s="1" customFormat="1">
      <c r="B345" s="14"/>
      <c r="D345" s="238" t="s">
        <v>277</v>
      </c>
      <c r="F345" s="239" t="s">
        <v>754</v>
      </c>
      <c r="L345" s="14"/>
      <c r="M345" s="240"/>
      <c r="T345" s="142"/>
      <c r="AT345" s="4" t="s">
        <v>277</v>
      </c>
      <c r="AU345" s="4" t="s">
        <v>77</v>
      </c>
    </row>
    <row r="346" spans="2:65" s="242" customFormat="1">
      <c r="B346" s="241"/>
      <c r="D346" s="243" t="s">
        <v>279</v>
      </c>
      <c r="E346" s="244" t="s">
        <v>3</v>
      </c>
      <c r="F346" s="245" t="s">
        <v>755</v>
      </c>
      <c r="H346" s="246">
        <v>6</v>
      </c>
      <c r="L346" s="241"/>
      <c r="M346" s="247"/>
      <c r="T346" s="248"/>
      <c r="AT346" s="244" t="s">
        <v>279</v>
      </c>
      <c r="AU346" s="244" t="s">
        <v>77</v>
      </c>
      <c r="AV346" s="242" t="s">
        <v>77</v>
      </c>
      <c r="AW346" s="242" t="s">
        <v>30</v>
      </c>
      <c r="AX346" s="242" t="s">
        <v>68</v>
      </c>
      <c r="AY346" s="244" t="s">
        <v>268</v>
      </c>
    </row>
    <row r="347" spans="2:65" s="242" customFormat="1">
      <c r="B347" s="241"/>
      <c r="D347" s="243" t="s">
        <v>279</v>
      </c>
      <c r="E347" s="244" t="s">
        <v>3</v>
      </c>
      <c r="F347" s="245" t="s">
        <v>948</v>
      </c>
      <c r="H347" s="246">
        <v>7</v>
      </c>
      <c r="L347" s="241"/>
      <c r="M347" s="247"/>
      <c r="T347" s="248"/>
      <c r="AT347" s="244" t="s">
        <v>279</v>
      </c>
      <c r="AU347" s="244" t="s">
        <v>77</v>
      </c>
      <c r="AV347" s="242" t="s">
        <v>77</v>
      </c>
      <c r="AW347" s="242" t="s">
        <v>30</v>
      </c>
      <c r="AX347" s="242" t="s">
        <v>68</v>
      </c>
      <c r="AY347" s="244" t="s">
        <v>268</v>
      </c>
    </row>
    <row r="348" spans="2:65" s="250" customFormat="1">
      <c r="B348" s="249"/>
      <c r="D348" s="243" t="s">
        <v>279</v>
      </c>
      <c r="E348" s="251" t="s">
        <v>3</v>
      </c>
      <c r="F348" s="252" t="s">
        <v>298</v>
      </c>
      <c r="H348" s="253">
        <v>13</v>
      </c>
      <c r="L348" s="249"/>
      <c r="M348" s="254"/>
      <c r="T348" s="255"/>
      <c r="AT348" s="251" t="s">
        <v>279</v>
      </c>
      <c r="AU348" s="251" t="s">
        <v>77</v>
      </c>
      <c r="AV348" s="250" t="s">
        <v>275</v>
      </c>
      <c r="AW348" s="250" t="s">
        <v>30</v>
      </c>
      <c r="AX348" s="250" t="s">
        <v>75</v>
      </c>
      <c r="AY348" s="251" t="s">
        <v>268</v>
      </c>
    </row>
    <row r="349" spans="2:65" s="1" customFormat="1" ht="24.2" customHeight="1">
      <c r="B349" s="14"/>
      <c r="C349" s="225" t="s">
        <v>750</v>
      </c>
      <c r="D349" s="225" t="s">
        <v>271</v>
      </c>
      <c r="E349" s="226" t="s">
        <v>758</v>
      </c>
      <c r="F349" s="227" t="s">
        <v>759</v>
      </c>
      <c r="G349" s="228" t="s">
        <v>317</v>
      </c>
      <c r="H349" s="229">
        <v>2</v>
      </c>
      <c r="I349" s="22"/>
      <c r="J349" s="231">
        <f>ROUND(I349*H349,2)</f>
        <v>0</v>
      </c>
      <c r="K349" s="227" t="s">
        <v>274</v>
      </c>
      <c r="L349" s="14"/>
      <c r="M349" s="232" t="s">
        <v>3</v>
      </c>
      <c r="N349" s="233" t="s">
        <v>39</v>
      </c>
      <c r="P349" s="234">
        <f>O349*H349</f>
        <v>0</v>
      </c>
      <c r="Q349" s="234">
        <v>0</v>
      </c>
      <c r="R349" s="234">
        <f>Q349*H349</f>
        <v>0</v>
      </c>
      <c r="S349" s="234">
        <v>0</v>
      </c>
      <c r="T349" s="235">
        <f>S349*H349</f>
        <v>0</v>
      </c>
      <c r="AR349" s="236" t="s">
        <v>292</v>
      </c>
      <c r="AT349" s="236" t="s">
        <v>271</v>
      </c>
      <c r="AU349" s="236" t="s">
        <v>77</v>
      </c>
      <c r="AY349" s="4" t="s">
        <v>268</v>
      </c>
      <c r="BE349" s="237">
        <f>IF(N349="základní",J349,0)</f>
        <v>0</v>
      </c>
      <c r="BF349" s="237">
        <f>IF(N349="snížená",J349,0)</f>
        <v>0</v>
      </c>
      <c r="BG349" s="237">
        <f>IF(N349="zákl. přenesená",J349,0)</f>
        <v>0</v>
      </c>
      <c r="BH349" s="237">
        <f>IF(N349="sníž. přenesená",J349,0)</f>
        <v>0</v>
      </c>
      <c r="BI349" s="237">
        <f>IF(N349="nulová",J349,0)</f>
        <v>0</v>
      </c>
      <c r="BJ349" s="4" t="s">
        <v>75</v>
      </c>
      <c r="BK349" s="237">
        <f>ROUND(I349*H349,2)</f>
        <v>0</v>
      </c>
      <c r="BL349" s="4" t="s">
        <v>292</v>
      </c>
      <c r="BM349" s="236" t="s">
        <v>760</v>
      </c>
    </row>
    <row r="350" spans="2:65" s="1" customFormat="1">
      <c r="B350" s="14"/>
      <c r="D350" s="238" t="s">
        <v>277</v>
      </c>
      <c r="F350" s="239" t="s">
        <v>761</v>
      </c>
      <c r="L350" s="14"/>
      <c r="M350" s="240"/>
      <c r="T350" s="142"/>
      <c r="AT350" s="4" t="s">
        <v>277</v>
      </c>
      <c r="AU350" s="4" t="s">
        <v>77</v>
      </c>
    </row>
    <row r="351" spans="2:65" s="242" customFormat="1">
      <c r="B351" s="241"/>
      <c r="D351" s="243" t="s">
        <v>279</v>
      </c>
      <c r="E351" s="244" t="s">
        <v>3</v>
      </c>
      <c r="F351" s="245" t="s">
        <v>2097</v>
      </c>
      <c r="H351" s="246">
        <v>2</v>
      </c>
      <c r="L351" s="241"/>
      <c r="M351" s="247"/>
      <c r="T351" s="248"/>
      <c r="AT351" s="244" t="s">
        <v>279</v>
      </c>
      <c r="AU351" s="244" t="s">
        <v>77</v>
      </c>
      <c r="AV351" s="242" t="s">
        <v>77</v>
      </c>
      <c r="AW351" s="242" t="s">
        <v>30</v>
      </c>
      <c r="AX351" s="242" t="s">
        <v>75</v>
      </c>
      <c r="AY351" s="244" t="s">
        <v>268</v>
      </c>
    </row>
    <row r="352" spans="2:65" s="1" customFormat="1" ht="24.2" customHeight="1">
      <c r="B352" s="14"/>
      <c r="C352" s="225" t="s">
        <v>757</v>
      </c>
      <c r="D352" s="225" t="s">
        <v>271</v>
      </c>
      <c r="E352" s="226" t="s">
        <v>2098</v>
      </c>
      <c r="F352" s="227" t="s">
        <v>2099</v>
      </c>
      <c r="G352" s="228" t="s">
        <v>379</v>
      </c>
      <c r="H352" s="229">
        <v>1.395</v>
      </c>
      <c r="I352" s="22"/>
      <c r="J352" s="231">
        <f>ROUND(I352*H352,2)</f>
        <v>0</v>
      </c>
      <c r="K352" s="227" t="s">
        <v>274</v>
      </c>
      <c r="L352" s="14"/>
      <c r="M352" s="232" t="s">
        <v>3</v>
      </c>
      <c r="N352" s="233" t="s">
        <v>39</v>
      </c>
      <c r="P352" s="234">
        <f>O352*H352</f>
        <v>0</v>
      </c>
      <c r="Q352" s="234">
        <v>9.5200000000000005E-4</v>
      </c>
      <c r="R352" s="234">
        <f>Q352*H352</f>
        <v>1.3280400000000002E-3</v>
      </c>
      <c r="S352" s="234">
        <v>0</v>
      </c>
      <c r="T352" s="235">
        <f>S352*H352</f>
        <v>0</v>
      </c>
      <c r="AR352" s="236" t="s">
        <v>292</v>
      </c>
      <c r="AT352" s="236" t="s">
        <v>271</v>
      </c>
      <c r="AU352" s="236" t="s">
        <v>77</v>
      </c>
      <c r="AY352" s="4" t="s">
        <v>268</v>
      </c>
      <c r="BE352" s="237">
        <f>IF(N352="základní",J352,0)</f>
        <v>0</v>
      </c>
      <c r="BF352" s="237">
        <f>IF(N352="snížená",J352,0)</f>
        <v>0</v>
      </c>
      <c r="BG352" s="237">
        <f>IF(N352="zákl. přenesená",J352,0)</f>
        <v>0</v>
      </c>
      <c r="BH352" s="237">
        <f>IF(N352="sníž. přenesená",J352,0)</f>
        <v>0</v>
      </c>
      <c r="BI352" s="237">
        <f>IF(N352="nulová",J352,0)</f>
        <v>0</v>
      </c>
      <c r="BJ352" s="4" t="s">
        <v>75</v>
      </c>
      <c r="BK352" s="237">
        <f>ROUND(I352*H352,2)</f>
        <v>0</v>
      </c>
      <c r="BL352" s="4" t="s">
        <v>292</v>
      </c>
      <c r="BM352" s="236" t="s">
        <v>766</v>
      </c>
    </row>
    <row r="353" spans="2:65" s="1" customFormat="1">
      <c r="B353" s="14"/>
      <c r="D353" s="238" t="s">
        <v>277</v>
      </c>
      <c r="F353" s="239" t="s">
        <v>2100</v>
      </c>
      <c r="L353" s="14"/>
      <c r="M353" s="240"/>
      <c r="T353" s="142"/>
      <c r="AT353" s="4" t="s">
        <v>277</v>
      </c>
      <c r="AU353" s="4" t="s">
        <v>77</v>
      </c>
    </row>
    <row r="354" spans="2:65" s="257" customFormat="1">
      <c r="B354" s="256"/>
      <c r="D354" s="243" t="s">
        <v>279</v>
      </c>
      <c r="E354" s="258" t="s">
        <v>3</v>
      </c>
      <c r="F354" s="259" t="s">
        <v>2101</v>
      </c>
      <c r="H354" s="258" t="s">
        <v>3</v>
      </c>
      <c r="L354" s="256"/>
      <c r="M354" s="260"/>
      <c r="T354" s="261"/>
      <c r="AT354" s="258" t="s">
        <v>279</v>
      </c>
      <c r="AU354" s="258" t="s">
        <v>77</v>
      </c>
      <c r="AV354" s="257" t="s">
        <v>75</v>
      </c>
      <c r="AW354" s="257" t="s">
        <v>30</v>
      </c>
      <c r="AX354" s="257" t="s">
        <v>68</v>
      </c>
      <c r="AY354" s="258" t="s">
        <v>268</v>
      </c>
    </row>
    <row r="355" spans="2:65" s="242" customFormat="1">
      <c r="B355" s="241"/>
      <c r="D355" s="243" t="s">
        <v>279</v>
      </c>
      <c r="E355" s="244" t="s">
        <v>3</v>
      </c>
      <c r="F355" s="245" t="s">
        <v>2102</v>
      </c>
      <c r="H355" s="246">
        <v>1.395</v>
      </c>
      <c r="L355" s="241"/>
      <c r="M355" s="247"/>
      <c r="T355" s="248"/>
      <c r="AT355" s="244" t="s">
        <v>279</v>
      </c>
      <c r="AU355" s="244" t="s">
        <v>77</v>
      </c>
      <c r="AV355" s="242" t="s">
        <v>77</v>
      </c>
      <c r="AW355" s="242" t="s">
        <v>30</v>
      </c>
      <c r="AX355" s="242" t="s">
        <v>75</v>
      </c>
      <c r="AY355" s="244" t="s">
        <v>268</v>
      </c>
    </row>
    <row r="356" spans="2:65" s="1" customFormat="1" ht="33" customHeight="1">
      <c r="B356" s="14"/>
      <c r="C356" s="262" t="s">
        <v>763</v>
      </c>
      <c r="D356" s="262" t="s">
        <v>383</v>
      </c>
      <c r="E356" s="263" t="s">
        <v>726</v>
      </c>
      <c r="F356" s="264" t="s">
        <v>727</v>
      </c>
      <c r="G356" s="265" t="s">
        <v>184</v>
      </c>
      <c r="H356" s="266">
        <v>0.20899999999999999</v>
      </c>
      <c r="I356" s="24"/>
      <c r="J356" s="268">
        <f>ROUND(I356*H356,2)</f>
        <v>0</v>
      </c>
      <c r="K356" s="264" t="s">
        <v>274</v>
      </c>
      <c r="L356" s="269"/>
      <c r="M356" s="270" t="s">
        <v>3</v>
      </c>
      <c r="N356" s="271" t="s">
        <v>39</v>
      </c>
      <c r="P356" s="234">
        <f>O356*H356</f>
        <v>0</v>
      </c>
      <c r="Q356" s="234">
        <v>1.4290000000000001E-2</v>
      </c>
      <c r="R356" s="234">
        <f>Q356*H356</f>
        <v>2.9866100000000002E-3</v>
      </c>
      <c r="S356" s="234">
        <v>0</v>
      </c>
      <c r="T356" s="235">
        <f>S356*H356</f>
        <v>0</v>
      </c>
      <c r="AR356" s="236" t="s">
        <v>470</v>
      </c>
      <c r="AT356" s="236" t="s">
        <v>383</v>
      </c>
      <c r="AU356" s="236" t="s">
        <v>77</v>
      </c>
      <c r="AY356" s="4" t="s">
        <v>268</v>
      </c>
      <c r="BE356" s="237">
        <f>IF(N356="základní",J356,0)</f>
        <v>0</v>
      </c>
      <c r="BF356" s="237">
        <f>IF(N356="snížená",J356,0)</f>
        <v>0</v>
      </c>
      <c r="BG356" s="237">
        <f>IF(N356="zákl. přenesená",J356,0)</f>
        <v>0</v>
      </c>
      <c r="BH356" s="237">
        <f>IF(N356="sníž. přenesená",J356,0)</f>
        <v>0</v>
      </c>
      <c r="BI356" s="237">
        <f>IF(N356="nulová",J356,0)</f>
        <v>0</v>
      </c>
      <c r="BJ356" s="4" t="s">
        <v>75</v>
      </c>
      <c r="BK356" s="237">
        <f>ROUND(I356*H356,2)</f>
        <v>0</v>
      </c>
      <c r="BL356" s="4" t="s">
        <v>292</v>
      </c>
      <c r="BM356" s="236" t="s">
        <v>782</v>
      </c>
    </row>
    <row r="357" spans="2:65" s="242" customFormat="1">
      <c r="B357" s="241"/>
      <c r="D357" s="243" t="s">
        <v>279</v>
      </c>
      <c r="F357" s="245" t="s">
        <v>2103</v>
      </c>
      <c r="H357" s="246">
        <v>0.20899999999999999</v>
      </c>
      <c r="L357" s="241"/>
      <c r="M357" s="247"/>
      <c r="T357" s="248"/>
      <c r="AT357" s="244" t="s">
        <v>279</v>
      </c>
      <c r="AU357" s="244" t="s">
        <v>77</v>
      </c>
      <c r="AV357" s="242" t="s">
        <v>77</v>
      </c>
      <c r="AW357" s="242" t="s">
        <v>4</v>
      </c>
      <c r="AX357" s="242" t="s">
        <v>75</v>
      </c>
      <c r="AY357" s="244" t="s">
        <v>268</v>
      </c>
    </row>
    <row r="358" spans="2:65" s="1" customFormat="1" ht="55.5" customHeight="1">
      <c r="B358" s="14"/>
      <c r="C358" s="225" t="s">
        <v>768</v>
      </c>
      <c r="D358" s="225" t="s">
        <v>271</v>
      </c>
      <c r="E358" s="226" t="s">
        <v>785</v>
      </c>
      <c r="F358" s="227" t="s">
        <v>786</v>
      </c>
      <c r="G358" s="228" t="s">
        <v>353</v>
      </c>
      <c r="H358" s="229">
        <v>0.68899999999999995</v>
      </c>
      <c r="I358" s="22"/>
      <c r="J358" s="231">
        <f>ROUND(I358*H358,2)</f>
        <v>0</v>
      </c>
      <c r="K358" s="227" t="s">
        <v>274</v>
      </c>
      <c r="L358" s="14"/>
      <c r="M358" s="232" t="s">
        <v>3</v>
      </c>
      <c r="N358" s="233" t="s">
        <v>39</v>
      </c>
      <c r="P358" s="234">
        <f>O358*H358</f>
        <v>0</v>
      </c>
      <c r="Q358" s="234">
        <v>0</v>
      </c>
      <c r="R358" s="234">
        <f>Q358*H358</f>
        <v>0</v>
      </c>
      <c r="S358" s="234">
        <v>0</v>
      </c>
      <c r="T358" s="235">
        <f>S358*H358</f>
        <v>0</v>
      </c>
      <c r="AR358" s="236" t="s">
        <v>292</v>
      </c>
      <c r="AT358" s="236" t="s">
        <v>271</v>
      </c>
      <c r="AU358" s="236" t="s">
        <v>77</v>
      </c>
      <c r="AY358" s="4" t="s">
        <v>268</v>
      </c>
      <c r="BE358" s="237">
        <f>IF(N358="základní",J358,0)</f>
        <v>0</v>
      </c>
      <c r="BF358" s="237">
        <f>IF(N358="snížená",J358,0)</f>
        <v>0</v>
      </c>
      <c r="BG358" s="237">
        <f>IF(N358="zákl. přenesená",J358,0)</f>
        <v>0</v>
      </c>
      <c r="BH358" s="237">
        <f>IF(N358="sníž. přenesená",J358,0)</f>
        <v>0</v>
      </c>
      <c r="BI358" s="237">
        <f>IF(N358="nulová",J358,0)</f>
        <v>0</v>
      </c>
      <c r="BJ358" s="4" t="s">
        <v>75</v>
      </c>
      <c r="BK358" s="237">
        <f>ROUND(I358*H358,2)</f>
        <v>0</v>
      </c>
      <c r="BL358" s="4" t="s">
        <v>292</v>
      </c>
      <c r="BM358" s="236" t="s">
        <v>787</v>
      </c>
    </row>
    <row r="359" spans="2:65" s="1" customFormat="1">
      <c r="B359" s="14"/>
      <c r="D359" s="238" t="s">
        <v>277</v>
      </c>
      <c r="F359" s="239" t="s">
        <v>788</v>
      </c>
      <c r="L359" s="14"/>
      <c r="M359" s="240"/>
      <c r="T359" s="142"/>
      <c r="AT359" s="4" t="s">
        <v>277</v>
      </c>
      <c r="AU359" s="4" t="s">
        <v>77</v>
      </c>
    </row>
    <row r="360" spans="2:65" s="214" customFormat="1" ht="22.9" customHeight="1">
      <c r="B360" s="213"/>
      <c r="D360" s="215" t="s">
        <v>67</v>
      </c>
      <c r="E360" s="223" t="s">
        <v>789</v>
      </c>
      <c r="F360" s="223" t="s">
        <v>790</v>
      </c>
      <c r="J360" s="224">
        <f>BK360</f>
        <v>0</v>
      </c>
      <c r="L360" s="213"/>
      <c r="M360" s="218"/>
      <c r="P360" s="219">
        <f>SUM(P361:P381)</f>
        <v>0</v>
      </c>
      <c r="R360" s="219">
        <f>SUM(R361:R381)</f>
        <v>3.2209683000000003E-2</v>
      </c>
      <c r="T360" s="220">
        <f>SUM(T361:T381)</f>
        <v>3.8055000000000001E-4</v>
      </c>
      <c r="AR360" s="215" t="s">
        <v>77</v>
      </c>
      <c r="AT360" s="221" t="s">
        <v>67</v>
      </c>
      <c r="AU360" s="221" t="s">
        <v>75</v>
      </c>
      <c r="AY360" s="215" t="s">
        <v>268</v>
      </c>
      <c r="BK360" s="222">
        <f>SUM(BK361:BK381)</f>
        <v>0</v>
      </c>
    </row>
    <row r="361" spans="2:65" s="1" customFormat="1" ht="24.2" customHeight="1">
      <c r="B361" s="14"/>
      <c r="C361" s="225" t="s">
        <v>773</v>
      </c>
      <c r="D361" s="225" t="s">
        <v>271</v>
      </c>
      <c r="E361" s="226" t="s">
        <v>792</v>
      </c>
      <c r="F361" s="227" t="s">
        <v>793</v>
      </c>
      <c r="G361" s="228" t="s">
        <v>184</v>
      </c>
      <c r="H361" s="229">
        <v>65.051000000000002</v>
      </c>
      <c r="I361" s="22"/>
      <c r="J361" s="231">
        <f>ROUND(I361*H361,2)</f>
        <v>0</v>
      </c>
      <c r="K361" s="227" t="s">
        <v>274</v>
      </c>
      <c r="L361" s="14"/>
      <c r="M361" s="232" t="s">
        <v>3</v>
      </c>
      <c r="N361" s="233" t="s">
        <v>39</v>
      </c>
      <c r="P361" s="234">
        <f>O361*H361</f>
        <v>0</v>
      </c>
      <c r="Q361" s="234">
        <v>0</v>
      </c>
      <c r="R361" s="234">
        <f>Q361*H361</f>
        <v>0</v>
      </c>
      <c r="S361" s="234">
        <v>0</v>
      </c>
      <c r="T361" s="235">
        <f>S361*H361</f>
        <v>0</v>
      </c>
      <c r="AR361" s="236" t="s">
        <v>292</v>
      </c>
      <c r="AT361" s="236" t="s">
        <v>271</v>
      </c>
      <c r="AU361" s="236" t="s">
        <v>77</v>
      </c>
      <c r="AY361" s="4" t="s">
        <v>268</v>
      </c>
      <c r="BE361" s="237">
        <f>IF(N361="základní",J361,0)</f>
        <v>0</v>
      </c>
      <c r="BF361" s="237">
        <f>IF(N361="snížená",J361,0)</f>
        <v>0</v>
      </c>
      <c r="BG361" s="237">
        <f>IF(N361="zákl. přenesená",J361,0)</f>
        <v>0</v>
      </c>
      <c r="BH361" s="237">
        <f>IF(N361="sníž. přenesená",J361,0)</f>
        <v>0</v>
      </c>
      <c r="BI361" s="237">
        <f>IF(N361="nulová",J361,0)</f>
        <v>0</v>
      </c>
      <c r="BJ361" s="4" t="s">
        <v>75</v>
      </c>
      <c r="BK361" s="237">
        <f>ROUND(I361*H361,2)</f>
        <v>0</v>
      </c>
      <c r="BL361" s="4" t="s">
        <v>292</v>
      </c>
      <c r="BM361" s="236" t="s">
        <v>794</v>
      </c>
    </row>
    <row r="362" spans="2:65" s="1" customFormat="1">
      <c r="B362" s="14"/>
      <c r="D362" s="238" t="s">
        <v>277</v>
      </c>
      <c r="F362" s="239" t="s">
        <v>795</v>
      </c>
      <c r="L362" s="14"/>
      <c r="M362" s="240"/>
      <c r="T362" s="142"/>
      <c r="AT362" s="4" t="s">
        <v>277</v>
      </c>
      <c r="AU362" s="4" t="s">
        <v>77</v>
      </c>
    </row>
    <row r="363" spans="2:65" s="242" customFormat="1">
      <c r="B363" s="241"/>
      <c r="D363" s="243" t="s">
        <v>279</v>
      </c>
      <c r="E363" s="244" t="s">
        <v>3</v>
      </c>
      <c r="F363" s="245" t="s">
        <v>191</v>
      </c>
      <c r="H363" s="246">
        <v>4.99</v>
      </c>
      <c r="L363" s="241"/>
      <c r="M363" s="247"/>
      <c r="T363" s="248"/>
      <c r="AT363" s="244" t="s">
        <v>279</v>
      </c>
      <c r="AU363" s="244" t="s">
        <v>77</v>
      </c>
      <c r="AV363" s="242" t="s">
        <v>77</v>
      </c>
      <c r="AW363" s="242" t="s">
        <v>30</v>
      </c>
      <c r="AX363" s="242" t="s">
        <v>68</v>
      </c>
      <c r="AY363" s="244" t="s">
        <v>268</v>
      </c>
    </row>
    <row r="364" spans="2:65" s="242" customFormat="1">
      <c r="B364" s="241"/>
      <c r="D364" s="243" t="s">
        <v>279</v>
      </c>
      <c r="E364" s="244" t="s">
        <v>3</v>
      </c>
      <c r="F364" s="245" t="s">
        <v>796</v>
      </c>
      <c r="H364" s="246">
        <v>40.061</v>
      </c>
      <c r="L364" s="241"/>
      <c r="M364" s="247"/>
      <c r="T364" s="248"/>
      <c r="AT364" s="244" t="s">
        <v>279</v>
      </c>
      <c r="AU364" s="244" t="s">
        <v>77</v>
      </c>
      <c r="AV364" s="242" t="s">
        <v>77</v>
      </c>
      <c r="AW364" s="242" t="s">
        <v>30</v>
      </c>
      <c r="AX364" s="242" t="s">
        <v>68</v>
      </c>
      <c r="AY364" s="244" t="s">
        <v>268</v>
      </c>
    </row>
    <row r="365" spans="2:65" s="242" customFormat="1">
      <c r="B365" s="241"/>
      <c r="D365" s="243" t="s">
        <v>279</v>
      </c>
      <c r="E365" s="244" t="s">
        <v>3</v>
      </c>
      <c r="F365" s="245" t="s">
        <v>797</v>
      </c>
      <c r="H365" s="246">
        <v>20</v>
      </c>
      <c r="L365" s="241"/>
      <c r="M365" s="247"/>
      <c r="T365" s="248"/>
      <c r="AT365" s="244" t="s">
        <v>279</v>
      </c>
      <c r="AU365" s="244" t="s">
        <v>77</v>
      </c>
      <c r="AV365" s="242" t="s">
        <v>77</v>
      </c>
      <c r="AW365" s="242" t="s">
        <v>30</v>
      </c>
      <c r="AX365" s="242" t="s">
        <v>68</v>
      </c>
      <c r="AY365" s="244" t="s">
        <v>268</v>
      </c>
    </row>
    <row r="366" spans="2:65" s="250" customFormat="1">
      <c r="B366" s="249"/>
      <c r="D366" s="243" t="s">
        <v>279</v>
      </c>
      <c r="E366" s="251" t="s">
        <v>3</v>
      </c>
      <c r="F366" s="252" t="s">
        <v>298</v>
      </c>
      <c r="H366" s="253">
        <v>65.051000000000002</v>
      </c>
      <c r="L366" s="249"/>
      <c r="M366" s="254"/>
      <c r="T366" s="255"/>
      <c r="AT366" s="251" t="s">
        <v>279</v>
      </c>
      <c r="AU366" s="251" t="s">
        <v>77</v>
      </c>
      <c r="AV366" s="250" t="s">
        <v>275</v>
      </c>
      <c r="AW366" s="250" t="s">
        <v>30</v>
      </c>
      <c r="AX366" s="250" t="s">
        <v>75</v>
      </c>
      <c r="AY366" s="251" t="s">
        <v>268</v>
      </c>
    </row>
    <row r="367" spans="2:65" s="1" customFormat="1" ht="24.2" customHeight="1">
      <c r="B367" s="14"/>
      <c r="C367" s="225" t="s">
        <v>777</v>
      </c>
      <c r="D367" s="225" t="s">
        <v>271</v>
      </c>
      <c r="E367" s="226" t="s">
        <v>799</v>
      </c>
      <c r="F367" s="227" t="s">
        <v>800</v>
      </c>
      <c r="G367" s="228" t="s">
        <v>184</v>
      </c>
      <c r="H367" s="229">
        <v>5.2</v>
      </c>
      <c r="I367" s="22"/>
      <c r="J367" s="231">
        <f>ROUND(I367*H367,2)</f>
        <v>0</v>
      </c>
      <c r="K367" s="227" t="s">
        <v>274</v>
      </c>
      <c r="L367" s="14"/>
      <c r="M367" s="232" t="s">
        <v>3</v>
      </c>
      <c r="N367" s="233" t="s">
        <v>39</v>
      </c>
      <c r="P367" s="234">
        <f>O367*H367</f>
        <v>0</v>
      </c>
      <c r="Q367" s="234">
        <v>0</v>
      </c>
      <c r="R367" s="234">
        <f>Q367*H367</f>
        <v>0</v>
      </c>
      <c r="S367" s="234">
        <v>3.0000000000000001E-5</v>
      </c>
      <c r="T367" s="235">
        <f>S367*H367</f>
        <v>1.56E-4</v>
      </c>
      <c r="AR367" s="236" t="s">
        <v>292</v>
      </c>
      <c r="AT367" s="236" t="s">
        <v>271</v>
      </c>
      <c r="AU367" s="236" t="s">
        <v>77</v>
      </c>
      <c r="AY367" s="4" t="s">
        <v>268</v>
      </c>
      <c r="BE367" s="237">
        <f>IF(N367="základní",J367,0)</f>
        <v>0</v>
      </c>
      <c r="BF367" s="237">
        <f>IF(N367="snížená",J367,0)</f>
        <v>0</v>
      </c>
      <c r="BG367" s="237">
        <f>IF(N367="zákl. přenesená",J367,0)</f>
        <v>0</v>
      </c>
      <c r="BH367" s="237">
        <f>IF(N367="sníž. přenesená",J367,0)</f>
        <v>0</v>
      </c>
      <c r="BI367" s="237">
        <f>IF(N367="nulová",J367,0)</f>
        <v>0</v>
      </c>
      <c r="BJ367" s="4" t="s">
        <v>75</v>
      </c>
      <c r="BK367" s="237">
        <f>ROUND(I367*H367,2)</f>
        <v>0</v>
      </c>
      <c r="BL367" s="4" t="s">
        <v>292</v>
      </c>
      <c r="BM367" s="236" t="s">
        <v>801</v>
      </c>
    </row>
    <row r="368" spans="2:65" s="1" customFormat="1">
      <c r="B368" s="14"/>
      <c r="D368" s="238" t="s">
        <v>277</v>
      </c>
      <c r="F368" s="239" t="s">
        <v>802</v>
      </c>
      <c r="L368" s="14"/>
      <c r="M368" s="240"/>
      <c r="T368" s="142"/>
      <c r="AT368" s="4" t="s">
        <v>277</v>
      </c>
      <c r="AU368" s="4" t="s">
        <v>77</v>
      </c>
    </row>
    <row r="369" spans="2:65" s="242" customFormat="1">
      <c r="B369" s="241"/>
      <c r="D369" s="243" t="s">
        <v>279</v>
      </c>
      <c r="E369" s="244" t="s">
        <v>3</v>
      </c>
      <c r="F369" s="245" t="s">
        <v>182</v>
      </c>
      <c r="H369" s="246">
        <v>5.2</v>
      </c>
      <c r="L369" s="241"/>
      <c r="M369" s="247"/>
      <c r="T369" s="248"/>
      <c r="AT369" s="244" t="s">
        <v>279</v>
      </c>
      <c r="AU369" s="244" t="s">
        <v>77</v>
      </c>
      <c r="AV369" s="242" t="s">
        <v>77</v>
      </c>
      <c r="AW369" s="242" t="s">
        <v>30</v>
      </c>
      <c r="AX369" s="242" t="s">
        <v>75</v>
      </c>
      <c r="AY369" s="244" t="s">
        <v>268</v>
      </c>
    </row>
    <row r="370" spans="2:65" s="1" customFormat="1" ht="16.5" customHeight="1">
      <c r="B370" s="14"/>
      <c r="C370" s="262" t="s">
        <v>781</v>
      </c>
      <c r="D370" s="262" t="s">
        <v>383</v>
      </c>
      <c r="E370" s="263" t="s">
        <v>803</v>
      </c>
      <c r="F370" s="264" t="s">
        <v>804</v>
      </c>
      <c r="G370" s="265" t="s">
        <v>184</v>
      </c>
      <c r="H370" s="266">
        <v>5.72</v>
      </c>
      <c r="I370" s="24"/>
      <c r="J370" s="268">
        <f>ROUND(I370*H370,2)</f>
        <v>0</v>
      </c>
      <c r="K370" s="264" t="s">
        <v>274</v>
      </c>
      <c r="L370" s="269"/>
      <c r="M370" s="270" t="s">
        <v>3</v>
      </c>
      <c r="N370" s="271" t="s">
        <v>39</v>
      </c>
      <c r="P370" s="234">
        <f>O370*H370</f>
        <v>0</v>
      </c>
      <c r="Q370" s="234">
        <v>1.0000000000000001E-5</v>
      </c>
      <c r="R370" s="234">
        <f>Q370*H370</f>
        <v>5.7200000000000001E-5</v>
      </c>
      <c r="S370" s="234">
        <v>0</v>
      </c>
      <c r="T370" s="235">
        <f>S370*H370</f>
        <v>0</v>
      </c>
      <c r="AR370" s="236" t="s">
        <v>470</v>
      </c>
      <c r="AT370" s="236" t="s">
        <v>383</v>
      </c>
      <c r="AU370" s="236" t="s">
        <v>77</v>
      </c>
      <c r="AY370" s="4" t="s">
        <v>268</v>
      </c>
      <c r="BE370" s="237">
        <f>IF(N370="základní",J370,0)</f>
        <v>0</v>
      </c>
      <c r="BF370" s="237">
        <f>IF(N370="snížená",J370,0)</f>
        <v>0</v>
      </c>
      <c r="BG370" s="237">
        <f>IF(N370="zákl. přenesená",J370,0)</f>
        <v>0</v>
      </c>
      <c r="BH370" s="237">
        <f>IF(N370="sníž. přenesená",J370,0)</f>
        <v>0</v>
      </c>
      <c r="BI370" s="237">
        <f>IF(N370="nulová",J370,0)</f>
        <v>0</v>
      </c>
      <c r="BJ370" s="4" t="s">
        <v>75</v>
      </c>
      <c r="BK370" s="237">
        <f>ROUND(I370*H370,2)</f>
        <v>0</v>
      </c>
      <c r="BL370" s="4" t="s">
        <v>292</v>
      </c>
      <c r="BM370" s="236" t="s">
        <v>805</v>
      </c>
    </row>
    <row r="371" spans="2:65" s="242" customFormat="1">
      <c r="B371" s="241"/>
      <c r="D371" s="243" t="s">
        <v>279</v>
      </c>
      <c r="F371" s="245" t="s">
        <v>2092</v>
      </c>
      <c r="H371" s="246">
        <v>5.72</v>
      </c>
      <c r="L371" s="241"/>
      <c r="M371" s="247"/>
      <c r="T371" s="248"/>
      <c r="AT371" s="244" t="s">
        <v>279</v>
      </c>
      <c r="AU371" s="244" t="s">
        <v>77</v>
      </c>
      <c r="AV371" s="242" t="s">
        <v>77</v>
      </c>
      <c r="AW371" s="242" t="s">
        <v>4</v>
      </c>
      <c r="AX371" s="242" t="s">
        <v>75</v>
      </c>
      <c r="AY371" s="244" t="s">
        <v>268</v>
      </c>
    </row>
    <row r="372" spans="2:65" s="1" customFormat="1" ht="55.5" customHeight="1">
      <c r="B372" s="14"/>
      <c r="C372" s="225" t="s">
        <v>784</v>
      </c>
      <c r="D372" s="225" t="s">
        <v>271</v>
      </c>
      <c r="E372" s="226" t="s">
        <v>807</v>
      </c>
      <c r="F372" s="227" t="s">
        <v>808</v>
      </c>
      <c r="G372" s="228" t="s">
        <v>184</v>
      </c>
      <c r="H372" s="229">
        <v>7.4850000000000003</v>
      </c>
      <c r="I372" s="22"/>
      <c r="J372" s="231">
        <f>ROUND(I372*H372,2)</f>
        <v>0</v>
      </c>
      <c r="K372" s="227" t="s">
        <v>274</v>
      </c>
      <c r="L372" s="14"/>
      <c r="M372" s="232" t="s">
        <v>3</v>
      </c>
      <c r="N372" s="233" t="s">
        <v>39</v>
      </c>
      <c r="P372" s="234">
        <f>O372*H372</f>
        <v>0</v>
      </c>
      <c r="Q372" s="234">
        <v>0</v>
      </c>
      <c r="R372" s="234">
        <f>Q372*H372</f>
        <v>0</v>
      </c>
      <c r="S372" s="234">
        <v>3.0000000000000001E-5</v>
      </c>
      <c r="T372" s="235">
        <f>S372*H372</f>
        <v>2.2455000000000001E-4</v>
      </c>
      <c r="AR372" s="236" t="s">
        <v>292</v>
      </c>
      <c r="AT372" s="236" t="s">
        <v>271</v>
      </c>
      <c r="AU372" s="236" t="s">
        <v>77</v>
      </c>
      <c r="AY372" s="4" t="s">
        <v>268</v>
      </c>
      <c r="BE372" s="237">
        <f>IF(N372="základní",J372,0)</f>
        <v>0</v>
      </c>
      <c r="BF372" s="237">
        <f>IF(N372="snížená",J372,0)</f>
        <v>0</v>
      </c>
      <c r="BG372" s="237">
        <f>IF(N372="zákl. přenesená",J372,0)</f>
        <v>0</v>
      </c>
      <c r="BH372" s="237">
        <f>IF(N372="sníž. přenesená",J372,0)</f>
        <v>0</v>
      </c>
      <c r="BI372" s="237">
        <f>IF(N372="nulová",J372,0)</f>
        <v>0</v>
      </c>
      <c r="BJ372" s="4" t="s">
        <v>75</v>
      </c>
      <c r="BK372" s="237">
        <f>ROUND(I372*H372,2)</f>
        <v>0</v>
      </c>
      <c r="BL372" s="4" t="s">
        <v>292</v>
      </c>
      <c r="BM372" s="236" t="s">
        <v>809</v>
      </c>
    </row>
    <row r="373" spans="2:65" s="1" customFormat="1">
      <c r="B373" s="14"/>
      <c r="D373" s="238" t="s">
        <v>277</v>
      </c>
      <c r="F373" s="239" t="s">
        <v>810</v>
      </c>
      <c r="L373" s="14"/>
      <c r="M373" s="240"/>
      <c r="T373" s="142"/>
      <c r="AT373" s="4" t="s">
        <v>277</v>
      </c>
      <c r="AU373" s="4" t="s">
        <v>77</v>
      </c>
    </row>
    <row r="374" spans="2:65" s="257" customFormat="1">
      <c r="B374" s="256"/>
      <c r="D374" s="243" t="s">
        <v>279</v>
      </c>
      <c r="E374" s="258" t="s">
        <v>3</v>
      </c>
      <c r="F374" s="259" t="s">
        <v>811</v>
      </c>
      <c r="H374" s="258" t="s">
        <v>3</v>
      </c>
      <c r="L374" s="256"/>
      <c r="M374" s="260"/>
      <c r="T374" s="261"/>
      <c r="AT374" s="258" t="s">
        <v>279</v>
      </c>
      <c r="AU374" s="258" t="s">
        <v>77</v>
      </c>
      <c r="AV374" s="257" t="s">
        <v>75</v>
      </c>
      <c r="AW374" s="257" t="s">
        <v>30</v>
      </c>
      <c r="AX374" s="257" t="s">
        <v>68</v>
      </c>
      <c r="AY374" s="258" t="s">
        <v>268</v>
      </c>
    </row>
    <row r="375" spans="2:65" s="242" customFormat="1">
      <c r="B375" s="241"/>
      <c r="D375" s="243" t="s">
        <v>279</v>
      </c>
      <c r="E375" s="244" t="s">
        <v>3</v>
      </c>
      <c r="F375" s="245" t="s">
        <v>812</v>
      </c>
      <c r="H375" s="246">
        <v>7.4850000000000003</v>
      </c>
      <c r="L375" s="241"/>
      <c r="M375" s="247"/>
      <c r="T375" s="248"/>
      <c r="AT375" s="244" t="s">
        <v>279</v>
      </c>
      <c r="AU375" s="244" t="s">
        <v>77</v>
      </c>
      <c r="AV375" s="242" t="s">
        <v>77</v>
      </c>
      <c r="AW375" s="242" t="s">
        <v>30</v>
      </c>
      <c r="AX375" s="242" t="s">
        <v>75</v>
      </c>
      <c r="AY375" s="244" t="s">
        <v>268</v>
      </c>
    </row>
    <row r="376" spans="2:65" s="1" customFormat="1" ht="16.5" customHeight="1">
      <c r="B376" s="14"/>
      <c r="C376" s="262" t="s">
        <v>791</v>
      </c>
      <c r="D376" s="262" t="s">
        <v>383</v>
      </c>
      <c r="E376" s="263" t="s">
        <v>803</v>
      </c>
      <c r="F376" s="264" t="s">
        <v>804</v>
      </c>
      <c r="G376" s="265" t="s">
        <v>184</v>
      </c>
      <c r="H376" s="266">
        <v>8.234</v>
      </c>
      <c r="I376" s="24"/>
      <c r="J376" s="268">
        <f>ROUND(I376*H376,2)</f>
        <v>0</v>
      </c>
      <c r="K376" s="264" t="s">
        <v>274</v>
      </c>
      <c r="L376" s="269"/>
      <c r="M376" s="270" t="s">
        <v>3</v>
      </c>
      <c r="N376" s="271" t="s">
        <v>39</v>
      </c>
      <c r="P376" s="234">
        <f>O376*H376</f>
        <v>0</v>
      </c>
      <c r="Q376" s="234">
        <v>1.0000000000000001E-5</v>
      </c>
      <c r="R376" s="234">
        <f>Q376*H376</f>
        <v>8.2340000000000001E-5</v>
      </c>
      <c r="S376" s="234">
        <v>0</v>
      </c>
      <c r="T376" s="235">
        <f>S376*H376</f>
        <v>0</v>
      </c>
      <c r="AR376" s="236" t="s">
        <v>470</v>
      </c>
      <c r="AT376" s="236" t="s">
        <v>383</v>
      </c>
      <c r="AU376" s="236" t="s">
        <v>77</v>
      </c>
      <c r="AY376" s="4" t="s">
        <v>268</v>
      </c>
      <c r="BE376" s="237">
        <f>IF(N376="základní",J376,0)</f>
        <v>0</v>
      </c>
      <c r="BF376" s="237">
        <f>IF(N376="snížená",J376,0)</f>
        <v>0</v>
      </c>
      <c r="BG376" s="237">
        <f>IF(N376="zákl. přenesená",J376,0)</f>
        <v>0</v>
      </c>
      <c r="BH376" s="237">
        <f>IF(N376="sníž. přenesená",J376,0)</f>
        <v>0</v>
      </c>
      <c r="BI376" s="237">
        <f>IF(N376="nulová",J376,0)</f>
        <v>0</v>
      </c>
      <c r="BJ376" s="4" t="s">
        <v>75</v>
      </c>
      <c r="BK376" s="237">
        <f>ROUND(I376*H376,2)</f>
        <v>0</v>
      </c>
      <c r="BL376" s="4" t="s">
        <v>292</v>
      </c>
      <c r="BM376" s="236" t="s">
        <v>814</v>
      </c>
    </row>
    <row r="377" spans="2:65" s="242" customFormat="1">
      <c r="B377" s="241"/>
      <c r="D377" s="243" t="s">
        <v>279</v>
      </c>
      <c r="F377" s="245" t="s">
        <v>2104</v>
      </c>
      <c r="H377" s="246">
        <v>8.234</v>
      </c>
      <c r="L377" s="241"/>
      <c r="M377" s="247"/>
      <c r="T377" s="248"/>
      <c r="AT377" s="244" t="s">
        <v>279</v>
      </c>
      <c r="AU377" s="244" t="s">
        <v>77</v>
      </c>
      <c r="AV377" s="242" t="s">
        <v>77</v>
      </c>
      <c r="AW377" s="242" t="s">
        <v>4</v>
      </c>
      <c r="AX377" s="242" t="s">
        <v>75</v>
      </c>
      <c r="AY377" s="244" t="s">
        <v>268</v>
      </c>
    </row>
    <row r="378" spans="2:65" s="1" customFormat="1" ht="33" customHeight="1">
      <c r="B378" s="14"/>
      <c r="C378" s="225" t="s">
        <v>798</v>
      </c>
      <c r="D378" s="225" t="s">
        <v>271</v>
      </c>
      <c r="E378" s="226" t="s">
        <v>817</v>
      </c>
      <c r="F378" s="227" t="s">
        <v>818</v>
      </c>
      <c r="G378" s="228" t="s">
        <v>184</v>
      </c>
      <c r="H378" s="229">
        <v>65.051000000000002</v>
      </c>
      <c r="I378" s="22"/>
      <c r="J378" s="231">
        <f>ROUND(I378*H378,2)</f>
        <v>0</v>
      </c>
      <c r="K378" s="227" t="s">
        <v>274</v>
      </c>
      <c r="L378" s="14"/>
      <c r="M378" s="232" t="s">
        <v>3</v>
      </c>
      <c r="N378" s="233" t="s">
        <v>39</v>
      </c>
      <c r="P378" s="234">
        <f>O378*H378</f>
        <v>0</v>
      </c>
      <c r="Q378" s="234">
        <v>2.0799999999999999E-4</v>
      </c>
      <c r="R378" s="234">
        <f>Q378*H378</f>
        <v>1.3530608E-2</v>
      </c>
      <c r="S378" s="234">
        <v>0</v>
      </c>
      <c r="T378" s="235">
        <f>S378*H378</f>
        <v>0</v>
      </c>
      <c r="AR378" s="236" t="s">
        <v>292</v>
      </c>
      <c r="AT378" s="236" t="s">
        <v>271</v>
      </c>
      <c r="AU378" s="236" t="s">
        <v>77</v>
      </c>
      <c r="AY378" s="4" t="s">
        <v>268</v>
      </c>
      <c r="BE378" s="237">
        <f>IF(N378="základní",J378,0)</f>
        <v>0</v>
      </c>
      <c r="BF378" s="237">
        <f>IF(N378="snížená",J378,0)</f>
        <v>0</v>
      </c>
      <c r="BG378" s="237">
        <f>IF(N378="zákl. přenesená",J378,0)</f>
        <v>0</v>
      </c>
      <c r="BH378" s="237">
        <f>IF(N378="sníž. přenesená",J378,0)</f>
        <v>0</v>
      </c>
      <c r="BI378" s="237">
        <f>IF(N378="nulová",J378,0)</f>
        <v>0</v>
      </c>
      <c r="BJ378" s="4" t="s">
        <v>75</v>
      </c>
      <c r="BK378" s="237">
        <f>ROUND(I378*H378,2)</f>
        <v>0</v>
      </c>
      <c r="BL378" s="4" t="s">
        <v>292</v>
      </c>
      <c r="BM378" s="236" t="s">
        <v>819</v>
      </c>
    </row>
    <row r="379" spans="2:65" s="1" customFormat="1">
      <c r="B379" s="14"/>
      <c r="D379" s="238" t="s">
        <v>277</v>
      </c>
      <c r="F379" s="239" t="s">
        <v>820</v>
      </c>
      <c r="L379" s="14"/>
      <c r="M379" s="240"/>
      <c r="T379" s="142"/>
      <c r="AT379" s="4" t="s">
        <v>277</v>
      </c>
      <c r="AU379" s="4" t="s">
        <v>77</v>
      </c>
    </row>
    <row r="380" spans="2:65" s="1" customFormat="1" ht="37.9" customHeight="1">
      <c r="B380" s="14"/>
      <c r="C380" s="225" t="s">
        <v>493</v>
      </c>
      <c r="D380" s="225" t="s">
        <v>271</v>
      </c>
      <c r="E380" s="226" t="s">
        <v>822</v>
      </c>
      <c r="F380" s="227" t="s">
        <v>823</v>
      </c>
      <c r="G380" s="228" t="s">
        <v>184</v>
      </c>
      <c r="H380" s="229">
        <v>65.051000000000002</v>
      </c>
      <c r="I380" s="22"/>
      <c r="J380" s="231">
        <f>ROUND(I380*H380,2)</f>
        <v>0</v>
      </c>
      <c r="K380" s="227" t="s">
        <v>274</v>
      </c>
      <c r="L380" s="14"/>
      <c r="M380" s="232" t="s">
        <v>3</v>
      </c>
      <c r="N380" s="233" t="s">
        <v>39</v>
      </c>
      <c r="P380" s="234">
        <f>O380*H380</f>
        <v>0</v>
      </c>
      <c r="Q380" s="234">
        <v>2.8499999999999999E-4</v>
      </c>
      <c r="R380" s="234">
        <f>Q380*H380</f>
        <v>1.8539534999999999E-2</v>
      </c>
      <c r="S380" s="234">
        <v>0</v>
      </c>
      <c r="T380" s="235">
        <f>S380*H380</f>
        <v>0</v>
      </c>
      <c r="AR380" s="236" t="s">
        <v>292</v>
      </c>
      <c r="AT380" s="236" t="s">
        <v>271</v>
      </c>
      <c r="AU380" s="236" t="s">
        <v>77</v>
      </c>
      <c r="AY380" s="4" t="s">
        <v>268</v>
      </c>
      <c r="BE380" s="237">
        <f>IF(N380="základní",J380,0)</f>
        <v>0</v>
      </c>
      <c r="BF380" s="237">
        <f>IF(N380="snížená",J380,0)</f>
        <v>0</v>
      </c>
      <c r="BG380" s="237">
        <f>IF(N380="zákl. přenesená",J380,0)</f>
        <v>0</v>
      </c>
      <c r="BH380" s="237">
        <f>IF(N380="sníž. přenesená",J380,0)</f>
        <v>0</v>
      </c>
      <c r="BI380" s="237">
        <f>IF(N380="nulová",J380,0)</f>
        <v>0</v>
      </c>
      <c r="BJ380" s="4" t="s">
        <v>75</v>
      </c>
      <c r="BK380" s="237">
        <f>ROUND(I380*H380,2)</f>
        <v>0</v>
      </c>
      <c r="BL380" s="4" t="s">
        <v>292</v>
      </c>
      <c r="BM380" s="236" t="s">
        <v>824</v>
      </c>
    </row>
    <row r="381" spans="2:65" s="1" customFormat="1">
      <c r="B381" s="14"/>
      <c r="D381" s="238" t="s">
        <v>277</v>
      </c>
      <c r="F381" s="239" t="s">
        <v>825</v>
      </c>
      <c r="L381" s="14"/>
      <c r="M381" s="282"/>
      <c r="N381" s="283"/>
      <c r="O381" s="283"/>
      <c r="P381" s="283"/>
      <c r="Q381" s="283"/>
      <c r="R381" s="283"/>
      <c r="S381" s="283"/>
      <c r="T381" s="284"/>
      <c r="AT381" s="4" t="s">
        <v>277</v>
      </c>
      <c r="AU381" s="4" t="s">
        <v>77</v>
      </c>
    </row>
    <row r="382" spans="2:65" s="1" customFormat="1" ht="6.95" customHeight="1">
      <c r="B382" s="15"/>
      <c r="C382" s="16"/>
      <c r="D382" s="16"/>
      <c r="E382" s="16"/>
      <c r="F382" s="16"/>
      <c r="G382" s="16"/>
      <c r="H382" s="16"/>
      <c r="I382" s="16"/>
      <c r="J382" s="16"/>
      <c r="K382" s="16"/>
      <c r="L382" s="14"/>
    </row>
  </sheetData>
  <sheetProtection algorithmName="SHA-512" hashValue="jpx0uE8myjiiGFIR3pps8lRcSq5v6wriYjY6xVvyyf7et+aGbIg+20cj+1eW9/3fCeDWi4c4uCjDASOiPFmx+A==" saltValue="Cs8nETOH0JlITJGt2G1QOA==" spinCount="100000" sheet="1" objects="1" scenarios="1"/>
  <autoFilter ref="C109:K381" xr:uid="{00000000-0009-0000-0000-000016000000}"/>
  <mergeCells count="12">
    <mergeCell ref="E102:H102"/>
    <mergeCell ref="L2:V2"/>
    <mergeCell ref="E50:H50"/>
    <mergeCell ref="E52:H52"/>
    <mergeCell ref="E54:H54"/>
    <mergeCell ref="E98:H98"/>
    <mergeCell ref="E100:H100"/>
    <mergeCell ref="E7:H7"/>
    <mergeCell ref="E9:H9"/>
    <mergeCell ref="E11:H11"/>
    <mergeCell ref="E20:H20"/>
    <mergeCell ref="E29:H29"/>
  </mergeCells>
  <hyperlinks>
    <hyperlink ref="F114" r:id="rId1" xr:uid="{00000000-0004-0000-1600-000000000000}"/>
    <hyperlink ref="F117" r:id="rId2" xr:uid="{00000000-0004-0000-1600-000001000000}"/>
    <hyperlink ref="F120" r:id="rId3" xr:uid="{00000000-0004-0000-1600-000002000000}"/>
    <hyperlink ref="F123" r:id="rId4" xr:uid="{00000000-0004-0000-1600-000003000000}"/>
    <hyperlink ref="F129" r:id="rId5" xr:uid="{00000000-0004-0000-1600-000004000000}"/>
    <hyperlink ref="F132" r:id="rId6" xr:uid="{00000000-0004-0000-1600-000005000000}"/>
    <hyperlink ref="F138" r:id="rId7" xr:uid="{00000000-0004-0000-1600-000006000000}"/>
    <hyperlink ref="F144" r:id="rId8" xr:uid="{00000000-0004-0000-1600-000007000000}"/>
    <hyperlink ref="F150" r:id="rId9" xr:uid="{00000000-0004-0000-1600-000008000000}"/>
    <hyperlink ref="F152" r:id="rId10" xr:uid="{00000000-0004-0000-1600-000009000000}"/>
    <hyperlink ref="F154" r:id="rId11" xr:uid="{00000000-0004-0000-1600-00000A000000}"/>
    <hyperlink ref="F157" r:id="rId12" xr:uid="{00000000-0004-0000-1600-00000B000000}"/>
    <hyperlink ref="F161" r:id="rId13" xr:uid="{00000000-0004-0000-1600-00000C000000}"/>
    <hyperlink ref="F164" r:id="rId14" xr:uid="{00000000-0004-0000-1600-00000D000000}"/>
    <hyperlink ref="F171" r:id="rId15" xr:uid="{00000000-0004-0000-1600-00000E000000}"/>
    <hyperlink ref="F174" r:id="rId16" xr:uid="{00000000-0004-0000-1600-00000F000000}"/>
    <hyperlink ref="F179" r:id="rId17" xr:uid="{00000000-0004-0000-1600-000010000000}"/>
    <hyperlink ref="F185" r:id="rId18" xr:uid="{00000000-0004-0000-1600-000011000000}"/>
    <hyperlink ref="F190" r:id="rId19" xr:uid="{00000000-0004-0000-1600-000012000000}"/>
    <hyperlink ref="F192" r:id="rId20" xr:uid="{00000000-0004-0000-1600-000013000000}"/>
    <hyperlink ref="F195" r:id="rId21" xr:uid="{00000000-0004-0000-1600-000014000000}"/>
    <hyperlink ref="F198" r:id="rId22" xr:uid="{00000000-0004-0000-1600-000015000000}"/>
    <hyperlink ref="F201" r:id="rId23" xr:uid="{00000000-0004-0000-1600-000016000000}"/>
    <hyperlink ref="F205" r:id="rId24" xr:uid="{00000000-0004-0000-1600-000017000000}"/>
    <hyperlink ref="F208" r:id="rId25" xr:uid="{00000000-0004-0000-1600-000018000000}"/>
    <hyperlink ref="F211" r:id="rId26" xr:uid="{00000000-0004-0000-1600-000019000000}"/>
    <hyperlink ref="F215" r:id="rId27" xr:uid="{00000000-0004-0000-1600-00001A000000}"/>
    <hyperlink ref="F217" r:id="rId28" xr:uid="{00000000-0004-0000-1600-00001B000000}"/>
    <hyperlink ref="F219" r:id="rId29" xr:uid="{00000000-0004-0000-1600-00001C000000}"/>
    <hyperlink ref="F222" r:id="rId30" xr:uid="{00000000-0004-0000-1600-00001D000000}"/>
    <hyperlink ref="F228" r:id="rId31" xr:uid="{00000000-0004-0000-1600-00001E000000}"/>
    <hyperlink ref="F236" r:id="rId32" xr:uid="{00000000-0004-0000-1600-00001F000000}"/>
    <hyperlink ref="F240" r:id="rId33" xr:uid="{00000000-0004-0000-1600-000020000000}"/>
    <hyperlink ref="F242" r:id="rId34" xr:uid="{00000000-0004-0000-1600-000021000000}"/>
    <hyperlink ref="F245" r:id="rId35" xr:uid="{00000000-0004-0000-1600-000022000000}"/>
    <hyperlink ref="F248" r:id="rId36" xr:uid="{00000000-0004-0000-1600-000023000000}"/>
    <hyperlink ref="F256" r:id="rId37" xr:uid="{00000000-0004-0000-1600-000024000000}"/>
    <hyperlink ref="F259" r:id="rId38" xr:uid="{00000000-0004-0000-1600-000025000000}"/>
    <hyperlink ref="F265" r:id="rId39" xr:uid="{00000000-0004-0000-1600-000026000000}"/>
    <hyperlink ref="F268" r:id="rId40" xr:uid="{00000000-0004-0000-1600-000027000000}"/>
    <hyperlink ref="F271" r:id="rId41" xr:uid="{00000000-0004-0000-1600-000028000000}"/>
    <hyperlink ref="F275" r:id="rId42" xr:uid="{00000000-0004-0000-1600-000029000000}"/>
    <hyperlink ref="F278" r:id="rId43" xr:uid="{00000000-0004-0000-1600-00002A000000}"/>
    <hyperlink ref="F282" r:id="rId44" xr:uid="{00000000-0004-0000-1600-00002B000000}"/>
    <hyperlink ref="F287" r:id="rId45" xr:uid="{00000000-0004-0000-1600-00002C000000}"/>
    <hyperlink ref="F289" r:id="rId46" xr:uid="{00000000-0004-0000-1600-00002D000000}"/>
    <hyperlink ref="F293" r:id="rId47" xr:uid="{00000000-0004-0000-1600-00002E000000}"/>
    <hyperlink ref="F296" r:id="rId48" xr:uid="{00000000-0004-0000-1600-00002F000000}"/>
    <hyperlink ref="F300" r:id="rId49" xr:uid="{00000000-0004-0000-1600-000030000000}"/>
    <hyperlink ref="F303" r:id="rId50" xr:uid="{00000000-0004-0000-1600-000031000000}"/>
    <hyperlink ref="F307" r:id="rId51" xr:uid="{00000000-0004-0000-1600-000032000000}"/>
    <hyperlink ref="F311" r:id="rId52" xr:uid="{00000000-0004-0000-1600-000033000000}"/>
    <hyperlink ref="F314" r:id="rId53" xr:uid="{00000000-0004-0000-1600-000034000000}"/>
    <hyperlink ref="F317" r:id="rId54" xr:uid="{00000000-0004-0000-1600-000035000000}"/>
    <hyperlink ref="F324" r:id="rId55" xr:uid="{00000000-0004-0000-1600-000036000000}"/>
    <hyperlink ref="F333" r:id="rId56" xr:uid="{00000000-0004-0000-1600-000037000000}"/>
    <hyperlink ref="F336" r:id="rId57" xr:uid="{00000000-0004-0000-1600-000038000000}"/>
    <hyperlink ref="F340" r:id="rId58" xr:uid="{00000000-0004-0000-1600-000039000000}"/>
    <hyperlink ref="F345" r:id="rId59" xr:uid="{00000000-0004-0000-1600-00003A000000}"/>
    <hyperlink ref="F350" r:id="rId60" xr:uid="{00000000-0004-0000-1600-00003B000000}"/>
    <hyperlink ref="F353" r:id="rId61" xr:uid="{00000000-0004-0000-1600-00003C000000}"/>
    <hyperlink ref="F359" r:id="rId62" xr:uid="{00000000-0004-0000-1600-00003D000000}"/>
    <hyperlink ref="F362" r:id="rId63" xr:uid="{00000000-0004-0000-1600-00003E000000}"/>
    <hyperlink ref="F368" r:id="rId64" xr:uid="{00000000-0004-0000-1600-00003F000000}"/>
    <hyperlink ref="F373" r:id="rId65" xr:uid="{00000000-0004-0000-1600-000040000000}"/>
    <hyperlink ref="F379" r:id="rId66" xr:uid="{00000000-0004-0000-1600-000041000000}"/>
    <hyperlink ref="F381" r:id="rId67" xr:uid="{00000000-0004-0000-1600-00004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6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BM457"/>
  <sheetViews>
    <sheetView showGridLines="0" topLeftCell="A442" workbookViewId="0">
      <selection activeCell="I455" activeCellId="93" sqref="J19 J20 E20:H20 I114 I117 I122 I125 I128 I135:I137 I139 I148 I154 I163 I165 I167 I170 I174 I177 I184 I188 I193 I198 I200 I202 I208 I213 I219 I221 I224 I227 I230 I234 I237 I241:I242 I246 I248 I250 I253 I259 I267 I271 I273 I275:I276 I278:I279 I281:I287 I289:I290 I293 I296 I299 I302 I306 I311 I314:I315 I318 I320 I325 I328 I330 I333:I334 I336:I338 I340:I342 I344 I348 I351 I353 I355 I362 I364 I366 I368 I371 I374 I378 I381 I386 I390 I393 I395 I397 I404 I406 I412 I417 I420 I425 I428 I433 I436 I442 I445 I447 I451 I453 I45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t="s">
        <v>6</v>
      </c>
      <c r="M2" s="294"/>
      <c r="N2" s="294"/>
      <c r="O2" s="294"/>
      <c r="P2" s="294"/>
      <c r="Q2" s="294"/>
      <c r="R2" s="294"/>
      <c r="S2" s="294"/>
      <c r="T2" s="294"/>
      <c r="U2" s="294"/>
      <c r="V2" s="294"/>
      <c r="AT2" s="4" t="s">
        <v>151</v>
      </c>
      <c r="AZ2" s="181" t="s">
        <v>182</v>
      </c>
      <c r="BA2" s="181" t="s">
        <v>183</v>
      </c>
      <c r="BB2" s="181" t="s">
        <v>184</v>
      </c>
      <c r="BC2" s="181" t="s">
        <v>2105</v>
      </c>
      <c r="BD2" s="181" t="s">
        <v>186</v>
      </c>
    </row>
    <row r="3" spans="2:56" ht="6.95" customHeight="1">
      <c r="B3" s="5"/>
      <c r="C3" s="6"/>
      <c r="D3" s="6"/>
      <c r="E3" s="6"/>
      <c r="F3" s="6"/>
      <c r="G3" s="6"/>
      <c r="H3" s="6"/>
      <c r="I3" s="6"/>
      <c r="J3" s="6"/>
      <c r="K3" s="6"/>
      <c r="L3" s="7"/>
      <c r="AT3" s="4" t="s">
        <v>77</v>
      </c>
      <c r="AZ3" s="181" t="s">
        <v>187</v>
      </c>
      <c r="BA3" s="181" t="s">
        <v>188</v>
      </c>
      <c r="BB3" s="181" t="s">
        <v>184</v>
      </c>
      <c r="BC3" s="181" t="s">
        <v>2106</v>
      </c>
      <c r="BD3" s="181" t="s">
        <v>186</v>
      </c>
    </row>
    <row r="4" spans="2:56" ht="24.95" customHeight="1">
      <c r="B4" s="7"/>
      <c r="D4" s="8" t="s">
        <v>190</v>
      </c>
      <c r="L4" s="7"/>
      <c r="M4" s="182" t="s">
        <v>11</v>
      </c>
      <c r="AT4" s="4" t="s">
        <v>4</v>
      </c>
      <c r="AZ4" s="181" t="s">
        <v>191</v>
      </c>
      <c r="BA4" s="181" t="s">
        <v>192</v>
      </c>
      <c r="BB4" s="181" t="s">
        <v>184</v>
      </c>
      <c r="BC4" s="181" t="s">
        <v>2106</v>
      </c>
      <c r="BD4" s="181" t="s">
        <v>186</v>
      </c>
    </row>
    <row r="5" spans="2:56" ht="6.95" customHeight="1">
      <c r="B5" s="7"/>
      <c r="L5" s="7"/>
      <c r="AZ5" s="181" t="s">
        <v>193</v>
      </c>
      <c r="BA5" s="181" t="s">
        <v>194</v>
      </c>
      <c r="BB5" s="181" t="s">
        <v>195</v>
      </c>
      <c r="BC5" s="181" t="s">
        <v>2107</v>
      </c>
      <c r="BD5" s="181" t="s">
        <v>186</v>
      </c>
    </row>
    <row r="6" spans="2:56" ht="12" customHeight="1">
      <c r="B6" s="7"/>
      <c r="D6" s="11" t="s">
        <v>17</v>
      </c>
      <c r="L6" s="7"/>
      <c r="AZ6" s="181" t="s">
        <v>197</v>
      </c>
      <c r="BA6" s="181" t="s">
        <v>2108</v>
      </c>
      <c r="BB6" s="181" t="s">
        <v>195</v>
      </c>
      <c r="BC6" s="181" t="s">
        <v>2109</v>
      </c>
      <c r="BD6" s="181" t="s">
        <v>186</v>
      </c>
    </row>
    <row r="7" spans="2:56" ht="16.5" customHeight="1">
      <c r="B7" s="7"/>
      <c r="E7" s="333" t="str">
        <f>'Rekapitulace stavby'!K6</f>
        <v>Rekonstrukce sociálního zařízení včetně rozvodů vody a kanalizace</v>
      </c>
      <c r="F7" s="334"/>
      <c r="G7" s="334"/>
      <c r="H7" s="334"/>
      <c r="L7" s="7"/>
      <c r="AZ7" s="181" t="s">
        <v>200</v>
      </c>
      <c r="BA7" s="181" t="s">
        <v>201</v>
      </c>
      <c r="BB7" s="181" t="s">
        <v>184</v>
      </c>
      <c r="BC7" s="181" t="s">
        <v>2110</v>
      </c>
      <c r="BD7" s="181" t="s">
        <v>186</v>
      </c>
    </row>
    <row r="8" spans="2:56" ht="12" customHeight="1">
      <c r="B8" s="7"/>
      <c r="D8" s="11" t="s">
        <v>203</v>
      </c>
      <c r="L8" s="7"/>
      <c r="AZ8" s="181" t="s">
        <v>204</v>
      </c>
      <c r="BA8" s="181" t="s">
        <v>205</v>
      </c>
      <c r="BB8" s="181" t="s">
        <v>184</v>
      </c>
      <c r="BC8" s="181" t="s">
        <v>2111</v>
      </c>
      <c r="BD8" s="181" t="s">
        <v>186</v>
      </c>
    </row>
    <row r="9" spans="2:56" s="1" customFormat="1" ht="16.5" customHeight="1">
      <c r="B9" s="14"/>
      <c r="E9" s="333" t="s">
        <v>2044</v>
      </c>
      <c r="F9" s="332"/>
      <c r="G9" s="332"/>
      <c r="H9" s="332"/>
      <c r="L9" s="14"/>
      <c r="AZ9" s="181" t="s">
        <v>208</v>
      </c>
      <c r="BA9" s="181" t="s">
        <v>209</v>
      </c>
      <c r="BB9" s="181" t="s">
        <v>184</v>
      </c>
      <c r="BC9" s="181" t="s">
        <v>2112</v>
      </c>
      <c r="BD9" s="181" t="s">
        <v>186</v>
      </c>
    </row>
    <row r="10" spans="2:56" s="1" customFormat="1" ht="12" customHeight="1">
      <c r="B10" s="14"/>
      <c r="D10" s="11" t="s">
        <v>211</v>
      </c>
      <c r="L10" s="14"/>
      <c r="AZ10" s="181" t="s">
        <v>212</v>
      </c>
      <c r="BA10" s="181" t="s">
        <v>213</v>
      </c>
      <c r="BB10" s="181" t="s">
        <v>184</v>
      </c>
      <c r="BC10" s="181" t="s">
        <v>2113</v>
      </c>
      <c r="BD10" s="181" t="s">
        <v>186</v>
      </c>
    </row>
    <row r="11" spans="2:56" s="1" customFormat="1" ht="16.5" customHeight="1">
      <c r="B11" s="14"/>
      <c r="E11" s="324" t="s">
        <v>2114</v>
      </c>
      <c r="F11" s="332"/>
      <c r="G11" s="332"/>
      <c r="H11" s="332"/>
      <c r="L11" s="14"/>
      <c r="AZ11" s="181" t="s">
        <v>216</v>
      </c>
      <c r="BA11" s="181" t="s">
        <v>217</v>
      </c>
      <c r="BB11" s="181" t="s">
        <v>195</v>
      </c>
      <c r="BC11" s="181" t="s">
        <v>2115</v>
      </c>
      <c r="BD11" s="181" t="s">
        <v>186</v>
      </c>
    </row>
    <row r="12" spans="2:56" s="1" customFormat="1">
      <c r="B12" s="14"/>
      <c r="L12" s="14"/>
      <c r="AZ12" s="181" t="s">
        <v>218</v>
      </c>
      <c r="BA12" s="181" t="s">
        <v>219</v>
      </c>
      <c r="BB12" s="181" t="s">
        <v>195</v>
      </c>
      <c r="BC12" s="181" t="s">
        <v>2107</v>
      </c>
      <c r="BD12" s="181" t="s">
        <v>186</v>
      </c>
    </row>
    <row r="13" spans="2:56" s="1" customFormat="1" ht="12" customHeight="1">
      <c r="B13" s="14"/>
      <c r="D13" s="11" t="s">
        <v>19</v>
      </c>
      <c r="F13" s="121" t="s">
        <v>3</v>
      </c>
      <c r="I13" s="11" t="s">
        <v>20</v>
      </c>
      <c r="J13" s="121" t="s">
        <v>3</v>
      </c>
      <c r="L13" s="14"/>
      <c r="AZ13" s="181" t="s">
        <v>221</v>
      </c>
      <c r="BA13" s="181" t="s">
        <v>222</v>
      </c>
      <c r="BB13" s="181" t="s">
        <v>195</v>
      </c>
      <c r="BC13" s="181" t="s">
        <v>2116</v>
      </c>
      <c r="BD13" s="181" t="s">
        <v>186</v>
      </c>
    </row>
    <row r="14" spans="2:56" s="1" customFormat="1" ht="12" customHeight="1">
      <c r="B14" s="14"/>
      <c r="D14" s="11" t="s">
        <v>21</v>
      </c>
      <c r="F14" s="121" t="s">
        <v>22</v>
      </c>
      <c r="I14" s="11" t="s">
        <v>23</v>
      </c>
      <c r="J14" s="17">
        <f>'Rekapitulace stavby'!AN8</f>
        <v>0</v>
      </c>
      <c r="L14" s="14"/>
      <c r="AZ14" s="181" t="s">
        <v>2117</v>
      </c>
      <c r="BA14" s="181" t="s">
        <v>2118</v>
      </c>
      <c r="BB14" s="181" t="s">
        <v>3</v>
      </c>
      <c r="BC14" s="181" t="s">
        <v>2119</v>
      </c>
      <c r="BD14" s="181" t="s">
        <v>77</v>
      </c>
    </row>
    <row r="15" spans="2:56" s="1" customFormat="1" ht="10.9" customHeight="1">
      <c r="B15" s="14"/>
      <c r="L15" s="14"/>
    </row>
    <row r="16" spans="2: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ROUND(J111,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ROUND((SUM(BE111:BE456)),  2)</f>
        <v>0</v>
      </c>
      <c r="I35" s="189">
        <v>0.21</v>
      </c>
      <c r="J35" s="174">
        <f>ROUND(((SUM(BE111:BE456))*I35),  2)</f>
        <v>0</v>
      </c>
      <c r="L35" s="14"/>
    </row>
    <row r="36" spans="2:12" s="1" customFormat="1" ht="14.45" customHeight="1">
      <c r="B36" s="14"/>
      <c r="E36" s="11" t="s">
        <v>40</v>
      </c>
      <c r="F36" s="174">
        <f>ROUND((SUM(BF111:BF456)),  2)</f>
        <v>0</v>
      </c>
      <c r="I36" s="189">
        <v>0.12</v>
      </c>
      <c r="J36" s="174">
        <f>ROUND(((SUM(BF111:BF456))*I36),  2)</f>
        <v>0</v>
      </c>
      <c r="L36" s="14"/>
    </row>
    <row r="37" spans="2:12" s="1" customFormat="1" ht="14.45" hidden="1" customHeight="1">
      <c r="B37" s="14"/>
      <c r="E37" s="11" t="s">
        <v>41</v>
      </c>
      <c r="F37" s="174">
        <f>ROUND((SUM(BG111:BG456)),  2)</f>
        <v>0</v>
      </c>
      <c r="I37" s="189">
        <v>0.21</v>
      </c>
      <c r="J37" s="174">
        <f>0</f>
        <v>0</v>
      </c>
      <c r="L37" s="14"/>
    </row>
    <row r="38" spans="2:12" s="1" customFormat="1" ht="14.45" hidden="1" customHeight="1">
      <c r="B38" s="14"/>
      <c r="E38" s="11" t="s">
        <v>42</v>
      </c>
      <c r="F38" s="174">
        <f>ROUND((SUM(BH111:BH456)),  2)</f>
        <v>0</v>
      </c>
      <c r="I38" s="189">
        <v>0.12</v>
      </c>
      <c r="J38" s="174">
        <f>0</f>
        <v>0</v>
      </c>
      <c r="L38" s="14"/>
    </row>
    <row r="39" spans="2:12" s="1" customFormat="1" ht="14.45" hidden="1" customHeight="1">
      <c r="B39" s="14"/>
      <c r="E39" s="11" t="s">
        <v>43</v>
      </c>
      <c r="F39" s="174">
        <f>ROUND((SUM(BI111:BI456)),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2044</v>
      </c>
      <c r="F52" s="332"/>
      <c r="G52" s="332"/>
      <c r="H52" s="332"/>
      <c r="L52" s="14"/>
    </row>
    <row r="53" spans="2:47" s="1" customFormat="1" ht="12" customHeight="1">
      <c r="B53" s="14"/>
      <c r="C53" s="11" t="s">
        <v>211</v>
      </c>
      <c r="L53" s="14"/>
    </row>
    <row r="54" spans="2:47" s="1" customFormat="1" ht="16.5" customHeight="1">
      <c r="B54" s="14"/>
      <c r="E54" s="324" t="str">
        <f>E11</f>
        <v>D2 - WC - návštěvníci</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J111</f>
        <v>0</v>
      </c>
      <c r="L63" s="14"/>
      <c r="AU63" s="4" t="s">
        <v>227</v>
      </c>
    </row>
    <row r="64" spans="2:47" s="201" customFormat="1" ht="24.95" customHeight="1">
      <c r="B64" s="200"/>
      <c r="D64" s="202" t="s">
        <v>228</v>
      </c>
      <c r="E64" s="203"/>
      <c r="F64" s="203"/>
      <c r="G64" s="203"/>
      <c r="H64" s="203"/>
      <c r="I64" s="203"/>
      <c r="J64" s="204">
        <f>J112</f>
        <v>0</v>
      </c>
      <c r="L64" s="200"/>
    </row>
    <row r="65" spans="2:12" s="171" customFormat="1" ht="19.899999999999999" customHeight="1">
      <c r="B65" s="205"/>
      <c r="D65" s="206" t="s">
        <v>229</v>
      </c>
      <c r="E65" s="207"/>
      <c r="F65" s="207"/>
      <c r="G65" s="207"/>
      <c r="H65" s="207"/>
      <c r="I65" s="207"/>
      <c r="J65" s="208">
        <f>J113</f>
        <v>0</v>
      </c>
      <c r="L65" s="205"/>
    </row>
    <row r="66" spans="2:12" s="171" customFormat="1" ht="19.899999999999999" customHeight="1">
      <c r="B66" s="205"/>
      <c r="D66" s="206" t="s">
        <v>230</v>
      </c>
      <c r="E66" s="207"/>
      <c r="F66" s="207"/>
      <c r="G66" s="207"/>
      <c r="H66" s="207"/>
      <c r="I66" s="207"/>
      <c r="J66" s="208">
        <f>J127</f>
        <v>0</v>
      </c>
      <c r="L66" s="205"/>
    </row>
    <row r="67" spans="2:12" s="171" customFormat="1" ht="19.899999999999999" customHeight="1">
      <c r="B67" s="205"/>
      <c r="D67" s="206" t="s">
        <v>231</v>
      </c>
      <c r="E67" s="207"/>
      <c r="F67" s="207"/>
      <c r="G67" s="207"/>
      <c r="H67" s="207"/>
      <c r="I67" s="207"/>
      <c r="J67" s="208">
        <f>J138</f>
        <v>0</v>
      </c>
      <c r="L67" s="205"/>
    </row>
    <row r="68" spans="2:12" s="171" customFormat="1" ht="19.899999999999999" customHeight="1">
      <c r="B68" s="205"/>
      <c r="D68" s="206" t="s">
        <v>232</v>
      </c>
      <c r="E68" s="207"/>
      <c r="F68" s="207"/>
      <c r="G68" s="207"/>
      <c r="H68" s="207"/>
      <c r="I68" s="207"/>
      <c r="J68" s="208">
        <f>J153</f>
        <v>0</v>
      </c>
      <c r="L68" s="205"/>
    </row>
    <row r="69" spans="2:12" s="171" customFormat="1" ht="19.899999999999999" customHeight="1">
      <c r="B69" s="205"/>
      <c r="D69" s="206" t="s">
        <v>233</v>
      </c>
      <c r="E69" s="207"/>
      <c r="F69" s="207"/>
      <c r="G69" s="207"/>
      <c r="H69" s="207"/>
      <c r="I69" s="207"/>
      <c r="J69" s="208">
        <f>J162</f>
        <v>0</v>
      </c>
      <c r="L69" s="205"/>
    </row>
    <row r="70" spans="2:12" s="201" customFormat="1" ht="24.95" customHeight="1">
      <c r="B70" s="200"/>
      <c r="D70" s="202" t="s">
        <v>234</v>
      </c>
      <c r="E70" s="203"/>
      <c r="F70" s="203"/>
      <c r="G70" s="203"/>
      <c r="H70" s="203"/>
      <c r="I70" s="203"/>
      <c r="J70" s="204">
        <f>J172</f>
        <v>0</v>
      </c>
      <c r="L70" s="200"/>
    </row>
    <row r="71" spans="2:12" s="171" customFormat="1" ht="19.899999999999999" customHeight="1">
      <c r="B71" s="205"/>
      <c r="D71" s="206" t="s">
        <v>1387</v>
      </c>
      <c r="E71" s="207"/>
      <c r="F71" s="207"/>
      <c r="G71" s="207"/>
      <c r="H71" s="207"/>
      <c r="I71" s="207"/>
      <c r="J71" s="208">
        <f>J173</f>
        <v>0</v>
      </c>
      <c r="L71" s="205"/>
    </row>
    <row r="72" spans="2:12" s="171" customFormat="1" ht="19.899999999999999" customHeight="1">
      <c r="B72" s="205"/>
      <c r="D72" s="206" t="s">
        <v>235</v>
      </c>
      <c r="E72" s="207"/>
      <c r="F72" s="207"/>
      <c r="G72" s="207"/>
      <c r="H72" s="207"/>
      <c r="I72" s="207"/>
      <c r="J72" s="208">
        <f>J191</f>
        <v>0</v>
      </c>
      <c r="L72" s="205"/>
    </row>
    <row r="73" spans="2:12" s="171" customFormat="1" ht="14.85" customHeight="1">
      <c r="B73" s="205"/>
      <c r="D73" s="206" t="s">
        <v>236</v>
      </c>
      <c r="E73" s="207"/>
      <c r="F73" s="207"/>
      <c r="G73" s="207"/>
      <c r="H73" s="207"/>
      <c r="I73" s="207"/>
      <c r="J73" s="208">
        <f>J192</f>
        <v>0</v>
      </c>
      <c r="L73" s="205"/>
    </row>
    <row r="74" spans="2:12" s="171" customFormat="1" ht="21.75" customHeight="1">
      <c r="B74" s="205"/>
      <c r="D74" s="206" t="s">
        <v>237</v>
      </c>
      <c r="E74" s="207"/>
      <c r="F74" s="207"/>
      <c r="G74" s="207"/>
      <c r="H74" s="207"/>
      <c r="I74" s="207"/>
      <c r="J74" s="208">
        <f>J212</f>
        <v>0</v>
      </c>
      <c r="L74" s="205"/>
    </row>
    <row r="75" spans="2:12" s="171" customFormat="1" ht="14.85" customHeight="1">
      <c r="B75" s="205"/>
      <c r="D75" s="206" t="s">
        <v>238</v>
      </c>
      <c r="E75" s="207"/>
      <c r="F75" s="207"/>
      <c r="G75" s="207"/>
      <c r="H75" s="207"/>
      <c r="I75" s="207"/>
      <c r="J75" s="208">
        <f>J229</f>
        <v>0</v>
      </c>
      <c r="L75" s="205"/>
    </row>
    <row r="76" spans="2:12" s="171" customFormat="1" ht="14.85" customHeight="1">
      <c r="B76" s="205"/>
      <c r="D76" s="206" t="s">
        <v>239</v>
      </c>
      <c r="E76" s="207"/>
      <c r="F76" s="207"/>
      <c r="G76" s="207"/>
      <c r="H76" s="207"/>
      <c r="I76" s="207"/>
      <c r="J76" s="208">
        <f>J236</f>
        <v>0</v>
      </c>
      <c r="L76" s="205"/>
    </row>
    <row r="77" spans="2:12" s="171" customFormat="1" ht="19.899999999999999" customHeight="1">
      <c r="B77" s="205"/>
      <c r="D77" s="206" t="s">
        <v>240</v>
      </c>
      <c r="E77" s="207"/>
      <c r="F77" s="207"/>
      <c r="G77" s="207"/>
      <c r="H77" s="207"/>
      <c r="I77" s="207"/>
      <c r="J77" s="208">
        <f>J252</f>
        <v>0</v>
      </c>
      <c r="L77" s="205"/>
    </row>
    <row r="78" spans="2:12" s="171" customFormat="1" ht="19.899999999999999" customHeight="1">
      <c r="B78" s="205"/>
      <c r="D78" s="206" t="s">
        <v>241</v>
      </c>
      <c r="E78" s="207"/>
      <c r="F78" s="207"/>
      <c r="G78" s="207"/>
      <c r="H78" s="207"/>
      <c r="I78" s="207"/>
      <c r="J78" s="208">
        <f>J258</f>
        <v>0</v>
      </c>
      <c r="L78" s="205"/>
    </row>
    <row r="79" spans="2:12" s="171" customFormat="1" ht="19.899999999999999" customHeight="1">
      <c r="B79" s="205"/>
      <c r="D79" s="206" t="s">
        <v>242</v>
      </c>
      <c r="E79" s="207"/>
      <c r="F79" s="207"/>
      <c r="G79" s="207"/>
      <c r="H79" s="207"/>
      <c r="I79" s="207"/>
      <c r="J79" s="208">
        <f>J266</f>
        <v>0</v>
      </c>
      <c r="L79" s="205"/>
    </row>
    <row r="80" spans="2:12" s="201" customFormat="1" ht="24.95" customHeight="1">
      <c r="B80" s="200"/>
      <c r="D80" s="202" t="s">
        <v>243</v>
      </c>
      <c r="E80" s="203"/>
      <c r="F80" s="203"/>
      <c r="G80" s="203"/>
      <c r="H80" s="203"/>
      <c r="I80" s="203"/>
      <c r="J80" s="204">
        <f>J269</f>
        <v>0</v>
      </c>
      <c r="L80" s="200"/>
    </row>
    <row r="81" spans="2:12" s="171" customFormat="1" ht="19.899999999999999" customHeight="1">
      <c r="B81" s="205"/>
      <c r="D81" s="206" t="s">
        <v>244</v>
      </c>
      <c r="E81" s="207"/>
      <c r="F81" s="207"/>
      <c r="G81" s="207"/>
      <c r="H81" s="207"/>
      <c r="I81" s="207"/>
      <c r="J81" s="208">
        <f>J270</f>
        <v>0</v>
      </c>
      <c r="L81" s="205"/>
    </row>
    <row r="82" spans="2:12" s="171" customFormat="1" ht="19.899999999999999" customHeight="1">
      <c r="B82" s="205"/>
      <c r="D82" s="206" t="s">
        <v>245</v>
      </c>
      <c r="E82" s="207"/>
      <c r="F82" s="207"/>
      <c r="G82" s="207"/>
      <c r="H82" s="207"/>
      <c r="I82" s="207"/>
      <c r="J82" s="208">
        <f>J295</f>
        <v>0</v>
      </c>
      <c r="L82" s="205"/>
    </row>
    <row r="83" spans="2:12" s="171" customFormat="1" ht="14.85" customHeight="1">
      <c r="B83" s="205"/>
      <c r="D83" s="206" t="s">
        <v>246</v>
      </c>
      <c r="E83" s="207"/>
      <c r="F83" s="207"/>
      <c r="G83" s="207"/>
      <c r="H83" s="207"/>
      <c r="I83" s="207"/>
      <c r="J83" s="208">
        <f>J298</f>
        <v>0</v>
      </c>
      <c r="L83" s="205"/>
    </row>
    <row r="84" spans="2:12" s="171" customFormat="1" ht="14.85" customHeight="1">
      <c r="B84" s="205"/>
      <c r="D84" s="206" t="s">
        <v>247</v>
      </c>
      <c r="E84" s="207"/>
      <c r="F84" s="207"/>
      <c r="G84" s="207"/>
      <c r="H84" s="207"/>
      <c r="I84" s="207"/>
      <c r="J84" s="208">
        <f>J319</f>
        <v>0</v>
      </c>
      <c r="L84" s="205"/>
    </row>
    <row r="85" spans="2:12" s="171" customFormat="1" ht="19.899999999999999" customHeight="1">
      <c r="B85" s="205"/>
      <c r="D85" s="206" t="s">
        <v>248</v>
      </c>
      <c r="E85" s="207"/>
      <c r="F85" s="207"/>
      <c r="G85" s="207"/>
      <c r="H85" s="207"/>
      <c r="I85" s="207"/>
      <c r="J85" s="208">
        <f>J327</f>
        <v>0</v>
      </c>
      <c r="L85" s="205"/>
    </row>
    <row r="86" spans="2:12" s="171" customFormat="1" ht="19.899999999999999" customHeight="1">
      <c r="B86" s="205"/>
      <c r="D86" s="206" t="s">
        <v>249</v>
      </c>
      <c r="E86" s="207"/>
      <c r="F86" s="207"/>
      <c r="G86" s="207"/>
      <c r="H86" s="207"/>
      <c r="I86" s="207"/>
      <c r="J86" s="208">
        <f>J343</f>
        <v>0</v>
      </c>
      <c r="L86" s="205"/>
    </row>
    <row r="87" spans="2:12" s="171" customFormat="1" ht="14.85" customHeight="1">
      <c r="B87" s="205"/>
      <c r="D87" s="206" t="s">
        <v>250</v>
      </c>
      <c r="E87" s="207"/>
      <c r="F87" s="207"/>
      <c r="G87" s="207"/>
      <c r="H87" s="207"/>
      <c r="I87" s="207"/>
      <c r="J87" s="208">
        <f>J370</f>
        <v>0</v>
      </c>
      <c r="L87" s="205"/>
    </row>
    <row r="88" spans="2:12" s="171" customFormat="1" ht="19.899999999999999" customHeight="1">
      <c r="B88" s="205"/>
      <c r="D88" s="206" t="s">
        <v>251</v>
      </c>
      <c r="E88" s="207"/>
      <c r="F88" s="207"/>
      <c r="G88" s="207"/>
      <c r="H88" s="207"/>
      <c r="I88" s="207"/>
      <c r="J88" s="208">
        <f>J389</f>
        <v>0</v>
      </c>
      <c r="L88" s="205"/>
    </row>
    <row r="89" spans="2:12" s="171" customFormat="1" ht="19.899999999999999" customHeight="1">
      <c r="B89" s="205"/>
      <c r="D89" s="206" t="s">
        <v>252</v>
      </c>
      <c r="E89" s="207"/>
      <c r="F89" s="207"/>
      <c r="G89" s="207"/>
      <c r="H89" s="207"/>
      <c r="I89" s="207"/>
      <c r="J89" s="208">
        <f>J435</f>
        <v>0</v>
      </c>
      <c r="L89" s="205"/>
    </row>
    <row r="90" spans="2:12" s="1" customFormat="1" ht="21.75" customHeight="1">
      <c r="B90" s="14"/>
      <c r="L90" s="14"/>
    </row>
    <row r="91" spans="2:12" s="1" customFormat="1" ht="6.95" customHeight="1">
      <c r="B91" s="15"/>
      <c r="C91" s="16"/>
      <c r="D91" s="16"/>
      <c r="E91" s="16"/>
      <c r="F91" s="16"/>
      <c r="G91" s="16"/>
      <c r="H91" s="16"/>
      <c r="I91" s="16"/>
      <c r="J91" s="16"/>
      <c r="K91" s="16"/>
      <c r="L91" s="14"/>
    </row>
    <row r="95" spans="2:12" s="1" customFormat="1" ht="6.95" customHeight="1">
      <c r="B95" s="132"/>
      <c r="C95" s="133"/>
      <c r="D95" s="133"/>
      <c r="E95" s="133"/>
      <c r="F95" s="133"/>
      <c r="G95" s="133"/>
      <c r="H95" s="133"/>
      <c r="I95" s="133"/>
      <c r="J95" s="133"/>
      <c r="K95" s="133"/>
      <c r="L95" s="14"/>
    </row>
    <row r="96" spans="2:12" s="1" customFormat="1" ht="24.95" customHeight="1">
      <c r="B96" s="14"/>
      <c r="C96" s="8" t="s">
        <v>253</v>
      </c>
      <c r="L96" s="14"/>
    </row>
    <row r="97" spans="2:63" s="1" customFormat="1" ht="6.95" customHeight="1">
      <c r="B97" s="14"/>
      <c r="L97" s="14"/>
    </row>
    <row r="98" spans="2:63" s="1" customFormat="1" ht="12" customHeight="1">
      <c r="B98" s="14"/>
      <c r="C98" s="11" t="s">
        <v>17</v>
      </c>
      <c r="L98" s="14"/>
    </row>
    <row r="99" spans="2:63" s="1" customFormat="1" ht="16.5" customHeight="1">
      <c r="B99" s="14"/>
      <c r="E99" s="333" t="str">
        <f>E7</f>
        <v>Rekonstrukce sociálního zařízení včetně rozvodů vody a kanalizace</v>
      </c>
      <c r="F99" s="334"/>
      <c r="G99" s="334"/>
      <c r="H99" s="334"/>
      <c r="L99" s="14"/>
    </row>
    <row r="100" spans="2:63" ht="12" customHeight="1">
      <c r="B100" s="7"/>
      <c r="C100" s="11" t="s">
        <v>203</v>
      </c>
      <c r="L100" s="7"/>
    </row>
    <row r="101" spans="2:63" s="1" customFormat="1" ht="16.5" customHeight="1">
      <c r="B101" s="14"/>
      <c r="E101" s="333" t="s">
        <v>2044</v>
      </c>
      <c r="F101" s="332"/>
      <c r="G101" s="332"/>
      <c r="H101" s="332"/>
      <c r="L101" s="14"/>
    </row>
    <row r="102" spans="2:63" s="1" customFormat="1" ht="12" customHeight="1">
      <c r="B102" s="14"/>
      <c r="C102" s="11" t="s">
        <v>211</v>
      </c>
      <c r="L102" s="14"/>
    </row>
    <row r="103" spans="2:63" s="1" customFormat="1" ht="16.5" customHeight="1">
      <c r="B103" s="14"/>
      <c r="E103" s="324" t="str">
        <f>E11</f>
        <v>D2 - WC - návštěvníci</v>
      </c>
      <c r="F103" s="332"/>
      <c r="G103" s="332"/>
      <c r="H103" s="332"/>
      <c r="L103" s="14"/>
    </row>
    <row r="104" spans="2:63" s="1" customFormat="1" ht="6.95" customHeight="1">
      <c r="B104" s="14"/>
      <c r="L104" s="14"/>
    </row>
    <row r="105" spans="2:63" s="1" customFormat="1" ht="12" customHeight="1">
      <c r="B105" s="14"/>
      <c r="C105" s="11" t="s">
        <v>21</v>
      </c>
      <c r="F105" s="121" t="str">
        <f>F14</f>
        <v xml:space="preserve"> </v>
      </c>
      <c r="I105" s="11" t="s">
        <v>23</v>
      </c>
      <c r="J105" s="17">
        <f>IF(J14="","",J14)</f>
        <v>0</v>
      </c>
      <c r="L105" s="14"/>
    </row>
    <row r="106" spans="2:63" s="1" customFormat="1" ht="6.95" customHeight="1">
      <c r="B106" s="14"/>
      <c r="L106" s="14"/>
    </row>
    <row r="107" spans="2:63" s="1" customFormat="1" ht="15.2" customHeight="1">
      <c r="B107" s="14"/>
      <c r="C107" s="11" t="s">
        <v>24</v>
      </c>
      <c r="F107" s="121" t="str">
        <f>E17</f>
        <v xml:space="preserve"> </v>
      </c>
      <c r="I107" s="11" t="s">
        <v>29</v>
      </c>
      <c r="J107" s="196" t="str">
        <f>E23</f>
        <v xml:space="preserve"> </v>
      </c>
      <c r="L107" s="14"/>
    </row>
    <row r="108" spans="2:63" s="1" customFormat="1" ht="15.2" customHeight="1">
      <c r="B108" s="14"/>
      <c r="C108" s="11" t="s">
        <v>27</v>
      </c>
      <c r="F108" s="121" t="str">
        <f>IF(E20="","",E20)</f>
        <v>Vyplň údaj</v>
      </c>
      <c r="I108" s="11" t="s">
        <v>31</v>
      </c>
      <c r="J108" s="196" t="str">
        <f>E26</f>
        <v xml:space="preserve"> </v>
      </c>
      <c r="L108" s="14"/>
    </row>
    <row r="109" spans="2:63" s="1" customFormat="1" ht="10.35" customHeight="1">
      <c r="B109" s="14"/>
      <c r="L109" s="14"/>
    </row>
    <row r="110" spans="2:63" s="2" customFormat="1" ht="29.25" customHeight="1">
      <c r="B110" s="18"/>
      <c r="C110" s="19" t="s">
        <v>254</v>
      </c>
      <c r="D110" s="20" t="s">
        <v>53</v>
      </c>
      <c r="E110" s="20" t="s">
        <v>49</v>
      </c>
      <c r="F110" s="20" t="s">
        <v>50</v>
      </c>
      <c r="G110" s="20" t="s">
        <v>255</v>
      </c>
      <c r="H110" s="20" t="s">
        <v>256</v>
      </c>
      <c r="I110" s="20" t="s">
        <v>257</v>
      </c>
      <c r="J110" s="20" t="s">
        <v>226</v>
      </c>
      <c r="K110" s="21" t="s">
        <v>258</v>
      </c>
      <c r="L110" s="18"/>
      <c r="M110" s="145" t="s">
        <v>3</v>
      </c>
      <c r="N110" s="146" t="s">
        <v>38</v>
      </c>
      <c r="O110" s="146" t="s">
        <v>259</v>
      </c>
      <c r="P110" s="146" t="s">
        <v>260</v>
      </c>
      <c r="Q110" s="146" t="s">
        <v>261</v>
      </c>
      <c r="R110" s="146" t="s">
        <v>262</v>
      </c>
      <c r="S110" s="146" t="s">
        <v>263</v>
      </c>
      <c r="T110" s="147" t="s">
        <v>264</v>
      </c>
    </row>
    <row r="111" spans="2:63" s="1" customFormat="1" ht="22.9" customHeight="1">
      <c r="B111" s="14"/>
      <c r="C111" s="151" t="s">
        <v>265</v>
      </c>
      <c r="J111" s="209">
        <f>BK111</f>
        <v>0</v>
      </c>
      <c r="L111" s="14"/>
      <c r="M111" s="148"/>
      <c r="N111" s="140"/>
      <c r="O111" s="140"/>
      <c r="P111" s="210">
        <f>P112+P172+P269</f>
        <v>0</v>
      </c>
      <c r="Q111" s="140"/>
      <c r="R111" s="210">
        <f>R112+R172+R269</f>
        <v>9.955689867696</v>
      </c>
      <c r="S111" s="140"/>
      <c r="T111" s="211">
        <f>T112+T172+T269</f>
        <v>19.904095300000002</v>
      </c>
      <c r="AT111" s="4" t="s">
        <v>67</v>
      </c>
      <c r="AU111" s="4" t="s">
        <v>227</v>
      </c>
      <c r="BK111" s="212">
        <f>BK112+BK172+BK269</f>
        <v>0</v>
      </c>
    </row>
    <row r="112" spans="2:63" s="214" customFormat="1" ht="25.9" customHeight="1">
      <c r="B112" s="213"/>
      <c r="D112" s="215" t="s">
        <v>67</v>
      </c>
      <c r="E112" s="216" t="s">
        <v>266</v>
      </c>
      <c r="F112" s="216" t="s">
        <v>267</v>
      </c>
      <c r="J112" s="217">
        <f>BK112</f>
        <v>0</v>
      </c>
      <c r="L112" s="213"/>
      <c r="M112" s="218"/>
      <c r="P112" s="219">
        <f>P113+P127+P138+P153+P162</f>
        <v>0</v>
      </c>
      <c r="R112" s="219">
        <f>R113+R127+R138+R153+R162</f>
        <v>1.1637872000000001E-4</v>
      </c>
      <c r="T112" s="220">
        <f>T113+T127+T138+T153+T162</f>
        <v>19.902273000000001</v>
      </c>
      <c r="AR112" s="215" t="s">
        <v>75</v>
      </c>
      <c r="AT112" s="221" t="s">
        <v>67</v>
      </c>
      <c r="AU112" s="221" t="s">
        <v>68</v>
      </c>
      <c r="AY112" s="215" t="s">
        <v>268</v>
      </c>
      <c r="BK112" s="222">
        <f>BK113+BK127+BK138+BK153+BK162</f>
        <v>0</v>
      </c>
    </row>
    <row r="113" spans="2:65" s="214" customFormat="1" ht="22.9" customHeight="1">
      <c r="B113" s="213"/>
      <c r="D113" s="215" t="s">
        <v>67</v>
      </c>
      <c r="E113" s="223" t="s">
        <v>269</v>
      </c>
      <c r="F113" s="223" t="s">
        <v>270</v>
      </c>
      <c r="J113" s="224">
        <f>BK113</f>
        <v>0</v>
      </c>
      <c r="L113" s="213"/>
      <c r="M113" s="218"/>
      <c r="P113" s="219">
        <f>SUM(P114:P126)</f>
        <v>0</v>
      </c>
      <c r="R113" s="219">
        <f>SUM(R114:R126)</f>
        <v>1.1637872000000001E-4</v>
      </c>
      <c r="T113" s="220">
        <f>SUM(T114:T126)</f>
        <v>1.2375710000000002</v>
      </c>
      <c r="AR113" s="215" t="s">
        <v>75</v>
      </c>
      <c r="AT113" s="221" t="s">
        <v>67</v>
      </c>
      <c r="AU113" s="221" t="s">
        <v>75</v>
      </c>
      <c r="AY113" s="215" t="s">
        <v>268</v>
      </c>
      <c r="BK113" s="222">
        <f>SUM(BK114:BK126)</f>
        <v>0</v>
      </c>
    </row>
    <row r="114" spans="2:65" s="1" customFormat="1" ht="44.25" customHeight="1">
      <c r="B114" s="14"/>
      <c r="C114" s="225" t="s">
        <v>75</v>
      </c>
      <c r="D114" s="225" t="s">
        <v>271</v>
      </c>
      <c r="E114" s="226" t="s">
        <v>272</v>
      </c>
      <c r="F114" s="227" t="s">
        <v>273</v>
      </c>
      <c r="G114" s="228" t="s">
        <v>184</v>
      </c>
      <c r="H114" s="229">
        <v>24.085000000000001</v>
      </c>
      <c r="I114" s="22"/>
      <c r="J114" s="231">
        <f>ROUND(I114*H114,2)</f>
        <v>0</v>
      </c>
      <c r="K114" s="227" t="s">
        <v>274</v>
      </c>
      <c r="L114" s="14"/>
      <c r="M114" s="232" t="s">
        <v>3</v>
      </c>
      <c r="N114" s="233" t="s">
        <v>39</v>
      </c>
      <c r="P114" s="234">
        <f>O114*H114</f>
        <v>0</v>
      </c>
      <c r="Q114" s="234">
        <v>0</v>
      </c>
      <c r="R114" s="234">
        <f>Q114*H114</f>
        <v>0</v>
      </c>
      <c r="S114" s="234">
        <v>3.5000000000000003E-2</v>
      </c>
      <c r="T114" s="235">
        <f>S114*H114</f>
        <v>0.84297500000000014</v>
      </c>
      <c r="AR114" s="236" t="s">
        <v>275</v>
      </c>
      <c r="AT114" s="236" t="s">
        <v>271</v>
      </c>
      <c r="AU114" s="236" t="s">
        <v>77</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275</v>
      </c>
      <c r="BM114" s="236" t="s">
        <v>276</v>
      </c>
    </row>
    <row r="115" spans="2:65" s="1" customFormat="1">
      <c r="B115" s="14"/>
      <c r="D115" s="238" t="s">
        <v>277</v>
      </c>
      <c r="F115" s="239" t="s">
        <v>278</v>
      </c>
      <c r="L115" s="14"/>
      <c r="M115" s="240"/>
      <c r="T115" s="142"/>
      <c r="AT115" s="4" t="s">
        <v>277</v>
      </c>
      <c r="AU115" s="4" t="s">
        <v>77</v>
      </c>
    </row>
    <row r="116" spans="2:65" s="242" customFormat="1">
      <c r="B116" s="241"/>
      <c r="D116" s="243" t="s">
        <v>279</v>
      </c>
      <c r="E116" s="244" t="s">
        <v>3</v>
      </c>
      <c r="F116" s="245" t="s">
        <v>182</v>
      </c>
      <c r="H116" s="246">
        <v>24.085000000000001</v>
      </c>
      <c r="L116" s="241"/>
      <c r="M116" s="247"/>
      <c r="T116" s="248"/>
      <c r="AT116" s="244" t="s">
        <v>279</v>
      </c>
      <c r="AU116" s="244" t="s">
        <v>77</v>
      </c>
      <c r="AV116" s="242" t="s">
        <v>77</v>
      </c>
      <c r="AW116" s="242" t="s">
        <v>30</v>
      </c>
      <c r="AX116" s="242" t="s">
        <v>75</v>
      </c>
      <c r="AY116" s="244" t="s">
        <v>268</v>
      </c>
    </row>
    <row r="117" spans="2:65" s="1" customFormat="1" ht="24.2" customHeight="1">
      <c r="B117" s="14"/>
      <c r="C117" s="225" t="s">
        <v>77</v>
      </c>
      <c r="D117" s="225" t="s">
        <v>271</v>
      </c>
      <c r="E117" s="226" t="s">
        <v>1389</v>
      </c>
      <c r="F117" s="227" t="s">
        <v>1390</v>
      </c>
      <c r="G117" s="228" t="s">
        <v>379</v>
      </c>
      <c r="H117" s="229">
        <v>43.844000000000001</v>
      </c>
      <c r="I117" s="22"/>
      <c r="J117" s="231">
        <f>ROUND(I117*H117,2)</f>
        <v>0</v>
      </c>
      <c r="K117" s="227" t="s">
        <v>274</v>
      </c>
      <c r="L117" s="14"/>
      <c r="M117" s="232" t="s">
        <v>3</v>
      </c>
      <c r="N117" s="233" t="s">
        <v>39</v>
      </c>
      <c r="P117" s="234">
        <f>O117*H117</f>
        <v>0</v>
      </c>
      <c r="Q117" s="234">
        <v>0</v>
      </c>
      <c r="R117" s="234">
        <f>Q117*H117</f>
        <v>0</v>
      </c>
      <c r="S117" s="234">
        <v>8.9999999999999993E-3</v>
      </c>
      <c r="T117" s="235">
        <f>S117*H117</f>
        <v>0.394596</v>
      </c>
      <c r="AR117" s="236" t="s">
        <v>275</v>
      </c>
      <c r="AT117" s="236" t="s">
        <v>271</v>
      </c>
      <c r="AU117" s="236" t="s">
        <v>77</v>
      </c>
      <c r="AY117" s="4" t="s">
        <v>268</v>
      </c>
      <c r="BE117" s="237">
        <f>IF(N117="základní",J117,0)</f>
        <v>0</v>
      </c>
      <c r="BF117" s="237">
        <f>IF(N117="snížená",J117,0)</f>
        <v>0</v>
      </c>
      <c r="BG117" s="237">
        <f>IF(N117="zákl. přenesená",J117,0)</f>
        <v>0</v>
      </c>
      <c r="BH117" s="237">
        <f>IF(N117="sníž. přenesená",J117,0)</f>
        <v>0</v>
      </c>
      <c r="BI117" s="237">
        <f>IF(N117="nulová",J117,0)</f>
        <v>0</v>
      </c>
      <c r="BJ117" s="4" t="s">
        <v>75</v>
      </c>
      <c r="BK117" s="237">
        <f>ROUND(I117*H117,2)</f>
        <v>0</v>
      </c>
      <c r="BL117" s="4" t="s">
        <v>275</v>
      </c>
      <c r="BM117" s="236" t="s">
        <v>2120</v>
      </c>
    </row>
    <row r="118" spans="2:65" s="1" customFormat="1">
      <c r="B118" s="14"/>
      <c r="D118" s="238" t="s">
        <v>277</v>
      </c>
      <c r="F118" s="239" t="s">
        <v>1392</v>
      </c>
      <c r="L118" s="14"/>
      <c r="M118" s="240"/>
      <c r="T118" s="142"/>
      <c r="AT118" s="4" t="s">
        <v>277</v>
      </c>
      <c r="AU118" s="4" t="s">
        <v>77</v>
      </c>
    </row>
    <row r="119" spans="2:65" s="242" customFormat="1" ht="22.5">
      <c r="B119" s="241"/>
      <c r="D119" s="243" t="s">
        <v>279</v>
      </c>
      <c r="E119" s="244" t="s">
        <v>3</v>
      </c>
      <c r="F119" s="245" t="s">
        <v>2121</v>
      </c>
      <c r="H119" s="246">
        <v>46.844000000000001</v>
      </c>
      <c r="L119" s="241"/>
      <c r="M119" s="247"/>
      <c r="T119" s="248"/>
      <c r="AT119" s="244" t="s">
        <v>279</v>
      </c>
      <c r="AU119" s="244" t="s">
        <v>77</v>
      </c>
      <c r="AV119" s="242" t="s">
        <v>77</v>
      </c>
      <c r="AW119" s="242" t="s">
        <v>30</v>
      </c>
      <c r="AX119" s="242" t="s">
        <v>68</v>
      </c>
      <c r="AY119" s="244" t="s">
        <v>268</v>
      </c>
    </row>
    <row r="120" spans="2:65" s="242" customFormat="1">
      <c r="B120" s="241"/>
      <c r="D120" s="243" t="s">
        <v>279</v>
      </c>
      <c r="E120" s="244" t="s">
        <v>3</v>
      </c>
      <c r="F120" s="245" t="s">
        <v>2122</v>
      </c>
      <c r="H120" s="246">
        <v>-3</v>
      </c>
      <c r="L120" s="241"/>
      <c r="M120" s="247"/>
      <c r="T120" s="248"/>
      <c r="AT120" s="244" t="s">
        <v>279</v>
      </c>
      <c r="AU120" s="244" t="s">
        <v>77</v>
      </c>
      <c r="AV120" s="242" t="s">
        <v>77</v>
      </c>
      <c r="AW120" s="242" t="s">
        <v>30</v>
      </c>
      <c r="AX120" s="242" t="s">
        <v>68</v>
      </c>
      <c r="AY120" s="244" t="s">
        <v>268</v>
      </c>
    </row>
    <row r="121" spans="2:65" s="250" customFormat="1">
      <c r="B121" s="249"/>
      <c r="D121" s="243" t="s">
        <v>279</v>
      </c>
      <c r="E121" s="251" t="s">
        <v>3</v>
      </c>
      <c r="F121" s="252" t="s">
        <v>298</v>
      </c>
      <c r="H121" s="253">
        <v>43.844000000000001</v>
      </c>
      <c r="L121" s="249"/>
      <c r="M121" s="254"/>
      <c r="T121" s="255"/>
      <c r="AT121" s="251" t="s">
        <v>279</v>
      </c>
      <c r="AU121" s="251" t="s">
        <v>77</v>
      </c>
      <c r="AV121" s="250" t="s">
        <v>275</v>
      </c>
      <c r="AW121" s="250" t="s">
        <v>30</v>
      </c>
      <c r="AX121" s="250" t="s">
        <v>75</v>
      </c>
      <c r="AY121" s="251" t="s">
        <v>268</v>
      </c>
    </row>
    <row r="122" spans="2:65" s="1" customFormat="1" ht="21.75" customHeight="1">
      <c r="B122" s="14"/>
      <c r="C122" s="225" t="s">
        <v>186</v>
      </c>
      <c r="D122" s="225" t="s">
        <v>271</v>
      </c>
      <c r="E122" s="226" t="s">
        <v>280</v>
      </c>
      <c r="F122" s="227" t="s">
        <v>281</v>
      </c>
      <c r="G122" s="228" t="s">
        <v>184</v>
      </c>
      <c r="H122" s="229">
        <v>24.085000000000001</v>
      </c>
      <c r="I122" s="22"/>
      <c r="J122" s="231">
        <f>ROUND(I122*H122,2)</f>
        <v>0</v>
      </c>
      <c r="K122" s="227" t="s">
        <v>274</v>
      </c>
      <c r="L122" s="14"/>
      <c r="M122" s="232" t="s">
        <v>3</v>
      </c>
      <c r="N122" s="233" t="s">
        <v>39</v>
      </c>
      <c r="P122" s="234">
        <f>O122*H122</f>
        <v>0</v>
      </c>
      <c r="Q122" s="234">
        <v>3.472E-6</v>
      </c>
      <c r="R122" s="234">
        <f>Q122*H122</f>
        <v>8.3623120000000004E-5</v>
      </c>
      <c r="S122" s="234">
        <v>0</v>
      </c>
      <c r="T122" s="235">
        <f>S122*H122</f>
        <v>0</v>
      </c>
      <c r="AR122" s="236" t="s">
        <v>275</v>
      </c>
      <c r="AT122" s="236" t="s">
        <v>271</v>
      </c>
      <c r="AU122" s="236" t="s">
        <v>77</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275</v>
      </c>
      <c r="BM122" s="236" t="s">
        <v>282</v>
      </c>
    </row>
    <row r="123" spans="2:65" s="1" customFormat="1">
      <c r="B123" s="14"/>
      <c r="D123" s="238" t="s">
        <v>277</v>
      </c>
      <c r="F123" s="239" t="s">
        <v>283</v>
      </c>
      <c r="L123" s="14"/>
      <c r="M123" s="240"/>
      <c r="T123" s="142"/>
      <c r="AT123" s="4" t="s">
        <v>277</v>
      </c>
      <c r="AU123" s="4" t="s">
        <v>77</v>
      </c>
    </row>
    <row r="124" spans="2:65" s="242" customFormat="1">
      <c r="B124" s="241"/>
      <c r="D124" s="243" t="s">
        <v>279</v>
      </c>
      <c r="E124" s="244" t="s">
        <v>3</v>
      </c>
      <c r="F124" s="245" t="s">
        <v>182</v>
      </c>
      <c r="H124" s="246">
        <v>24.085000000000001</v>
      </c>
      <c r="L124" s="241"/>
      <c r="M124" s="247"/>
      <c r="T124" s="248"/>
      <c r="AT124" s="244" t="s">
        <v>279</v>
      </c>
      <c r="AU124" s="244" t="s">
        <v>77</v>
      </c>
      <c r="AV124" s="242" t="s">
        <v>77</v>
      </c>
      <c r="AW124" s="242" t="s">
        <v>30</v>
      </c>
      <c r="AX124" s="242" t="s">
        <v>75</v>
      </c>
      <c r="AY124" s="244" t="s">
        <v>268</v>
      </c>
    </row>
    <row r="125" spans="2:65" s="1" customFormat="1" ht="24.2" customHeight="1">
      <c r="B125" s="14"/>
      <c r="C125" s="225" t="s">
        <v>275</v>
      </c>
      <c r="D125" s="225" t="s">
        <v>271</v>
      </c>
      <c r="E125" s="226" t="s">
        <v>284</v>
      </c>
      <c r="F125" s="227" t="s">
        <v>285</v>
      </c>
      <c r="G125" s="228" t="s">
        <v>184</v>
      </c>
      <c r="H125" s="229">
        <v>24.085000000000001</v>
      </c>
      <c r="I125" s="22"/>
      <c r="J125" s="231">
        <f>ROUND(I125*H125,2)</f>
        <v>0</v>
      </c>
      <c r="K125" s="227" t="s">
        <v>274</v>
      </c>
      <c r="L125" s="14"/>
      <c r="M125" s="232" t="s">
        <v>3</v>
      </c>
      <c r="N125" s="233" t="s">
        <v>39</v>
      </c>
      <c r="P125" s="234">
        <f>O125*H125</f>
        <v>0</v>
      </c>
      <c r="Q125" s="234">
        <v>1.3599999999999999E-6</v>
      </c>
      <c r="R125" s="234">
        <f>Q125*H125</f>
        <v>3.2755600000000002E-5</v>
      </c>
      <c r="S125" s="234">
        <v>0</v>
      </c>
      <c r="T125" s="235">
        <f>S125*H125</f>
        <v>0</v>
      </c>
      <c r="AR125" s="236" t="s">
        <v>275</v>
      </c>
      <c r="AT125" s="236" t="s">
        <v>271</v>
      </c>
      <c r="AU125" s="236" t="s">
        <v>77</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275</v>
      </c>
      <c r="BM125" s="236" t="s">
        <v>286</v>
      </c>
    </row>
    <row r="126" spans="2:65" s="1" customFormat="1">
      <c r="B126" s="14"/>
      <c r="D126" s="238" t="s">
        <v>277</v>
      </c>
      <c r="F126" s="239" t="s">
        <v>287</v>
      </c>
      <c r="L126" s="14"/>
      <c r="M126" s="240"/>
      <c r="T126" s="142"/>
      <c r="AT126" s="4" t="s">
        <v>277</v>
      </c>
      <c r="AU126" s="4" t="s">
        <v>77</v>
      </c>
    </row>
    <row r="127" spans="2:65" s="214" customFormat="1" ht="22.9" customHeight="1">
      <c r="B127" s="213"/>
      <c r="D127" s="215" t="s">
        <v>67</v>
      </c>
      <c r="E127" s="223" t="s">
        <v>288</v>
      </c>
      <c r="F127" s="223" t="s">
        <v>289</v>
      </c>
      <c r="J127" s="224">
        <f>BK127</f>
        <v>0</v>
      </c>
      <c r="L127" s="213"/>
      <c r="M127" s="218"/>
      <c r="P127" s="219">
        <f>SUM(P128:P137)</f>
        <v>0</v>
      </c>
      <c r="R127" s="219">
        <f>SUM(R128:R137)</f>
        <v>0</v>
      </c>
      <c r="T127" s="220">
        <f>SUM(T128:T137)</f>
        <v>0.59138000000000002</v>
      </c>
      <c r="AR127" s="215" t="s">
        <v>75</v>
      </c>
      <c r="AT127" s="221" t="s">
        <v>67</v>
      </c>
      <c r="AU127" s="221" t="s">
        <v>75</v>
      </c>
      <c r="AY127" s="215" t="s">
        <v>268</v>
      </c>
      <c r="BK127" s="222">
        <f>SUM(BK128:BK137)</f>
        <v>0</v>
      </c>
    </row>
    <row r="128" spans="2:65" s="1" customFormat="1" ht="37.9" customHeight="1">
      <c r="B128" s="14"/>
      <c r="C128" s="225" t="s">
        <v>299</v>
      </c>
      <c r="D128" s="225" t="s">
        <v>271</v>
      </c>
      <c r="E128" s="226" t="s">
        <v>290</v>
      </c>
      <c r="F128" s="227" t="s">
        <v>291</v>
      </c>
      <c r="G128" s="228" t="s">
        <v>184</v>
      </c>
      <c r="H128" s="229">
        <v>7.2549999999999999</v>
      </c>
      <c r="I128" s="22"/>
      <c r="J128" s="231">
        <f>ROUND(I128*H128,2)</f>
        <v>0</v>
      </c>
      <c r="K128" s="227" t="s">
        <v>274</v>
      </c>
      <c r="L128" s="14"/>
      <c r="M128" s="232" t="s">
        <v>3</v>
      </c>
      <c r="N128" s="233" t="s">
        <v>39</v>
      </c>
      <c r="P128" s="234">
        <f>O128*H128</f>
        <v>0</v>
      </c>
      <c r="Q128" s="234">
        <v>0</v>
      </c>
      <c r="R128" s="234">
        <f>Q128*H128</f>
        <v>0</v>
      </c>
      <c r="S128" s="234">
        <v>7.5999999999999998E-2</v>
      </c>
      <c r="T128" s="235">
        <f>S128*H128</f>
        <v>0.55137999999999998</v>
      </c>
      <c r="AR128" s="236" t="s">
        <v>292</v>
      </c>
      <c r="AT128" s="236" t="s">
        <v>271</v>
      </c>
      <c r="AU128" s="236" t="s">
        <v>77</v>
      </c>
      <c r="AY128" s="4" t="s">
        <v>268</v>
      </c>
      <c r="BE128" s="237">
        <f>IF(N128="základní",J128,0)</f>
        <v>0</v>
      </c>
      <c r="BF128" s="237">
        <f>IF(N128="snížená",J128,0)</f>
        <v>0</v>
      </c>
      <c r="BG128" s="237">
        <f>IF(N128="zákl. přenesená",J128,0)</f>
        <v>0</v>
      </c>
      <c r="BH128" s="237">
        <f>IF(N128="sníž. přenesená",J128,0)</f>
        <v>0</v>
      </c>
      <c r="BI128" s="237">
        <f>IF(N128="nulová",J128,0)</f>
        <v>0</v>
      </c>
      <c r="BJ128" s="4" t="s">
        <v>75</v>
      </c>
      <c r="BK128" s="237">
        <f>ROUND(I128*H128,2)</f>
        <v>0</v>
      </c>
      <c r="BL128" s="4" t="s">
        <v>292</v>
      </c>
      <c r="BM128" s="236" t="s">
        <v>293</v>
      </c>
    </row>
    <row r="129" spans="2:65" s="1" customFormat="1">
      <c r="B129" s="14"/>
      <c r="D129" s="238" t="s">
        <v>277</v>
      </c>
      <c r="F129" s="239" t="s">
        <v>294</v>
      </c>
      <c r="L129" s="14"/>
      <c r="M129" s="240"/>
      <c r="T129" s="142"/>
      <c r="AT129" s="4" t="s">
        <v>277</v>
      </c>
      <c r="AU129" s="4" t="s">
        <v>77</v>
      </c>
    </row>
    <row r="130" spans="2:65" s="242" customFormat="1">
      <c r="B130" s="241"/>
      <c r="D130" s="243" t="s">
        <v>279</v>
      </c>
      <c r="E130" s="244" t="s">
        <v>3</v>
      </c>
      <c r="F130" s="245" t="s">
        <v>2123</v>
      </c>
      <c r="H130" s="246">
        <v>2.298</v>
      </c>
      <c r="L130" s="241"/>
      <c r="M130" s="247"/>
      <c r="T130" s="248"/>
      <c r="AT130" s="244" t="s">
        <v>279</v>
      </c>
      <c r="AU130" s="244" t="s">
        <v>77</v>
      </c>
      <c r="AV130" s="242" t="s">
        <v>77</v>
      </c>
      <c r="AW130" s="242" t="s">
        <v>30</v>
      </c>
      <c r="AX130" s="242" t="s">
        <v>68</v>
      </c>
      <c r="AY130" s="244" t="s">
        <v>268</v>
      </c>
    </row>
    <row r="131" spans="2:65" s="242" customFormat="1">
      <c r="B131" s="241"/>
      <c r="D131" s="243" t="s">
        <v>279</v>
      </c>
      <c r="E131" s="244" t="s">
        <v>3</v>
      </c>
      <c r="F131" s="245" t="s">
        <v>2124</v>
      </c>
      <c r="H131" s="246">
        <v>1.552</v>
      </c>
      <c r="L131" s="241"/>
      <c r="M131" s="247"/>
      <c r="T131" s="248"/>
      <c r="AT131" s="244" t="s">
        <v>279</v>
      </c>
      <c r="AU131" s="244" t="s">
        <v>77</v>
      </c>
      <c r="AV131" s="242" t="s">
        <v>77</v>
      </c>
      <c r="AW131" s="242" t="s">
        <v>30</v>
      </c>
      <c r="AX131" s="242" t="s">
        <v>68</v>
      </c>
      <c r="AY131" s="244" t="s">
        <v>268</v>
      </c>
    </row>
    <row r="132" spans="2:65" s="242" customFormat="1">
      <c r="B132" s="241"/>
      <c r="D132" s="243" t="s">
        <v>279</v>
      </c>
      <c r="E132" s="244" t="s">
        <v>3</v>
      </c>
      <c r="F132" s="245" t="s">
        <v>2125</v>
      </c>
      <c r="H132" s="246">
        <v>2.2599999999999998</v>
      </c>
      <c r="L132" s="241"/>
      <c r="M132" s="247"/>
      <c r="T132" s="248"/>
      <c r="AT132" s="244" t="s">
        <v>279</v>
      </c>
      <c r="AU132" s="244" t="s">
        <v>77</v>
      </c>
      <c r="AV132" s="242" t="s">
        <v>77</v>
      </c>
      <c r="AW132" s="242" t="s">
        <v>30</v>
      </c>
      <c r="AX132" s="242" t="s">
        <v>68</v>
      </c>
      <c r="AY132" s="244" t="s">
        <v>268</v>
      </c>
    </row>
    <row r="133" spans="2:65" s="242" customFormat="1">
      <c r="B133" s="241"/>
      <c r="D133" s="243" t="s">
        <v>279</v>
      </c>
      <c r="E133" s="244" t="s">
        <v>3</v>
      </c>
      <c r="F133" s="245" t="s">
        <v>2126</v>
      </c>
      <c r="H133" s="246">
        <v>1.145</v>
      </c>
      <c r="L133" s="241"/>
      <c r="M133" s="247"/>
      <c r="T133" s="248"/>
      <c r="AT133" s="244" t="s">
        <v>279</v>
      </c>
      <c r="AU133" s="244" t="s">
        <v>77</v>
      </c>
      <c r="AV133" s="242" t="s">
        <v>77</v>
      </c>
      <c r="AW133" s="242" t="s">
        <v>30</v>
      </c>
      <c r="AX133" s="242" t="s">
        <v>68</v>
      </c>
      <c r="AY133" s="244" t="s">
        <v>268</v>
      </c>
    </row>
    <row r="134" spans="2:65" s="250" customFormat="1">
      <c r="B134" s="249"/>
      <c r="D134" s="243" t="s">
        <v>279</v>
      </c>
      <c r="E134" s="251" t="s">
        <v>3</v>
      </c>
      <c r="F134" s="252" t="s">
        <v>298</v>
      </c>
      <c r="H134" s="253">
        <v>7.2549999999999999</v>
      </c>
      <c r="L134" s="249"/>
      <c r="M134" s="254"/>
      <c r="T134" s="255"/>
      <c r="AT134" s="251" t="s">
        <v>279</v>
      </c>
      <c r="AU134" s="251" t="s">
        <v>77</v>
      </c>
      <c r="AV134" s="250" t="s">
        <v>275</v>
      </c>
      <c r="AW134" s="250" t="s">
        <v>30</v>
      </c>
      <c r="AX134" s="250" t="s">
        <v>75</v>
      </c>
      <c r="AY134" s="251" t="s">
        <v>268</v>
      </c>
    </row>
    <row r="135" spans="2:65" s="1" customFormat="1" ht="16.5" customHeight="1">
      <c r="B135" s="14"/>
      <c r="C135" s="225" t="s">
        <v>305</v>
      </c>
      <c r="D135" s="225" t="s">
        <v>271</v>
      </c>
      <c r="E135" s="226" t="s">
        <v>300</v>
      </c>
      <c r="F135" s="227" t="s">
        <v>301</v>
      </c>
      <c r="G135" s="228" t="s">
        <v>302</v>
      </c>
      <c r="H135" s="229">
        <v>3</v>
      </c>
      <c r="I135" s="22"/>
      <c r="J135" s="231">
        <f>ROUND(I135*H135,2)</f>
        <v>0</v>
      </c>
      <c r="K135" s="227" t="s">
        <v>303</v>
      </c>
      <c r="L135" s="14"/>
      <c r="M135" s="232" t="s">
        <v>3</v>
      </c>
      <c r="N135" s="233" t="s">
        <v>39</v>
      </c>
      <c r="P135" s="234">
        <f>O135*H135</f>
        <v>0</v>
      </c>
      <c r="Q135" s="234">
        <v>0</v>
      </c>
      <c r="R135" s="234">
        <f>Q135*H135</f>
        <v>0</v>
      </c>
      <c r="S135" s="234">
        <v>0.01</v>
      </c>
      <c r="T135" s="235">
        <f>S135*H135</f>
        <v>0.03</v>
      </c>
      <c r="AR135" s="236" t="s">
        <v>292</v>
      </c>
      <c r="AT135" s="236" t="s">
        <v>271</v>
      </c>
      <c r="AU135" s="236" t="s">
        <v>77</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292</v>
      </c>
      <c r="BM135" s="236" t="s">
        <v>304</v>
      </c>
    </row>
    <row r="136" spans="2:65" s="1" customFormat="1" ht="16.5" customHeight="1">
      <c r="B136" s="14"/>
      <c r="C136" s="225" t="s">
        <v>310</v>
      </c>
      <c r="D136" s="225" t="s">
        <v>271</v>
      </c>
      <c r="E136" s="226" t="s">
        <v>306</v>
      </c>
      <c r="F136" s="227" t="s">
        <v>307</v>
      </c>
      <c r="G136" s="228" t="s">
        <v>308</v>
      </c>
      <c r="H136" s="229">
        <v>4</v>
      </c>
      <c r="I136" s="22"/>
      <c r="J136" s="231">
        <f>ROUND(I136*H136,2)</f>
        <v>0</v>
      </c>
      <c r="K136" s="227" t="s">
        <v>303</v>
      </c>
      <c r="L136" s="14"/>
      <c r="M136" s="232" t="s">
        <v>3</v>
      </c>
      <c r="N136" s="233" t="s">
        <v>39</v>
      </c>
      <c r="P136" s="234">
        <f>O136*H136</f>
        <v>0</v>
      </c>
      <c r="Q136" s="234">
        <v>0</v>
      </c>
      <c r="R136" s="234">
        <f>Q136*H136</f>
        <v>0</v>
      </c>
      <c r="S136" s="234">
        <v>0</v>
      </c>
      <c r="T136" s="235">
        <f>S136*H136</f>
        <v>0</v>
      </c>
      <c r="AR136" s="236" t="s">
        <v>292</v>
      </c>
      <c r="AT136" s="236" t="s">
        <v>271</v>
      </c>
      <c r="AU136" s="236" t="s">
        <v>77</v>
      </c>
      <c r="AY136" s="4" t="s">
        <v>268</v>
      </c>
      <c r="BE136" s="237">
        <f>IF(N136="základní",J136,0)</f>
        <v>0</v>
      </c>
      <c r="BF136" s="237">
        <f>IF(N136="snížená",J136,0)</f>
        <v>0</v>
      </c>
      <c r="BG136" s="237">
        <f>IF(N136="zákl. přenesená",J136,0)</f>
        <v>0</v>
      </c>
      <c r="BH136" s="237">
        <f>IF(N136="sníž. přenesená",J136,0)</f>
        <v>0</v>
      </c>
      <c r="BI136" s="237">
        <f>IF(N136="nulová",J136,0)</f>
        <v>0</v>
      </c>
      <c r="BJ136" s="4" t="s">
        <v>75</v>
      </c>
      <c r="BK136" s="237">
        <f>ROUND(I136*H136,2)</f>
        <v>0</v>
      </c>
      <c r="BL136" s="4" t="s">
        <v>292</v>
      </c>
      <c r="BM136" s="236" t="s">
        <v>309</v>
      </c>
    </row>
    <row r="137" spans="2:65" s="1" customFormat="1" ht="24.2" customHeight="1">
      <c r="B137" s="14"/>
      <c r="C137" s="225" t="s">
        <v>314</v>
      </c>
      <c r="D137" s="225" t="s">
        <v>271</v>
      </c>
      <c r="E137" s="226" t="s">
        <v>311</v>
      </c>
      <c r="F137" s="227" t="s">
        <v>312</v>
      </c>
      <c r="G137" s="228" t="s">
        <v>308</v>
      </c>
      <c r="H137" s="229">
        <v>2</v>
      </c>
      <c r="I137" s="22"/>
      <c r="J137" s="231">
        <f>ROUND(I137*H137,2)</f>
        <v>0</v>
      </c>
      <c r="K137" s="227" t="s">
        <v>303</v>
      </c>
      <c r="L137" s="14"/>
      <c r="M137" s="232" t="s">
        <v>3</v>
      </c>
      <c r="N137" s="233" t="s">
        <v>39</v>
      </c>
      <c r="P137" s="234">
        <f>O137*H137</f>
        <v>0</v>
      </c>
      <c r="Q137" s="234">
        <v>0</v>
      </c>
      <c r="R137" s="234">
        <f>Q137*H137</f>
        <v>0</v>
      </c>
      <c r="S137" s="234">
        <v>5.0000000000000001E-3</v>
      </c>
      <c r="T137" s="235">
        <f>S137*H137</f>
        <v>0.01</v>
      </c>
      <c r="AR137" s="236" t="s">
        <v>292</v>
      </c>
      <c r="AT137" s="236" t="s">
        <v>271</v>
      </c>
      <c r="AU137" s="236" t="s">
        <v>77</v>
      </c>
      <c r="AY137" s="4" t="s">
        <v>268</v>
      </c>
      <c r="BE137" s="237">
        <f>IF(N137="základní",J137,0)</f>
        <v>0</v>
      </c>
      <c r="BF137" s="237">
        <f>IF(N137="snížená",J137,0)</f>
        <v>0</v>
      </c>
      <c r="BG137" s="237">
        <f>IF(N137="zákl. přenesená",J137,0)</f>
        <v>0</v>
      </c>
      <c r="BH137" s="237">
        <f>IF(N137="sníž. přenesená",J137,0)</f>
        <v>0</v>
      </c>
      <c r="BI137" s="237">
        <f>IF(N137="nulová",J137,0)</f>
        <v>0</v>
      </c>
      <c r="BJ137" s="4" t="s">
        <v>75</v>
      </c>
      <c r="BK137" s="237">
        <f>ROUND(I137*H137,2)</f>
        <v>0</v>
      </c>
      <c r="BL137" s="4" t="s">
        <v>292</v>
      </c>
      <c r="BM137" s="236" t="s">
        <v>313</v>
      </c>
    </row>
    <row r="138" spans="2:65" s="214" customFormat="1" ht="22.9" customHeight="1">
      <c r="B138" s="213"/>
      <c r="D138" s="215" t="s">
        <v>67</v>
      </c>
      <c r="E138" s="223" t="s">
        <v>321</v>
      </c>
      <c r="F138" s="223" t="s">
        <v>322</v>
      </c>
      <c r="J138" s="224">
        <f>BK138</f>
        <v>0</v>
      </c>
      <c r="L138" s="213"/>
      <c r="M138" s="218"/>
      <c r="P138" s="219">
        <f>SUM(P139:P152)</f>
        <v>0</v>
      </c>
      <c r="R138" s="219">
        <f>SUM(R139:R152)</f>
        <v>0</v>
      </c>
      <c r="T138" s="220">
        <f>SUM(T139:T152)</f>
        <v>3.7733219999999998</v>
      </c>
      <c r="AR138" s="215" t="s">
        <v>75</v>
      </c>
      <c r="AT138" s="221" t="s">
        <v>67</v>
      </c>
      <c r="AU138" s="221" t="s">
        <v>75</v>
      </c>
      <c r="AY138" s="215" t="s">
        <v>268</v>
      </c>
      <c r="BK138" s="222">
        <f>SUM(BK139:BK152)</f>
        <v>0</v>
      </c>
    </row>
    <row r="139" spans="2:65" s="1" customFormat="1" ht="37.9" customHeight="1">
      <c r="B139" s="14"/>
      <c r="C139" s="225" t="s">
        <v>323</v>
      </c>
      <c r="D139" s="225" t="s">
        <v>271</v>
      </c>
      <c r="E139" s="226" t="s">
        <v>324</v>
      </c>
      <c r="F139" s="227" t="s">
        <v>325</v>
      </c>
      <c r="G139" s="228" t="s">
        <v>184</v>
      </c>
      <c r="H139" s="229">
        <v>48.997</v>
      </c>
      <c r="I139" s="22"/>
      <c r="J139" s="231">
        <f>ROUND(I139*H139,2)</f>
        <v>0</v>
      </c>
      <c r="K139" s="227" t="s">
        <v>274</v>
      </c>
      <c r="L139" s="14"/>
      <c r="M139" s="232" t="s">
        <v>3</v>
      </c>
      <c r="N139" s="233" t="s">
        <v>39</v>
      </c>
      <c r="P139" s="234">
        <f>O139*H139</f>
        <v>0</v>
      </c>
      <c r="Q139" s="234">
        <v>0</v>
      </c>
      <c r="R139" s="234">
        <f>Q139*H139</f>
        <v>0</v>
      </c>
      <c r="S139" s="234">
        <v>4.5999999999999999E-2</v>
      </c>
      <c r="T139" s="235">
        <f>S139*H139</f>
        <v>2.2538619999999998</v>
      </c>
      <c r="AR139" s="236" t="s">
        <v>275</v>
      </c>
      <c r="AT139" s="236" t="s">
        <v>271</v>
      </c>
      <c r="AU139" s="236" t="s">
        <v>77</v>
      </c>
      <c r="AY139" s="4" t="s">
        <v>268</v>
      </c>
      <c r="BE139" s="237">
        <f>IF(N139="základní",J139,0)</f>
        <v>0</v>
      </c>
      <c r="BF139" s="237">
        <f>IF(N139="snížená",J139,0)</f>
        <v>0</v>
      </c>
      <c r="BG139" s="237">
        <f>IF(N139="zákl. přenesená",J139,0)</f>
        <v>0</v>
      </c>
      <c r="BH139" s="237">
        <f>IF(N139="sníž. přenesená",J139,0)</f>
        <v>0</v>
      </c>
      <c r="BI139" s="237">
        <f>IF(N139="nulová",J139,0)</f>
        <v>0</v>
      </c>
      <c r="BJ139" s="4" t="s">
        <v>75</v>
      </c>
      <c r="BK139" s="237">
        <f>ROUND(I139*H139,2)</f>
        <v>0</v>
      </c>
      <c r="BL139" s="4" t="s">
        <v>275</v>
      </c>
      <c r="BM139" s="236" t="s">
        <v>326</v>
      </c>
    </row>
    <row r="140" spans="2:65" s="1" customFormat="1">
      <c r="B140" s="14"/>
      <c r="D140" s="238" t="s">
        <v>277</v>
      </c>
      <c r="F140" s="239" t="s">
        <v>327</v>
      </c>
      <c r="L140" s="14"/>
      <c r="M140" s="240"/>
      <c r="T140" s="142"/>
      <c r="AT140" s="4" t="s">
        <v>277</v>
      </c>
      <c r="AU140" s="4" t="s">
        <v>77</v>
      </c>
    </row>
    <row r="141" spans="2:65" s="257" customFormat="1">
      <c r="B141" s="256"/>
      <c r="D141" s="243" t="s">
        <v>279</v>
      </c>
      <c r="E141" s="258" t="s">
        <v>3</v>
      </c>
      <c r="F141" s="259" t="s">
        <v>2127</v>
      </c>
      <c r="H141" s="258" t="s">
        <v>3</v>
      </c>
      <c r="L141" s="256"/>
      <c r="M141" s="260"/>
      <c r="T141" s="261"/>
      <c r="AT141" s="258" t="s">
        <v>279</v>
      </c>
      <c r="AU141" s="258" t="s">
        <v>77</v>
      </c>
      <c r="AV141" s="257" t="s">
        <v>75</v>
      </c>
      <c r="AW141" s="257" t="s">
        <v>30</v>
      </c>
      <c r="AX141" s="257" t="s">
        <v>68</v>
      </c>
      <c r="AY141" s="258" t="s">
        <v>268</v>
      </c>
    </row>
    <row r="142" spans="2:65" s="242" customFormat="1">
      <c r="B142" s="241"/>
      <c r="D142" s="243" t="s">
        <v>279</v>
      </c>
      <c r="E142" s="244" t="s">
        <v>3</v>
      </c>
      <c r="F142" s="245" t="s">
        <v>2128</v>
      </c>
      <c r="H142" s="246">
        <v>69.141999999999996</v>
      </c>
      <c r="L142" s="241"/>
      <c r="M142" s="247"/>
      <c r="T142" s="248"/>
      <c r="AT142" s="244" t="s">
        <v>279</v>
      </c>
      <c r="AU142" s="244" t="s">
        <v>77</v>
      </c>
      <c r="AV142" s="242" t="s">
        <v>77</v>
      </c>
      <c r="AW142" s="242" t="s">
        <v>30</v>
      </c>
      <c r="AX142" s="242" t="s">
        <v>68</v>
      </c>
      <c r="AY142" s="244" t="s">
        <v>268</v>
      </c>
    </row>
    <row r="143" spans="2:65" s="242" customFormat="1">
      <c r="B143" s="241"/>
      <c r="D143" s="243" t="s">
        <v>279</v>
      </c>
      <c r="E143" s="244" t="s">
        <v>3</v>
      </c>
      <c r="F143" s="245" t="s">
        <v>2129</v>
      </c>
      <c r="H143" s="246">
        <v>-12.233000000000001</v>
      </c>
      <c r="L143" s="241"/>
      <c r="M143" s="247"/>
      <c r="T143" s="248"/>
      <c r="AT143" s="244" t="s">
        <v>279</v>
      </c>
      <c r="AU143" s="244" t="s">
        <v>77</v>
      </c>
      <c r="AV143" s="242" t="s">
        <v>77</v>
      </c>
      <c r="AW143" s="242" t="s">
        <v>30</v>
      </c>
      <c r="AX143" s="242" t="s">
        <v>68</v>
      </c>
      <c r="AY143" s="244" t="s">
        <v>268</v>
      </c>
    </row>
    <row r="144" spans="2:65" s="242" customFormat="1">
      <c r="B144" s="241"/>
      <c r="D144" s="243" t="s">
        <v>279</v>
      </c>
      <c r="E144" s="244" t="s">
        <v>3</v>
      </c>
      <c r="F144" s="245" t="s">
        <v>2130</v>
      </c>
      <c r="H144" s="246">
        <v>-7.0380000000000003</v>
      </c>
      <c r="L144" s="241"/>
      <c r="M144" s="247"/>
      <c r="T144" s="248"/>
      <c r="AT144" s="244" t="s">
        <v>279</v>
      </c>
      <c r="AU144" s="244" t="s">
        <v>77</v>
      </c>
      <c r="AV144" s="242" t="s">
        <v>77</v>
      </c>
      <c r="AW144" s="242" t="s">
        <v>30</v>
      </c>
      <c r="AX144" s="242" t="s">
        <v>68</v>
      </c>
      <c r="AY144" s="244" t="s">
        <v>268</v>
      </c>
    </row>
    <row r="145" spans="2:65" s="242" customFormat="1">
      <c r="B145" s="241"/>
      <c r="D145" s="243" t="s">
        <v>279</v>
      </c>
      <c r="E145" s="244" t="s">
        <v>3</v>
      </c>
      <c r="F145" s="245" t="s">
        <v>841</v>
      </c>
      <c r="H145" s="246">
        <v>-8.32</v>
      </c>
      <c r="L145" s="241"/>
      <c r="M145" s="247"/>
      <c r="T145" s="248"/>
      <c r="AT145" s="244" t="s">
        <v>279</v>
      </c>
      <c r="AU145" s="244" t="s">
        <v>77</v>
      </c>
      <c r="AV145" s="242" t="s">
        <v>77</v>
      </c>
      <c r="AW145" s="242" t="s">
        <v>30</v>
      </c>
      <c r="AX145" s="242" t="s">
        <v>68</v>
      </c>
      <c r="AY145" s="244" t="s">
        <v>268</v>
      </c>
    </row>
    <row r="146" spans="2:65" s="242" customFormat="1">
      <c r="B146" s="241"/>
      <c r="D146" s="243" t="s">
        <v>279</v>
      </c>
      <c r="E146" s="244" t="s">
        <v>3</v>
      </c>
      <c r="F146" s="245" t="s">
        <v>842</v>
      </c>
      <c r="H146" s="246">
        <v>7.4459999999999997</v>
      </c>
      <c r="L146" s="241"/>
      <c r="M146" s="247"/>
      <c r="T146" s="248"/>
      <c r="AT146" s="244" t="s">
        <v>279</v>
      </c>
      <c r="AU146" s="244" t="s">
        <v>77</v>
      </c>
      <c r="AV146" s="242" t="s">
        <v>77</v>
      </c>
      <c r="AW146" s="242" t="s">
        <v>30</v>
      </c>
      <c r="AX146" s="242" t="s">
        <v>68</v>
      </c>
      <c r="AY146" s="244" t="s">
        <v>268</v>
      </c>
    </row>
    <row r="147" spans="2:65" s="250" customFormat="1">
      <c r="B147" s="249"/>
      <c r="D147" s="243" t="s">
        <v>279</v>
      </c>
      <c r="E147" s="251" t="s">
        <v>3</v>
      </c>
      <c r="F147" s="252" t="s">
        <v>298</v>
      </c>
      <c r="H147" s="253">
        <v>48.997</v>
      </c>
      <c r="L147" s="249"/>
      <c r="M147" s="254"/>
      <c r="T147" s="255"/>
      <c r="AT147" s="251" t="s">
        <v>279</v>
      </c>
      <c r="AU147" s="251" t="s">
        <v>77</v>
      </c>
      <c r="AV147" s="250" t="s">
        <v>275</v>
      </c>
      <c r="AW147" s="250" t="s">
        <v>30</v>
      </c>
      <c r="AX147" s="250" t="s">
        <v>75</v>
      </c>
      <c r="AY147" s="251" t="s">
        <v>268</v>
      </c>
    </row>
    <row r="148" spans="2:65" s="1" customFormat="1" ht="37.9" customHeight="1">
      <c r="B148" s="14"/>
      <c r="C148" s="225" t="s">
        <v>334</v>
      </c>
      <c r="D148" s="225" t="s">
        <v>271</v>
      </c>
      <c r="E148" s="226" t="s">
        <v>335</v>
      </c>
      <c r="F148" s="227" t="s">
        <v>336</v>
      </c>
      <c r="G148" s="228" t="s">
        <v>184</v>
      </c>
      <c r="H148" s="229">
        <v>22.344999999999999</v>
      </c>
      <c r="I148" s="22"/>
      <c r="J148" s="231">
        <f>ROUND(I148*H148,2)</f>
        <v>0</v>
      </c>
      <c r="K148" s="227" t="s">
        <v>274</v>
      </c>
      <c r="L148" s="14"/>
      <c r="M148" s="232" t="s">
        <v>3</v>
      </c>
      <c r="N148" s="233" t="s">
        <v>39</v>
      </c>
      <c r="P148" s="234">
        <f>O148*H148</f>
        <v>0</v>
      </c>
      <c r="Q148" s="234">
        <v>0</v>
      </c>
      <c r="R148" s="234">
        <f>Q148*H148</f>
        <v>0</v>
      </c>
      <c r="S148" s="234">
        <v>6.8000000000000005E-2</v>
      </c>
      <c r="T148" s="235">
        <f>S148*H148</f>
        <v>1.51946</v>
      </c>
      <c r="AR148" s="236" t="s">
        <v>275</v>
      </c>
      <c r="AT148" s="236" t="s">
        <v>271</v>
      </c>
      <c r="AU148" s="236" t="s">
        <v>77</v>
      </c>
      <c r="AY148" s="4" t="s">
        <v>268</v>
      </c>
      <c r="BE148" s="237">
        <f>IF(N148="základní",J148,0)</f>
        <v>0</v>
      </c>
      <c r="BF148" s="237">
        <f>IF(N148="snížená",J148,0)</f>
        <v>0</v>
      </c>
      <c r="BG148" s="237">
        <f>IF(N148="zákl. přenesená",J148,0)</f>
        <v>0</v>
      </c>
      <c r="BH148" s="237">
        <f>IF(N148="sníž. přenesená",J148,0)</f>
        <v>0</v>
      </c>
      <c r="BI148" s="237">
        <f>IF(N148="nulová",J148,0)</f>
        <v>0</v>
      </c>
      <c r="BJ148" s="4" t="s">
        <v>75</v>
      </c>
      <c r="BK148" s="237">
        <f>ROUND(I148*H148,2)</f>
        <v>0</v>
      </c>
      <c r="BL148" s="4" t="s">
        <v>275</v>
      </c>
      <c r="BM148" s="236" t="s">
        <v>337</v>
      </c>
    </row>
    <row r="149" spans="2:65" s="1" customFormat="1">
      <c r="B149" s="14"/>
      <c r="D149" s="238" t="s">
        <v>277</v>
      </c>
      <c r="F149" s="239" t="s">
        <v>338</v>
      </c>
      <c r="L149" s="14"/>
      <c r="M149" s="240"/>
      <c r="T149" s="142"/>
      <c r="AT149" s="4" t="s">
        <v>277</v>
      </c>
      <c r="AU149" s="4" t="s">
        <v>77</v>
      </c>
    </row>
    <row r="150" spans="2:65" s="242" customFormat="1">
      <c r="B150" s="241"/>
      <c r="D150" s="243" t="s">
        <v>279</v>
      </c>
      <c r="E150" s="244" t="s">
        <v>3</v>
      </c>
      <c r="F150" s="245" t="s">
        <v>212</v>
      </c>
      <c r="H150" s="246">
        <v>21.321999999999999</v>
      </c>
      <c r="L150" s="241"/>
      <c r="M150" s="247"/>
      <c r="T150" s="248"/>
      <c r="AT150" s="244" t="s">
        <v>279</v>
      </c>
      <c r="AU150" s="244" t="s">
        <v>77</v>
      </c>
      <c r="AV150" s="242" t="s">
        <v>77</v>
      </c>
      <c r="AW150" s="242" t="s">
        <v>30</v>
      </c>
      <c r="AX150" s="242" t="s">
        <v>68</v>
      </c>
      <c r="AY150" s="244" t="s">
        <v>268</v>
      </c>
    </row>
    <row r="151" spans="2:65" s="242" customFormat="1">
      <c r="B151" s="241"/>
      <c r="D151" s="243" t="s">
        <v>279</v>
      </c>
      <c r="E151" s="244" t="s">
        <v>3</v>
      </c>
      <c r="F151" s="245" t="s">
        <v>2131</v>
      </c>
      <c r="H151" s="246">
        <v>1.0229999999999999</v>
      </c>
      <c r="L151" s="241"/>
      <c r="M151" s="247"/>
      <c r="T151" s="248"/>
      <c r="AT151" s="244" t="s">
        <v>279</v>
      </c>
      <c r="AU151" s="244" t="s">
        <v>77</v>
      </c>
      <c r="AV151" s="242" t="s">
        <v>77</v>
      </c>
      <c r="AW151" s="242" t="s">
        <v>30</v>
      </c>
      <c r="AX151" s="242" t="s">
        <v>68</v>
      </c>
      <c r="AY151" s="244" t="s">
        <v>268</v>
      </c>
    </row>
    <row r="152" spans="2:65" s="250" customFormat="1">
      <c r="B152" s="249"/>
      <c r="D152" s="243" t="s">
        <v>279</v>
      </c>
      <c r="E152" s="251" t="s">
        <v>3</v>
      </c>
      <c r="F152" s="252" t="s">
        <v>298</v>
      </c>
      <c r="H152" s="253">
        <v>22.344999999999999</v>
      </c>
      <c r="L152" s="249"/>
      <c r="M152" s="254"/>
      <c r="T152" s="255"/>
      <c r="AT152" s="251" t="s">
        <v>279</v>
      </c>
      <c r="AU152" s="251" t="s">
        <v>77</v>
      </c>
      <c r="AV152" s="250" t="s">
        <v>275</v>
      </c>
      <c r="AW152" s="250" t="s">
        <v>30</v>
      </c>
      <c r="AX152" s="250" t="s">
        <v>75</v>
      </c>
      <c r="AY152" s="251" t="s">
        <v>268</v>
      </c>
    </row>
    <row r="153" spans="2:65" s="214" customFormat="1" ht="22.9" customHeight="1">
      <c r="B153" s="213"/>
      <c r="D153" s="215" t="s">
        <v>67</v>
      </c>
      <c r="E153" s="223" t="s">
        <v>340</v>
      </c>
      <c r="F153" s="223" t="s">
        <v>341</v>
      </c>
      <c r="J153" s="224">
        <f>BK153</f>
        <v>0</v>
      </c>
      <c r="L153" s="213"/>
      <c r="M153" s="218"/>
      <c r="P153" s="219">
        <f>SUM(P154:P161)</f>
        <v>0</v>
      </c>
      <c r="R153" s="219">
        <f>SUM(R154:R161)</f>
        <v>0</v>
      </c>
      <c r="T153" s="220">
        <f>SUM(T154:T161)</f>
        <v>14.299999999999999</v>
      </c>
      <c r="AR153" s="215" t="s">
        <v>75</v>
      </c>
      <c r="AT153" s="221" t="s">
        <v>67</v>
      </c>
      <c r="AU153" s="221" t="s">
        <v>75</v>
      </c>
      <c r="AY153" s="215" t="s">
        <v>268</v>
      </c>
      <c r="BK153" s="222">
        <f>SUM(BK154:BK161)</f>
        <v>0</v>
      </c>
    </row>
    <row r="154" spans="2:65" s="1" customFormat="1" ht="24.2" customHeight="1">
      <c r="B154" s="14"/>
      <c r="C154" s="225" t="s">
        <v>342</v>
      </c>
      <c r="D154" s="225" t="s">
        <v>271</v>
      </c>
      <c r="E154" s="226" t="s">
        <v>343</v>
      </c>
      <c r="F154" s="227" t="s">
        <v>344</v>
      </c>
      <c r="G154" s="228" t="s">
        <v>184</v>
      </c>
      <c r="H154" s="229">
        <v>68.75</v>
      </c>
      <c r="I154" s="22"/>
      <c r="J154" s="231">
        <f>ROUND(I154*H154,2)</f>
        <v>0</v>
      </c>
      <c r="K154" s="227" t="s">
        <v>274</v>
      </c>
      <c r="L154" s="14"/>
      <c r="M154" s="232" t="s">
        <v>3</v>
      </c>
      <c r="N154" s="233" t="s">
        <v>39</v>
      </c>
      <c r="P154" s="234">
        <f>O154*H154</f>
        <v>0</v>
      </c>
      <c r="Q154" s="234">
        <v>0</v>
      </c>
      <c r="R154" s="234">
        <f>Q154*H154</f>
        <v>0</v>
      </c>
      <c r="S154" s="234">
        <v>0.20799999999999999</v>
      </c>
      <c r="T154" s="235">
        <f>S154*H154</f>
        <v>14.299999999999999</v>
      </c>
      <c r="AR154" s="236" t="s">
        <v>275</v>
      </c>
      <c r="AT154" s="236" t="s">
        <v>271</v>
      </c>
      <c r="AU154" s="236" t="s">
        <v>77</v>
      </c>
      <c r="AY154" s="4" t="s">
        <v>268</v>
      </c>
      <c r="BE154" s="237">
        <f>IF(N154="základní",J154,0)</f>
        <v>0</v>
      </c>
      <c r="BF154" s="237">
        <f>IF(N154="snížená",J154,0)</f>
        <v>0</v>
      </c>
      <c r="BG154" s="237">
        <f>IF(N154="zákl. přenesená",J154,0)</f>
        <v>0</v>
      </c>
      <c r="BH154" s="237">
        <f>IF(N154="sníž. přenesená",J154,0)</f>
        <v>0</v>
      </c>
      <c r="BI154" s="237">
        <f>IF(N154="nulová",J154,0)</f>
        <v>0</v>
      </c>
      <c r="BJ154" s="4" t="s">
        <v>75</v>
      </c>
      <c r="BK154" s="237">
        <f>ROUND(I154*H154,2)</f>
        <v>0</v>
      </c>
      <c r="BL154" s="4" t="s">
        <v>275</v>
      </c>
      <c r="BM154" s="236" t="s">
        <v>345</v>
      </c>
    </row>
    <row r="155" spans="2:65" s="1" customFormat="1">
      <c r="B155" s="14"/>
      <c r="D155" s="238" t="s">
        <v>277</v>
      </c>
      <c r="F155" s="239" t="s">
        <v>346</v>
      </c>
      <c r="L155" s="14"/>
      <c r="M155" s="240"/>
      <c r="T155" s="142"/>
      <c r="AT155" s="4" t="s">
        <v>277</v>
      </c>
      <c r="AU155" s="4" t="s">
        <v>77</v>
      </c>
    </row>
    <row r="156" spans="2:65" s="242" customFormat="1">
      <c r="B156" s="241"/>
      <c r="D156" s="243" t="s">
        <v>279</v>
      </c>
      <c r="E156" s="244" t="s">
        <v>3</v>
      </c>
      <c r="F156" s="245" t="s">
        <v>2132</v>
      </c>
      <c r="H156" s="246">
        <v>76.146000000000001</v>
      </c>
      <c r="L156" s="241"/>
      <c r="M156" s="247"/>
      <c r="T156" s="248"/>
      <c r="AT156" s="244" t="s">
        <v>279</v>
      </c>
      <c r="AU156" s="244" t="s">
        <v>77</v>
      </c>
      <c r="AV156" s="242" t="s">
        <v>77</v>
      </c>
      <c r="AW156" s="242" t="s">
        <v>30</v>
      </c>
      <c r="AX156" s="242" t="s">
        <v>68</v>
      </c>
      <c r="AY156" s="244" t="s">
        <v>268</v>
      </c>
    </row>
    <row r="157" spans="2:65" s="257" customFormat="1">
      <c r="B157" s="256"/>
      <c r="D157" s="243" t="s">
        <v>279</v>
      </c>
      <c r="E157" s="258" t="s">
        <v>3</v>
      </c>
      <c r="F157" s="259" t="s">
        <v>2065</v>
      </c>
      <c r="H157" s="258" t="s">
        <v>3</v>
      </c>
      <c r="L157" s="256"/>
      <c r="M157" s="260"/>
      <c r="T157" s="261"/>
      <c r="AT157" s="258" t="s">
        <v>279</v>
      </c>
      <c r="AU157" s="258" t="s">
        <v>77</v>
      </c>
      <c r="AV157" s="257" t="s">
        <v>75</v>
      </c>
      <c r="AW157" s="257" t="s">
        <v>30</v>
      </c>
      <c r="AX157" s="257" t="s">
        <v>68</v>
      </c>
      <c r="AY157" s="258" t="s">
        <v>268</v>
      </c>
    </row>
    <row r="158" spans="2:65" s="242" customFormat="1">
      <c r="B158" s="241"/>
      <c r="D158" s="243" t="s">
        <v>279</v>
      </c>
      <c r="E158" s="244" t="s">
        <v>3</v>
      </c>
      <c r="F158" s="245" t="s">
        <v>2133</v>
      </c>
      <c r="H158" s="246">
        <v>-1.2</v>
      </c>
      <c r="L158" s="241"/>
      <c r="M158" s="247"/>
      <c r="T158" s="248"/>
      <c r="AT158" s="244" t="s">
        <v>279</v>
      </c>
      <c r="AU158" s="244" t="s">
        <v>77</v>
      </c>
      <c r="AV158" s="242" t="s">
        <v>77</v>
      </c>
      <c r="AW158" s="242" t="s">
        <v>30</v>
      </c>
      <c r="AX158" s="242" t="s">
        <v>68</v>
      </c>
      <c r="AY158" s="244" t="s">
        <v>268</v>
      </c>
    </row>
    <row r="159" spans="2:65" s="242" customFormat="1">
      <c r="B159" s="241"/>
      <c r="D159" s="243" t="s">
        <v>279</v>
      </c>
      <c r="E159" s="244" t="s">
        <v>3</v>
      </c>
      <c r="F159" s="245" t="s">
        <v>2134</v>
      </c>
      <c r="H159" s="246">
        <v>-1.6</v>
      </c>
      <c r="L159" s="241"/>
      <c r="M159" s="247"/>
      <c r="T159" s="248"/>
      <c r="AT159" s="244" t="s">
        <v>279</v>
      </c>
      <c r="AU159" s="244" t="s">
        <v>77</v>
      </c>
      <c r="AV159" s="242" t="s">
        <v>77</v>
      </c>
      <c r="AW159" s="242" t="s">
        <v>30</v>
      </c>
      <c r="AX159" s="242" t="s">
        <v>68</v>
      </c>
      <c r="AY159" s="244" t="s">
        <v>268</v>
      </c>
    </row>
    <row r="160" spans="2:65" s="242" customFormat="1">
      <c r="B160" s="241"/>
      <c r="D160" s="243" t="s">
        <v>279</v>
      </c>
      <c r="E160" s="244" t="s">
        <v>3</v>
      </c>
      <c r="F160" s="245" t="s">
        <v>2135</v>
      </c>
      <c r="H160" s="246">
        <v>-4.5960000000000001</v>
      </c>
      <c r="L160" s="241"/>
      <c r="M160" s="247"/>
      <c r="T160" s="248"/>
      <c r="AT160" s="244" t="s">
        <v>279</v>
      </c>
      <c r="AU160" s="244" t="s">
        <v>77</v>
      </c>
      <c r="AV160" s="242" t="s">
        <v>77</v>
      </c>
      <c r="AW160" s="242" t="s">
        <v>30</v>
      </c>
      <c r="AX160" s="242" t="s">
        <v>68</v>
      </c>
      <c r="AY160" s="244" t="s">
        <v>268</v>
      </c>
    </row>
    <row r="161" spans="2:65" s="250" customFormat="1">
      <c r="B161" s="249"/>
      <c r="D161" s="243" t="s">
        <v>279</v>
      </c>
      <c r="E161" s="251" t="s">
        <v>3</v>
      </c>
      <c r="F161" s="252" t="s">
        <v>298</v>
      </c>
      <c r="H161" s="253">
        <v>68.75</v>
      </c>
      <c r="L161" s="249"/>
      <c r="M161" s="254"/>
      <c r="T161" s="255"/>
      <c r="AT161" s="251" t="s">
        <v>279</v>
      </c>
      <c r="AU161" s="251" t="s">
        <v>77</v>
      </c>
      <c r="AV161" s="250" t="s">
        <v>275</v>
      </c>
      <c r="AW161" s="250" t="s">
        <v>30</v>
      </c>
      <c r="AX161" s="250" t="s">
        <v>75</v>
      </c>
      <c r="AY161" s="251" t="s">
        <v>268</v>
      </c>
    </row>
    <row r="162" spans="2:65" s="214" customFormat="1" ht="22.9" customHeight="1">
      <c r="B162" s="213"/>
      <c r="D162" s="215" t="s">
        <v>67</v>
      </c>
      <c r="E162" s="223" t="s">
        <v>349</v>
      </c>
      <c r="F162" s="223" t="s">
        <v>350</v>
      </c>
      <c r="J162" s="224">
        <f>BK162</f>
        <v>0</v>
      </c>
      <c r="L162" s="213"/>
      <c r="M162" s="218"/>
      <c r="P162" s="219">
        <f>SUM(P163:P171)</f>
        <v>0</v>
      </c>
      <c r="R162" s="219">
        <f>SUM(R163:R171)</f>
        <v>0</v>
      </c>
      <c r="T162" s="220">
        <f>SUM(T163:T171)</f>
        <v>0</v>
      </c>
      <c r="AR162" s="215" t="s">
        <v>75</v>
      </c>
      <c r="AT162" s="221" t="s">
        <v>67</v>
      </c>
      <c r="AU162" s="221" t="s">
        <v>75</v>
      </c>
      <c r="AY162" s="215" t="s">
        <v>268</v>
      </c>
      <c r="BK162" s="222">
        <f>SUM(BK163:BK171)</f>
        <v>0</v>
      </c>
    </row>
    <row r="163" spans="2:65" s="1" customFormat="1" ht="37.9" customHeight="1">
      <c r="B163" s="14"/>
      <c r="C163" s="225" t="s">
        <v>9</v>
      </c>
      <c r="D163" s="225" t="s">
        <v>271</v>
      </c>
      <c r="E163" s="226" t="s">
        <v>351</v>
      </c>
      <c r="F163" s="227" t="s">
        <v>352</v>
      </c>
      <c r="G163" s="228" t="s">
        <v>353</v>
      </c>
      <c r="H163" s="229">
        <v>19.904</v>
      </c>
      <c r="I163" s="22"/>
      <c r="J163" s="231">
        <f>ROUND(I163*H163,2)</f>
        <v>0</v>
      </c>
      <c r="K163" s="227" t="s">
        <v>274</v>
      </c>
      <c r="L163" s="14"/>
      <c r="M163" s="232" t="s">
        <v>3</v>
      </c>
      <c r="N163" s="233" t="s">
        <v>39</v>
      </c>
      <c r="P163" s="234">
        <f>O163*H163</f>
        <v>0</v>
      </c>
      <c r="Q163" s="234">
        <v>0</v>
      </c>
      <c r="R163" s="234">
        <f>Q163*H163</f>
        <v>0</v>
      </c>
      <c r="S163" s="234">
        <v>0</v>
      </c>
      <c r="T163" s="235">
        <f>S163*H163</f>
        <v>0</v>
      </c>
      <c r="AR163" s="236" t="s">
        <v>275</v>
      </c>
      <c r="AT163" s="236" t="s">
        <v>271</v>
      </c>
      <c r="AU163" s="236" t="s">
        <v>77</v>
      </c>
      <c r="AY163" s="4" t="s">
        <v>268</v>
      </c>
      <c r="BE163" s="237">
        <f>IF(N163="základní",J163,0)</f>
        <v>0</v>
      </c>
      <c r="BF163" s="237">
        <f>IF(N163="snížená",J163,0)</f>
        <v>0</v>
      </c>
      <c r="BG163" s="237">
        <f>IF(N163="zákl. přenesená",J163,0)</f>
        <v>0</v>
      </c>
      <c r="BH163" s="237">
        <f>IF(N163="sníž. přenesená",J163,0)</f>
        <v>0</v>
      </c>
      <c r="BI163" s="237">
        <f>IF(N163="nulová",J163,0)</f>
        <v>0</v>
      </c>
      <c r="BJ163" s="4" t="s">
        <v>75</v>
      </c>
      <c r="BK163" s="237">
        <f>ROUND(I163*H163,2)</f>
        <v>0</v>
      </c>
      <c r="BL163" s="4" t="s">
        <v>275</v>
      </c>
      <c r="BM163" s="236" t="s">
        <v>354</v>
      </c>
    </row>
    <row r="164" spans="2:65" s="1" customFormat="1">
      <c r="B164" s="14"/>
      <c r="D164" s="238" t="s">
        <v>277</v>
      </c>
      <c r="F164" s="239" t="s">
        <v>355</v>
      </c>
      <c r="L164" s="14"/>
      <c r="M164" s="240"/>
      <c r="T164" s="142"/>
      <c r="AT164" s="4" t="s">
        <v>277</v>
      </c>
      <c r="AU164" s="4" t="s">
        <v>77</v>
      </c>
    </row>
    <row r="165" spans="2:65" s="1" customFormat="1" ht="33" customHeight="1">
      <c r="B165" s="14"/>
      <c r="C165" s="225" t="s">
        <v>356</v>
      </c>
      <c r="D165" s="225" t="s">
        <v>271</v>
      </c>
      <c r="E165" s="226" t="s">
        <v>357</v>
      </c>
      <c r="F165" s="227" t="s">
        <v>358</v>
      </c>
      <c r="G165" s="228" t="s">
        <v>353</v>
      </c>
      <c r="H165" s="229">
        <v>19.904</v>
      </c>
      <c r="I165" s="22"/>
      <c r="J165" s="231">
        <f>ROUND(I165*H165,2)</f>
        <v>0</v>
      </c>
      <c r="K165" s="227" t="s">
        <v>274</v>
      </c>
      <c r="L165" s="14"/>
      <c r="M165" s="232" t="s">
        <v>3</v>
      </c>
      <c r="N165" s="233" t="s">
        <v>39</v>
      </c>
      <c r="P165" s="234">
        <f>O165*H165</f>
        <v>0</v>
      </c>
      <c r="Q165" s="234">
        <v>0</v>
      </c>
      <c r="R165" s="234">
        <f>Q165*H165</f>
        <v>0</v>
      </c>
      <c r="S165" s="234">
        <v>0</v>
      </c>
      <c r="T165" s="235">
        <f>S165*H165</f>
        <v>0</v>
      </c>
      <c r="AR165" s="236" t="s">
        <v>275</v>
      </c>
      <c r="AT165" s="236" t="s">
        <v>271</v>
      </c>
      <c r="AU165" s="236" t="s">
        <v>77</v>
      </c>
      <c r="AY165" s="4" t="s">
        <v>268</v>
      </c>
      <c r="BE165" s="237">
        <f>IF(N165="základní",J165,0)</f>
        <v>0</v>
      </c>
      <c r="BF165" s="237">
        <f>IF(N165="snížená",J165,0)</f>
        <v>0</v>
      </c>
      <c r="BG165" s="237">
        <f>IF(N165="zákl. přenesená",J165,0)</f>
        <v>0</v>
      </c>
      <c r="BH165" s="237">
        <f>IF(N165="sníž. přenesená",J165,0)</f>
        <v>0</v>
      </c>
      <c r="BI165" s="237">
        <f>IF(N165="nulová",J165,0)</f>
        <v>0</v>
      </c>
      <c r="BJ165" s="4" t="s">
        <v>75</v>
      </c>
      <c r="BK165" s="237">
        <f>ROUND(I165*H165,2)</f>
        <v>0</v>
      </c>
      <c r="BL165" s="4" t="s">
        <v>275</v>
      </c>
      <c r="BM165" s="236" t="s">
        <v>359</v>
      </c>
    </row>
    <row r="166" spans="2:65" s="1" customFormat="1">
      <c r="B166" s="14"/>
      <c r="D166" s="238" t="s">
        <v>277</v>
      </c>
      <c r="F166" s="239" t="s">
        <v>360</v>
      </c>
      <c r="L166" s="14"/>
      <c r="M166" s="240"/>
      <c r="T166" s="142"/>
      <c r="AT166" s="4" t="s">
        <v>277</v>
      </c>
      <c r="AU166" s="4" t="s">
        <v>77</v>
      </c>
    </row>
    <row r="167" spans="2:65" s="1" customFormat="1" ht="44.25" customHeight="1">
      <c r="B167" s="14"/>
      <c r="C167" s="225" t="s">
        <v>361</v>
      </c>
      <c r="D167" s="225" t="s">
        <v>271</v>
      </c>
      <c r="E167" s="226" t="s">
        <v>362</v>
      </c>
      <c r="F167" s="227" t="s">
        <v>363</v>
      </c>
      <c r="G167" s="228" t="s">
        <v>353</v>
      </c>
      <c r="H167" s="229">
        <v>477.69600000000003</v>
      </c>
      <c r="I167" s="22"/>
      <c r="J167" s="231">
        <f>ROUND(I167*H167,2)</f>
        <v>0</v>
      </c>
      <c r="K167" s="227" t="s">
        <v>274</v>
      </c>
      <c r="L167" s="14"/>
      <c r="M167" s="232" t="s">
        <v>3</v>
      </c>
      <c r="N167" s="233" t="s">
        <v>39</v>
      </c>
      <c r="P167" s="234">
        <f>O167*H167</f>
        <v>0</v>
      </c>
      <c r="Q167" s="234">
        <v>0</v>
      </c>
      <c r="R167" s="234">
        <f>Q167*H167</f>
        <v>0</v>
      </c>
      <c r="S167" s="234">
        <v>0</v>
      </c>
      <c r="T167" s="235">
        <f>S167*H167</f>
        <v>0</v>
      </c>
      <c r="AR167" s="236" t="s">
        <v>275</v>
      </c>
      <c r="AT167" s="236" t="s">
        <v>271</v>
      </c>
      <c r="AU167" s="236" t="s">
        <v>77</v>
      </c>
      <c r="AY167" s="4" t="s">
        <v>268</v>
      </c>
      <c r="BE167" s="237">
        <f>IF(N167="základní",J167,0)</f>
        <v>0</v>
      </c>
      <c r="BF167" s="237">
        <f>IF(N167="snížená",J167,0)</f>
        <v>0</v>
      </c>
      <c r="BG167" s="237">
        <f>IF(N167="zákl. přenesená",J167,0)</f>
        <v>0</v>
      </c>
      <c r="BH167" s="237">
        <f>IF(N167="sníž. přenesená",J167,0)</f>
        <v>0</v>
      </c>
      <c r="BI167" s="237">
        <f>IF(N167="nulová",J167,0)</f>
        <v>0</v>
      </c>
      <c r="BJ167" s="4" t="s">
        <v>75</v>
      </c>
      <c r="BK167" s="237">
        <f>ROUND(I167*H167,2)</f>
        <v>0</v>
      </c>
      <c r="BL167" s="4" t="s">
        <v>275</v>
      </c>
      <c r="BM167" s="236" t="s">
        <v>364</v>
      </c>
    </row>
    <row r="168" spans="2:65" s="1" customFormat="1">
      <c r="B168" s="14"/>
      <c r="D168" s="238" t="s">
        <v>277</v>
      </c>
      <c r="F168" s="239" t="s">
        <v>365</v>
      </c>
      <c r="L168" s="14"/>
      <c r="M168" s="240"/>
      <c r="T168" s="142"/>
      <c r="AT168" s="4" t="s">
        <v>277</v>
      </c>
      <c r="AU168" s="4" t="s">
        <v>77</v>
      </c>
    </row>
    <row r="169" spans="2:65" s="242" customFormat="1">
      <c r="B169" s="241"/>
      <c r="D169" s="243" t="s">
        <v>279</v>
      </c>
      <c r="F169" s="245" t="s">
        <v>2136</v>
      </c>
      <c r="H169" s="246">
        <v>477.69600000000003</v>
      </c>
      <c r="L169" s="241"/>
      <c r="M169" s="247"/>
      <c r="T169" s="248"/>
      <c r="AT169" s="244" t="s">
        <v>279</v>
      </c>
      <c r="AU169" s="244" t="s">
        <v>77</v>
      </c>
      <c r="AV169" s="242" t="s">
        <v>77</v>
      </c>
      <c r="AW169" s="242" t="s">
        <v>4</v>
      </c>
      <c r="AX169" s="242" t="s">
        <v>75</v>
      </c>
      <c r="AY169" s="244" t="s">
        <v>268</v>
      </c>
    </row>
    <row r="170" spans="2:65" s="1" customFormat="1" ht="44.25" customHeight="1">
      <c r="B170" s="14"/>
      <c r="C170" s="225" t="s">
        <v>367</v>
      </c>
      <c r="D170" s="225" t="s">
        <v>271</v>
      </c>
      <c r="E170" s="226" t="s">
        <v>368</v>
      </c>
      <c r="F170" s="227" t="s">
        <v>369</v>
      </c>
      <c r="G170" s="228" t="s">
        <v>353</v>
      </c>
      <c r="H170" s="229">
        <v>19.904</v>
      </c>
      <c r="I170" s="22"/>
      <c r="J170" s="231">
        <f>ROUND(I170*H170,2)</f>
        <v>0</v>
      </c>
      <c r="K170" s="227" t="s">
        <v>274</v>
      </c>
      <c r="L170" s="14"/>
      <c r="M170" s="232" t="s">
        <v>3</v>
      </c>
      <c r="N170" s="233" t="s">
        <v>39</v>
      </c>
      <c r="P170" s="234">
        <f>O170*H170</f>
        <v>0</v>
      </c>
      <c r="Q170" s="234">
        <v>0</v>
      </c>
      <c r="R170" s="234">
        <f>Q170*H170</f>
        <v>0</v>
      </c>
      <c r="S170" s="234">
        <v>0</v>
      </c>
      <c r="T170" s="235">
        <f>S170*H170</f>
        <v>0</v>
      </c>
      <c r="AR170" s="236" t="s">
        <v>275</v>
      </c>
      <c r="AT170" s="236" t="s">
        <v>271</v>
      </c>
      <c r="AU170" s="236" t="s">
        <v>77</v>
      </c>
      <c r="AY170" s="4" t="s">
        <v>268</v>
      </c>
      <c r="BE170" s="237">
        <f>IF(N170="základní",J170,0)</f>
        <v>0</v>
      </c>
      <c r="BF170" s="237">
        <f>IF(N170="snížená",J170,0)</f>
        <v>0</v>
      </c>
      <c r="BG170" s="237">
        <f>IF(N170="zákl. přenesená",J170,0)</f>
        <v>0</v>
      </c>
      <c r="BH170" s="237">
        <f>IF(N170="sníž. přenesená",J170,0)</f>
        <v>0</v>
      </c>
      <c r="BI170" s="237">
        <f>IF(N170="nulová",J170,0)</f>
        <v>0</v>
      </c>
      <c r="BJ170" s="4" t="s">
        <v>75</v>
      </c>
      <c r="BK170" s="237">
        <f>ROUND(I170*H170,2)</f>
        <v>0</v>
      </c>
      <c r="BL170" s="4" t="s">
        <v>275</v>
      </c>
      <c r="BM170" s="236" t="s">
        <v>370</v>
      </c>
    </row>
    <row r="171" spans="2:65" s="1" customFormat="1">
      <c r="B171" s="14"/>
      <c r="D171" s="238" t="s">
        <v>277</v>
      </c>
      <c r="F171" s="239" t="s">
        <v>371</v>
      </c>
      <c r="L171" s="14"/>
      <c r="M171" s="240"/>
      <c r="T171" s="142"/>
      <c r="AT171" s="4" t="s">
        <v>277</v>
      </c>
      <c r="AU171" s="4" t="s">
        <v>77</v>
      </c>
    </row>
    <row r="172" spans="2:65" s="214" customFormat="1" ht="25.9" customHeight="1">
      <c r="B172" s="213"/>
      <c r="D172" s="215" t="s">
        <v>67</v>
      </c>
      <c r="E172" s="216" t="s">
        <v>372</v>
      </c>
      <c r="F172" s="216" t="s">
        <v>373</v>
      </c>
      <c r="J172" s="217">
        <f>BK172</f>
        <v>0</v>
      </c>
      <c r="L172" s="213"/>
      <c r="M172" s="218"/>
      <c r="P172" s="219">
        <f>P173+P191+P252+P258+P266</f>
        <v>0</v>
      </c>
      <c r="R172" s="219">
        <f>R173+R191+R252+R258+R266</f>
        <v>6.7379129719760007</v>
      </c>
      <c r="T172" s="220">
        <f>T173+T191+T252+T258+T266</f>
        <v>8.3200000000000003E-5</v>
      </c>
      <c r="AR172" s="215" t="s">
        <v>75</v>
      </c>
      <c r="AT172" s="221" t="s">
        <v>67</v>
      </c>
      <c r="AU172" s="221" t="s">
        <v>68</v>
      </c>
      <c r="AY172" s="215" t="s">
        <v>268</v>
      </c>
      <c r="BK172" s="222">
        <f>BK173+BK191+BK252+BK258+BK266</f>
        <v>0</v>
      </c>
    </row>
    <row r="173" spans="2:65" s="214" customFormat="1" ht="22.9" customHeight="1">
      <c r="B173" s="213"/>
      <c r="D173" s="215" t="s">
        <v>67</v>
      </c>
      <c r="E173" s="223" t="s">
        <v>186</v>
      </c>
      <c r="F173" s="223" t="s">
        <v>1421</v>
      </c>
      <c r="J173" s="224">
        <f>BK173</f>
        <v>0</v>
      </c>
      <c r="L173" s="213"/>
      <c r="M173" s="218"/>
      <c r="P173" s="219">
        <f>SUM(P174:P190)</f>
        <v>0</v>
      </c>
      <c r="R173" s="219">
        <f>SUM(R174:R190)</f>
        <v>2.8698827677760002</v>
      </c>
      <c r="T173" s="220">
        <f>SUM(T174:T190)</f>
        <v>0</v>
      </c>
      <c r="AR173" s="215" t="s">
        <v>75</v>
      </c>
      <c r="AT173" s="221" t="s">
        <v>67</v>
      </c>
      <c r="AU173" s="221" t="s">
        <v>75</v>
      </c>
      <c r="AY173" s="215" t="s">
        <v>268</v>
      </c>
      <c r="BK173" s="222">
        <f>SUM(BK174:BK190)</f>
        <v>0</v>
      </c>
    </row>
    <row r="174" spans="2:65" s="1" customFormat="1" ht="44.25" customHeight="1">
      <c r="B174" s="14"/>
      <c r="C174" s="225" t="s">
        <v>292</v>
      </c>
      <c r="D174" s="225" t="s">
        <v>271</v>
      </c>
      <c r="E174" s="226" t="s">
        <v>2054</v>
      </c>
      <c r="F174" s="227" t="s">
        <v>2055</v>
      </c>
      <c r="G174" s="228" t="s">
        <v>317</v>
      </c>
      <c r="H174" s="229">
        <v>4</v>
      </c>
      <c r="I174" s="22"/>
      <c r="J174" s="231">
        <f>ROUND(I174*H174,2)</f>
        <v>0</v>
      </c>
      <c r="K174" s="227" t="s">
        <v>274</v>
      </c>
      <c r="L174" s="14"/>
      <c r="M174" s="232" t="s">
        <v>3</v>
      </c>
      <c r="N174" s="233" t="s">
        <v>39</v>
      </c>
      <c r="P174" s="234">
        <f>O174*H174</f>
        <v>0</v>
      </c>
      <c r="Q174" s="234">
        <v>2.6280000000000001E-2</v>
      </c>
      <c r="R174" s="234">
        <f>Q174*H174</f>
        <v>0.10512000000000001</v>
      </c>
      <c r="S174" s="234">
        <v>0</v>
      </c>
      <c r="T174" s="235">
        <f>S174*H174</f>
        <v>0</v>
      </c>
      <c r="AR174" s="236" t="s">
        <v>275</v>
      </c>
      <c r="AT174" s="236" t="s">
        <v>271</v>
      </c>
      <c r="AU174" s="236" t="s">
        <v>77</v>
      </c>
      <c r="AY174" s="4" t="s">
        <v>268</v>
      </c>
      <c r="BE174" s="237">
        <f>IF(N174="základní",J174,0)</f>
        <v>0</v>
      </c>
      <c r="BF174" s="237">
        <f>IF(N174="snížená",J174,0)</f>
        <v>0</v>
      </c>
      <c r="BG174" s="237">
        <f>IF(N174="zákl. přenesená",J174,0)</f>
        <v>0</v>
      </c>
      <c r="BH174" s="237">
        <f>IF(N174="sníž. přenesená",J174,0)</f>
        <v>0</v>
      </c>
      <c r="BI174" s="237">
        <f>IF(N174="nulová",J174,0)</f>
        <v>0</v>
      </c>
      <c r="BJ174" s="4" t="s">
        <v>75</v>
      </c>
      <c r="BK174" s="237">
        <f>ROUND(I174*H174,2)</f>
        <v>0</v>
      </c>
      <c r="BL174" s="4" t="s">
        <v>275</v>
      </c>
      <c r="BM174" s="236" t="s">
        <v>2137</v>
      </c>
    </row>
    <row r="175" spans="2:65" s="1" customFormat="1">
      <c r="B175" s="14"/>
      <c r="D175" s="238" t="s">
        <v>277</v>
      </c>
      <c r="F175" s="239" t="s">
        <v>2057</v>
      </c>
      <c r="L175" s="14"/>
      <c r="M175" s="240"/>
      <c r="T175" s="142"/>
      <c r="AT175" s="4" t="s">
        <v>277</v>
      </c>
      <c r="AU175" s="4" t="s">
        <v>77</v>
      </c>
    </row>
    <row r="176" spans="2:65" s="242" customFormat="1">
      <c r="B176" s="241"/>
      <c r="D176" s="243" t="s">
        <v>279</v>
      </c>
      <c r="E176" s="244" t="s">
        <v>3</v>
      </c>
      <c r="F176" s="245" t="s">
        <v>2058</v>
      </c>
      <c r="H176" s="246">
        <v>4</v>
      </c>
      <c r="L176" s="241"/>
      <c r="M176" s="247"/>
      <c r="T176" s="248"/>
      <c r="AT176" s="244" t="s">
        <v>279</v>
      </c>
      <c r="AU176" s="244" t="s">
        <v>77</v>
      </c>
      <c r="AV176" s="242" t="s">
        <v>77</v>
      </c>
      <c r="AW176" s="242" t="s">
        <v>30</v>
      </c>
      <c r="AX176" s="242" t="s">
        <v>75</v>
      </c>
      <c r="AY176" s="244" t="s">
        <v>268</v>
      </c>
    </row>
    <row r="177" spans="2:65" s="1" customFormat="1" ht="37.9" customHeight="1">
      <c r="B177" s="14"/>
      <c r="C177" s="225" t="s">
        <v>382</v>
      </c>
      <c r="D177" s="225" t="s">
        <v>271</v>
      </c>
      <c r="E177" s="226" t="s">
        <v>2059</v>
      </c>
      <c r="F177" s="227" t="s">
        <v>2060</v>
      </c>
      <c r="G177" s="228" t="s">
        <v>184</v>
      </c>
      <c r="H177" s="229">
        <v>44.752000000000002</v>
      </c>
      <c r="I177" s="22"/>
      <c r="J177" s="231">
        <f>ROUND(I177*H177,2)</f>
        <v>0</v>
      </c>
      <c r="K177" s="227" t="s">
        <v>274</v>
      </c>
      <c r="L177" s="14"/>
      <c r="M177" s="232" t="s">
        <v>3</v>
      </c>
      <c r="N177" s="233" t="s">
        <v>39</v>
      </c>
      <c r="P177" s="234">
        <f>O177*H177</f>
        <v>0</v>
      </c>
      <c r="Q177" s="234">
        <v>6.1719999999999997E-2</v>
      </c>
      <c r="R177" s="234">
        <f>Q177*H177</f>
        <v>2.7620934400000001</v>
      </c>
      <c r="S177" s="234">
        <v>0</v>
      </c>
      <c r="T177" s="235">
        <f>S177*H177</f>
        <v>0</v>
      </c>
      <c r="AR177" s="236" t="s">
        <v>275</v>
      </c>
      <c r="AT177" s="236" t="s">
        <v>271</v>
      </c>
      <c r="AU177" s="236" t="s">
        <v>77</v>
      </c>
      <c r="AY177" s="4" t="s">
        <v>268</v>
      </c>
      <c r="BE177" s="237">
        <f>IF(N177="základní",J177,0)</f>
        <v>0</v>
      </c>
      <c r="BF177" s="237">
        <f>IF(N177="snížená",J177,0)</f>
        <v>0</v>
      </c>
      <c r="BG177" s="237">
        <f>IF(N177="zákl. přenesená",J177,0)</f>
        <v>0</v>
      </c>
      <c r="BH177" s="237">
        <f>IF(N177="sníž. přenesená",J177,0)</f>
        <v>0</v>
      </c>
      <c r="BI177" s="237">
        <f>IF(N177="nulová",J177,0)</f>
        <v>0</v>
      </c>
      <c r="BJ177" s="4" t="s">
        <v>75</v>
      </c>
      <c r="BK177" s="237">
        <f>ROUND(I177*H177,2)</f>
        <v>0</v>
      </c>
      <c r="BL177" s="4" t="s">
        <v>275</v>
      </c>
      <c r="BM177" s="236" t="s">
        <v>2138</v>
      </c>
    </row>
    <row r="178" spans="2:65" s="1" customFormat="1">
      <c r="B178" s="14"/>
      <c r="D178" s="238" t="s">
        <v>277</v>
      </c>
      <c r="F178" s="239" t="s">
        <v>2062</v>
      </c>
      <c r="L178" s="14"/>
      <c r="M178" s="240"/>
      <c r="T178" s="142"/>
      <c r="AT178" s="4" t="s">
        <v>277</v>
      </c>
      <c r="AU178" s="4" t="s">
        <v>77</v>
      </c>
    </row>
    <row r="179" spans="2:65" s="242" customFormat="1">
      <c r="B179" s="241"/>
      <c r="D179" s="243" t="s">
        <v>279</v>
      </c>
      <c r="E179" s="244" t="s">
        <v>3</v>
      </c>
      <c r="F179" s="245" t="s">
        <v>2139</v>
      </c>
      <c r="H179" s="246">
        <v>32.927999999999997</v>
      </c>
      <c r="L179" s="241"/>
      <c r="M179" s="247"/>
      <c r="T179" s="248"/>
      <c r="AT179" s="244" t="s">
        <v>279</v>
      </c>
      <c r="AU179" s="244" t="s">
        <v>77</v>
      </c>
      <c r="AV179" s="242" t="s">
        <v>77</v>
      </c>
      <c r="AW179" s="242" t="s">
        <v>30</v>
      </c>
      <c r="AX179" s="242" t="s">
        <v>68</v>
      </c>
      <c r="AY179" s="244" t="s">
        <v>268</v>
      </c>
    </row>
    <row r="180" spans="2:65" s="242" customFormat="1">
      <c r="B180" s="241"/>
      <c r="D180" s="243" t="s">
        <v>279</v>
      </c>
      <c r="E180" s="244" t="s">
        <v>3</v>
      </c>
      <c r="F180" s="245" t="s">
        <v>2140</v>
      </c>
      <c r="H180" s="246">
        <v>18.288</v>
      </c>
      <c r="L180" s="241"/>
      <c r="M180" s="247"/>
      <c r="T180" s="248"/>
      <c r="AT180" s="244" t="s">
        <v>279</v>
      </c>
      <c r="AU180" s="244" t="s">
        <v>77</v>
      </c>
      <c r="AV180" s="242" t="s">
        <v>77</v>
      </c>
      <c r="AW180" s="242" t="s">
        <v>30</v>
      </c>
      <c r="AX180" s="242" t="s">
        <v>68</v>
      </c>
      <c r="AY180" s="244" t="s">
        <v>268</v>
      </c>
    </row>
    <row r="181" spans="2:65" s="257" customFormat="1">
      <c r="B181" s="256"/>
      <c r="D181" s="243" t="s">
        <v>279</v>
      </c>
      <c r="E181" s="258" t="s">
        <v>3</v>
      </c>
      <c r="F181" s="259" t="s">
        <v>2141</v>
      </c>
      <c r="H181" s="258" t="s">
        <v>3</v>
      </c>
      <c r="L181" s="256"/>
      <c r="M181" s="260"/>
      <c r="T181" s="261"/>
      <c r="AT181" s="258" t="s">
        <v>279</v>
      </c>
      <c r="AU181" s="258" t="s">
        <v>77</v>
      </c>
      <c r="AV181" s="257" t="s">
        <v>75</v>
      </c>
      <c r="AW181" s="257" t="s">
        <v>30</v>
      </c>
      <c r="AX181" s="257" t="s">
        <v>68</v>
      </c>
      <c r="AY181" s="258" t="s">
        <v>268</v>
      </c>
    </row>
    <row r="182" spans="2:65" s="242" customFormat="1">
      <c r="B182" s="241"/>
      <c r="D182" s="243" t="s">
        <v>279</v>
      </c>
      <c r="E182" s="244" t="s">
        <v>3</v>
      </c>
      <c r="F182" s="245" t="s">
        <v>2142</v>
      </c>
      <c r="H182" s="246">
        <v>-6.4640000000000004</v>
      </c>
      <c r="L182" s="241"/>
      <c r="M182" s="247"/>
      <c r="T182" s="248"/>
      <c r="AT182" s="244" t="s">
        <v>279</v>
      </c>
      <c r="AU182" s="244" t="s">
        <v>77</v>
      </c>
      <c r="AV182" s="242" t="s">
        <v>77</v>
      </c>
      <c r="AW182" s="242" t="s">
        <v>30</v>
      </c>
      <c r="AX182" s="242" t="s">
        <v>68</v>
      </c>
      <c r="AY182" s="244" t="s">
        <v>268</v>
      </c>
    </row>
    <row r="183" spans="2:65" s="250" customFormat="1">
      <c r="B183" s="249"/>
      <c r="D183" s="243" t="s">
        <v>279</v>
      </c>
      <c r="E183" s="251" t="s">
        <v>3</v>
      </c>
      <c r="F183" s="252" t="s">
        <v>298</v>
      </c>
      <c r="H183" s="253">
        <v>44.752000000000002</v>
      </c>
      <c r="L183" s="249"/>
      <c r="M183" s="254"/>
      <c r="T183" s="255"/>
      <c r="AT183" s="251" t="s">
        <v>279</v>
      </c>
      <c r="AU183" s="251" t="s">
        <v>77</v>
      </c>
      <c r="AV183" s="250" t="s">
        <v>275</v>
      </c>
      <c r="AW183" s="250" t="s">
        <v>30</v>
      </c>
      <c r="AX183" s="250" t="s">
        <v>75</v>
      </c>
      <c r="AY183" s="251" t="s">
        <v>268</v>
      </c>
    </row>
    <row r="184" spans="2:65" s="1" customFormat="1" ht="24.2" customHeight="1">
      <c r="B184" s="14"/>
      <c r="C184" s="225" t="s">
        <v>388</v>
      </c>
      <c r="D184" s="225" t="s">
        <v>271</v>
      </c>
      <c r="E184" s="226" t="s">
        <v>2066</v>
      </c>
      <c r="F184" s="227" t="s">
        <v>2067</v>
      </c>
      <c r="G184" s="228" t="s">
        <v>379</v>
      </c>
      <c r="H184" s="229">
        <v>7.84</v>
      </c>
      <c r="I184" s="22"/>
      <c r="J184" s="231">
        <f>ROUND(I184*H184,2)</f>
        <v>0</v>
      </c>
      <c r="K184" s="227" t="s">
        <v>274</v>
      </c>
      <c r="L184" s="14"/>
      <c r="M184" s="232" t="s">
        <v>3</v>
      </c>
      <c r="N184" s="233" t="s">
        <v>39</v>
      </c>
      <c r="P184" s="234">
        <f>O184*H184</f>
        <v>0</v>
      </c>
      <c r="Q184" s="234">
        <v>8.0271400000000005E-5</v>
      </c>
      <c r="R184" s="234">
        <f>Q184*H184</f>
        <v>6.2932777599999999E-4</v>
      </c>
      <c r="S184" s="234">
        <v>0</v>
      </c>
      <c r="T184" s="235">
        <f>S184*H184</f>
        <v>0</v>
      </c>
      <c r="AR184" s="236" t="s">
        <v>275</v>
      </c>
      <c r="AT184" s="236" t="s">
        <v>271</v>
      </c>
      <c r="AU184" s="236" t="s">
        <v>77</v>
      </c>
      <c r="AY184" s="4" t="s">
        <v>268</v>
      </c>
      <c r="BE184" s="237">
        <f>IF(N184="základní",J184,0)</f>
        <v>0</v>
      </c>
      <c r="BF184" s="237">
        <f>IF(N184="snížená",J184,0)</f>
        <v>0</v>
      </c>
      <c r="BG184" s="237">
        <f>IF(N184="zákl. přenesená",J184,0)</f>
        <v>0</v>
      </c>
      <c r="BH184" s="237">
        <f>IF(N184="sníž. přenesená",J184,0)</f>
        <v>0</v>
      </c>
      <c r="BI184" s="237">
        <f>IF(N184="nulová",J184,0)</f>
        <v>0</v>
      </c>
      <c r="BJ184" s="4" t="s">
        <v>75</v>
      </c>
      <c r="BK184" s="237">
        <f>ROUND(I184*H184,2)</f>
        <v>0</v>
      </c>
      <c r="BL184" s="4" t="s">
        <v>275</v>
      </c>
      <c r="BM184" s="236" t="s">
        <v>2143</v>
      </c>
    </row>
    <row r="185" spans="2:65" s="1" customFormat="1">
      <c r="B185" s="14"/>
      <c r="D185" s="238" t="s">
        <v>277</v>
      </c>
      <c r="F185" s="239" t="s">
        <v>2069</v>
      </c>
      <c r="L185" s="14"/>
      <c r="M185" s="240"/>
      <c r="T185" s="142"/>
      <c r="AT185" s="4" t="s">
        <v>277</v>
      </c>
      <c r="AU185" s="4" t="s">
        <v>77</v>
      </c>
    </row>
    <row r="186" spans="2:65" s="242" customFormat="1">
      <c r="B186" s="241"/>
      <c r="D186" s="243" t="s">
        <v>279</v>
      </c>
      <c r="E186" s="244" t="s">
        <v>3</v>
      </c>
      <c r="F186" s="245" t="s">
        <v>2144</v>
      </c>
      <c r="H186" s="246">
        <v>7.84</v>
      </c>
      <c r="L186" s="241"/>
      <c r="M186" s="247"/>
      <c r="T186" s="248"/>
      <c r="AT186" s="244" t="s">
        <v>279</v>
      </c>
      <c r="AU186" s="244" t="s">
        <v>77</v>
      </c>
      <c r="AV186" s="242" t="s">
        <v>77</v>
      </c>
      <c r="AW186" s="242" t="s">
        <v>30</v>
      </c>
      <c r="AX186" s="242" t="s">
        <v>68</v>
      </c>
      <c r="AY186" s="244" t="s">
        <v>268</v>
      </c>
    </row>
    <row r="187" spans="2:65" s="250" customFormat="1">
      <c r="B187" s="249"/>
      <c r="D187" s="243" t="s">
        <v>279</v>
      </c>
      <c r="E187" s="251" t="s">
        <v>3</v>
      </c>
      <c r="F187" s="252" t="s">
        <v>298</v>
      </c>
      <c r="H187" s="253">
        <v>7.84</v>
      </c>
      <c r="L187" s="249"/>
      <c r="M187" s="254"/>
      <c r="T187" s="255"/>
      <c r="AT187" s="251" t="s">
        <v>279</v>
      </c>
      <c r="AU187" s="251" t="s">
        <v>77</v>
      </c>
      <c r="AV187" s="250" t="s">
        <v>275</v>
      </c>
      <c r="AW187" s="250" t="s">
        <v>30</v>
      </c>
      <c r="AX187" s="250" t="s">
        <v>75</v>
      </c>
      <c r="AY187" s="251" t="s">
        <v>268</v>
      </c>
    </row>
    <row r="188" spans="2:65" s="1" customFormat="1" ht="24.2" customHeight="1">
      <c r="B188" s="14"/>
      <c r="C188" s="225" t="s">
        <v>393</v>
      </c>
      <c r="D188" s="225" t="s">
        <v>271</v>
      </c>
      <c r="E188" s="226" t="s">
        <v>2071</v>
      </c>
      <c r="F188" s="227" t="s">
        <v>2072</v>
      </c>
      <c r="G188" s="228" t="s">
        <v>379</v>
      </c>
      <c r="H188" s="229">
        <v>15</v>
      </c>
      <c r="I188" s="22"/>
      <c r="J188" s="231">
        <f>ROUND(I188*H188,2)</f>
        <v>0</v>
      </c>
      <c r="K188" s="227" t="s">
        <v>274</v>
      </c>
      <c r="L188" s="14"/>
      <c r="M188" s="232" t="s">
        <v>3</v>
      </c>
      <c r="N188" s="233" t="s">
        <v>39</v>
      </c>
      <c r="P188" s="234">
        <f>O188*H188</f>
        <v>0</v>
      </c>
      <c r="Q188" s="234">
        <v>1.36E-4</v>
      </c>
      <c r="R188" s="234">
        <f>Q188*H188</f>
        <v>2.0400000000000001E-3</v>
      </c>
      <c r="S188" s="234">
        <v>0</v>
      </c>
      <c r="T188" s="235">
        <f>S188*H188</f>
        <v>0</v>
      </c>
      <c r="AR188" s="236" t="s">
        <v>275</v>
      </c>
      <c r="AT188" s="236" t="s">
        <v>271</v>
      </c>
      <c r="AU188" s="236" t="s">
        <v>77</v>
      </c>
      <c r="AY188" s="4" t="s">
        <v>268</v>
      </c>
      <c r="BE188" s="237">
        <f>IF(N188="základní",J188,0)</f>
        <v>0</v>
      </c>
      <c r="BF188" s="237">
        <f>IF(N188="snížená",J188,0)</f>
        <v>0</v>
      </c>
      <c r="BG188" s="237">
        <f>IF(N188="zákl. přenesená",J188,0)</f>
        <v>0</v>
      </c>
      <c r="BH188" s="237">
        <f>IF(N188="sníž. přenesená",J188,0)</f>
        <v>0</v>
      </c>
      <c r="BI188" s="237">
        <f>IF(N188="nulová",J188,0)</f>
        <v>0</v>
      </c>
      <c r="BJ188" s="4" t="s">
        <v>75</v>
      </c>
      <c r="BK188" s="237">
        <f>ROUND(I188*H188,2)</f>
        <v>0</v>
      </c>
      <c r="BL188" s="4" t="s">
        <v>275</v>
      </c>
      <c r="BM188" s="236" t="s">
        <v>2145</v>
      </c>
    </row>
    <row r="189" spans="2:65" s="1" customFormat="1">
      <c r="B189" s="14"/>
      <c r="D189" s="238" t="s">
        <v>277</v>
      </c>
      <c r="F189" s="239" t="s">
        <v>2074</v>
      </c>
      <c r="L189" s="14"/>
      <c r="M189" s="240"/>
      <c r="T189" s="142"/>
      <c r="AT189" s="4" t="s">
        <v>277</v>
      </c>
      <c r="AU189" s="4" t="s">
        <v>77</v>
      </c>
    </row>
    <row r="190" spans="2:65" s="242" customFormat="1">
      <c r="B190" s="241"/>
      <c r="D190" s="243" t="s">
        <v>279</v>
      </c>
      <c r="E190" s="244" t="s">
        <v>3</v>
      </c>
      <c r="F190" s="245" t="s">
        <v>2146</v>
      </c>
      <c r="H190" s="246">
        <v>15</v>
      </c>
      <c r="L190" s="241"/>
      <c r="M190" s="247"/>
      <c r="T190" s="248"/>
      <c r="AT190" s="244" t="s">
        <v>279</v>
      </c>
      <c r="AU190" s="244" t="s">
        <v>77</v>
      </c>
      <c r="AV190" s="242" t="s">
        <v>77</v>
      </c>
      <c r="AW190" s="242" t="s">
        <v>30</v>
      </c>
      <c r="AX190" s="242" t="s">
        <v>75</v>
      </c>
      <c r="AY190" s="244" t="s">
        <v>268</v>
      </c>
    </row>
    <row r="191" spans="2:65" s="214" customFormat="1" ht="22.9" customHeight="1">
      <c r="B191" s="213"/>
      <c r="D191" s="215" t="s">
        <v>67</v>
      </c>
      <c r="E191" s="223" t="s">
        <v>305</v>
      </c>
      <c r="F191" s="223" t="s">
        <v>374</v>
      </c>
      <c r="J191" s="224">
        <f>BK191</f>
        <v>0</v>
      </c>
      <c r="L191" s="213"/>
      <c r="M191" s="218"/>
      <c r="P191" s="219">
        <f>P192+P229+P236</f>
        <v>0</v>
      </c>
      <c r="R191" s="219">
        <f>R192+R229+R236</f>
        <v>3.8661895542000004</v>
      </c>
      <c r="T191" s="220">
        <f>T192+T229+T236</f>
        <v>8.3200000000000003E-5</v>
      </c>
      <c r="AR191" s="215" t="s">
        <v>75</v>
      </c>
      <c r="AT191" s="221" t="s">
        <v>67</v>
      </c>
      <c r="AU191" s="221" t="s">
        <v>75</v>
      </c>
      <c r="AY191" s="215" t="s">
        <v>268</v>
      </c>
      <c r="BK191" s="222">
        <f>BK192+BK229+BK236</f>
        <v>0</v>
      </c>
    </row>
    <row r="192" spans="2:65" s="214" customFormat="1" ht="20.85" customHeight="1">
      <c r="B192" s="213"/>
      <c r="D192" s="215" t="s">
        <v>67</v>
      </c>
      <c r="E192" s="223" t="s">
        <v>375</v>
      </c>
      <c r="F192" s="223" t="s">
        <v>376</v>
      </c>
      <c r="J192" s="224">
        <f>BK192</f>
        <v>0</v>
      </c>
      <c r="L192" s="213"/>
      <c r="M192" s="218"/>
      <c r="P192" s="219">
        <f>P193+SUM(P194:P212)</f>
        <v>0</v>
      </c>
      <c r="R192" s="219">
        <f>R193+SUM(R194:R212)</f>
        <v>3.491484679</v>
      </c>
      <c r="T192" s="220">
        <f>T193+SUM(T194:T212)</f>
        <v>8.3200000000000003E-5</v>
      </c>
      <c r="AR192" s="215" t="s">
        <v>75</v>
      </c>
      <c r="AT192" s="221" t="s">
        <v>67</v>
      </c>
      <c r="AU192" s="221" t="s">
        <v>77</v>
      </c>
      <c r="AY192" s="215" t="s">
        <v>268</v>
      </c>
      <c r="BK192" s="222">
        <f>BK193+SUM(BK194:BK212)</f>
        <v>0</v>
      </c>
    </row>
    <row r="193" spans="2:65" s="1" customFormat="1" ht="55.5" customHeight="1">
      <c r="B193" s="14"/>
      <c r="C193" s="225" t="s">
        <v>399</v>
      </c>
      <c r="D193" s="225" t="s">
        <v>271</v>
      </c>
      <c r="E193" s="226" t="s">
        <v>377</v>
      </c>
      <c r="F193" s="227" t="s">
        <v>378</v>
      </c>
      <c r="G193" s="228" t="s">
        <v>379</v>
      </c>
      <c r="H193" s="229">
        <v>17.52</v>
      </c>
      <c r="I193" s="22"/>
      <c r="J193" s="231">
        <f>ROUND(I193*H193,2)</f>
        <v>0</v>
      </c>
      <c r="K193" s="227" t="s">
        <v>274</v>
      </c>
      <c r="L193" s="14"/>
      <c r="M193" s="232" t="s">
        <v>3</v>
      </c>
      <c r="N193" s="233" t="s">
        <v>39</v>
      </c>
      <c r="P193" s="234">
        <f>O193*H193</f>
        <v>0</v>
      </c>
      <c r="Q193" s="234">
        <v>0</v>
      </c>
      <c r="R193" s="234">
        <f>Q193*H193</f>
        <v>0</v>
      </c>
      <c r="S193" s="234">
        <v>0</v>
      </c>
      <c r="T193" s="235">
        <f>S193*H193</f>
        <v>0</v>
      </c>
      <c r="AR193" s="236" t="s">
        <v>275</v>
      </c>
      <c r="AT193" s="236" t="s">
        <v>271</v>
      </c>
      <c r="AU193" s="236" t="s">
        <v>186</v>
      </c>
      <c r="AY193" s="4" t="s">
        <v>268</v>
      </c>
      <c r="BE193" s="237">
        <f>IF(N193="základní",J193,0)</f>
        <v>0</v>
      </c>
      <c r="BF193" s="237">
        <f>IF(N193="snížená",J193,0)</f>
        <v>0</v>
      </c>
      <c r="BG193" s="237">
        <f>IF(N193="zákl. přenesená",J193,0)</f>
        <v>0</v>
      </c>
      <c r="BH193" s="237">
        <f>IF(N193="sníž. přenesená",J193,0)</f>
        <v>0</v>
      </c>
      <c r="BI193" s="237">
        <f>IF(N193="nulová",J193,0)</f>
        <v>0</v>
      </c>
      <c r="BJ193" s="4" t="s">
        <v>75</v>
      </c>
      <c r="BK193" s="237">
        <f>ROUND(I193*H193,2)</f>
        <v>0</v>
      </c>
      <c r="BL193" s="4" t="s">
        <v>275</v>
      </c>
      <c r="BM193" s="236" t="s">
        <v>380</v>
      </c>
    </row>
    <row r="194" spans="2:65" s="1" customFormat="1">
      <c r="B194" s="14"/>
      <c r="D194" s="238" t="s">
        <v>277</v>
      </c>
      <c r="F194" s="239" t="s">
        <v>381</v>
      </c>
      <c r="L194" s="14"/>
      <c r="M194" s="240"/>
      <c r="T194" s="142"/>
      <c r="AT194" s="4" t="s">
        <v>277</v>
      </c>
      <c r="AU194" s="4" t="s">
        <v>186</v>
      </c>
    </row>
    <row r="195" spans="2:65" s="242" customFormat="1">
      <c r="B195" s="241"/>
      <c r="D195" s="243" t="s">
        <v>279</v>
      </c>
      <c r="E195" s="244" t="s">
        <v>3</v>
      </c>
      <c r="F195" s="245" t="s">
        <v>216</v>
      </c>
      <c r="H195" s="246">
        <v>14.11</v>
      </c>
      <c r="L195" s="241"/>
      <c r="M195" s="247"/>
      <c r="T195" s="248"/>
      <c r="AT195" s="244" t="s">
        <v>279</v>
      </c>
      <c r="AU195" s="244" t="s">
        <v>186</v>
      </c>
      <c r="AV195" s="242" t="s">
        <v>77</v>
      </c>
      <c r="AW195" s="242" t="s">
        <v>30</v>
      </c>
      <c r="AX195" s="242" t="s">
        <v>68</v>
      </c>
      <c r="AY195" s="244" t="s">
        <v>268</v>
      </c>
    </row>
    <row r="196" spans="2:65" s="242" customFormat="1">
      <c r="B196" s="241"/>
      <c r="D196" s="243" t="s">
        <v>279</v>
      </c>
      <c r="E196" s="244" t="s">
        <v>3</v>
      </c>
      <c r="F196" s="245" t="s">
        <v>218</v>
      </c>
      <c r="H196" s="246">
        <v>3.41</v>
      </c>
      <c r="L196" s="241"/>
      <c r="M196" s="247"/>
      <c r="T196" s="248"/>
      <c r="AT196" s="244" t="s">
        <v>279</v>
      </c>
      <c r="AU196" s="244" t="s">
        <v>186</v>
      </c>
      <c r="AV196" s="242" t="s">
        <v>77</v>
      </c>
      <c r="AW196" s="242" t="s">
        <v>30</v>
      </c>
      <c r="AX196" s="242" t="s">
        <v>68</v>
      </c>
      <c r="AY196" s="244" t="s">
        <v>268</v>
      </c>
    </row>
    <row r="197" spans="2:65" s="250" customFormat="1">
      <c r="B197" s="249"/>
      <c r="D197" s="243" t="s">
        <v>279</v>
      </c>
      <c r="E197" s="251" t="s">
        <v>3</v>
      </c>
      <c r="F197" s="252" t="s">
        <v>298</v>
      </c>
      <c r="H197" s="253">
        <v>17.52</v>
      </c>
      <c r="L197" s="249"/>
      <c r="M197" s="254"/>
      <c r="T197" s="255"/>
      <c r="AT197" s="251" t="s">
        <v>279</v>
      </c>
      <c r="AU197" s="251" t="s">
        <v>186</v>
      </c>
      <c r="AV197" s="250" t="s">
        <v>275</v>
      </c>
      <c r="AW197" s="250" t="s">
        <v>30</v>
      </c>
      <c r="AX197" s="250" t="s">
        <v>75</v>
      </c>
      <c r="AY197" s="251" t="s">
        <v>268</v>
      </c>
    </row>
    <row r="198" spans="2:65" s="1" customFormat="1" ht="16.5" customHeight="1">
      <c r="B198" s="14"/>
      <c r="C198" s="262" t="s">
        <v>8</v>
      </c>
      <c r="D198" s="262" t="s">
        <v>383</v>
      </c>
      <c r="E198" s="263" t="s">
        <v>384</v>
      </c>
      <c r="F198" s="264" t="s">
        <v>385</v>
      </c>
      <c r="G198" s="265" t="s">
        <v>379</v>
      </c>
      <c r="H198" s="266">
        <v>19.271999999999998</v>
      </c>
      <c r="I198" s="24"/>
      <c r="J198" s="268">
        <f>ROUND(I198*H198,2)</f>
        <v>0</v>
      </c>
      <c r="K198" s="264" t="s">
        <v>274</v>
      </c>
      <c r="L198" s="269"/>
      <c r="M198" s="270" t="s">
        <v>3</v>
      </c>
      <c r="N198" s="271" t="s">
        <v>39</v>
      </c>
      <c r="P198" s="234">
        <f>O198*H198</f>
        <v>0</v>
      </c>
      <c r="Q198" s="234">
        <v>2.9999999999999997E-4</v>
      </c>
      <c r="R198" s="234">
        <f>Q198*H198</f>
        <v>5.7815999999999987E-3</v>
      </c>
      <c r="S198" s="234">
        <v>0</v>
      </c>
      <c r="T198" s="235">
        <f>S198*H198</f>
        <v>0</v>
      </c>
      <c r="AR198" s="236" t="s">
        <v>314</v>
      </c>
      <c r="AT198" s="236" t="s">
        <v>383</v>
      </c>
      <c r="AU198" s="236" t="s">
        <v>186</v>
      </c>
      <c r="AY198" s="4" t="s">
        <v>268</v>
      </c>
      <c r="BE198" s="237">
        <f>IF(N198="základní",J198,0)</f>
        <v>0</v>
      </c>
      <c r="BF198" s="237">
        <f>IF(N198="snížená",J198,0)</f>
        <v>0</v>
      </c>
      <c r="BG198" s="237">
        <f>IF(N198="zákl. přenesená",J198,0)</f>
        <v>0</v>
      </c>
      <c r="BH198" s="237">
        <f>IF(N198="sníž. přenesená",J198,0)</f>
        <v>0</v>
      </c>
      <c r="BI198" s="237">
        <f>IF(N198="nulová",J198,0)</f>
        <v>0</v>
      </c>
      <c r="BJ198" s="4" t="s">
        <v>75</v>
      </c>
      <c r="BK198" s="237">
        <f>ROUND(I198*H198,2)</f>
        <v>0</v>
      </c>
      <c r="BL198" s="4" t="s">
        <v>275</v>
      </c>
      <c r="BM198" s="236" t="s">
        <v>386</v>
      </c>
    </row>
    <row r="199" spans="2:65" s="242" customFormat="1">
      <c r="B199" s="241"/>
      <c r="D199" s="243" t="s">
        <v>279</v>
      </c>
      <c r="F199" s="245" t="s">
        <v>2147</v>
      </c>
      <c r="H199" s="246">
        <v>19.271999999999998</v>
      </c>
      <c r="L199" s="241"/>
      <c r="M199" s="247"/>
      <c r="T199" s="248"/>
      <c r="AT199" s="244" t="s">
        <v>279</v>
      </c>
      <c r="AU199" s="244" t="s">
        <v>186</v>
      </c>
      <c r="AV199" s="242" t="s">
        <v>77</v>
      </c>
      <c r="AW199" s="242" t="s">
        <v>4</v>
      </c>
      <c r="AX199" s="242" t="s">
        <v>75</v>
      </c>
      <c r="AY199" s="244" t="s">
        <v>268</v>
      </c>
    </row>
    <row r="200" spans="2:65" s="1" customFormat="1" ht="44.25" customHeight="1">
      <c r="B200" s="14"/>
      <c r="C200" s="225" t="s">
        <v>411</v>
      </c>
      <c r="D200" s="225" t="s">
        <v>271</v>
      </c>
      <c r="E200" s="226" t="s">
        <v>389</v>
      </c>
      <c r="F200" s="227" t="s">
        <v>390</v>
      </c>
      <c r="G200" s="228" t="s">
        <v>379</v>
      </c>
      <c r="H200" s="229">
        <v>19.920000000000002</v>
      </c>
      <c r="I200" s="22"/>
      <c r="J200" s="231">
        <f>ROUND(I200*H200,2)</f>
        <v>0</v>
      </c>
      <c r="K200" s="227" t="s">
        <v>274</v>
      </c>
      <c r="L200" s="14"/>
      <c r="M200" s="232" t="s">
        <v>3</v>
      </c>
      <c r="N200" s="233" t="s">
        <v>39</v>
      </c>
      <c r="P200" s="234">
        <f>O200*H200</f>
        <v>0</v>
      </c>
      <c r="Q200" s="234">
        <v>0</v>
      </c>
      <c r="R200" s="234">
        <f>Q200*H200</f>
        <v>0</v>
      </c>
      <c r="S200" s="234">
        <v>0</v>
      </c>
      <c r="T200" s="235">
        <f>S200*H200</f>
        <v>0</v>
      </c>
      <c r="AR200" s="236" t="s">
        <v>275</v>
      </c>
      <c r="AT200" s="236" t="s">
        <v>271</v>
      </c>
      <c r="AU200" s="236" t="s">
        <v>186</v>
      </c>
      <c r="AY200" s="4" t="s">
        <v>268</v>
      </c>
      <c r="BE200" s="237">
        <f>IF(N200="základní",J200,0)</f>
        <v>0</v>
      </c>
      <c r="BF200" s="237">
        <f>IF(N200="snížená",J200,0)</f>
        <v>0</v>
      </c>
      <c r="BG200" s="237">
        <f>IF(N200="zákl. přenesená",J200,0)</f>
        <v>0</v>
      </c>
      <c r="BH200" s="237">
        <f>IF(N200="sníž. přenesená",J200,0)</f>
        <v>0</v>
      </c>
      <c r="BI200" s="237">
        <f>IF(N200="nulová",J200,0)</f>
        <v>0</v>
      </c>
      <c r="BJ200" s="4" t="s">
        <v>75</v>
      </c>
      <c r="BK200" s="237">
        <f>ROUND(I200*H200,2)</f>
        <v>0</v>
      </c>
      <c r="BL200" s="4" t="s">
        <v>275</v>
      </c>
      <c r="BM200" s="236" t="s">
        <v>391</v>
      </c>
    </row>
    <row r="201" spans="2:65" s="1" customFormat="1">
      <c r="B201" s="14"/>
      <c r="D201" s="238" t="s">
        <v>277</v>
      </c>
      <c r="F201" s="239" t="s">
        <v>392</v>
      </c>
      <c r="L201" s="14"/>
      <c r="M201" s="240"/>
      <c r="T201" s="142"/>
      <c r="AT201" s="4" t="s">
        <v>277</v>
      </c>
      <c r="AU201" s="4" t="s">
        <v>186</v>
      </c>
    </row>
    <row r="202" spans="2:65" s="1" customFormat="1" ht="24.2" customHeight="1">
      <c r="B202" s="14"/>
      <c r="C202" s="262" t="s">
        <v>418</v>
      </c>
      <c r="D202" s="262" t="s">
        <v>383</v>
      </c>
      <c r="E202" s="263" t="s">
        <v>394</v>
      </c>
      <c r="F202" s="264" t="s">
        <v>395</v>
      </c>
      <c r="G202" s="265" t="s">
        <v>379</v>
      </c>
      <c r="H202" s="266">
        <v>21.911999999999999</v>
      </c>
      <c r="I202" s="24"/>
      <c r="J202" s="268">
        <f>ROUND(I202*H202,2)</f>
        <v>0</v>
      </c>
      <c r="K202" s="264" t="s">
        <v>274</v>
      </c>
      <c r="L202" s="269"/>
      <c r="M202" s="270" t="s">
        <v>3</v>
      </c>
      <c r="N202" s="271" t="s">
        <v>39</v>
      </c>
      <c r="P202" s="234">
        <f>O202*H202</f>
        <v>0</v>
      </c>
      <c r="Q202" s="234">
        <v>1E-4</v>
      </c>
      <c r="R202" s="234">
        <f>Q202*H202</f>
        <v>2.1911999999999999E-3</v>
      </c>
      <c r="S202" s="234">
        <v>0</v>
      </c>
      <c r="T202" s="235">
        <f>S202*H202</f>
        <v>0</v>
      </c>
      <c r="AR202" s="236" t="s">
        <v>314</v>
      </c>
      <c r="AT202" s="236" t="s">
        <v>383</v>
      </c>
      <c r="AU202" s="236" t="s">
        <v>186</v>
      </c>
      <c r="AY202" s="4" t="s">
        <v>268</v>
      </c>
      <c r="BE202" s="237">
        <f>IF(N202="základní",J202,0)</f>
        <v>0</v>
      </c>
      <c r="BF202" s="237">
        <f>IF(N202="snížená",J202,0)</f>
        <v>0</v>
      </c>
      <c r="BG202" s="237">
        <f>IF(N202="zákl. přenesená",J202,0)</f>
        <v>0</v>
      </c>
      <c r="BH202" s="237">
        <f>IF(N202="sníž. přenesená",J202,0)</f>
        <v>0</v>
      </c>
      <c r="BI202" s="237">
        <f>IF(N202="nulová",J202,0)</f>
        <v>0</v>
      </c>
      <c r="BJ202" s="4" t="s">
        <v>75</v>
      </c>
      <c r="BK202" s="237">
        <f>ROUND(I202*H202,2)</f>
        <v>0</v>
      </c>
      <c r="BL202" s="4" t="s">
        <v>275</v>
      </c>
      <c r="BM202" s="236" t="s">
        <v>396</v>
      </c>
    </row>
    <row r="203" spans="2:65" s="242" customFormat="1">
      <c r="B203" s="241"/>
      <c r="D203" s="243" t="s">
        <v>279</v>
      </c>
      <c r="E203" s="244" t="s">
        <v>3</v>
      </c>
      <c r="F203" s="245" t="s">
        <v>216</v>
      </c>
      <c r="H203" s="246">
        <v>14.11</v>
      </c>
      <c r="L203" s="241"/>
      <c r="M203" s="247"/>
      <c r="T203" s="248"/>
      <c r="AT203" s="244" t="s">
        <v>279</v>
      </c>
      <c r="AU203" s="244" t="s">
        <v>186</v>
      </c>
      <c r="AV203" s="242" t="s">
        <v>77</v>
      </c>
      <c r="AW203" s="242" t="s">
        <v>30</v>
      </c>
      <c r="AX203" s="242" t="s">
        <v>68</v>
      </c>
      <c r="AY203" s="244" t="s">
        <v>268</v>
      </c>
    </row>
    <row r="204" spans="2:65" s="242" customFormat="1">
      <c r="B204" s="241"/>
      <c r="D204" s="243" t="s">
        <v>279</v>
      </c>
      <c r="E204" s="244" t="s">
        <v>3</v>
      </c>
      <c r="F204" s="245" t="s">
        <v>218</v>
      </c>
      <c r="H204" s="246">
        <v>3.41</v>
      </c>
      <c r="L204" s="241"/>
      <c r="M204" s="247"/>
      <c r="T204" s="248"/>
      <c r="AT204" s="244" t="s">
        <v>279</v>
      </c>
      <c r="AU204" s="244" t="s">
        <v>186</v>
      </c>
      <c r="AV204" s="242" t="s">
        <v>77</v>
      </c>
      <c r="AW204" s="242" t="s">
        <v>30</v>
      </c>
      <c r="AX204" s="242" t="s">
        <v>68</v>
      </c>
      <c r="AY204" s="244" t="s">
        <v>268</v>
      </c>
    </row>
    <row r="205" spans="2:65" s="242" customFormat="1">
      <c r="B205" s="241"/>
      <c r="D205" s="243" t="s">
        <v>279</v>
      </c>
      <c r="E205" s="244" t="s">
        <v>3</v>
      </c>
      <c r="F205" s="245" t="s">
        <v>2148</v>
      </c>
      <c r="H205" s="246">
        <v>2.4</v>
      </c>
      <c r="L205" s="241"/>
      <c r="M205" s="247"/>
      <c r="T205" s="248"/>
      <c r="AT205" s="244" t="s">
        <v>279</v>
      </c>
      <c r="AU205" s="244" t="s">
        <v>186</v>
      </c>
      <c r="AV205" s="242" t="s">
        <v>77</v>
      </c>
      <c r="AW205" s="242" t="s">
        <v>30</v>
      </c>
      <c r="AX205" s="242" t="s">
        <v>68</v>
      </c>
      <c r="AY205" s="244" t="s">
        <v>268</v>
      </c>
    </row>
    <row r="206" spans="2:65" s="250" customFormat="1">
      <c r="B206" s="249"/>
      <c r="D206" s="243" t="s">
        <v>279</v>
      </c>
      <c r="E206" s="251" t="s">
        <v>3</v>
      </c>
      <c r="F206" s="252" t="s">
        <v>298</v>
      </c>
      <c r="H206" s="253">
        <v>19.920000000000002</v>
      </c>
      <c r="L206" s="249"/>
      <c r="M206" s="254"/>
      <c r="T206" s="255"/>
      <c r="AT206" s="251" t="s">
        <v>279</v>
      </c>
      <c r="AU206" s="251" t="s">
        <v>186</v>
      </c>
      <c r="AV206" s="250" t="s">
        <v>275</v>
      </c>
      <c r="AW206" s="250" t="s">
        <v>30</v>
      </c>
      <c r="AX206" s="250" t="s">
        <v>75</v>
      </c>
      <c r="AY206" s="251" t="s">
        <v>268</v>
      </c>
    </row>
    <row r="207" spans="2:65" s="242" customFormat="1">
      <c r="B207" s="241"/>
      <c r="D207" s="243" t="s">
        <v>279</v>
      </c>
      <c r="F207" s="245" t="s">
        <v>2149</v>
      </c>
      <c r="H207" s="246">
        <v>21.911999999999999</v>
      </c>
      <c r="L207" s="241"/>
      <c r="M207" s="247"/>
      <c r="T207" s="248"/>
      <c r="AT207" s="244" t="s">
        <v>279</v>
      </c>
      <c r="AU207" s="244" t="s">
        <v>186</v>
      </c>
      <c r="AV207" s="242" t="s">
        <v>77</v>
      </c>
      <c r="AW207" s="242" t="s">
        <v>4</v>
      </c>
      <c r="AX207" s="242" t="s">
        <v>75</v>
      </c>
      <c r="AY207" s="244" t="s">
        <v>268</v>
      </c>
    </row>
    <row r="208" spans="2:65" s="1" customFormat="1" ht="37.9" customHeight="1">
      <c r="B208" s="14"/>
      <c r="C208" s="225" t="s">
        <v>423</v>
      </c>
      <c r="D208" s="225" t="s">
        <v>271</v>
      </c>
      <c r="E208" s="226" t="s">
        <v>400</v>
      </c>
      <c r="F208" s="227" t="s">
        <v>401</v>
      </c>
      <c r="G208" s="228" t="s">
        <v>184</v>
      </c>
      <c r="H208" s="229">
        <v>8.32</v>
      </c>
      <c r="I208" s="22"/>
      <c r="J208" s="231">
        <f>ROUND(I208*H208,2)</f>
        <v>0</v>
      </c>
      <c r="K208" s="227" t="s">
        <v>274</v>
      </c>
      <c r="L208" s="14"/>
      <c r="M208" s="232" t="s">
        <v>3</v>
      </c>
      <c r="N208" s="233" t="s">
        <v>39</v>
      </c>
      <c r="P208" s="234">
        <f>O208*H208</f>
        <v>0</v>
      </c>
      <c r="Q208" s="234">
        <v>2.1999999999999999E-5</v>
      </c>
      <c r="R208" s="234">
        <f>Q208*H208</f>
        <v>1.8304000000000001E-4</v>
      </c>
      <c r="S208" s="234">
        <v>1.0000000000000001E-5</v>
      </c>
      <c r="T208" s="235">
        <f>S208*H208</f>
        <v>8.3200000000000003E-5</v>
      </c>
      <c r="AR208" s="236" t="s">
        <v>275</v>
      </c>
      <c r="AT208" s="236" t="s">
        <v>271</v>
      </c>
      <c r="AU208" s="236" t="s">
        <v>186</v>
      </c>
      <c r="AY208" s="4" t="s">
        <v>268</v>
      </c>
      <c r="BE208" s="237">
        <f>IF(N208="základní",J208,0)</f>
        <v>0</v>
      </c>
      <c r="BF208" s="237">
        <f>IF(N208="snížená",J208,0)</f>
        <v>0</v>
      </c>
      <c r="BG208" s="237">
        <f>IF(N208="zákl. přenesená",J208,0)</f>
        <v>0</v>
      </c>
      <c r="BH208" s="237">
        <f>IF(N208="sníž. přenesená",J208,0)</f>
        <v>0</v>
      </c>
      <c r="BI208" s="237">
        <f>IF(N208="nulová",J208,0)</f>
        <v>0</v>
      </c>
      <c r="BJ208" s="4" t="s">
        <v>75</v>
      </c>
      <c r="BK208" s="237">
        <f>ROUND(I208*H208,2)</f>
        <v>0</v>
      </c>
      <c r="BL208" s="4" t="s">
        <v>275</v>
      </c>
      <c r="BM208" s="236" t="s">
        <v>402</v>
      </c>
    </row>
    <row r="209" spans="2:65" s="1" customFormat="1">
      <c r="B209" s="14"/>
      <c r="D209" s="238" t="s">
        <v>277</v>
      </c>
      <c r="F209" s="239" t="s">
        <v>403</v>
      </c>
      <c r="L209" s="14"/>
      <c r="M209" s="240"/>
      <c r="T209" s="142"/>
      <c r="AT209" s="4" t="s">
        <v>277</v>
      </c>
      <c r="AU209" s="4" t="s">
        <v>186</v>
      </c>
    </row>
    <row r="210" spans="2:65" s="242" customFormat="1">
      <c r="B210" s="241"/>
      <c r="D210" s="243" t="s">
        <v>279</v>
      </c>
      <c r="E210" s="244" t="s">
        <v>3</v>
      </c>
      <c r="F210" s="245" t="s">
        <v>208</v>
      </c>
      <c r="H210" s="246">
        <v>8.32</v>
      </c>
      <c r="L210" s="241"/>
      <c r="M210" s="247"/>
      <c r="T210" s="248"/>
      <c r="AT210" s="244" t="s">
        <v>279</v>
      </c>
      <c r="AU210" s="244" t="s">
        <v>186</v>
      </c>
      <c r="AV210" s="242" t="s">
        <v>77</v>
      </c>
      <c r="AW210" s="242" t="s">
        <v>30</v>
      </c>
      <c r="AX210" s="242" t="s">
        <v>68</v>
      </c>
      <c r="AY210" s="244" t="s">
        <v>268</v>
      </c>
    </row>
    <row r="211" spans="2:65" s="250" customFormat="1">
      <c r="B211" s="249"/>
      <c r="D211" s="243" t="s">
        <v>279</v>
      </c>
      <c r="E211" s="251" t="s">
        <v>3</v>
      </c>
      <c r="F211" s="252" t="s">
        <v>298</v>
      </c>
      <c r="H211" s="253">
        <v>8.32</v>
      </c>
      <c r="L211" s="249"/>
      <c r="M211" s="254"/>
      <c r="T211" s="255"/>
      <c r="AT211" s="251" t="s">
        <v>279</v>
      </c>
      <c r="AU211" s="251" t="s">
        <v>186</v>
      </c>
      <c r="AV211" s="250" t="s">
        <v>275</v>
      </c>
      <c r="AW211" s="250" t="s">
        <v>30</v>
      </c>
      <c r="AX211" s="250" t="s">
        <v>75</v>
      </c>
      <c r="AY211" s="251" t="s">
        <v>268</v>
      </c>
    </row>
    <row r="212" spans="2:65" s="273" customFormat="1" ht="20.85" customHeight="1">
      <c r="B212" s="272"/>
      <c r="D212" s="274" t="s">
        <v>67</v>
      </c>
      <c r="E212" s="274" t="s">
        <v>404</v>
      </c>
      <c r="F212" s="274" t="s">
        <v>405</v>
      </c>
      <c r="J212" s="275">
        <f>BK212</f>
        <v>0</v>
      </c>
      <c r="L212" s="272"/>
      <c r="M212" s="276"/>
      <c r="P212" s="277">
        <f>SUM(P213:P228)</f>
        <v>0</v>
      </c>
      <c r="R212" s="277">
        <f>SUM(R213:R228)</f>
        <v>3.4833288389999999</v>
      </c>
      <c r="T212" s="278">
        <f>SUM(T213:T228)</f>
        <v>0</v>
      </c>
      <c r="AR212" s="274" t="s">
        <v>75</v>
      </c>
      <c r="AT212" s="279" t="s">
        <v>67</v>
      </c>
      <c r="AU212" s="279" t="s">
        <v>186</v>
      </c>
      <c r="AY212" s="274" t="s">
        <v>268</v>
      </c>
      <c r="BK212" s="280">
        <f>SUM(BK213:BK228)</f>
        <v>0</v>
      </c>
    </row>
    <row r="213" spans="2:65" s="1" customFormat="1" ht="37.9" customHeight="1">
      <c r="B213" s="14"/>
      <c r="C213" s="225" t="s">
        <v>429</v>
      </c>
      <c r="D213" s="225" t="s">
        <v>271</v>
      </c>
      <c r="E213" s="226" t="s">
        <v>412</v>
      </c>
      <c r="F213" s="227" t="s">
        <v>413</v>
      </c>
      <c r="G213" s="228" t="s">
        <v>184</v>
      </c>
      <c r="H213" s="229">
        <v>71.414000000000001</v>
      </c>
      <c r="I213" s="22"/>
      <c r="J213" s="231">
        <f>ROUND(I213*H213,2)</f>
        <v>0</v>
      </c>
      <c r="K213" s="227" t="s">
        <v>274</v>
      </c>
      <c r="L213" s="14"/>
      <c r="M213" s="232" t="s">
        <v>3</v>
      </c>
      <c r="N213" s="233" t="s">
        <v>39</v>
      </c>
      <c r="P213" s="234">
        <f>O213*H213</f>
        <v>0</v>
      </c>
      <c r="Q213" s="234">
        <v>1.575E-2</v>
      </c>
      <c r="R213" s="234">
        <f>Q213*H213</f>
        <v>1.1247705000000001</v>
      </c>
      <c r="S213" s="234">
        <v>0</v>
      </c>
      <c r="T213" s="235">
        <f>S213*H213</f>
        <v>0</v>
      </c>
      <c r="AR213" s="236" t="s">
        <v>275</v>
      </c>
      <c r="AT213" s="236" t="s">
        <v>271</v>
      </c>
      <c r="AU213" s="236" t="s">
        <v>275</v>
      </c>
      <c r="AY213" s="4" t="s">
        <v>268</v>
      </c>
      <c r="BE213" s="237">
        <f>IF(N213="základní",J213,0)</f>
        <v>0</v>
      </c>
      <c r="BF213" s="237">
        <f>IF(N213="snížená",J213,0)</f>
        <v>0</v>
      </c>
      <c r="BG213" s="237">
        <f>IF(N213="zákl. přenesená",J213,0)</f>
        <v>0</v>
      </c>
      <c r="BH213" s="237">
        <f>IF(N213="sníž. přenesená",J213,0)</f>
        <v>0</v>
      </c>
      <c r="BI213" s="237">
        <f>IF(N213="nulová",J213,0)</f>
        <v>0</v>
      </c>
      <c r="BJ213" s="4" t="s">
        <v>75</v>
      </c>
      <c r="BK213" s="237">
        <f>ROUND(I213*H213,2)</f>
        <v>0</v>
      </c>
      <c r="BL213" s="4" t="s">
        <v>275</v>
      </c>
      <c r="BM213" s="236" t="s">
        <v>414</v>
      </c>
    </row>
    <row r="214" spans="2:65" s="1" customFormat="1">
      <c r="B214" s="14"/>
      <c r="D214" s="238" t="s">
        <v>277</v>
      </c>
      <c r="F214" s="239" t="s">
        <v>415</v>
      </c>
      <c r="L214" s="14"/>
      <c r="M214" s="240"/>
      <c r="T214" s="142"/>
      <c r="AT214" s="4" t="s">
        <v>277</v>
      </c>
      <c r="AU214" s="4" t="s">
        <v>275</v>
      </c>
    </row>
    <row r="215" spans="2:65" s="257" customFormat="1">
      <c r="B215" s="256"/>
      <c r="D215" s="243" t="s">
        <v>279</v>
      </c>
      <c r="E215" s="258" t="s">
        <v>3</v>
      </c>
      <c r="F215" s="259" t="s">
        <v>416</v>
      </c>
      <c r="H215" s="258" t="s">
        <v>3</v>
      </c>
      <c r="L215" s="256"/>
      <c r="M215" s="260"/>
      <c r="T215" s="261"/>
      <c r="AT215" s="258" t="s">
        <v>279</v>
      </c>
      <c r="AU215" s="258" t="s">
        <v>275</v>
      </c>
      <c r="AV215" s="257" t="s">
        <v>75</v>
      </c>
      <c r="AW215" s="257" t="s">
        <v>30</v>
      </c>
      <c r="AX215" s="257" t="s">
        <v>68</v>
      </c>
      <c r="AY215" s="258" t="s">
        <v>268</v>
      </c>
    </row>
    <row r="216" spans="2:65" s="242" customFormat="1">
      <c r="B216" s="241"/>
      <c r="D216" s="243" t="s">
        <v>279</v>
      </c>
      <c r="E216" s="244" t="s">
        <v>3</v>
      </c>
      <c r="F216" s="245" t="s">
        <v>200</v>
      </c>
      <c r="H216" s="246">
        <v>69.311000000000007</v>
      </c>
      <c r="L216" s="241"/>
      <c r="M216" s="247"/>
      <c r="T216" s="248"/>
      <c r="AT216" s="244" t="s">
        <v>279</v>
      </c>
      <c r="AU216" s="244" t="s">
        <v>275</v>
      </c>
      <c r="AV216" s="242" t="s">
        <v>77</v>
      </c>
      <c r="AW216" s="242" t="s">
        <v>30</v>
      </c>
      <c r="AX216" s="242" t="s">
        <v>68</v>
      </c>
      <c r="AY216" s="244" t="s">
        <v>268</v>
      </c>
    </row>
    <row r="217" spans="2:65" s="242" customFormat="1">
      <c r="B217" s="241"/>
      <c r="D217" s="243" t="s">
        <v>279</v>
      </c>
      <c r="E217" s="244" t="s">
        <v>3</v>
      </c>
      <c r="F217" s="245" t="s">
        <v>2150</v>
      </c>
      <c r="H217" s="246">
        <v>2.1030000000000002</v>
      </c>
      <c r="L217" s="241"/>
      <c r="M217" s="247"/>
      <c r="T217" s="248"/>
      <c r="AT217" s="244" t="s">
        <v>279</v>
      </c>
      <c r="AU217" s="244" t="s">
        <v>275</v>
      </c>
      <c r="AV217" s="242" t="s">
        <v>77</v>
      </c>
      <c r="AW217" s="242" t="s">
        <v>30</v>
      </c>
      <c r="AX217" s="242" t="s">
        <v>68</v>
      </c>
      <c r="AY217" s="244" t="s">
        <v>268</v>
      </c>
    </row>
    <row r="218" spans="2:65" s="250" customFormat="1">
      <c r="B218" s="249"/>
      <c r="D218" s="243" t="s">
        <v>279</v>
      </c>
      <c r="E218" s="251" t="s">
        <v>3</v>
      </c>
      <c r="F218" s="252" t="s">
        <v>298</v>
      </c>
      <c r="H218" s="253">
        <v>71.414000000000001</v>
      </c>
      <c r="L218" s="249"/>
      <c r="M218" s="254"/>
      <c r="T218" s="255"/>
      <c r="AT218" s="251" t="s">
        <v>279</v>
      </c>
      <c r="AU218" s="251" t="s">
        <v>275</v>
      </c>
      <c r="AV218" s="250" t="s">
        <v>275</v>
      </c>
      <c r="AW218" s="250" t="s">
        <v>30</v>
      </c>
      <c r="AX218" s="250" t="s">
        <v>75</v>
      </c>
      <c r="AY218" s="251" t="s">
        <v>268</v>
      </c>
    </row>
    <row r="219" spans="2:65" s="1" customFormat="1" ht="44.25" customHeight="1">
      <c r="B219" s="14"/>
      <c r="C219" s="225" t="s">
        <v>434</v>
      </c>
      <c r="D219" s="225" t="s">
        <v>271</v>
      </c>
      <c r="E219" s="226" t="s">
        <v>419</v>
      </c>
      <c r="F219" s="227" t="s">
        <v>420</v>
      </c>
      <c r="G219" s="228" t="s">
        <v>184</v>
      </c>
      <c r="H219" s="229">
        <v>71.414000000000001</v>
      </c>
      <c r="I219" s="22"/>
      <c r="J219" s="231">
        <f>ROUND(I219*H219,2)</f>
        <v>0</v>
      </c>
      <c r="K219" s="227" t="s">
        <v>274</v>
      </c>
      <c r="L219" s="14"/>
      <c r="M219" s="232" t="s">
        <v>3</v>
      </c>
      <c r="N219" s="233" t="s">
        <v>39</v>
      </c>
      <c r="P219" s="234">
        <f>O219*H219</f>
        <v>0</v>
      </c>
      <c r="Q219" s="234">
        <v>7.9000000000000008E-3</v>
      </c>
      <c r="R219" s="234">
        <f>Q219*H219</f>
        <v>0.56417060000000008</v>
      </c>
      <c r="S219" s="234">
        <v>0</v>
      </c>
      <c r="T219" s="235">
        <f>S219*H219</f>
        <v>0</v>
      </c>
      <c r="AR219" s="236" t="s">
        <v>275</v>
      </c>
      <c r="AT219" s="236" t="s">
        <v>271</v>
      </c>
      <c r="AU219" s="236" t="s">
        <v>275</v>
      </c>
      <c r="AY219" s="4" t="s">
        <v>268</v>
      </c>
      <c r="BE219" s="237">
        <f>IF(N219="základní",J219,0)</f>
        <v>0</v>
      </c>
      <c r="BF219" s="237">
        <f>IF(N219="snížená",J219,0)</f>
        <v>0</v>
      </c>
      <c r="BG219" s="237">
        <f>IF(N219="zákl. přenesená",J219,0)</f>
        <v>0</v>
      </c>
      <c r="BH219" s="237">
        <f>IF(N219="sníž. přenesená",J219,0)</f>
        <v>0</v>
      </c>
      <c r="BI219" s="237">
        <f>IF(N219="nulová",J219,0)</f>
        <v>0</v>
      </c>
      <c r="BJ219" s="4" t="s">
        <v>75</v>
      </c>
      <c r="BK219" s="237">
        <f>ROUND(I219*H219,2)</f>
        <v>0</v>
      </c>
      <c r="BL219" s="4" t="s">
        <v>275</v>
      </c>
      <c r="BM219" s="236" t="s">
        <v>421</v>
      </c>
    </row>
    <row r="220" spans="2:65" s="1" customFormat="1">
      <c r="B220" s="14"/>
      <c r="D220" s="238" t="s">
        <v>277</v>
      </c>
      <c r="F220" s="239" t="s">
        <v>422</v>
      </c>
      <c r="L220" s="14"/>
      <c r="M220" s="240"/>
      <c r="T220" s="142"/>
      <c r="AT220" s="4" t="s">
        <v>277</v>
      </c>
      <c r="AU220" s="4" t="s">
        <v>275</v>
      </c>
    </row>
    <row r="221" spans="2:65" s="1" customFormat="1" ht="24.2" customHeight="1">
      <c r="B221" s="14"/>
      <c r="C221" s="225" t="s">
        <v>441</v>
      </c>
      <c r="D221" s="225" t="s">
        <v>271</v>
      </c>
      <c r="E221" s="226" t="s">
        <v>424</v>
      </c>
      <c r="F221" s="227" t="s">
        <v>425</v>
      </c>
      <c r="G221" s="228" t="s">
        <v>184</v>
      </c>
      <c r="H221" s="229">
        <v>174.953</v>
      </c>
      <c r="I221" s="22"/>
      <c r="J221" s="231">
        <f>ROUND(I221*H221,2)</f>
        <v>0</v>
      </c>
      <c r="K221" s="227" t="s">
        <v>274</v>
      </c>
      <c r="L221" s="14"/>
      <c r="M221" s="232" t="s">
        <v>3</v>
      </c>
      <c r="N221" s="233" t="s">
        <v>39</v>
      </c>
      <c r="P221" s="234">
        <f>O221*H221</f>
        <v>0</v>
      </c>
      <c r="Q221" s="234">
        <v>2.63E-4</v>
      </c>
      <c r="R221" s="234">
        <f>Q221*H221</f>
        <v>4.6012639000000001E-2</v>
      </c>
      <c r="S221" s="234">
        <v>0</v>
      </c>
      <c r="T221" s="235">
        <f>S221*H221</f>
        <v>0</v>
      </c>
      <c r="AR221" s="236" t="s">
        <v>275</v>
      </c>
      <c r="AT221" s="236" t="s">
        <v>271</v>
      </c>
      <c r="AU221" s="236" t="s">
        <v>275</v>
      </c>
      <c r="AY221" s="4" t="s">
        <v>268</v>
      </c>
      <c r="BE221" s="237">
        <f>IF(N221="základní",J221,0)</f>
        <v>0</v>
      </c>
      <c r="BF221" s="237">
        <f>IF(N221="snížená",J221,0)</f>
        <v>0</v>
      </c>
      <c r="BG221" s="237">
        <f>IF(N221="zákl. přenesená",J221,0)</f>
        <v>0</v>
      </c>
      <c r="BH221" s="237">
        <f>IF(N221="sníž. přenesená",J221,0)</f>
        <v>0</v>
      </c>
      <c r="BI221" s="237">
        <f>IF(N221="nulová",J221,0)</f>
        <v>0</v>
      </c>
      <c r="BJ221" s="4" t="s">
        <v>75</v>
      </c>
      <c r="BK221" s="237">
        <f>ROUND(I221*H221,2)</f>
        <v>0</v>
      </c>
      <c r="BL221" s="4" t="s">
        <v>275</v>
      </c>
      <c r="BM221" s="236" t="s">
        <v>426</v>
      </c>
    </row>
    <row r="222" spans="2:65" s="1" customFormat="1">
      <c r="B222" s="14"/>
      <c r="D222" s="238" t="s">
        <v>277</v>
      </c>
      <c r="F222" s="239" t="s">
        <v>427</v>
      </c>
      <c r="L222" s="14"/>
      <c r="M222" s="240"/>
      <c r="T222" s="142"/>
      <c r="AT222" s="4" t="s">
        <v>277</v>
      </c>
      <c r="AU222" s="4" t="s">
        <v>275</v>
      </c>
    </row>
    <row r="223" spans="2:65" s="242" customFormat="1">
      <c r="B223" s="241"/>
      <c r="D223" s="243" t="s">
        <v>279</v>
      </c>
      <c r="E223" s="244" t="s">
        <v>3</v>
      </c>
      <c r="F223" s="245" t="s">
        <v>428</v>
      </c>
      <c r="H223" s="246">
        <v>174.953</v>
      </c>
      <c r="L223" s="241"/>
      <c r="M223" s="247"/>
      <c r="T223" s="248"/>
      <c r="AT223" s="244" t="s">
        <v>279</v>
      </c>
      <c r="AU223" s="244" t="s">
        <v>275</v>
      </c>
      <c r="AV223" s="242" t="s">
        <v>77</v>
      </c>
      <c r="AW223" s="242" t="s">
        <v>30</v>
      </c>
      <c r="AX223" s="242" t="s">
        <v>75</v>
      </c>
      <c r="AY223" s="244" t="s">
        <v>268</v>
      </c>
    </row>
    <row r="224" spans="2:65" s="1" customFormat="1" ht="37.9" customHeight="1">
      <c r="B224" s="14"/>
      <c r="C224" s="225" t="s">
        <v>447</v>
      </c>
      <c r="D224" s="225" t="s">
        <v>271</v>
      </c>
      <c r="E224" s="226" t="s">
        <v>430</v>
      </c>
      <c r="F224" s="227" t="s">
        <v>431</v>
      </c>
      <c r="G224" s="228" t="s">
        <v>184</v>
      </c>
      <c r="H224" s="229">
        <v>105.642</v>
      </c>
      <c r="I224" s="22"/>
      <c r="J224" s="231">
        <f>ROUND(I224*H224,2)</f>
        <v>0</v>
      </c>
      <c r="K224" s="227" t="s">
        <v>274</v>
      </c>
      <c r="L224" s="14"/>
      <c r="M224" s="232" t="s">
        <v>3</v>
      </c>
      <c r="N224" s="233" t="s">
        <v>39</v>
      </c>
      <c r="P224" s="234">
        <f>O224*H224</f>
        <v>0</v>
      </c>
      <c r="Q224" s="234">
        <v>1.103E-2</v>
      </c>
      <c r="R224" s="234">
        <f>Q224*H224</f>
        <v>1.1652312599999999</v>
      </c>
      <c r="S224" s="234">
        <v>0</v>
      </c>
      <c r="T224" s="235">
        <f>S224*H224</f>
        <v>0</v>
      </c>
      <c r="AR224" s="236" t="s">
        <v>275</v>
      </c>
      <c r="AT224" s="236" t="s">
        <v>271</v>
      </c>
      <c r="AU224" s="236" t="s">
        <v>275</v>
      </c>
      <c r="AY224" s="4" t="s">
        <v>268</v>
      </c>
      <c r="BE224" s="237">
        <f>IF(N224="základní",J224,0)</f>
        <v>0</v>
      </c>
      <c r="BF224" s="237">
        <f>IF(N224="snížená",J224,0)</f>
        <v>0</v>
      </c>
      <c r="BG224" s="237">
        <f>IF(N224="zákl. přenesená",J224,0)</f>
        <v>0</v>
      </c>
      <c r="BH224" s="237">
        <f>IF(N224="sníž. přenesená",J224,0)</f>
        <v>0</v>
      </c>
      <c r="BI224" s="237">
        <f>IF(N224="nulová",J224,0)</f>
        <v>0</v>
      </c>
      <c r="BJ224" s="4" t="s">
        <v>75</v>
      </c>
      <c r="BK224" s="237">
        <f>ROUND(I224*H224,2)</f>
        <v>0</v>
      </c>
      <c r="BL224" s="4" t="s">
        <v>275</v>
      </c>
      <c r="BM224" s="236" t="s">
        <v>432</v>
      </c>
    </row>
    <row r="225" spans="2:65" s="1" customFormat="1">
      <c r="B225" s="14"/>
      <c r="D225" s="238" t="s">
        <v>277</v>
      </c>
      <c r="F225" s="239" t="s">
        <v>433</v>
      </c>
      <c r="L225" s="14"/>
      <c r="M225" s="240"/>
      <c r="T225" s="142"/>
      <c r="AT225" s="4" t="s">
        <v>277</v>
      </c>
      <c r="AU225" s="4" t="s">
        <v>275</v>
      </c>
    </row>
    <row r="226" spans="2:65" s="242" customFormat="1">
      <c r="B226" s="241"/>
      <c r="D226" s="243" t="s">
        <v>279</v>
      </c>
      <c r="E226" s="244" t="s">
        <v>3</v>
      </c>
      <c r="F226" s="245" t="s">
        <v>204</v>
      </c>
      <c r="H226" s="246">
        <v>105.642</v>
      </c>
      <c r="L226" s="241"/>
      <c r="M226" s="247"/>
      <c r="T226" s="248"/>
      <c r="AT226" s="244" t="s">
        <v>279</v>
      </c>
      <c r="AU226" s="244" t="s">
        <v>275</v>
      </c>
      <c r="AV226" s="242" t="s">
        <v>77</v>
      </c>
      <c r="AW226" s="242" t="s">
        <v>30</v>
      </c>
      <c r="AX226" s="242" t="s">
        <v>75</v>
      </c>
      <c r="AY226" s="244" t="s">
        <v>268</v>
      </c>
    </row>
    <row r="227" spans="2:65" s="1" customFormat="1" ht="44.25" customHeight="1">
      <c r="B227" s="14"/>
      <c r="C227" s="225" t="s">
        <v>454</v>
      </c>
      <c r="D227" s="225" t="s">
        <v>271</v>
      </c>
      <c r="E227" s="226" t="s">
        <v>435</v>
      </c>
      <c r="F227" s="227" t="s">
        <v>436</v>
      </c>
      <c r="G227" s="228" t="s">
        <v>184</v>
      </c>
      <c r="H227" s="229">
        <v>105.642</v>
      </c>
      <c r="I227" s="22"/>
      <c r="J227" s="231">
        <f>ROUND(I227*H227,2)</f>
        <v>0</v>
      </c>
      <c r="K227" s="227" t="s">
        <v>274</v>
      </c>
      <c r="L227" s="14"/>
      <c r="M227" s="232" t="s">
        <v>3</v>
      </c>
      <c r="N227" s="233" t="s">
        <v>39</v>
      </c>
      <c r="P227" s="234">
        <f>O227*H227</f>
        <v>0</v>
      </c>
      <c r="Q227" s="234">
        <v>5.5199999999999997E-3</v>
      </c>
      <c r="R227" s="234">
        <f>Q227*H227</f>
        <v>0.58314383999999997</v>
      </c>
      <c r="S227" s="234">
        <v>0</v>
      </c>
      <c r="T227" s="235">
        <f>S227*H227</f>
        <v>0</v>
      </c>
      <c r="AR227" s="236" t="s">
        <v>275</v>
      </c>
      <c r="AT227" s="236" t="s">
        <v>271</v>
      </c>
      <c r="AU227" s="236" t="s">
        <v>275</v>
      </c>
      <c r="AY227" s="4" t="s">
        <v>268</v>
      </c>
      <c r="BE227" s="237">
        <f>IF(N227="základní",J227,0)</f>
        <v>0</v>
      </c>
      <c r="BF227" s="237">
        <f>IF(N227="snížená",J227,0)</f>
        <v>0</v>
      </c>
      <c r="BG227" s="237">
        <f>IF(N227="zákl. přenesená",J227,0)</f>
        <v>0</v>
      </c>
      <c r="BH227" s="237">
        <f>IF(N227="sníž. přenesená",J227,0)</f>
        <v>0</v>
      </c>
      <c r="BI227" s="237">
        <f>IF(N227="nulová",J227,0)</f>
        <v>0</v>
      </c>
      <c r="BJ227" s="4" t="s">
        <v>75</v>
      </c>
      <c r="BK227" s="237">
        <f>ROUND(I227*H227,2)</f>
        <v>0</v>
      </c>
      <c r="BL227" s="4" t="s">
        <v>275</v>
      </c>
      <c r="BM227" s="236" t="s">
        <v>437</v>
      </c>
    </row>
    <row r="228" spans="2:65" s="1" customFormat="1">
      <c r="B228" s="14"/>
      <c r="D228" s="238" t="s">
        <v>277</v>
      </c>
      <c r="F228" s="239" t="s">
        <v>438</v>
      </c>
      <c r="L228" s="14"/>
      <c r="M228" s="240"/>
      <c r="T228" s="142"/>
      <c r="AT228" s="4" t="s">
        <v>277</v>
      </c>
      <c r="AU228" s="4" t="s">
        <v>275</v>
      </c>
    </row>
    <row r="229" spans="2:65" s="214" customFormat="1" ht="20.85" customHeight="1">
      <c r="B229" s="213"/>
      <c r="D229" s="215" t="s">
        <v>67</v>
      </c>
      <c r="E229" s="223" t="s">
        <v>439</v>
      </c>
      <c r="F229" s="223" t="s">
        <v>440</v>
      </c>
      <c r="J229" s="224">
        <f>BK229</f>
        <v>0</v>
      </c>
      <c r="L229" s="213"/>
      <c r="M229" s="218"/>
      <c r="P229" s="219">
        <f>SUM(P230:P235)</f>
        <v>0</v>
      </c>
      <c r="R229" s="219">
        <f>SUM(R230:R235)</f>
        <v>0.25289250000000002</v>
      </c>
      <c r="T229" s="220">
        <f>SUM(T230:T235)</f>
        <v>0</v>
      </c>
      <c r="AR229" s="215" t="s">
        <v>75</v>
      </c>
      <c r="AT229" s="221" t="s">
        <v>67</v>
      </c>
      <c r="AU229" s="221" t="s">
        <v>77</v>
      </c>
      <c r="AY229" s="215" t="s">
        <v>268</v>
      </c>
      <c r="BK229" s="222">
        <f>SUM(BK230:BK235)</f>
        <v>0</v>
      </c>
    </row>
    <row r="230" spans="2:65" s="1" customFormat="1" ht="24.2" customHeight="1">
      <c r="B230" s="14"/>
      <c r="C230" s="225" t="s">
        <v>459</v>
      </c>
      <c r="D230" s="225" t="s">
        <v>271</v>
      </c>
      <c r="E230" s="226" t="s">
        <v>442</v>
      </c>
      <c r="F230" s="227" t="s">
        <v>443</v>
      </c>
      <c r="G230" s="228" t="s">
        <v>184</v>
      </c>
      <c r="H230" s="229">
        <v>24.085000000000001</v>
      </c>
      <c r="I230" s="22"/>
      <c r="J230" s="231">
        <f>ROUND(I230*H230,2)</f>
        <v>0</v>
      </c>
      <c r="K230" s="227" t="s">
        <v>274</v>
      </c>
      <c r="L230" s="14"/>
      <c r="M230" s="232" t="s">
        <v>3</v>
      </c>
      <c r="N230" s="233" t="s">
        <v>39</v>
      </c>
      <c r="P230" s="234">
        <f>O230*H230</f>
        <v>0</v>
      </c>
      <c r="Q230" s="234">
        <v>1.0200000000000001E-2</v>
      </c>
      <c r="R230" s="234">
        <f>Q230*H230</f>
        <v>0.24566700000000002</v>
      </c>
      <c r="S230" s="234">
        <v>0</v>
      </c>
      <c r="T230" s="235">
        <f>S230*H230</f>
        <v>0</v>
      </c>
      <c r="AR230" s="236" t="s">
        <v>275</v>
      </c>
      <c r="AT230" s="236" t="s">
        <v>271</v>
      </c>
      <c r="AU230" s="236" t="s">
        <v>186</v>
      </c>
      <c r="AY230" s="4" t="s">
        <v>268</v>
      </c>
      <c r="BE230" s="237">
        <f>IF(N230="základní",J230,0)</f>
        <v>0</v>
      </c>
      <c r="BF230" s="237">
        <f>IF(N230="snížená",J230,0)</f>
        <v>0</v>
      </c>
      <c r="BG230" s="237">
        <f>IF(N230="zákl. přenesená",J230,0)</f>
        <v>0</v>
      </c>
      <c r="BH230" s="237">
        <f>IF(N230="sníž. přenesená",J230,0)</f>
        <v>0</v>
      </c>
      <c r="BI230" s="237">
        <f>IF(N230="nulová",J230,0)</f>
        <v>0</v>
      </c>
      <c r="BJ230" s="4" t="s">
        <v>75</v>
      </c>
      <c r="BK230" s="237">
        <f>ROUND(I230*H230,2)</f>
        <v>0</v>
      </c>
      <c r="BL230" s="4" t="s">
        <v>275</v>
      </c>
      <c r="BM230" s="236" t="s">
        <v>444</v>
      </c>
    </row>
    <row r="231" spans="2:65" s="1" customFormat="1">
      <c r="B231" s="14"/>
      <c r="D231" s="238" t="s">
        <v>277</v>
      </c>
      <c r="F231" s="239" t="s">
        <v>445</v>
      </c>
      <c r="L231" s="14"/>
      <c r="M231" s="240"/>
      <c r="T231" s="142"/>
      <c r="AT231" s="4" t="s">
        <v>277</v>
      </c>
      <c r="AU231" s="4" t="s">
        <v>186</v>
      </c>
    </row>
    <row r="232" spans="2:65" s="257" customFormat="1">
      <c r="B232" s="256"/>
      <c r="D232" s="243" t="s">
        <v>279</v>
      </c>
      <c r="E232" s="258" t="s">
        <v>3</v>
      </c>
      <c r="F232" s="259" t="s">
        <v>446</v>
      </c>
      <c r="H232" s="258" t="s">
        <v>3</v>
      </c>
      <c r="L232" s="256"/>
      <c r="M232" s="260"/>
      <c r="T232" s="261"/>
      <c r="AT232" s="258" t="s">
        <v>279</v>
      </c>
      <c r="AU232" s="258" t="s">
        <v>186</v>
      </c>
      <c r="AV232" s="257" t="s">
        <v>75</v>
      </c>
      <c r="AW232" s="257" t="s">
        <v>30</v>
      </c>
      <c r="AX232" s="257" t="s">
        <v>68</v>
      </c>
      <c r="AY232" s="258" t="s">
        <v>268</v>
      </c>
    </row>
    <row r="233" spans="2:65" s="242" customFormat="1">
      <c r="B233" s="241"/>
      <c r="D233" s="243" t="s">
        <v>279</v>
      </c>
      <c r="E233" s="244" t="s">
        <v>3</v>
      </c>
      <c r="F233" s="245" t="s">
        <v>182</v>
      </c>
      <c r="H233" s="246">
        <v>24.085000000000001</v>
      </c>
      <c r="L233" s="241"/>
      <c r="M233" s="247"/>
      <c r="T233" s="248"/>
      <c r="AT233" s="244" t="s">
        <v>279</v>
      </c>
      <c r="AU233" s="244" t="s">
        <v>186</v>
      </c>
      <c r="AV233" s="242" t="s">
        <v>77</v>
      </c>
      <c r="AW233" s="242" t="s">
        <v>30</v>
      </c>
      <c r="AX233" s="242" t="s">
        <v>75</v>
      </c>
      <c r="AY233" s="244" t="s">
        <v>268</v>
      </c>
    </row>
    <row r="234" spans="2:65" s="1" customFormat="1" ht="16.5" customHeight="1">
      <c r="B234" s="14"/>
      <c r="C234" s="225" t="s">
        <v>464</v>
      </c>
      <c r="D234" s="225" t="s">
        <v>271</v>
      </c>
      <c r="E234" s="226" t="s">
        <v>448</v>
      </c>
      <c r="F234" s="227" t="s">
        <v>449</v>
      </c>
      <c r="G234" s="228" t="s">
        <v>184</v>
      </c>
      <c r="H234" s="229">
        <v>24.085000000000001</v>
      </c>
      <c r="I234" s="22"/>
      <c r="J234" s="231">
        <f>ROUND(I234*H234,2)</f>
        <v>0</v>
      </c>
      <c r="K234" s="227" t="s">
        <v>274</v>
      </c>
      <c r="L234" s="14"/>
      <c r="M234" s="232" t="s">
        <v>3</v>
      </c>
      <c r="N234" s="233" t="s">
        <v>39</v>
      </c>
      <c r="P234" s="234">
        <f>O234*H234</f>
        <v>0</v>
      </c>
      <c r="Q234" s="234">
        <v>2.9999999999999997E-4</v>
      </c>
      <c r="R234" s="234">
        <f>Q234*H234</f>
        <v>7.2254999999999993E-3</v>
      </c>
      <c r="S234" s="234">
        <v>0</v>
      </c>
      <c r="T234" s="235">
        <f>S234*H234</f>
        <v>0</v>
      </c>
      <c r="AR234" s="236" t="s">
        <v>275</v>
      </c>
      <c r="AT234" s="236" t="s">
        <v>271</v>
      </c>
      <c r="AU234" s="236" t="s">
        <v>186</v>
      </c>
      <c r="AY234" s="4" t="s">
        <v>268</v>
      </c>
      <c r="BE234" s="237">
        <f>IF(N234="základní",J234,0)</f>
        <v>0</v>
      </c>
      <c r="BF234" s="237">
        <f>IF(N234="snížená",J234,0)</f>
        <v>0</v>
      </c>
      <c r="BG234" s="237">
        <f>IF(N234="zákl. přenesená",J234,0)</f>
        <v>0</v>
      </c>
      <c r="BH234" s="237">
        <f>IF(N234="sníž. přenesená",J234,0)</f>
        <v>0</v>
      </c>
      <c r="BI234" s="237">
        <f>IF(N234="nulová",J234,0)</f>
        <v>0</v>
      </c>
      <c r="BJ234" s="4" t="s">
        <v>75</v>
      </c>
      <c r="BK234" s="237">
        <f>ROUND(I234*H234,2)</f>
        <v>0</v>
      </c>
      <c r="BL234" s="4" t="s">
        <v>275</v>
      </c>
      <c r="BM234" s="236" t="s">
        <v>450</v>
      </c>
    </row>
    <row r="235" spans="2:65" s="1" customFormat="1">
      <c r="B235" s="14"/>
      <c r="D235" s="238" t="s">
        <v>277</v>
      </c>
      <c r="F235" s="239" t="s">
        <v>451</v>
      </c>
      <c r="L235" s="14"/>
      <c r="M235" s="240"/>
      <c r="T235" s="142"/>
      <c r="AT235" s="4" t="s">
        <v>277</v>
      </c>
      <c r="AU235" s="4" t="s">
        <v>186</v>
      </c>
    </row>
    <row r="236" spans="2:65" s="214" customFormat="1" ht="20.85" customHeight="1">
      <c r="B236" s="213"/>
      <c r="D236" s="215" t="s">
        <v>67</v>
      </c>
      <c r="E236" s="223" t="s">
        <v>452</v>
      </c>
      <c r="F236" s="223" t="s">
        <v>453</v>
      </c>
      <c r="J236" s="224">
        <f>BK236</f>
        <v>0</v>
      </c>
      <c r="L236" s="213"/>
      <c r="M236" s="218"/>
      <c r="P236" s="219">
        <f>SUM(P237:P251)</f>
        <v>0</v>
      </c>
      <c r="R236" s="219">
        <f>SUM(R237:R251)</f>
        <v>0.12181237520000002</v>
      </c>
      <c r="T236" s="220">
        <f>SUM(T237:T251)</f>
        <v>0</v>
      </c>
      <c r="AR236" s="215" t="s">
        <v>75</v>
      </c>
      <c r="AT236" s="221" t="s">
        <v>67</v>
      </c>
      <c r="AU236" s="221" t="s">
        <v>77</v>
      </c>
      <c r="AY236" s="215" t="s">
        <v>268</v>
      </c>
      <c r="BK236" s="222">
        <f>SUM(BK237:BK251)</f>
        <v>0</v>
      </c>
    </row>
    <row r="237" spans="2:65" s="1" customFormat="1" ht="37.9" customHeight="1">
      <c r="B237" s="14"/>
      <c r="C237" s="225" t="s">
        <v>470</v>
      </c>
      <c r="D237" s="225" t="s">
        <v>271</v>
      </c>
      <c r="E237" s="226" t="s">
        <v>2078</v>
      </c>
      <c r="F237" s="227" t="s">
        <v>2079</v>
      </c>
      <c r="G237" s="228" t="s">
        <v>317</v>
      </c>
      <c r="H237" s="229">
        <v>4</v>
      </c>
      <c r="I237" s="22"/>
      <c r="J237" s="231">
        <f>ROUND(I237*H237,2)</f>
        <v>0</v>
      </c>
      <c r="K237" s="227" t="s">
        <v>274</v>
      </c>
      <c r="L237" s="14"/>
      <c r="M237" s="232" t="s">
        <v>3</v>
      </c>
      <c r="N237" s="233" t="s">
        <v>39</v>
      </c>
      <c r="P237" s="234">
        <f>O237*H237</f>
        <v>0</v>
      </c>
      <c r="Q237" s="234">
        <v>1.7770000000000001E-2</v>
      </c>
      <c r="R237" s="234">
        <f>Q237*H237</f>
        <v>7.1080000000000004E-2</v>
      </c>
      <c r="S237" s="234">
        <v>0</v>
      </c>
      <c r="T237" s="235">
        <f>S237*H237</f>
        <v>0</v>
      </c>
      <c r="AR237" s="236" t="s">
        <v>275</v>
      </c>
      <c r="AT237" s="236" t="s">
        <v>271</v>
      </c>
      <c r="AU237" s="236" t="s">
        <v>186</v>
      </c>
      <c r="AY237" s="4" t="s">
        <v>268</v>
      </c>
      <c r="BE237" s="237">
        <f>IF(N237="základní",J237,0)</f>
        <v>0</v>
      </c>
      <c r="BF237" s="237">
        <f>IF(N237="snížená",J237,0)</f>
        <v>0</v>
      </c>
      <c r="BG237" s="237">
        <f>IF(N237="zákl. přenesená",J237,0)</f>
        <v>0</v>
      </c>
      <c r="BH237" s="237">
        <f>IF(N237="sníž. přenesená",J237,0)</f>
        <v>0</v>
      </c>
      <c r="BI237" s="237">
        <f>IF(N237="nulová",J237,0)</f>
        <v>0</v>
      </c>
      <c r="BJ237" s="4" t="s">
        <v>75</v>
      </c>
      <c r="BK237" s="237">
        <f>ROUND(I237*H237,2)</f>
        <v>0</v>
      </c>
      <c r="BL237" s="4" t="s">
        <v>275</v>
      </c>
      <c r="BM237" s="236" t="s">
        <v>2151</v>
      </c>
    </row>
    <row r="238" spans="2:65" s="1" customFormat="1">
      <c r="B238" s="14"/>
      <c r="D238" s="238" t="s">
        <v>277</v>
      </c>
      <c r="F238" s="239" t="s">
        <v>2081</v>
      </c>
      <c r="L238" s="14"/>
      <c r="M238" s="240"/>
      <c r="T238" s="142"/>
      <c r="AT238" s="4" t="s">
        <v>277</v>
      </c>
      <c r="AU238" s="4" t="s">
        <v>186</v>
      </c>
    </row>
    <row r="239" spans="2:65" s="257" customFormat="1">
      <c r="B239" s="256"/>
      <c r="D239" s="243" t="s">
        <v>279</v>
      </c>
      <c r="E239" s="258" t="s">
        <v>3</v>
      </c>
      <c r="F239" s="259" t="s">
        <v>2152</v>
      </c>
      <c r="H239" s="258" t="s">
        <v>3</v>
      </c>
      <c r="L239" s="256"/>
      <c r="M239" s="260"/>
      <c r="T239" s="261"/>
      <c r="AT239" s="258" t="s">
        <v>279</v>
      </c>
      <c r="AU239" s="258" t="s">
        <v>186</v>
      </c>
      <c r="AV239" s="257" t="s">
        <v>75</v>
      </c>
      <c r="AW239" s="257" t="s">
        <v>30</v>
      </c>
      <c r="AX239" s="257" t="s">
        <v>68</v>
      </c>
      <c r="AY239" s="258" t="s">
        <v>268</v>
      </c>
    </row>
    <row r="240" spans="2:65" s="242" customFormat="1">
      <c r="B240" s="241"/>
      <c r="D240" s="243" t="s">
        <v>279</v>
      </c>
      <c r="E240" s="244" t="s">
        <v>3</v>
      </c>
      <c r="F240" s="245" t="s">
        <v>275</v>
      </c>
      <c r="H240" s="246">
        <v>4</v>
      </c>
      <c r="L240" s="241"/>
      <c r="M240" s="247"/>
      <c r="T240" s="248"/>
      <c r="AT240" s="244" t="s">
        <v>279</v>
      </c>
      <c r="AU240" s="244" t="s">
        <v>186</v>
      </c>
      <c r="AV240" s="242" t="s">
        <v>77</v>
      </c>
      <c r="AW240" s="242" t="s">
        <v>30</v>
      </c>
      <c r="AX240" s="242" t="s">
        <v>75</v>
      </c>
      <c r="AY240" s="244" t="s">
        <v>268</v>
      </c>
    </row>
    <row r="241" spans="2:65" s="1" customFormat="1" ht="24.2" customHeight="1">
      <c r="B241" s="14"/>
      <c r="C241" s="262" t="s">
        <v>475</v>
      </c>
      <c r="D241" s="262" t="s">
        <v>383</v>
      </c>
      <c r="E241" s="263" t="s">
        <v>2082</v>
      </c>
      <c r="F241" s="264" t="s">
        <v>2083</v>
      </c>
      <c r="G241" s="265" t="s">
        <v>317</v>
      </c>
      <c r="H241" s="266">
        <v>4</v>
      </c>
      <c r="I241" s="24"/>
      <c r="J241" s="268">
        <f>ROUND(I241*H241,2)</f>
        <v>0</v>
      </c>
      <c r="K241" s="264" t="s">
        <v>274</v>
      </c>
      <c r="L241" s="269"/>
      <c r="M241" s="270" t="s">
        <v>3</v>
      </c>
      <c r="N241" s="271" t="s">
        <v>39</v>
      </c>
      <c r="P241" s="234">
        <f>O241*H241</f>
        <v>0</v>
      </c>
      <c r="Q241" s="234">
        <v>1.225E-2</v>
      </c>
      <c r="R241" s="234">
        <f>Q241*H241</f>
        <v>4.9000000000000002E-2</v>
      </c>
      <c r="S241" s="234">
        <v>0</v>
      </c>
      <c r="T241" s="235">
        <f>S241*H241</f>
        <v>0</v>
      </c>
      <c r="AR241" s="236" t="s">
        <v>314</v>
      </c>
      <c r="AT241" s="236" t="s">
        <v>383</v>
      </c>
      <c r="AU241" s="236" t="s">
        <v>186</v>
      </c>
      <c r="AY241" s="4" t="s">
        <v>268</v>
      </c>
      <c r="BE241" s="237">
        <f>IF(N241="základní",J241,0)</f>
        <v>0</v>
      </c>
      <c r="BF241" s="237">
        <f>IF(N241="snížená",J241,0)</f>
        <v>0</v>
      </c>
      <c r="BG241" s="237">
        <f>IF(N241="zákl. přenesená",J241,0)</f>
        <v>0</v>
      </c>
      <c r="BH241" s="237">
        <f>IF(N241="sníž. přenesená",J241,0)</f>
        <v>0</v>
      </c>
      <c r="BI241" s="237">
        <f>IF(N241="nulová",J241,0)</f>
        <v>0</v>
      </c>
      <c r="BJ241" s="4" t="s">
        <v>75</v>
      </c>
      <c r="BK241" s="237">
        <f>ROUND(I241*H241,2)</f>
        <v>0</v>
      </c>
      <c r="BL241" s="4" t="s">
        <v>275</v>
      </c>
      <c r="BM241" s="236" t="s">
        <v>2153</v>
      </c>
    </row>
    <row r="242" spans="2:65" s="1" customFormat="1" ht="37.9" customHeight="1">
      <c r="B242" s="14"/>
      <c r="C242" s="225" t="s">
        <v>480</v>
      </c>
      <c r="D242" s="225" t="s">
        <v>271</v>
      </c>
      <c r="E242" s="226" t="s">
        <v>465</v>
      </c>
      <c r="F242" s="227" t="s">
        <v>466</v>
      </c>
      <c r="G242" s="228" t="s">
        <v>184</v>
      </c>
      <c r="H242" s="229">
        <v>3.7919999999999998</v>
      </c>
      <c r="I242" s="22"/>
      <c r="J242" s="231">
        <f>ROUND(I242*H242,2)</f>
        <v>0</v>
      </c>
      <c r="K242" s="227" t="s">
        <v>274</v>
      </c>
      <c r="L242" s="14"/>
      <c r="M242" s="232" t="s">
        <v>3</v>
      </c>
      <c r="N242" s="233" t="s">
        <v>39</v>
      </c>
      <c r="P242" s="234">
        <f>O242*H242</f>
        <v>0</v>
      </c>
      <c r="Q242" s="234">
        <v>6.7000000000000002E-5</v>
      </c>
      <c r="R242" s="234">
        <f>Q242*H242</f>
        <v>2.5406399999999997E-4</v>
      </c>
      <c r="S242" s="234">
        <v>0</v>
      </c>
      <c r="T242" s="235">
        <f>S242*H242</f>
        <v>0</v>
      </c>
      <c r="AR242" s="236" t="s">
        <v>292</v>
      </c>
      <c r="AT242" s="236" t="s">
        <v>271</v>
      </c>
      <c r="AU242" s="236" t="s">
        <v>186</v>
      </c>
      <c r="AY242" s="4" t="s">
        <v>268</v>
      </c>
      <c r="BE242" s="237">
        <f>IF(N242="základní",J242,0)</f>
        <v>0</v>
      </c>
      <c r="BF242" s="237">
        <f>IF(N242="snížená",J242,0)</f>
        <v>0</v>
      </c>
      <c r="BG242" s="237">
        <f>IF(N242="zákl. přenesená",J242,0)</f>
        <v>0</v>
      </c>
      <c r="BH242" s="237">
        <f>IF(N242="sníž. přenesená",J242,0)</f>
        <v>0</v>
      </c>
      <c r="BI242" s="237">
        <f>IF(N242="nulová",J242,0)</f>
        <v>0</v>
      </c>
      <c r="BJ242" s="4" t="s">
        <v>75</v>
      </c>
      <c r="BK242" s="237">
        <f>ROUND(I242*H242,2)</f>
        <v>0</v>
      </c>
      <c r="BL242" s="4" t="s">
        <v>292</v>
      </c>
      <c r="BM242" s="236" t="s">
        <v>467</v>
      </c>
    </row>
    <row r="243" spans="2:65" s="1" customFormat="1">
      <c r="B243" s="14"/>
      <c r="D243" s="238" t="s">
        <v>277</v>
      </c>
      <c r="F243" s="239" t="s">
        <v>468</v>
      </c>
      <c r="L243" s="14"/>
      <c r="M243" s="240"/>
      <c r="T243" s="142"/>
      <c r="AT243" s="4" t="s">
        <v>277</v>
      </c>
      <c r="AU243" s="4" t="s">
        <v>186</v>
      </c>
    </row>
    <row r="244" spans="2:65" s="242" customFormat="1">
      <c r="B244" s="241"/>
      <c r="D244" s="243" t="s">
        <v>279</v>
      </c>
      <c r="E244" s="244" t="s">
        <v>3</v>
      </c>
      <c r="F244" s="245" t="s">
        <v>2154</v>
      </c>
      <c r="H244" s="246">
        <v>3.7919999999999998</v>
      </c>
      <c r="L244" s="241"/>
      <c r="M244" s="247"/>
      <c r="T244" s="248"/>
      <c r="AT244" s="244" t="s">
        <v>279</v>
      </c>
      <c r="AU244" s="244" t="s">
        <v>186</v>
      </c>
      <c r="AV244" s="242" t="s">
        <v>77</v>
      </c>
      <c r="AW244" s="242" t="s">
        <v>30</v>
      </c>
      <c r="AX244" s="242" t="s">
        <v>68</v>
      </c>
      <c r="AY244" s="244" t="s">
        <v>268</v>
      </c>
    </row>
    <row r="245" spans="2:65" s="250" customFormat="1">
      <c r="B245" s="249"/>
      <c r="D245" s="243" t="s">
        <v>279</v>
      </c>
      <c r="E245" s="251" t="s">
        <v>3</v>
      </c>
      <c r="F245" s="252" t="s">
        <v>298</v>
      </c>
      <c r="H245" s="253">
        <v>3.7919999999999998</v>
      </c>
      <c r="L245" s="249"/>
      <c r="M245" s="254"/>
      <c r="T245" s="255"/>
      <c r="AT245" s="251" t="s">
        <v>279</v>
      </c>
      <c r="AU245" s="251" t="s">
        <v>186</v>
      </c>
      <c r="AV245" s="250" t="s">
        <v>275</v>
      </c>
      <c r="AW245" s="250" t="s">
        <v>30</v>
      </c>
      <c r="AX245" s="250" t="s">
        <v>75</v>
      </c>
      <c r="AY245" s="251" t="s">
        <v>268</v>
      </c>
    </row>
    <row r="246" spans="2:65" s="1" customFormat="1" ht="24.2" customHeight="1">
      <c r="B246" s="14"/>
      <c r="C246" s="225" t="s">
        <v>486</v>
      </c>
      <c r="D246" s="225" t="s">
        <v>271</v>
      </c>
      <c r="E246" s="226" t="s">
        <v>471</v>
      </c>
      <c r="F246" s="227" t="s">
        <v>472</v>
      </c>
      <c r="G246" s="228" t="s">
        <v>184</v>
      </c>
      <c r="H246" s="229">
        <v>3.7919999999999998</v>
      </c>
      <c r="I246" s="22"/>
      <c r="J246" s="231">
        <f>ROUND(I246*H246,2)</f>
        <v>0</v>
      </c>
      <c r="K246" s="227" t="s">
        <v>274</v>
      </c>
      <c r="L246" s="14"/>
      <c r="M246" s="232" t="s">
        <v>3</v>
      </c>
      <c r="N246" s="233" t="s">
        <v>39</v>
      </c>
      <c r="P246" s="234">
        <f>O246*H246</f>
        <v>0</v>
      </c>
      <c r="Q246" s="234">
        <v>1.4375E-4</v>
      </c>
      <c r="R246" s="234">
        <f>Q246*H246</f>
        <v>5.4509999999999997E-4</v>
      </c>
      <c r="S246" s="234">
        <v>0</v>
      </c>
      <c r="T246" s="235">
        <f>S246*H246</f>
        <v>0</v>
      </c>
      <c r="AR246" s="236" t="s">
        <v>292</v>
      </c>
      <c r="AT246" s="236" t="s">
        <v>271</v>
      </c>
      <c r="AU246" s="236" t="s">
        <v>186</v>
      </c>
      <c r="AY246" s="4" t="s">
        <v>268</v>
      </c>
      <c r="BE246" s="237">
        <f>IF(N246="základní",J246,0)</f>
        <v>0</v>
      </c>
      <c r="BF246" s="237">
        <f>IF(N246="snížená",J246,0)</f>
        <v>0</v>
      </c>
      <c r="BG246" s="237">
        <f>IF(N246="zákl. přenesená",J246,0)</f>
        <v>0</v>
      </c>
      <c r="BH246" s="237">
        <f>IF(N246="sníž. přenesená",J246,0)</f>
        <v>0</v>
      </c>
      <c r="BI246" s="237">
        <f>IF(N246="nulová",J246,0)</f>
        <v>0</v>
      </c>
      <c r="BJ246" s="4" t="s">
        <v>75</v>
      </c>
      <c r="BK246" s="237">
        <f>ROUND(I246*H246,2)</f>
        <v>0</v>
      </c>
      <c r="BL246" s="4" t="s">
        <v>292</v>
      </c>
      <c r="BM246" s="236" t="s">
        <v>473</v>
      </c>
    </row>
    <row r="247" spans="2:65" s="1" customFormat="1">
      <c r="B247" s="14"/>
      <c r="D247" s="238" t="s">
        <v>277</v>
      </c>
      <c r="F247" s="239" t="s">
        <v>474</v>
      </c>
      <c r="L247" s="14"/>
      <c r="M247" s="240"/>
      <c r="T247" s="142"/>
      <c r="AT247" s="4" t="s">
        <v>277</v>
      </c>
      <c r="AU247" s="4" t="s">
        <v>186</v>
      </c>
    </row>
    <row r="248" spans="2:65" s="1" customFormat="1" ht="24.2" customHeight="1">
      <c r="B248" s="14"/>
      <c r="C248" s="225" t="s">
        <v>495</v>
      </c>
      <c r="D248" s="225" t="s">
        <v>271</v>
      </c>
      <c r="E248" s="226" t="s">
        <v>476</v>
      </c>
      <c r="F248" s="227" t="s">
        <v>477</v>
      </c>
      <c r="G248" s="228" t="s">
        <v>184</v>
      </c>
      <c r="H248" s="229">
        <v>3.7919999999999998</v>
      </c>
      <c r="I248" s="22"/>
      <c r="J248" s="231">
        <f>ROUND(I248*H248,2)</f>
        <v>0</v>
      </c>
      <c r="K248" s="227" t="s">
        <v>274</v>
      </c>
      <c r="L248" s="14"/>
      <c r="M248" s="232" t="s">
        <v>3</v>
      </c>
      <c r="N248" s="233" t="s">
        <v>39</v>
      </c>
      <c r="P248" s="234">
        <f>O248*H248</f>
        <v>0</v>
      </c>
      <c r="Q248" s="234">
        <v>1.2305000000000001E-4</v>
      </c>
      <c r="R248" s="234">
        <f>Q248*H248</f>
        <v>4.6660560000000002E-4</v>
      </c>
      <c r="S248" s="234">
        <v>0</v>
      </c>
      <c r="T248" s="235">
        <f>S248*H248</f>
        <v>0</v>
      </c>
      <c r="AR248" s="236" t="s">
        <v>292</v>
      </c>
      <c r="AT248" s="236" t="s">
        <v>271</v>
      </c>
      <c r="AU248" s="236" t="s">
        <v>186</v>
      </c>
      <c r="AY248" s="4" t="s">
        <v>268</v>
      </c>
      <c r="BE248" s="237">
        <f>IF(N248="základní",J248,0)</f>
        <v>0</v>
      </c>
      <c r="BF248" s="237">
        <f>IF(N248="snížená",J248,0)</f>
        <v>0</v>
      </c>
      <c r="BG248" s="237">
        <f>IF(N248="zákl. přenesená",J248,0)</f>
        <v>0</v>
      </c>
      <c r="BH248" s="237">
        <f>IF(N248="sníž. přenesená",J248,0)</f>
        <v>0</v>
      </c>
      <c r="BI248" s="237">
        <f>IF(N248="nulová",J248,0)</f>
        <v>0</v>
      </c>
      <c r="BJ248" s="4" t="s">
        <v>75</v>
      </c>
      <c r="BK248" s="237">
        <f>ROUND(I248*H248,2)</f>
        <v>0</v>
      </c>
      <c r="BL248" s="4" t="s">
        <v>292</v>
      </c>
      <c r="BM248" s="236" t="s">
        <v>478</v>
      </c>
    </row>
    <row r="249" spans="2:65" s="1" customFormat="1">
      <c r="B249" s="14"/>
      <c r="D249" s="238" t="s">
        <v>277</v>
      </c>
      <c r="F249" s="239" t="s">
        <v>479</v>
      </c>
      <c r="L249" s="14"/>
      <c r="M249" s="240"/>
      <c r="T249" s="142"/>
      <c r="AT249" s="4" t="s">
        <v>277</v>
      </c>
      <c r="AU249" s="4" t="s">
        <v>186</v>
      </c>
    </row>
    <row r="250" spans="2:65" s="1" customFormat="1" ht="24.2" customHeight="1">
      <c r="B250" s="14"/>
      <c r="C250" s="225" t="s">
        <v>502</v>
      </c>
      <c r="D250" s="225" t="s">
        <v>271</v>
      </c>
      <c r="E250" s="226" t="s">
        <v>481</v>
      </c>
      <c r="F250" s="227" t="s">
        <v>482</v>
      </c>
      <c r="G250" s="228" t="s">
        <v>184</v>
      </c>
      <c r="H250" s="229">
        <v>3.7919999999999998</v>
      </c>
      <c r="I250" s="22"/>
      <c r="J250" s="231">
        <f>ROUND(I250*H250,2)</f>
        <v>0</v>
      </c>
      <c r="K250" s="227" t="s">
        <v>274</v>
      </c>
      <c r="L250" s="14"/>
      <c r="M250" s="232" t="s">
        <v>3</v>
      </c>
      <c r="N250" s="233" t="s">
        <v>39</v>
      </c>
      <c r="P250" s="234">
        <f>O250*H250</f>
        <v>0</v>
      </c>
      <c r="Q250" s="234">
        <v>1.2305000000000001E-4</v>
      </c>
      <c r="R250" s="234">
        <f>Q250*H250</f>
        <v>4.6660560000000002E-4</v>
      </c>
      <c r="S250" s="234">
        <v>0</v>
      </c>
      <c r="T250" s="235">
        <f>S250*H250</f>
        <v>0</v>
      </c>
      <c r="AR250" s="236" t="s">
        <v>292</v>
      </c>
      <c r="AT250" s="236" t="s">
        <v>271</v>
      </c>
      <c r="AU250" s="236" t="s">
        <v>186</v>
      </c>
      <c r="AY250" s="4" t="s">
        <v>268</v>
      </c>
      <c r="BE250" s="237">
        <f>IF(N250="základní",J250,0)</f>
        <v>0</v>
      </c>
      <c r="BF250" s="237">
        <f>IF(N250="snížená",J250,0)</f>
        <v>0</v>
      </c>
      <c r="BG250" s="237">
        <f>IF(N250="zákl. přenesená",J250,0)</f>
        <v>0</v>
      </c>
      <c r="BH250" s="237">
        <f>IF(N250="sníž. přenesená",J250,0)</f>
        <v>0</v>
      </c>
      <c r="BI250" s="237">
        <f>IF(N250="nulová",J250,0)</f>
        <v>0</v>
      </c>
      <c r="BJ250" s="4" t="s">
        <v>75</v>
      </c>
      <c r="BK250" s="237">
        <f>ROUND(I250*H250,2)</f>
        <v>0</v>
      </c>
      <c r="BL250" s="4" t="s">
        <v>292</v>
      </c>
      <c r="BM250" s="236" t="s">
        <v>483</v>
      </c>
    </row>
    <row r="251" spans="2:65" s="1" customFormat="1">
      <c r="B251" s="14"/>
      <c r="D251" s="238" t="s">
        <v>277</v>
      </c>
      <c r="F251" s="239" t="s">
        <v>484</v>
      </c>
      <c r="L251" s="14"/>
      <c r="M251" s="240"/>
      <c r="T251" s="142"/>
      <c r="AT251" s="4" t="s">
        <v>277</v>
      </c>
      <c r="AU251" s="4" t="s">
        <v>186</v>
      </c>
    </row>
    <row r="252" spans="2:65" s="214" customFormat="1" ht="22.9" customHeight="1">
      <c r="B252" s="213"/>
      <c r="D252" s="215" t="s">
        <v>67</v>
      </c>
      <c r="E252" s="223" t="s">
        <v>323</v>
      </c>
      <c r="F252" s="223" t="s">
        <v>485</v>
      </c>
      <c r="J252" s="224">
        <f>BK252</f>
        <v>0</v>
      </c>
      <c r="L252" s="213"/>
      <c r="M252" s="218"/>
      <c r="P252" s="219">
        <f>SUM(P253:P257)</f>
        <v>0</v>
      </c>
      <c r="R252" s="219">
        <f>SUM(R253:R257)</f>
        <v>1.8406499999999999E-3</v>
      </c>
      <c r="T252" s="220">
        <f>SUM(T253:T257)</f>
        <v>0</v>
      </c>
      <c r="AR252" s="215" t="s">
        <v>75</v>
      </c>
      <c r="AT252" s="221" t="s">
        <v>67</v>
      </c>
      <c r="AU252" s="221" t="s">
        <v>75</v>
      </c>
      <c r="AY252" s="215" t="s">
        <v>268</v>
      </c>
      <c r="BK252" s="222">
        <f>SUM(BK253:BK257)</f>
        <v>0</v>
      </c>
    </row>
    <row r="253" spans="2:65" s="1" customFormat="1" ht="37.9" customHeight="1">
      <c r="B253" s="14"/>
      <c r="C253" s="225" t="s">
        <v>511</v>
      </c>
      <c r="D253" s="225" t="s">
        <v>271</v>
      </c>
      <c r="E253" s="226" t="s">
        <v>487</v>
      </c>
      <c r="F253" s="227" t="s">
        <v>488</v>
      </c>
      <c r="G253" s="228" t="s">
        <v>184</v>
      </c>
      <c r="H253" s="229">
        <v>52.59</v>
      </c>
      <c r="I253" s="22"/>
      <c r="J253" s="231">
        <f>ROUND(I253*H253,2)</f>
        <v>0</v>
      </c>
      <c r="K253" s="227" t="s">
        <v>274</v>
      </c>
      <c r="L253" s="14"/>
      <c r="M253" s="232" t="s">
        <v>3</v>
      </c>
      <c r="N253" s="233" t="s">
        <v>39</v>
      </c>
      <c r="P253" s="234">
        <f>O253*H253</f>
        <v>0</v>
      </c>
      <c r="Q253" s="234">
        <v>3.4999999999999997E-5</v>
      </c>
      <c r="R253" s="234">
        <f>Q253*H253</f>
        <v>1.8406499999999999E-3</v>
      </c>
      <c r="S253" s="234">
        <v>0</v>
      </c>
      <c r="T253" s="235">
        <f>S253*H253</f>
        <v>0</v>
      </c>
      <c r="AR253" s="236" t="s">
        <v>292</v>
      </c>
      <c r="AT253" s="236" t="s">
        <v>271</v>
      </c>
      <c r="AU253" s="236" t="s">
        <v>77</v>
      </c>
      <c r="AY253" s="4" t="s">
        <v>268</v>
      </c>
      <c r="BE253" s="237">
        <f>IF(N253="základní",J253,0)</f>
        <v>0</v>
      </c>
      <c r="BF253" s="237">
        <f>IF(N253="snížená",J253,0)</f>
        <v>0</v>
      </c>
      <c r="BG253" s="237">
        <f>IF(N253="zákl. přenesená",J253,0)</f>
        <v>0</v>
      </c>
      <c r="BH253" s="237">
        <f>IF(N253="sníž. přenesená",J253,0)</f>
        <v>0</v>
      </c>
      <c r="BI253" s="237">
        <f>IF(N253="nulová",J253,0)</f>
        <v>0</v>
      </c>
      <c r="BJ253" s="4" t="s">
        <v>75</v>
      </c>
      <c r="BK253" s="237">
        <f>ROUND(I253*H253,2)</f>
        <v>0</v>
      </c>
      <c r="BL253" s="4" t="s">
        <v>292</v>
      </c>
      <c r="BM253" s="236" t="s">
        <v>489</v>
      </c>
    </row>
    <row r="254" spans="2:65" s="1" customFormat="1">
      <c r="B254" s="14"/>
      <c r="D254" s="238" t="s">
        <v>277</v>
      </c>
      <c r="F254" s="239" t="s">
        <v>490</v>
      </c>
      <c r="L254" s="14"/>
      <c r="M254" s="240"/>
      <c r="T254" s="142"/>
      <c r="AT254" s="4" t="s">
        <v>277</v>
      </c>
      <c r="AU254" s="4" t="s">
        <v>77</v>
      </c>
    </row>
    <row r="255" spans="2:65" s="257" customFormat="1">
      <c r="B255" s="256"/>
      <c r="D255" s="243" t="s">
        <v>279</v>
      </c>
      <c r="E255" s="258" t="s">
        <v>3</v>
      </c>
      <c r="F255" s="259" t="s">
        <v>491</v>
      </c>
      <c r="H255" s="258" t="s">
        <v>3</v>
      </c>
      <c r="L255" s="256"/>
      <c r="M255" s="260"/>
      <c r="T255" s="261"/>
      <c r="AT255" s="258" t="s">
        <v>279</v>
      </c>
      <c r="AU255" s="258" t="s">
        <v>77</v>
      </c>
      <c r="AV255" s="257" t="s">
        <v>75</v>
      </c>
      <c r="AW255" s="257" t="s">
        <v>30</v>
      </c>
      <c r="AX255" s="257" t="s">
        <v>68</v>
      </c>
      <c r="AY255" s="258" t="s">
        <v>268</v>
      </c>
    </row>
    <row r="256" spans="2:65" s="242" customFormat="1">
      <c r="B256" s="241"/>
      <c r="D256" s="243" t="s">
        <v>279</v>
      </c>
      <c r="E256" s="244" t="s">
        <v>3</v>
      </c>
      <c r="F256" s="245" t="s">
        <v>492</v>
      </c>
      <c r="H256" s="246">
        <v>52.59</v>
      </c>
      <c r="L256" s="241"/>
      <c r="M256" s="247"/>
      <c r="T256" s="248"/>
      <c r="AT256" s="244" t="s">
        <v>279</v>
      </c>
      <c r="AU256" s="244" t="s">
        <v>77</v>
      </c>
      <c r="AV256" s="242" t="s">
        <v>77</v>
      </c>
      <c r="AW256" s="242" t="s">
        <v>30</v>
      </c>
      <c r="AX256" s="242" t="s">
        <v>68</v>
      </c>
      <c r="AY256" s="244" t="s">
        <v>268</v>
      </c>
    </row>
    <row r="257" spans="2:65" s="250" customFormat="1">
      <c r="B257" s="249"/>
      <c r="D257" s="243" t="s">
        <v>279</v>
      </c>
      <c r="E257" s="251" t="s">
        <v>3</v>
      </c>
      <c r="F257" s="252" t="s">
        <v>298</v>
      </c>
      <c r="H257" s="253">
        <v>52.59</v>
      </c>
      <c r="L257" s="249"/>
      <c r="M257" s="254"/>
      <c r="T257" s="255"/>
      <c r="AT257" s="251" t="s">
        <v>279</v>
      </c>
      <c r="AU257" s="251" t="s">
        <v>77</v>
      </c>
      <c r="AV257" s="250" t="s">
        <v>275</v>
      </c>
      <c r="AW257" s="250" t="s">
        <v>30</v>
      </c>
      <c r="AX257" s="250" t="s">
        <v>75</v>
      </c>
      <c r="AY257" s="251" t="s">
        <v>268</v>
      </c>
    </row>
    <row r="258" spans="2:65" s="214" customFormat="1" ht="22.9" customHeight="1">
      <c r="B258" s="213"/>
      <c r="D258" s="215" t="s">
        <v>67</v>
      </c>
      <c r="E258" s="223" t="s">
        <v>493</v>
      </c>
      <c r="F258" s="223" t="s">
        <v>494</v>
      </c>
      <c r="J258" s="224">
        <f>BK258</f>
        <v>0</v>
      </c>
      <c r="L258" s="213"/>
      <c r="M258" s="218"/>
      <c r="P258" s="219">
        <f>SUM(P259:P265)</f>
        <v>0</v>
      </c>
      <c r="R258" s="219">
        <f>SUM(R259:R265)</f>
        <v>0</v>
      </c>
      <c r="T258" s="220">
        <f>SUM(T259:T265)</f>
        <v>0</v>
      </c>
      <c r="AR258" s="215" t="s">
        <v>75</v>
      </c>
      <c r="AT258" s="221" t="s">
        <v>67</v>
      </c>
      <c r="AU258" s="221" t="s">
        <v>75</v>
      </c>
      <c r="AY258" s="215" t="s">
        <v>268</v>
      </c>
      <c r="BK258" s="222">
        <f>SUM(BK259:BK265)</f>
        <v>0</v>
      </c>
    </row>
    <row r="259" spans="2:65" s="1" customFormat="1" ht="37.9" customHeight="1">
      <c r="B259" s="14"/>
      <c r="C259" s="225" t="s">
        <v>516</v>
      </c>
      <c r="D259" s="225" t="s">
        <v>271</v>
      </c>
      <c r="E259" s="226" t="s">
        <v>496</v>
      </c>
      <c r="F259" s="227" t="s">
        <v>497</v>
      </c>
      <c r="G259" s="228" t="s">
        <v>184</v>
      </c>
      <c r="H259" s="229">
        <v>24.97</v>
      </c>
      <c r="I259" s="22"/>
      <c r="J259" s="231">
        <f>ROUND(I259*H259,2)</f>
        <v>0</v>
      </c>
      <c r="K259" s="227" t="s">
        <v>274</v>
      </c>
      <c r="L259" s="14"/>
      <c r="M259" s="232" t="s">
        <v>3</v>
      </c>
      <c r="N259" s="233" t="s">
        <v>39</v>
      </c>
      <c r="P259" s="234">
        <f>O259*H259</f>
        <v>0</v>
      </c>
      <c r="Q259" s="234">
        <v>0</v>
      </c>
      <c r="R259" s="234">
        <f>Q259*H259</f>
        <v>0</v>
      </c>
      <c r="S259" s="234">
        <v>0</v>
      </c>
      <c r="T259" s="235">
        <f>S259*H259</f>
        <v>0</v>
      </c>
      <c r="AR259" s="236" t="s">
        <v>275</v>
      </c>
      <c r="AT259" s="236" t="s">
        <v>271</v>
      </c>
      <c r="AU259" s="236" t="s">
        <v>77</v>
      </c>
      <c r="AY259" s="4" t="s">
        <v>268</v>
      </c>
      <c r="BE259" s="237">
        <f>IF(N259="základní",J259,0)</f>
        <v>0</v>
      </c>
      <c r="BF259" s="237">
        <f>IF(N259="snížená",J259,0)</f>
        <v>0</v>
      </c>
      <c r="BG259" s="237">
        <f>IF(N259="zákl. přenesená",J259,0)</f>
        <v>0</v>
      </c>
      <c r="BH259" s="237">
        <f>IF(N259="sníž. přenesená",J259,0)</f>
        <v>0</v>
      </c>
      <c r="BI259" s="237">
        <f>IF(N259="nulová",J259,0)</f>
        <v>0</v>
      </c>
      <c r="BJ259" s="4" t="s">
        <v>75</v>
      </c>
      <c r="BK259" s="237">
        <f>ROUND(I259*H259,2)</f>
        <v>0</v>
      </c>
      <c r="BL259" s="4" t="s">
        <v>275</v>
      </c>
      <c r="BM259" s="236" t="s">
        <v>498</v>
      </c>
    </row>
    <row r="260" spans="2:65" s="1" customFormat="1">
      <c r="B260" s="14"/>
      <c r="D260" s="238" t="s">
        <v>277</v>
      </c>
      <c r="F260" s="239" t="s">
        <v>499</v>
      </c>
      <c r="L260" s="14"/>
      <c r="M260" s="240"/>
      <c r="T260" s="142"/>
      <c r="AT260" s="4" t="s">
        <v>277</v>
      </c>
      <c r="AU260" s="4" t="s">
        <v>77</v>
      </c>
    </row>
    <row r="261" spans="2:65" s="242" customFormat="1">
      <c r="B261" s="241"/>
      <c r="D261" s="243" t="s">
        <v>279</v>
      </c>
      <c r="E261" s="244" t="s">
        <v>3</v>
      </c>
      <c r="F261" s="245" t="s">
        <v>868</v>
      </c>
      <c r="H261" s="246">
        <v>5.0999999999999996</v>
      </c>
      <c r="L261" s="241"/>
      <c r="M261" s="247"/>
      <c r="T261" s="248"/>
      <c r="AT261" s="244" t="s">
        <v>279</v>
      </c>
      <c r="AU261" s="244" t="s">
        <v>77</v>
      </c>
      <c r="AV261" s="242" t="s">
        <v>77</v>
      </c>
      <c r="AW261" s="242" t="s">
        <v>30</v>
      </c>
      <c r="AX261" s="242" t="s">
        <v>68</v>
      </c>
      <c r="AY261" s="244" t="s">
        <v>268</v>
      </c>
    </row>
    <row r="262" spans="2:65" s="242" customFormat="1">
      <c r="B262" s="241"/>
      <c r="D262" s="243" t="s">
        <v>279</v>
      </c>
      <c r="E262" s="244" t="s">
        <v>3</v>
      </c>
      <c r="F262" s="245" t="s">
        <v>869</v>
      </c>
      <c r="H262" s="246">
        <v>4.59</v>
      </c>
      <c r="L262" s="241"/>
      <c r="M262" s="247"/>
      <c r="T262" s="248"/>
      <c r="AT262" s="244" t="s">
        <v>279</v>
      </c>
      <c r="AU262" s="244" t="s">
        <v>77</v>
      </c>
      <c r="AV262" s="242" t="s">
        <v>77</v>
      </c>
      <c r="AW262" s="242" t="s">
        <v>30</v>
      </c>
      <c r="AX262" s="242" t="s">
        <v>68</v>
      </c>
      <c r="AY262" s="244" t="s">
        <v>268</v>
      </c>
    </row>
    <row r="263" spans="2:65" s="242" customFormat="1">
      <c r="B263" s="241"/>
      <c r="D263" s="243" t="s">
        <v>279</v>
      </c>
      <c r="E263" s="244" t="s">
        <v>3</v>
      </c>
      <c r="F263" s="245" t="s">
        <v>870</v>
      </c>
      <c r="H263" s="246">
        <v>6.76</v>
      </c>
      <c r="L263" s="241"/>
      <c r="M263" s="247"/>
      <c r="T263" s="248"/>
      <c r="AT263" s="244" t="s">
        <v>279</v>
      </c>
      <c r="AU263" s="244" t="s">
        <v>77</v>
      </c>
      <c r="AV263" s="242" t="s">
        <v>77</v>
      </c>
      <c r="AW263" s="242" t="s">
        <v>30</v>
      </c>
      <c r="AX263" s="242" t="s">
        <v>68</v>
      </c>
      <c r="AY263" s="244" t="s">
        <v>268</v>
      </c>
    </row>
    <row r="264" spans="2:65" s="242" customFormat="1">
      <c r="B264" s="241"/>
      <c r="D264" s="243" t="s">
        <v>279</v>
      </c>
      <c r="E264" s="244" t="s">
        <v>3</v>
      </c>
      <c r="F264" s="245" t="s">
        <v>871</v>
      </c>
      <c r="H264" s="246">
        <v>8.52</v>
      </c>
      <c r="L264" s="241"/>
      <c r="M264" s="247"/>
      <c r="T264" s="248"/>
      <c r="AT264" s="244" t="s">
        <v>279</v>
      </c>
      <c r="AU264" s="244" t="s">
        <v>77</v>
      </c>
      <c r="AV264" s="242" t="s">
        <v>77</v>
      </c>
      <c r="AW264" s="242" t="s">
        <v>30</v>
      </c>
      <c r="AX264" s="242" t="s">
        <v>68</v>
      </c>
      <c r="AY264" s="244" t="s">
        <v>268</v>
      </c>
    </row>
    <row r="265" spans="2:65" s="250" customFormat="1">
      <c r="B265" s="249"/>
      <c r="D265" s="243" t="s">
        <v>279</v>
      </c>
      <c r="E265" s="251" t="s">
        <v>3</v>
      </c>
      <c r="F265" s="252" t="s">
        <v>298</v>
      </c>
      <c r="H265" s="253">
        <v>24.97</v>
      </c>
      <c r="L265" s="249"/>
      <c r="M265" s="254"/>
      <c r="T265" s="255"/>
      <c r="AT265" s="251" t="s">
        <v>279</v>
      </c>
      <c r="AU265" s="251" t="s">
        <v>77</v>
      </c>
      <c r="AV265" s="250" t="s">
        <v>275</v>
      </c>
      <c r="AW265" s="250" t="s">
        <v>30</v>
      </c>
      <c r="AX265" s="250" t="s">
        <v>75</v>
      </c>
      <c r="AY265" s="251" t="s">
        <v>268</v>
      </c>
    </row>
    <row r="266" spans="2:65" s="214" customFormat="1" ht="22.9" customHeight="1">
      <c r="B266" s="213"/>
      <c r="D266" s="215" t="s">
        <v>67</v>
      </c>
      <c r="E266" s="223" t="s">
        <v>500</v>
      </c>
      <c r="F266" s="223" t="s">
        <v>501</v>
      </c>
      <c r="J266" s="224">
        <f>BK266</f>
        <v>0</v>
      </c>
      <c r="L266" s="213"/>
      <c r="M266" s="218"/>
      <c r="P266" s="219">
        <f>SUM(P267:P268)</f>
        <v>0</v>
      </c>
      <c r="R266" s="219">
        <f>SUM(R267:R268)</f>
        <v>0</v>
      </c>
      <c r="T266" s="220">
        <f>SUM(T267:T268)</f>
        <v>0</v>
      </c>
      <c r="AR266" s="215" t="s">
        <v>75</v>
      </c>
      <c r="AT266" s="221" t="s">
        <v>67</v>
      </c>
      <c r="AU266" s="221" t="s">
        <v>75</v>
      </c>
      <c r="AY266" s="215" t="s">
        <v>268</v>
      </c>
      <c r="BK266" s="222">
        <f>SUM(BK267:BK268)</f>
        <v>0</v>
      </c>
    </row>
    <row r="267" spans="2:65" s="1" customFormat="1" ht="55.5" customHeight="1">
      <c r="B267" s="14"/>
      <c r="C267" s="225" t="s">
        <v>521</v>
      </c>
      <c r="D267" s="225" t="s">
        <v>271</v>
      </c>
      <c r="E267" s="226" t="s">
        <v>503</v>
      </c>
      <c r="F267" s="227" t="s">
        <v>504</v>
      </c>
      <c r="G267" s="228" t="s">
        <v>353</v>
      </c>
      <c r="H267" s="229">
        <v>6.7350000000000003</v>
      </c>
      <c r="I267" s="22"/>
      <c r="J267" s="231">
        <f>ROUND(I267*H267,2)</f>
        <v>0</v>
      </c>
      <c r="K267" s="227" t="s">
        <v>274</v>
      </c>
      <c r="L267" s="14"/>
      <c r="M267" s="232" t="s">
        <v>3</v>
      </c>
      <c r="N267" s="233" t="s">
        <v>39</v>
      </c>
      <c r="P267" s="234">
        <f>O267*H267</f>
        <v>0</v>
      </c>
      <c r="Q267" s="234">
        <v>0</v>
      </c>
      <c r="R267" s="234">
        <f>Q267*H267</f>
        <v>0</v>
      </c>
      <c r="S267" s="234">
        <v>0</v>
      </c>
      <c r="T267" s="235">
        <f>S267*H267</f>
        <v>0</v>
      </c>
      <c r="AR267" s="236" t="s">
        <v>275</v>
      </c>
      <c r="AT267" s="236" t="s">
        <v>271</v>
      </c>
      <c r="AU267" s="236" t="s">
        <v>77</v>
      </c>
      <c r="AY267" s="4" t="s">
        <v>268</v>
      </c>
      <c r="BE267" s="237">
        <f>IF(N267="základní",J267,0)</f>
        <v>0</v>
      </c>
      <c r="BF267" s="237">
        <f>IF(N267="snížená",J267,0)</f>
        <v>0</v>
      </c>
      <c r="BG267" s="237">
        <f>IF(N267="zákl. přenesená",J267,0)</f>
        <v>0</v>
      </c>
      <c r="BH267" s="237">
        <f>IF(N267="sníž. přenesená",J267,0)</f>
        <v>0</v>
      </c>
      <c r="BI267" s="237">
        <f>IF(N267="nulová",J267,0)</f>
        <v>0</v>
      </c>
      <c r="BJ267" s="4" t="s">
        <v>75</v>
      </c>
      <c r="BK267" s="237">
        <f>ROUND(I267*H267,2)</f>
        <v>0</v>
      </c>
      <c r="BL267" s="4" t="s">
        <v>275</v>
      </c>
      <c r="BM267" s="236" t="s">
        <v>505</v>
      </c>
    </row>
    <row r="268" spans="2:65" s="1" customFormat="1">
      <c r="B268" s="14"/>
      <c r="D268" s="238" t="s">
        <v>277</v>
      </c>
      <c r="F268" s="239" t="s">
        <v>506</v>
      </c>
      <c r="L268" s="14"/>
      <c r="M268" s="240"/>
      <c r="T268" s="142"/>
      <c r="AT268" s="4" t="s">
        <v>277</v>
      </c>
      <c r="AU268" s="4" t="s">
        <v>77</v>
      </c>
    </row>
    <row r="269" spans="2:65" s="214" customFormat="1" ht="25.9" customHeight="1">
      <c r="B269" s="213"/>
      <c r="D269" s="215" t="s">
        <v>67</v>
      </c>
      <c r="E269" s="216" t="s">
        <v>507</v>
      </c>
      <c r="F269" s="216" t="s">
        <v>508</v>
      </c>
      <c r="J269" s="217">
        <f>BK269</f>
        <v>0</v>
      </c>
      <c r="L269" s="213"/>
      <c r="M269" s="218"/>
      <c r="P269" s="219">
        <f>P270+P295+P327+P343+P389+P435</f>
        <v>0</v>
      </c>
      <c r="R269" s="219">
        <f>R270+R295+R327+R343+R389+R435</f>
        <v>3.2176605170000001</v>
      </c>
      <c r="T269" s="220">
        <f>T270+T295+T327+T343+T389+T435</f>
        <v>1.7390999999999999E-3</v>
      </c>
      <c r="AR269" s="215" t="s">
        <v>77</v>
      </c>
      <c r="AT269" s="221" t="s">
        <v>67</v>
      </c>
      <c r="AU269" s="221" t="s">
        <v>68</v>
      </c>
      <c r="AY269" s="215" t="s">
        <v>268</v>
      </c>
      <c r="BK269" s="222">
        <f>BK270+BK295+BK327+BK343+BK389+BK435</f>
        <v>0</v>
      </c>
    </row>
    <row r="270" spans="2:65" s="214" customFormat="1" ht="22.9" customHeight="1">
      <c r="B270" s="213"/>
      <c r="D270" s="215" t="s">
        <v>67</v>
      </c>
      <c r="E270" s="223" t="s">
        <v>509</v>
      </c>
      <c r="F270" s="223" t="s">
        <v>510</v>
      </c>
      <c r="J270" s="224">
        <f>BK270</f>
        <v>0</v>
      </c>
      <c r="L270" s="213"/>
      <c r="M270" s="218"/>
      <c r="P270" s="219">
        <f>SUM(P271:P294)</f>
        <v>0</v>
      </c>
      <c r="R270" s="219">
        <f>SUM(R271:R294)</f>
        <v>2.8865200000000001E-2</v>
      </c>
      <c r="T270" s="220">
        <f>SUM(T271:T294)</f>
        <v>0</v>
      </c>
      <c r="AR270" s="215" t="s">
        <v>77</v>
      </c>
      <c r="AT270" s="221" t="s">
        <v>67</v>
      </c>
      <c r="AU270" s="221" t="s">
        <v>75</v>
      </c>
      <c r="AY270" s="215" t="s">
        <v>268</v>
      </c>
      <c r="BK270" s="222">
        <f>SUM(BK271:BK294)</f>
        <v>0</v>
      </c>
    </row>
    <row r="271" spans="2:65" s="1" customFormat="1" ht="55.5" customHeight="1">
      <c r="B271" s="14"/>
      <c r="C271" s="225" t="s">
        <v>525</v>
      </c>
      <c r="D271" s="225" t="s">
        <v>271</v>
      </c>
      <c r="E271" s="226" t="s">
        <v>512</v>
      </c>
      <c r="F271" s="227" t="s">
        <v>513</v>
      </c>
      <c r="G271" s="228" t="s">
        <v>353</v>
      </c>
      <c r="H271" s="229">
        <v>2.8000000000000001E-2</v>
      </c>
      <c r="I271" s="22"/>
      <c r="J271" s="231">
        <f>ROUND(I271*H271,2)</f>
        <v>0</v>
      </c>
      <c r="K271" s="227" t="s">
        <v>274</v>
      </c>
      <c r="L271" s="14"/>
      <c r="M271" s="232" t="s">
        <v>3</v>
      </c>
      <c r="N271" s="233" t="s">
        <v>39</v>
      </c>
      <c r="P271" s="234">
        <f>O271*H271</f>
        <v>0</v>
      </c>
      <c r="Q271" s="234">
        <v>0</v>
      </c>
      <c r="R271" s="234">
        <f>Q271*H271</f>
        <v>0</v>
      </c>
      <c r="S271" s="234">
        <v>0</v>
      </c>
      <c r="T271" s="235">
        <f>S271*H271</f>
        <v>0</v>
      </c>
      <c r="AR271" s="236" t="s">
        <v>292</v>
      </c>
      <c r="AT271" s="236" t="s">
        <v>271</v>
      </c>
      <c r="AU271" s="236" t="s">
        <v>77</v>
      </c>
      <c r="AY271" s="4" t="s">
        <v>268</v>
      </c>
      <c r="BE271" s="237">
        <f>IF(N271="základní",J271,0)</f>
        <v>0</v>
      </c>
      <c r="BF271" s="237">
        <f>IF(N271="snížená",J271,0)</f>
        <v>0</v>
      </c>
      <c r="BG271" s="237">
        <f>IF(N271="zákl. přenesená",J271,0)</f>
        <v>0</v>
      </c>
      <c r="BH271" s="237">
        <f>IF(N271="sníž. přenesená",J271,0)</f>
        <v>0</v>
      </c>
      <c r="BI271" s="237">
        <f>IF(N271="nulová",J271,0)</f>
        <v>0</v>
      </c>
      <c r="BJ271" s="4" t="s">
        <v>75</v>
      </c>
      <c r="BK271" s="237">
        <f>ROUND(I271*H271,2)</f>
        <v>0</v>
      </c>
      <c r="BL271" s="4" t="s">
        <v>292</v>
      </c>
      <c r="BM271" s="236" t="s">
        <v>514</v>
      </c>
    </row>
    <row r="272" spans="2:65" s="1" customFormat="1">
      <c r="B272" s="14"/>
      <c r="D272" s="238" t="s">
        <v>277</v>
      </c>
      <c r="F272" s="239" t="s">
        <v>515</v>
      </c>
      <c r="L272" s="14"/>
      <c r="M272" s="240"/>
      <c r="T272" s="142"/>
      <c r="AT272" s="4" t="s">
        <v>277</v>
      </c>
      <c r="AU272" s="4" t="s">
        <v>77</v>
      </c>
    </row>
    <row r="273" spans="2:65" s="1" customFormat="1" ht="24.2" customHeight="1">
      <c r="B273" s="14"/>
      <c r="C273" s="225" t="s">
        <v>530</v>
      </c>
      <c r="D273" s="225" t="s">
        <v>271</v>
      </c>
      <c r="E273" s="226" t="s">
        <v>517</v>
      </c>
      <c r="F273" s="227" t="s">
        <v>518</v>
      </c>
      <c r="G273" s="228" t="s">
        <v>317</v>
      </c>
      <c r="H273" s="229">
        <v>3</v>
      </c>
      <c r="I273" s="22"/>
      <c r="J273" s="231">
        <f>ROUND(I273*H273,2)</f>
        <v>0</v>
      </c>
      <c r="K273" s="227" t="s">
        <v>274</v>
      </c>
      <c r="L273" s="14"/>
      <c r="M273" s="232" t="s">
        <v>3</v>
      </c>
      <c r="N273" s="233" t="s">
        <v>39</v>
      </c>
      <c r="P273" s="234">
        <f>O273*H273</f>
        <v>0</v>
      </c>
      <c r="Q273" s="234">
        <v>0</v>
      </c>
      <c r="R273" s="234">
        <f>Q273*H273</f>
        <v>0</v>
      </c>
      <c r="S273" s="234">
        <v>0</v>
      </c>
      <c r="T273" s="235">
        <f>S273*H273</f>
        <v>0</v>
      </c>
      <c r="AR273" s="236" t="s">
        <v>275</v>
      </c>
      <c r="AT273" s="236" t="s">
        <v>271</v>
      </c>
      <c r="AU273" s="236" t="s">
        <v>77</v>
      </c>
      <c r="AY273" s="4" t="s">
        <v>268</v>
      </c>
      <c r="BE273" s="237">
        <f>IF(N273="základní",J273,0)</f>
        <v>0</v>
      </c>
      <c r="BF273" s="237">
        <f>IF(N273="snížená",J273,0)</f>
        <v>0</v>
      </c>
      <c r="BG273" s="237">
        <f>IF(N273="zákl. přenesená",J273,0)</f>
        <v>0</v>
      </c>
      <c r="BH273" s="237">
        <f>IF(N273="sníž. přenesená",J273,0)</f>
        <v>0</v>
      </c>
      <c r="BI273" s="237">
        <f>IF(N273="nulová",J273,0)</f>
        <v>0</v>
      </c>
      <c r="BJ273" s="4" t="s">
        <v>75</v>
      </c>
      <c r="BK273" s="237">
        <f>ROUND(I273*H273,2)</f>
        <v>0</v>
      </c>
      <c r="BL273" s="4" t="s">
        <v>275</v>
      </c>
      <c r="BM273" s="236" t="s">
        <v>519</v>
      </c>
    </row>
    <row r="274" spans="2:65" s="1" customFormat="1">
      <c r="B274" s="14"/>
      <c r="D274" s="238" t="s">
        <v>277</v>
      </c>
      <c r="F274" s="239" t="s">
        <v>520</v>
      </c>
      <c r="L274" s="14"/>
      <c r="M274" s="240"/>
      <c r="T274" s="142"/>
      <c r="AT274" s="4" t="s">
        <v>277</v>
      </c>
      <c r="AU274" s="4" t="s">
        <v>77</v>
      </c>
    </row>
    <row r="275" spans="2:65" s="1" customFormat="1" ht="16.5" customHeight="1">
      <c r="B275" s="14"/>
      <c r="C275" s="262" t="s">
        <v>534</v>
      </c>
      <c r="D275" s="262" t="s">
        <v>383</v>
      </c>
      <c r="E275" s="263" t="s">
        <v>522</v>
      </c>
      <c r="F275" s="264" t="s">
        <v>523</v>
      </c>
      <c r="G275" s="265" t="s">
        <v>317</v>
      </c>
      <c r="H275" s="266">
        <v>3</v>
      </c>
      <c r="I275" s="24"/>
      <c r="J275" s="268">
        <f>ROUND(I275*H275,2)</f>
        <v>0</v>
      </c>
      <c r="K275" s="264" t="s">
        <v>274</v>
      </c>
      <c r="L275" s="269"/>
      <c r="M275" s="270" t="s">
        <v>3</v>
      </c>
      <c r="N275" s="271" t="s">
        <v>39</v>
      </c>
      <c r="P275" s="234">
        <f>O275*H275</f>
        <v>0</v>
      </c>
      <c r="Q275" s="234">
        <v>2.0000000000000001E-4</v>
      </c>
      <c r="R275" s="234">
        <f>Q275*H275</f>
        <v>6.0000000000000006E-4</v>
      </c>
      <c r="S275" s="234">
        <v>0</v>
      </c>
      <c r="T275" s="235">
        <f>S275*H275</f>
        <v>0</v>
      </c>
      <c r="AR275" s="236" t="s">
        <v>314</v>
      </c>
      <c r="AT275" s="236" t="s">
        <v>383</v>
      </c>
      <c r="AU275" s="236" t="s">
        <v>77</v>
      </c>
      <c r="AY275" s="4" t="s">
        <v>268</v>
      </c>
      <c r="BE275" s="237">
        <f>IF(N275="základní",J275,0)</f>
        <v>0</v>
      </c>
      <c r="BF275" s="237">
        <f>IF(N275="snížená",J275,0)</f>
        <v>0</v>
      </c>
      <c r="BG275" s="237">
        <f>IF(N275="zákl. přenesená",J275,0)</f>
        <v>0</v>
      </c>
      <c r="BH275" s="237">
        <f>IF(N275="sníž. přenesená",J275,0)</f>
        <v>0</v>
      </c>
      <c r="BI275" s="237">
        <f>IF(N275="nulová",J275,0)</f>
        <v>0</v>
      </c>
      <c r="BJ275" s="4" t="s">
        <v>75</v>
      </c>
      <c r="BK275" s="237">
        <f>ROUND(I275*H275,2)</f>
        <v>0</v>
      </c>
      <c r="BL275" s="4" t="s">
        <v>275</v>
      </c>
      <c r="BM275" s="236" t="s">
        <v>524</v>
      </c>
    </row>
    <row r="276" spans="2:65" s="1" customFormat="1" ht="24.2" customHeight="1">
      <c r="B276" s="14"/>
      <c r="C276" s="225" t="s">
        <v>539</v>
      </c>
      <c r="D276" s="225" t="s">
        <v>271</v>
      </c>
      <c r="E276" s="226" t="s">
        <v>526</v>
      </c>
      <c r="F276" s="227" t="s">
        <v>527</v>
      </c>
      <c r="G276" s="228" t="s">
        <v>317</v>
      </c>
      <c r="H276" s="229">
        <v>3</v>
      </c>
      <c r="I276" s="22"/>
      <c r="J276" s="231">
        <f>ROUND(I276*H276,2)</f>
        <v>0</v>
      </c>
      <c r="K276" s="227" t="s">
        <v>274</v>
      </c>
      <c r="L276" s="14"/>
      <c r="M276" s="232" t="s">
        <v>3</v>
      </c>
      <c r="N276" s="233" t="s">
        <v>39</v>
      </c>
      <c r="P276" s="234">
        <f>O276*H276</f>
        <v>0</v>
      </c>
      <c r="Q276" s="234">
        <v>0</v>
      </c>
      <c r="R276" s="234">
        <f>Q276*H276</f>
        <v>0</v>
      </c>
      <c r="S276" s="234">
        <v>0</v>
      </c>
      <c r="T276" s="235">
        <f>S276*H276</f>
        <v>0</v>
      </c>
      <c r="AR276" s="236" t="s">
        <v>292</v>
      </c>
      <c r="AT276" s="236" t="s">
        <v>271</v>
      </c>
      <c r="AU276" s="236" t="s">
        <v>77</v>
      </c>
      <c r="AY276" s="4" t="s">
        <v>268</v>
      </c>
      <c r="BE276" s="237">
        <f>IF(N276="základní",J276,0)</f>
        <v>0</v>
      </c>
      <c r="BF276" s="237">
        <f>IF(N276="snížená",J276,0)</f>
        <v>0</v>
      </c>
      <c r="BG276" s="237">
        <f>IF(N276="zákl. přenesená",J276,0)</f>
        <v>0</v>
      </c>
      <c r="BH276" s="237">
        <f>IF(N276="sníž. přenesená",J276,0)</f>
        <v>0</v>
      </c>
      <c r="BI276" s="237">
        <f>IF(N276="nulová",J276,0)</f>
        <v>0</v>
      </c>
      <c r="BJ276" s="4" t="s">
        <v>75</v>
      </c>
      <c r="BK276" s="237">
        <f>ROUND(I276*H276,2)</f>
        <v>0</v>
      </c>
      <c r="BL276" s="4" t="s">
        <v>292</v>
      </c>
      <c r="BM276" s="236" t="s">
        <v>528</v>
      </c>
    </row>
    <row r="277" spans="2:65" s="1" customFormat="1">
      <c r="B277" s="14"/>
      <c r="D277" s="238" t="s">
        <v>277</v>
      </c>
      <c r="F277" s="239" t="s">
        <v>529</v>
      </c>
      <c r="L277" s="14"/>
      <c r="M277" s="240"/>
      <c r="T277" s="142"/>
      <c r="AT277" s="4" t="s">
        <v>277</v>
      </c>
      <c r="AU277" s="4" t="s">
        <v>77</v>
      </c>
    </row>
    <row r="278" spans="2:65" s="1" customFormat="1" ht="21.75" customHeight="1">
      <c r="B278" s="14"/>
      <c r="C278" s="262" t="s">
        <v>543</v>
      </c>
      <c r="D278" s="262" t="s">
        <v>383</v>
      </c>
      <c r="E278" s="263" t="s">
        <v>531</v>
      </c>
      <c r="F278" s="264" t="s">
        <v>532</v>
      </c>
      <c r="G278" s="265" t="s">
        <v>317</v>
      </c>
      <c r="H278" s="266">
        <v>3</v>
      </c>
      <c r="I278" s="24"/>
      <c r="J278" s="268">
        <f>ROUND(I278*H278,2)</f>
        <v>0</v>
      </c>
      <c r="K278" s="264" t="s">
        <v>274</v>
      </c>
      <c r="L278" s="269"/>
      <c r="M278" s="270" t="s">
        <v>3</v>
      </c>
      <c r="N278" s="271" t="s">
        <v>39</v>
      </c>
      <c r="P278" s="234">
        <f>O278*H278</f>
        <v>0</v>
      </c>
      <c r="Q278" s="234">
        <v>5.0000000000000001E-4</v>
      </c>
      <c r="R278" s="234">
        <f>Q278*H278</f>
        <v>1.5E-3</v>
      </c>
      <c r="S278" s="234">
        <v>0</v>
      </c>
      <c r="T278" s="235">
        <f>S278*H278</f>
        <v>0</v>
      </c>
      <c r="AR278" s="236" t="s">
        <v>470</v>
      </c>
      <c r="AT278" s="236" t="s">
        <v>383</v>
      </c>
      <c r="AU278" s="236" t="s">
        <v>77</v>
      </c>
      <c r="AY278" s="4" t="s">
        <v>268</v>
      </c>
      <c r="BE278" s="237">
        <f>IF(N278="základní",J278,0)</f>
        <v>0</v>
      </c>
      <c r="BF278" s="237">
        <f>IF(N278="snížená",J278,0)</f>
        <v>0</v>
      </c>
      <c r="BG278" s="237">
        <f>IF(N278="zákl. přenesená",J278,0)</f>
        <v>0</v>
      </c>
      <c r="BH278" s="237">
        <f>IF(N278="sníž. přenesená",J278,0)</f>
        <v>0</v>
      </c>
      <c r="BI278" s="237">
        <f>IF(N278="nulová",J278,0)</f>
        <v>0</v>
      </c>
      <c r="BJ278" s="4" t="s">
        <v>75</v>
      </c>
      <c r="BK278" s="237">
        <f>ROUND(I278*H278,2)</f>
        <v>0</v>
      </c>
      <c r="BL278" s="4" t="s">
        <v>292</v>
      </c>
      <c r="BM278" s="236" t="s">
        <v>533</v>
      </c>
    </row>
    <row r="279" spans="2:65" s="1" customFormat="1" ht="24.2" customHeight="1">
      <c r="B279" s="14"/>
      <c r="C279" s="225" t="s">
        <v>547</v>
      </c>
      <c r="D279" s="225" t="s">
        <v>271</v>
      </c>
      <c r="E279" s="226" t="s">
        <v>535</v>
      </c>
      <c r="F279" s="227" t="s">
        <v>536</v>
      </c>
      <c r="G279" s="228" t="s">
        <v>317</v>
      </c>
      <c r="H279" s="229">
        <v>5</v>
      </c>
      <c r="I279" s="22"/>
      <c r="J279" s="231">
        <f>ROUND(I279*H279,2)</f>
        <v>0</v>
      </c>
      <c r="K279" s="227" t="s">
        <v>274</v>
      </c>
      <c r="L279" s="14"/>
      <c r="M279" s="232" t="s">
        <v>3</v>
      </c>
      <c r="N279" s="233" t="s">
        <v>39</v>
      </c>
      <c r="P279" s="234">
        <f>O279*H279</f>
        <v>0</v>
      </c>
      <c r="Q279" s="234">
        <v>0</v>
      </c>
      <c r="R279" s="234">
        <f>Q279*H279</f>
        <v>0</v>
      </c>
      <c r="S279" s="234">
        <v>0</v>
      </c>
      <c r="T279" s="235">
        <f>S279*H279</f>
        <v>0</v>
      </c>
      <c r="AR279" s="236" t="s">
        <v>292</v>
      </c>
      <c r="AT279" s="236" t="s">
        <v>271</v>
      </c>
      <c r="AU279" s="236" t="s">
        <v>77</v>
      </c>
      <c r="AY279" s="4" t="s">
        <v>268</v>
      </c>
      <c r="BE279" s="237">
        <f>IF(N279="základní",J279,0)</f>
        <v>0</v>
      </c>
      <c r="BF279" s="237">
        <f>IF(N279="snížená",J279,0)</f>
        <v>0</v>
      </c>
      <c r="BG279" s="237">
        <f>IF(N279="zákl. přenesená",J279,0)</f>
        <v>0</v>
      </c>
      <c r="BH279" s="237">
        <f>IF(N279="sníž. přenesená",J279,0)</f>
        <v>0</v>
      </c>
      <c r="BI279" s="237">
        <f>IF(N279="nulová",J279,0)</f>
        <v>0</v>
      </c>
      <c r="BJ279" s="4" t="s">
        <v>75</v>
      </c>
      <c r="BK279" s="237">
        <f>ROUND(I279*H279,2)</f>
        <v>0</v>
      </c>
      <c r="BL279" s="4" t="s">
        <v>292</v>
      </c>
      <c r="BM279" s="236" t="s">
        <v>537</v>
      </c>
    </row>
    <row r="280" spans="2:65" s="1" customFormat="1">
      <c r="B280" s="14"/>
      <c r="D280" s="238" t="s">
        <v>277</v>
      </c>
      <c r="F280" s="239" t="s">
        <v>538</v>
      </c>
      <c r="L280" s="14"/>
      <c r="M280" s="240"/>
      <c r="T280" s="142"/>
      <c r="AT280" s="4" t="s">
        <v>277</v>
      </c>
      <c r="AU280" s="4" t="s">
        <v>77</v>
      </c>
    </row>
    <row r="281" spans="2:65" s="1" customFormat="1" ht="24.2" customHeight="1">
      <c r="B281" s="14"/>
      <c r="C281" s="262" t="s">
        <v>551</v>
      </c>
      <c r="D281" s="262" t="s">
        <v>383</v>
      </c>
      <c r="E281" s="263" t="s">
        <v>540</v>
      </c>
      <c r="F281" s="264" t="s">
        <v>541</v>
      </c>
      <c r="G281" s="265" t="s">
        <v>317</v>
      </c>
      <c r="H281" s="266">
        <v>5</v>
      </c>
      <c r="I281" s="24"/>
      <c r="J281" s="268">
        <f t="shared" ref="J281:J287" si="0">ROUND(I281*H281,2)</f>
        <v>0</v>
      </c>
      <c r="K281" s="264" t="s">
        <v>274</v>
      </c>
      <c r="L281" s="269"/>
      <c r="M281" s="270" t="s">
        <v>3</v>
      </c>
      <c r="N281" s="271" t="s">
        <v>39</v>
      </c>
      <c r="P281" s="234">
        <f t="shared" ref="P281:P287" si="1">O281*H281</f>
        <v>0</v>
      </c>
      <c r="Q281" s="234">
        <v>5.0000000000000001E-4</v>
      </c>
      <c r="R281" s="234">
        <f t="shared" ref="R281:R287" si="2">Q281*H281</f>
        <v>2.5000000000000001E-3</v>
      </c>
      <c r="S281" s="234">
        <v>0</v>
      </c>
      <c r="T281" s="235">
        <f t="shared" ref="T281:T287" si="3">S281*H281</f>
        <v>0</v>
      </c>
      <c r="AR281" s="236" t="s">
        <v>470</v>
      </c>
      <c r="AT281" s="236" t="s">
        <v>383</v>
      </c>
      <c r="AU281" s="236" t="s">
        <v>77</v>
      </c>
      <c r="AY281" s="4" t="s">
        <v>268</v>
      </c>
      <c r="BE281" s="237">
        <f t="shared" ref="BE281:BE287" si="4">IF(N281="základní",J281,0)</f>
        <v>0</v>
      </c>
      <c r="BF281" s="237">
        <f t="shared" ref="BF281:BF287" si="5">IF(N281="snížená",J281,0)</f>
        <v>0</v>
      </c>
      <c r="BG281" s="237">
        <f t="shared" ref="BG281:BG287" si="6">IF(N281="zákl. přenesená",J281,0)</f>
        <v>0</v>
      </c>
      <c r="BH281" s="237">
        <f t="shared" ref="BH281:BH287" si="7">IF(N281="sníž. přenesená",J281,0)</f>
        <v>0</v>
      </c>
      <c r="BI281" s="237">
        <f t="shared" ref="BI281:BI287" si="8">IF(N281="nulová",J281,0)</f>
        <v>0</v>
      </c>
      <c r="BJ281" s="4" t="s">
        <v>75</v>
      </c>
      <c r="BK281" s="237">
        <f t="shared" ref="BK281:BK287" si="9">ROUND(I281*H281,2)</f>
        <v>0</v>
      </c>
      <c r="BL281" s="4" t="s">
        <v>292</v>
      </c>
      <c r="BM281" s="236" t="s">
        <v>542</v>
      </c>
    </row>
    <row r="282" spans="2:65" s="1" customFormat="1" ht="16.5" customHeight="1">
      <c r="B282" s="14"/>
      <c r="C282" s="225" t="s">
        <v>555</v>
      </c>
      <c r="D282" s="225" t="s">
        <v>271</v>
      </c>
      <c r="E282" s="226" t="s">
        <v>544</v>
      </c>
      <c r="F282" s="227" t="s">
        <v>545</v>
      </c>
      <c r="G282" s="228" t="s">
        <v>308</v>
      </c>
      <c r="H282" s="229">
        <v>3</v>
      </c>
      <c r="I282" s="22"/>
      <c r="J282" s="231">
        <f t="shared" si="0"/>
        <v>0</v>
      </c>
      <c r="K282" s="227" t="s">
        <v>303</v>
      </c>
      <c r="L282" s="14"/>
      <c r="M282" s="232" t="s">
        <v>3</v>
      </c>
      <c r="N282" s="233" t="s">
        <v>39</v>
      </c>
      <c r="P282" s="234">
        <f t="shared" si="1"/>
        <v>0</v>
      </c>
      <c r="Q282" s="234">
        <v>0</v>
      </c>
      <c r="R282" s="234">
        <f t="shared" si="2"/>
        <v>0</v>
      </c>
      <c r="S282" s="234">
        <v>0</v>
      </c>
      <c r="T282" s="235">
        <f t="shared" si="3"/>
        <v>0</v>
      </c>
      <c r="AR282" s="236" t="s">
        <v>292</v>
      </c>
      <c r="AT282" s="236" t="s">
        <v>271</v>
      </c>
      <c r="AU282" s="236" t="s">
        <v>77</v>
      </c>
      <c r="AY282" s="4" t="s">
        <v>268</v>
      </c>
      <c r="BE282" s="237">
        <f t="shared" si="4"/>
        <v>0</v>
      </c>
      <c r="BF282" s="237">
        <f t="shared" si="5"/>
        <v>0</v>
      </c>
      <c r="BG282" s="237">
        <f t="shared" si="6"/>
        <v>0</v>
      </c>
      <c r="BH282" s="237">
        <f t="shared" si="7"/>
        <v>0</v>
      </c>
      <c r="BI282" s="237">
        <f t="shared" si="8"/>
        <v>0</v>
      </c>
      <c r="BJ282" s="4" t="s">
        <v>75</v>
      </c>
      <c r="BK282" s="237">
        <f t="shared" si="9"/>
        <v>0</v>
      </c>
      <c r="BL282" s="4" t="s">
        <v>292</v>
      </c>
      <c r="BM282" s="236" t="s">
        <v>546</v>
      </c>
    </row>
    <row r="283" spans="2:65" s="1" customFormat="1" ht="24.2" customHeight="1">
      <c r="B283" s="14"/>
      <c r="C283" s="262" t="s">
        <v>559</v>
      </c>
      <c r="D283" s="262" t="s">
        <v>383</v>
      </c>
      <c r="E283" s="263" t="s">
        <v>548</v>
      </c>
      <c r="F283" s="264" t="s">
        <v>549</v>
      </c>
      <c r="G283" s="265" t="s">
        <v>308</v>
      </c>
      <c r="H283" s="266">
        <v>3</v>
      </c>
      <c r="I283" s="24"/>
      <c r="J283" s="268">
        <f t="shared" si="0"/>
        <v>0</v>
      </c>
      <c r="K283" s="264" t="s">
        <v>303</v>
      </c>
      <c r="L283" s="269"/>
      <c r="M283" s="270" t="s">
        <v>3</v>
      </c>
      <c r="N283" s="271" t="s">
        <v>39</v>
      </c>
      <c r="P283" s="234">
        <f t="shared" si="1"/>
        <v>0</v>
      </c>
      <c r="Q283" s="234">
        <v>0</v>
      </c>
      <c r="R283" s="234">
        <f t="shared" si="2"/>
        <v>0</v>
      </c>
      <c r="S283" s="234">
        <v>0</v>
      </c>
      <c r="T283" s="235">
        <f t="shared" si="3"/>
        <v>0</v>
      </c>
      <c r="AR283" s="236" t="s">
        <v>470</v>
      </c>
      <c r="AT283" s="236" t="s">
        <v>383</v>
      </c>
      <c r="AU283" s="236" t="s">
        <v>77</v>
      </c>
      <c r="AY283" s="4" t="s">
        <v>268</v>
      </c>
      <c r="BE283" s="237">
        <f t="shared" si="4"/>
        <v>0</v>
      </c>
      <c r="BF283" s="237">
        <f t="shared" si="5"/>
        <v>0</v>
      </c>
      <c r="BG283" s="237">
        <f t="shared" si="6"/>
        <v>0</v>
      </c>
      <c r="BH283" s="237">
        <f t="shared" si="7"/>
        <v>0</v>
      </c>
      <c r="BI283" s="237">
        <f t="shared" si="8"/>
        <v>0</v>
      </c>
      <c r="BJ283" s="4" t="s">
        <v>75</v>
      </c>
      <c r="BK283" s="237">
        <f t="shared" si="9"/>
        <v>0</v>
      </c>
      <c r="BL283" s="4" t="s">
        <v>292</v>
      </c>
      <c r="BM283" s="236" t="s">
        <v>550</v>
      </c>
    </row>
    <row r="284" spans="2:65" s="1" customFormat="1" ht="24.2" customHeight="1">
      <c r="B284" s="14"/>
      <c r="C284" s="225" t="s">
        <v>563</v>
      </c>
      <c r="D284" s="225" t="s">
        <v>271</v>
      </c>
      <c r="E284" s="226" t="s">
        <v>552</v>
      </c>
      <c r="F284" s="227" t="s">
        <v>553</v>
      </c>
      <c r="G284" s="228" t="s">
        <v>302</v>
      </c>
      <c r="H284" s="229">
        <v>5</v>
      </c>
      <c r="I284" s="22"/>
      <c r="J284" s="231">
        <f t="shared" si="0"/>
        <v>0</v>
      </c>
      <c r="K284" s="227" t="s">
        <v>303</v>
      </c>
      <c r="L284" s="14"/>
      <c r="M284" s="232" t="s">
        <v>3</v>
      </c>
      <c r="N284" s="233" t="s">
        <v>39</v>
      </c>
      <c r="P284" s="234">
        <f t="shared" si="1"/>
        <v>0</v>
      </c>
      <c r="Q284" s="234">
        <v>0</v>
      </c>
      <c r="R284" s="234">
        <f t="shared" si="2"/>
        <v>0</v>
      </c>
      <c r="S284" s="234">
        <v>0</v>
      </c>
      <c r="T284" s="235">
        <f t="shared" si="3"/>
        <v>0</v>
      </c>
      <c r="AR284" s="236" t="s">
        <v>292</v>
      </c>
      <c r="AT284" s="236" t="s">
        <v>271</v>
      </c>
      <c r="AU284" s="236" t="s">
        <v>77</v>
      </c>
      <c r="AY284" s="4" t="s">
        <v>268</v>
      </c>
      <c r="BE284" s="237">
        <f t="shared" si="4"/>
        <v>0</v>
      </c>
      <c r="BF284" s="237">
        <f t="shared" si="5"/>
        <v>0</v>
      </c>
      <c r="BG284" s="237">
        <f t="shared" si="6"/>
        <v>0</v>
      </c>
      <c r="BH284" s="237">
        <f t="shared" si="7"/>
        <v>0</v>
      </c>
      <c r="BI284" s="237">
        <f t="shared" si="8"/>
        <v>0</v>
      </c>
      <c r="BJ284" s="4" t="s">
        <v>75</v>
      </c>
      <c r="BK284" s="237">
        <f t="shared" si="9"/>
        <v>0</v>
      </c>
      <c r="BL284" s="4" t="s">
        <v>292</v>
      </c>
      <c r="BM284" s="236" t="s">
        <v>554</v>
      </c>
    </row>
    <row r="285" spans="2:65" s="1" customFormat="1" ht="24.2" customHeight="1">
      <c r="B285" s="14"/>
      <c r="C285" s="225" t="s">
        <v>568</v>
      </c>
      <c r="D285" s="225" t="s">
        <v>271</v>
      </c>
      <c r="E285" s="226" t="s">
        <v>556</v>
      </c>
      <c r="F285" s="227" t="s">
        <v>557</v>
      </c>
      <c r="G285" s="228" t="s">
        <v>302</v>
      </c>
      <c r="H285" s="229">
        <v>4</v>
      </c>
      <c r="I285" s="22"/>
      <c r="J285" s="231">
        <f t="shared" si="0"/>
        <v>0</v>
      </c>
      <c r="K285" s="227" t="s">
        <v>303</v>
      </c>
      <c r="L285" s="14"/>
      <c r="M285" s="232" t="s">
        <v>3</v>
      </c>
      <c r="N285" s="233" t="s">
        <v>39</v>
      </c>
      <c r="P285" s="234">
        <f t="shared" si="1"/>
        <v>0</v>
      </c>
      <c r="Q285" s="234">
        <v>0</v>
      </c>
      <c r="R285" s="234">
        <f t="shared" si="2"/>
        <v>0</v>
      </c>
      <c r="S285" s="234">
        <v>0</v>
      </c>
      <c r="T285" s="235">
        <f t="shared" si="3"/>
        <v>0</v>
      </c>
      <c r="AR285" s="236" t="s">
        <v>292</v>
      </c>
      <c r="AT285" s="236" t="s">
        <v>271</v>
      </c>
      <c r="AU285" s="236" t="s">
        <v>77</v>
      </c>
      <c r="AY285" s="4" t="s">
        <v>268</v>
      </c>
      <c r="BE285" s="237">
        <f t="shared" si="4"/>
        <v>0</v>
      </c>
      <c r="BF285" s="237">
        <f t="shared" si="5"/>
        <v>0</v>
      </c>
      <c r="BG285" s="237">
        <f t="shared" si="6"/>
        <v>0</v>
      </c>
      <c r="BH285" s="237">
        <f t="shared" si="7"/>
        <v>0</v>
      </c>
      <c r="BI285" s="237">
        <f t="shared" si="8"/>
        <v>0</v>
      </c>
      <c r="BJ285" s="4" t="s">
        <v>75</v>
      </c>
      <c r="BK285" s="237">
        <f t="shared" si="9"/>
        <v>0</v>
      </c>
      <c r="BL285" s="4" t="s">
        <v>292</v>
      </c>
      <c r="BM285" s="236" t="s">
        <v>558</v>
      </c>
    </row>
    <row r="286" spans="2:65" s="1" customFormat="1" ht="24.2" customHeight="1">
      <c r="B286" s="14"/>
      <c r="C286" s="225" t="s">
        <v>574</v>
      </c>
      <c r="D286" s="225" t="s">
        <v>271</v>
      </c>
      <c r="E286" s="226" t="s">
        <v>560</v>
      </c>
      <c r="F286" s="227" t="s">
        <v>561</v>
      </c>
      <c r="G286" s="228" t="s">
        <v>302</v>
      </c>
      <c r="H286" s="229">
        <v>3</v>
      </c>
      <c r="I286" s="22"/>
      <c r="J286" s="231">
        <f t="shared" si="0"/>
        <v>0</v>
      </c>
      <c r="K286" s="227" t="s">
        <v>303</v>
      </c>
      <c r="L286" s="14"/>
      <c r="M286" s="232" t="s">
        <v>3</v>
      </c>
      <c r="N286" s="233" t="s">
        <v>39</v>
      </c>
      <c r="P286" s="234">
        <f t="shared" si="1"/>
        <v>0</v>
      </c>
      <c r="Q286" s="234">
        <v>0</v>
      </c>
      <c r="R286" s="234">
        <f t="shared" si="2"/>
        <v>0</v>
      </c>
      <c r="S286" s="234">
        <v>0</v>
      </c>
      <c r="T286" s="235">
        <f t="shared" si="3"/>
        <v>0</v>
      </c>
      <c r="AR286" s="236" t="s">
        <v>292</v>
      </c>
      <c r="AT286" s="236" t="s">
        <v>271</v>
      </c>
      <c r="AU286" s="236" t="s">
        <v>77</v>
      </c>
      <c r="AY286" s="4" t="s">
        <v>268</v>
      </c>
      <c r="BE286" s="237">
        <f t="shared" si="4"/>
        <v>0</v>
      </c>
      <c r="BF286" s="237">
        <f t="shared" si="5"/>
        <v>0</v>
      </c>
      <c r="BG286" s="237">
        <f t="shared" si="6"/>
        <v>0</v>
      </c>
      <c r="BH286" s="237">
        <f t="shared" si="7"/>
        <v>0</v>
      </c>
      <c r="BI286" s="237">
        <f t="shared" si="8"/>
        <v>0</v>
      </c>
      <c r="BJ286" s="4" t="s">
        <v>75</v>
      </c>
      <c r="BK286" s="237">
        <f t="shared" si="9"/>
        <v>0</v>
      </c>
      <c r="BL286" s="4" t="s">
        <v>292</v>
      </c>
      <c r="BM286" s="236" t="s">
        <v>562</v>
      </c>
    </row>
    <row r="287" spans="2:65" s="1" customFormat="1" ht="24.2" customHeight="1">
      <c r="B287" s="14"/>
      <c r="C287" s="225" t="s">
        <v>581</v>
      </c>
      <c r="D287" s="225" t="s">
        <v>271</v>
      </c>
      <c r="E287" s="226" t="s">
        <v>564</v>
      </c>
      <c r="F287" s="227" t="s">
        <v>565</v>
      </c>
      <c r="G287" s="228" t="s">
        <v>317</v>
      </c>
      <c r="H287" s="229">
        <v>3</v>
      </c>
      <c r="I287" s="22"/>
      <c r="J287" s="231">
        <f t="shared" si="0"/>
        <v>0</v>
      </c>
      <c r="K287" s="227" t="s">
        <v>274</v>
      </c>
      <c r="L287" s="14"/>
      <c r="M287" s="232" t="s">
        <v>3</v>
      </c>
      <c r="N287" s="233" t="s">
        <v>39</v>
      </c>
      <c r="P287" s="234">
        <f t="shared" si="1"/>
        <v>0</v>
      </c>
      <c r="Q287" s="234">
        <v>0</v>
      </c>
      <c r="R287" s="234">
        <f t="shared" si="2"/>
        <v>0</v>
      </c>
      <c r="S287" s="234">
        <v>0</v>
      </c>
      <c r="T287" s="235">
        <f t="shared" si="3"/>
        <v>0</v>
      </c>
      <c r="AR287" s="236" t="s">
        <v>292</v>
      </c>
      <c r="AT287" s="236" t="s">
        <v>271</v>
      </c>
      <c r="AU287" s="236" t="s">
        <v>77</v>
      </c>
      <c r="AY287" s="4" t="s">
        <v>268</v>
      </c>
      <c r="BE287" s="237">
        <f t="shared" si="4"/>
        <v>0</v>
      </c>
      <c r="BF287" s="237">
        <f t="shared" si="5"/>
        <v>0</v>
      </c>
      <c r="BG287" s="237">
        <f t="shared" si="6"/>
        <v>0</v>
      </c>
      <c r="BH287" s="237">
        <f t="shared" si="7"/>
        <v>0</v>
      </c>
      <c r="BI287" s="237">
        <f t="shared" si="8"/>
        <v>0</v>
      </c>
      <c r="BJ287" s="4" t="s">
        <v>75</v>
      </c>
      <c r="BK287" s="237">
        <f t="shared" si="9"/>
        <v>0</v>
      </c>
      <c r="BL287" s="4" t="s">
        <v>292</v>
      </c>
      <c r="BM287" s="236" t="s">
        <v>566</v>
      </c>
    </row>
    <row r="288" spans="2:65" s="1" customFormat="1">
      <c r="B288" s="14"/>
      <c r="D288" s="238" t="s">
        <v>277</v>
      </c>
      <c r="F288" s="239" t="s">
        <v>567</v>
      </c>
      <c r="L288" s="14"/>
      <c r="M288" s="240"/>
      <c r="T288" s="142"/>
      <c r="AT288" s="4" t="s">
        <v>277</v>
      </c>
      <c r="AU288" s="4" t="s">
        <v>77</v>
      </c>
    </row>
    <row r="289" spans="2:65" s="1" customFormat="1" ht="16.5" customHeight="1">
      <c r="B289" s="14"/>
      <c r="C289" s="262" t="s">
        <v>586</v>
      </c>
      <c r="D289" s="262" t="s">
        <v>383</v>
      </c>
      <c r="E289" s="263" t="s">
        <v>569</v>
      </c>
      <c r="F289" s="264" t="s">
        <v>570</v>
      </c>
      <c r="G289" s="265" t="s">
        <v>317</v>
      </c>
      <c r="H289" s="266">
        <v>3</v>
      </c>
      <c r="I289" s="24"/>
      <c r="J289" s="268">
        <f>ROUND(I289*H289,2)</f>
        <v>0</v>
      </c>
      <c r="K289" s="264" t="s">
        <v>274</v>
      </c>
      <c r="L289" s="269"/>
      <c r="M289" s="270" t="s">
        <v>3</v>
      </c>
      <c r="N289" s="271" t="s">
        <v>39</v>
      </c>
      <c r="P289" s="234">
        <f>O289*H289</f>
        <v>0</v>
      </c>
      <c r="Q289" s="234">
        <v>2.8E-3</v>
      </c>
      <c r="R289" s="234">
        <f>Q289*H289</f>
        <v>8.3999999999999995E-3</v>
      </c>
      <c r="S289" s="234">
        <v>0</v>
      </c>
      <c r="T289" s="235">
        <f>S289*H289</f>
        <v>0</v>
      </c>
      <c r="AR289" s="236" t="s">
        <v>470</v>
      </c>
      <c r="AT289" s="236" t="s">
        <v>383</v>
      </c>
      <c r="AU289" s="236" t="s">
        <v>77</v>
      </c>
      <c r="AY289" s="4" t="s">
        <v>268</v>
      </c>
      <c r="BE289" s="237">
        <f>IF(N289="základní",J289,0)</f>
        <v>0</v>
      </c>
      <c r="BF289" s="237">
        <f>IF(N289="snížená",J289,0)</f>
        <v>0</v>
      </c>
      <c r="BG289" s="237">
        <f>IF(N289="zákl. přenesená",J289,0)</f>
        <v>0</v>
      </c>
      <c r="BH289" s="237">
        <f>IF(N289="sníž. přenesená",J289,0)</f>
        <v>0</v>
      </c>
      <c r="BI289" s="237">
        <f>IF(N289="nulová",J289,0)</f>
        <v>0</v>
      </c>
      <c r="BJ289" s="4" t="s">
        <v>75</v>
      </c>
      <c r="BK289" s="237">
        <f>ROUND(I289*H289,2)</f>
        <v>0</v>
      </c>
      <c r="BL289" s="4" t="s">
        <v>292</v>
      </c>
      <c r="BM289" s="236" t="s">
        <v>571</v>
      </c>
    </row>
    <row r="290" spans="2:65" s="1" customFormat="1" ht="24.2" customHeight="1">
      <c r="B290" s="14"/>
      <c r="C290" s="225" t="s">
        <v>591</v>
      </c>
      <c r="D290" s="225" t="s">
        <v>271</v>
      </c>
      <c r="E290" s="226" t="s">
        <v>887</v>
      </c>
      <c r="F290" s="227" t="s">
        <v>888</v>
      </c>
      <c r="G290" s="228" t="s">
        <v>184</v>
      </c>
      <c r="H290" s="229">
        <v>1.08</v>
      </c>
      <c r="I290" s="22"/>
      <c r="J290" s="231">
        <f>ROUND(I290*H290,2)</f>
        <v>0</v>
      </c>
      <c r="K290" s="227" t="s">
        <v>274</v>
      </c>
      <c r="L290" s="14"/>
      <c r="M290" s="232" t="s">
        <v>3</v>
      </c>
      <c r="N290" s="233" t="s">
        <v>39</v>
      </c>
      <c r="P290" s="234">
        <f>O290*H290</f>
        <v>0</v>
      </c>
      <c r="Q290" s="234">
        <v>1.49E-3</v>
      </c>
      <c r="R290" s="234">
        <f>Q290*H290</f>
        <v>1.6092000000000001E-3</v>
      </c>
      <c r="S290" s="234">
        <v>0</v>
      </c>
      <c r="T290" s="235">
        <f>S290*H290</f>
        <v>0</v>
      </c>
      <c r="AR290" s="236" t="s">
        <v>292</v>
      </c>
      <c r="AT290" s="236" t="s">
        <v>271</v>
      </c>
      <c r="AU290" s="236" t="s">
        <v>77</v>
      </c>
      <c r="AY290" s="4" t="s">
        <v>268</v>
      </c>
      <c r="BE290" s="237">
        <f>IF(N290="základní",J290,0)</f>
        <v>0</v>
      </c>
      <c r="BF290" s="237">
        <f>IF(N290="snížená",J290,0)</f>
        <v>0</v>
      </c>
      <c r="BG290" s="237">
        <f>IF(N290="zákl. přenesená",J290,0)</f>
        <v>0</v>
      </c>
      <c r="BH290" s="237">
        <f>IF(N290="sníž. přenesená",J290,0)</f>
        <v>0</v>
      </c>
      <c r="BI290" s="237">
        <f>IF(N290="nulová",J290,0)</f>
        <v>0</v>
      </c>
      <c r="BJ290" s="4" t="s">
        <v>75</v>
      </c>
      <c r="BK290" s="237">
        <f>ROUND(I290*H290,2)</f>
        <v>0</v>
      </c>
      <c r="BL290" s="4" t="s">
        <v>292</v>
      </c>
      <c r="BM290" s="236" t="s">
        <v>889</v>
      </c>
    </row>
    <row r="291" spans="2:65" s="1" customFormat="1">
      <c r="B291" s="14"/>
      <c r="D291" s="238" t="s">
        <v>277</v>
      </c>
      <c r="F291" s="239" t="s">
        <v>890</v>
      </c>
      <c r="L291" s="14"/>
      <c r="M291" s="240"/>
      <c r="T291" s="142"/>
      <c r="AT291" s="4" t="s">
        <v>277</v>
      </c>
      <c r="AU291" s="4" t="s">
        <v>77</v>
      </c>
    </row>
    <row r="292" spans="2:65" s="242" customFormat="1">
      <c r="B292" s="241"/>
      <c r="D292" s="243" t="s">
        <v>279</v>
      </c>
      <c r="E292" s="244" t="s">
        <v>3</v>
      </c>
      <c r="F292" s="245" t="s">
        <v>2086</v>
      </c>
      <c r="H292" s="246">
        <v>1.08</v>
      </c>
      <c r="L292" s="241"/>
      <c r="M292" s="247"/>
      <c r="T292" s="248"/>
      <c r="AT292" s="244" t="s">
        <v>279</v>
      </c>
      <c r="AU292" s="244" t="s">
        <v>77</v>
      </c>
      <c r="AV292" s="242" t="s">
        <v>77</v>
      </c>
      <c r="AW292" s="242" t="s">
        <v>30</v>
      </c>
      <c r="AX292" s="242" t="s">
        <v>75</v>
      </c>
      <c r="AY292" s="244" t="s">
        <v>268</v>
      </c>
    </row>
    <row r="293" spans="2:65" s="1" customFormat="1" ht="24.2" customHeight="1">
      <c r="B293" s="14"/>
      <c r="C293" s="262" t="s">
        <v>597</v>
      </c>
      <c r="D293" s="262" t="s">
        <v>383</v>
      </c>
      <c r="E293" s="263" t="s">
        <v>892</v>
      </c>
      <c r="F293" s="264" t="s">
        <v>893</v>
      </c>
      <c r="G293" s="265" t="s">
        <v>184</v>
      </c>
      <c r="H293" s="266">
        <v>1.1879999999999999</v>
      </c>
      <c r="I293" s="24"/>
      <c r="J293" s="268">
        <f>ROUND(I293*H293,2)</f>
        <v>0</v>
      </c>
      <c r="K293" s="264" t="s">
        <v>274</v>
      </c>
      <c r="L293" s="269"/>
      <c r="M293" s="270" t="s">
        <v>3</v>
      </c>
      <c r="N293" s="271" t="s">
        <v>39</v>
      </c>
      <c r="P293" s="234">
        <f>O293*H293</f>
        <v>0</v>
      </c>
      <c r="Q293" s="234">
        <v>1.2E-2</v>
      </c>
      <c r="R293" s="234">
        <f>Q293*H293</f>
        <v>1.4256E-2</v>
      </c>
      <c r="S293" s="234">
        <v>0</v>
      </c>
      <c r="T293" s="235">
        <f>S293*H293</f>
        <v>0</v>
      </c>
      <c r="AR293" s="236" t="s">
        <v>470</v>
      </c>
      <c r="AT293" s="236" t="s">
        <v>383</v>
      </c>
      <c r="AU293" s="236" t="s">
        <v>77</v>
      </c>
      <c r="AY293" s="4" t="s">
        <v>268</v>
      </c>
      <c r="BE293" s="237">
        <f>IF(N293="základní",J293,0)</f>
        <v>0</v>
      </c>
      <c r="BF293" s="237">
        <f>IF(N293="snížená",J293,0)</f>
        <v>0</v>
      </c>
      <c r="BG293" s="237">
        <f>IF(N293="zákl. přenesená",J293,0)</f>
        <v>0</v>
      </c>
      <c r="BH293" s="237">
        <f>IF(N293="sníž. přenesená",J293,0)</f>
        <v>0</v>
      </c>
      <c r="BI293" s="237">
        <f>IF(N293="nulová",J293,0)</f>
        <v>0</v>
      </c>
      <c r="BJ293" s="4" t="s">
        <v>75</v>
      </c>
      <c r="BK293" s="237">
        <f>ROUND(I293*H293,2)</f>
        <v>0</v>
      </c>
      <c r="BL293" s="4" t="s">
        <v>292</v>
      </c>
      <c r="BM293" s="236" t="s">
        <v>894</v>
      </c>
    </row>
    <row r="294" spans="2:65" s="242" customFormat="1">
      <c r="B294" s="241"/>
      <c r="D294" s="243" t="s">
        <v>279</v>
      </c>
      <c r="F294" s="245" t="s">
        <v>2087</v>
      </c>
      <c r="H294" s="246">
        <v>1.1879999999999999</v>
      </c>
      <c r="L294" s="241"/>
      <c r="M294" s="247"/>
      <c r="T294" s="248"/>
      <c r="AT294" s="244" t="s">
        <v>279</v>
      </c>
      <c r="AU294" s="244" t="s">
        <v>77</v>
      </c>
      <c r="AV294" s="242" t="s">
        <v>77</v>
      </c>
      <c r="AW294" s="242" t="s">
        <v>4</v>
      </c>
      <c r="AX294" s="242" t="s">
        <v>75</v>
      </c>
      <c r="AY294" s="244" t="s">
        <v>268</v>
      </c>
    </row>
    <row r="295" spans="2:65" s="214" customFormat="1" ht="22.9" customHeight="1">
      <c r="B295" s="213"/>
      <c r="D295" s="215" t="s">
        <v>67</v>
      </c>
      <c r="E295" s="223" t="s">
        <v>572</v>
      </c>
      <c r="F295" s="223" t="s">
        <v>573</v>
      </c>
      <c r="J295" s="224">
        <f>BK295</f>
        <v>0</v>
      </c>
      <c r="L295" s="213"/>
      <c r="M295" s="218"/>
      <c r="P295" s="219">
        <f>P296+P297+P298+P319</f>
        <v>0</v>
      </c>
      <c r="R295" s="219">
        <f>R296+R297+R298+R319</f>
        <v>0.604102841</v>
      </c>
      <c r="T295" s="220">
        <f>T296+T297+T298+T319</f>
        <v>0</v>
      </c>
      <c r="AR295" s="215" t="s">
        <v>77</v>
      </c>
      <c r="AT295" s="221" t="s">
        <v>67</v>
      </c>
      <c r="AU295" s="221" t="s">
        <v>75</v>
      </c>
      <c r="AY295" s="215" t="s">
        <v>268</v>
      </c>
      <c r="BK295" s="222">
        <f>BK296+BK297+BK298+BK319</f>
        <v>0</v>
      </c>
    </row>
    <row r="296" spans="2:65" s="1" customFormat="1" ht="78" customHeight="1">
      <c r="B296" s="14"/>
      <c r="C296" s="225" t="s">
        <v>601</v>
      </c>
      <c r="D296" s="225" t="s">
        <v>271</v>
      </c>
      <c r="E296" s="226" t="s">
        <v>575</v>
      </c>
      <c r="F296" s="227" t="s">
        <v>576</v>
      </c>
      <c r="G296" s="228" t="s">
        <v>353</v>
      </c>
      <c r="H296" s="229">
        <v>0.60399999999999998</v>
      </c>
      <c r="I296" s="22"/>
      <c r="J296" s="231">
        <f>ROUND(I296*H296,2)</f>
        <v>0</v>
      </c>
      <c r="K296" s="227" t="s">
        <v>274</v>
      </c>
      <c r="L296" s="14"/>
      <c r="M296" s="232" t="s">
        <v>3</v>
      </c>
      <c r="N296" s="233" t="s">
        <v>39</v>
      </c>
      <c r="P296" s="234">
        <f>O296*H296</f>
        <v>0</v>
      </c>
      <c r="Q296" s="234">
        <v>0</v>
      </c>
      <c r="R296" s="234">
        <f>Q296*H296</f>
        <v>0</v>
      </c>
      <c r="S296" s="234">
        <v>0</v>
      </c>
      <c r="T296" s="235">
        <f>S296*H296</f>
        <v>0</v>
      </c>
      <c r="AR296" s="236" t="s">
        <v>292</v>
      </c>
      <c r="AT296" s="236" t="s">
        <v>271</v>
      </c>
      <c r="AU296" s="236" t="s">
        <v>77</v>
      </c>
      <c r="AY296" s="4" t="s">
        <v>268</v>
      </c>
      <c r="BE296" s="237">
        <f>IF(N296="základní",J296,0)</f>
        <v>0</v>
      </c>
      <c r="BF296" s="237">
        <f>IF(N296="snížená",J296,0)</f>
        <v>0</v>
      </c>
      <c r="BG296" s="237">
        <f>IF(N296="zákl. přenesená",J296,0)</f>
        <v>0</v>
      </c>
      <c r="BH296" s="237">
        <f>IF(N296="sníž. přenesená",J296,0)</f>
        <v>0</v>
      </c>
      <c r="BI296" s="237">
        <f>IF(N296="nulová",J296,0)</f>
        <v>0</v>
      </c>
      <c r="BJ296" s="4" t="s">
        <v>75</v>
      </c>
      <c r="BK296" s="237">
        <f>ROUND(I296*H296,2)</f>
        <v>0</v>
      </c>
      <c r="BL296" s="4" t="s">
        <v>292</v>
      </c>
      <c r="BM296" s="236" t="s">
        <v>577</v>
      </c>
    </row>
    <row r="297" spans="2:65" s="1" customFormat="1">
      <c r="B297" s="14"/>
      <c r="D297" s="238" t="s">
        <v>277</v>
      </c>
      <c r="F297" s="239" t="s">
        <v>578</v>
      </c>
      <c r="L297" s="14"/>
      <c r="M297" s="240"/>
      <c r="T297" s="142"/>
      <c r="AT297" s="4" t="s">
        <v>277</v>
      </c>
      <c r="AU297" s="4" t="s">
        <v>77</v>
      </c>
    </row>
    <row r="298" spans="2:65" s="214" customFormat="1" ht="20.85" customHeight="1">
      <c r="B298" s="213"/>
      <c r="D298" s="215" t="s">
        <v>67</v>
      </c>
      <c r="E298" s="223" t="s">
        <v>579</v>
      </c>
      <c r="F298" s="223" t="s">
        <v>580</v>
      </c>
      <c r="J298" s="224">
        <f>BK298</f>
        <v>0</v>
      </c>
      <c r="L298" s="213"/>
      <c r="M298" s="218"/>
      <c r="P298" s="219">
        <f>SUM(P299:P318)</f>
        <v>0</v>
      </c>
      <c r="R298" s="219">
        <f>SUM(R299:R318)</f>
        <v>0.29616250179999998</v>
      </c>
      <c r="T298" s="220">
        <f>SUM(T299:T318)</f>
        <v>0</v>
      </c>
      <c r="AR298" s="215" t="s">
        <v>77</v>
      </c>
      <c r="AT298" s="221" t="s">
        <v>67</v>
      </c>
      <c r="AU298" s="221" t="s">
        <v>77</v>
      </c>
      <c r="AY298" s="215" t="s">
        <v>268</v>
      </c>
      <c r="BK298" s="222">
        <f>SUM(BK299:BK318)</f>
        <v>0</v>
      </c>
    </row>
    <row r="299" spans="2:65" s="1" customFormat="1" ht="49.15" customHeight="1">
      <c r="B299" s="14"/>
      <c r="C299" s="225" t="s">
        <v>607</v>
      </c>
      <c r="D299" s="225" t="s">
        <v>271</v>
      </c>
      <c r="E299" s="226" t="s">
        <v>582</v>
      </c>
      <c r="F299" s="227" t="s">
        <v>583</v>
      </c>
      <c r="G299" s="228" t="s">
        <v>184</v>
      </c>
      <c r="H299" s="229">
        <v>22.59</v>
      </c>
      <c r="I299" s="22"/>
      <c r="J299" s="231">
        <f>ROUND(I299*H299,2)</f>
        <v>0</v>
      </c>
      <c r="K299" s="227" t="s">
        <v>274</v>
      </c>
      <c r="L299" s="14"/>
      <c r="M299" s="232" t="s">
        <v>3</v>
      </c>
      <c r="N299" s="233" t="s">
        <v>39</v>
      </c>
      <c r="P299" s="234">
        <f>O299*H299</f>
        <v>0</v>
      </c>
      <c r="Q299" s="234">
        <v>1.259502E-2</v>
      </c>
      <c r="R299" s="234">
        <f>Q299*H299</f>
        <v>0.28452150180000002</v>
      </c>
      <c r="S299" s="234">
        <v>0</v>
      </c>
      <c r="T299" s="235">
        <f>S299*H299</f>
        <v>0</v>
      </c>
      <c r="AR299" s="236" t="s">
        <v>292</v>
      </c>
      <c r="AT299" s="236" t="s">
        <v>271</v>
      </c>
      <c r="AU299" s="236" t="s">
        <v>186</v>
      </c>
      <c r="AY299" s="4" t="s">
        <v>268</v>
      </c>
      <c r="BE299" s="237">
        <f>IF(N299="základní",J299,0)</f>
        <v>0</v>
      </c>
      <c r="BF299" s="237">
        <f>IF(N299="snížená",J299,0)</f>
        <v>0</v>
      </c>
      <c r="BG299" s="237">
        <f>IF(N299="zákl. přenesená",J299,0)</f>
        <v>0</v>
      </c>
      <c r="BH299" s="237">
        <f>IF(N299="sníž. přenesená",J299,0)</f>
        <v>0</v>
      </c>
      <c r="BI299" s="237">
        <f>IF(N299="nulová",J299,0)</f>
        <v>0</v>
      </c>
      <c r="BJ299" s="4" t="s">
        <v>75</v>
      </c>
      <c r="BK299" s="237">
        <f>ROUND(I299*H299,2)</f>
        <v>0</v>
      </c>
      <c r="BL299" s="4" t="s">
        <v>292</v>
      </c>
      <c r="BM299" s="236" t="s">
        <v>584</v>
      </c>
    </row>
    <row r="300" spans="2:65" s="1" customFormat="1">
      <c r="B300" s="14"/>
      <c r="D300" s="238" t="s">
        <v>277</v>
      </c>
      <c r="F300" s="239" t="s">
        <v>585</v>
      </c>
      <c r="L300" s="14"/>
      <c r="M300" s="240"/>
      <c r="T300" s="142"/>
      <c r="AT300" s="4" t="s">
        <v>277</v>
      </c>
      <c r="AU300" s="4" t="s">
        <v>186</v>
      </c>
    </row>
    <row r="301" spans="2:65" s="242" customFormat="1">
      <c r="B301" s="241"/>
      <c r="D301" s="243" t="s">
        <v>279</v>
      </c>
      <c r="E301" s="244" t="s">
        <v>3</v>
      </c>
      <c r="F301" s="245" t="s">
        <v>191</v>
      </c>
      <c r="H301" s="246">
        <v>22.59</v>
      </c>
      <c r="L301" s="241"/>
      <c r="M301" s="247"/>
      <c r="T301" s="248"/>
      <c r="AT301" s="244" t="s">
        <v>279</v>
      </c>
      <c r="AU301" s="244" t="s">
        <v>186</v>
      </c>
      <c r="AV301" s="242" t="s">
        <v>77</v>
      </c>
      <c r="AW301" s="242" t="s">
        <v>30</v>
      </c>
      <c r="AX301" s="242" t="s">
        <v>75</v>
      </c>
      <c r="AY301" s="244" t="s">
        <v>268</v>
      </c>
    </row>
    <row r="302" spans="2:65" s="1" customFormat="1" ht="37.9" customHeight="1">
      <c r="B302" s="14"/>
      <c r="C302" s="225" t="s">
        <v>613</v>
      </c>
      <c r="D302" s="225" t="s">
        <v>271</v>
      </c>
      <c r="E302" s="226" t="s">
        <v>587</v>
      </c>
      <c r="F302" s="227" t="s">
        <v>588</v>
      </c>
      <c r="G302" s="228" t="s">
        <v>184</v>
      </c>
      <c r="H302" s="229">
        <v>22.59</v>
      </c>
      <c r="I302" s="22"/>
      <c r="J302" s="231">
        <f>ROUND(I302*H302,2)</f>
        <v>0</v>
      </c>
      <c r="K302" s="227" t="s">
        <v>274</v>
      </c>
      <c r="L302" s="14"/>
      <c r="M302" s="232" t="s">
        <v>3</v>
      </c>
      <c r="N302" s="233" t="s">
        <v>39</v>
      </c>
      <c r="P302" s="234">
        <f>O302*H302</f>
        <v>0</v>
      </c>
      <c r="Q302" s="234">
        <v>1E-4</v>
      </c>
      <c r="R302" s="234">
        <f>Q302*H302</f>
        <v>2.2590000000000002E-3</v>
      </c>
      <c r="S302" s="234">
        <v>0</v>
      </c>
      <c r="T302" s="235">
        <f>S302*H302</f>
        <v>0</v>
      </c>
      <c r="AR302" s="236" t="s">
        <v>292</v>
      </c>
      <c r="AT302" s="236" t="s">
        <v>271</v>
      </c>
      <c r="AU302" s="236" t="s">
        <v>186</v>
      </c>
      <c r="AY302" s="4" t="s">
        <v>268</v>
      </c>
      <c r="BE302" s="237">
        <f>IF(N302="základní",J302,0)</f>
        <v>0</v>
      </c>
      <c r="BF302" s="237">
        <f>IF(N302="snížená",J302,0)</f>
        <v>0</v>
      </c>
      <c r="BG302" s="237">
        <f>IF(N302="zákl. přenesená",J302,0)</f>
        <v>0</v>
      </c>
      <c r="BH302" s="237">
        <f>IF(N302="sníž. přenesená",J302,0)</f>
        <v>0</v>
      </c>
      <c r="BI302" s="237">
        <f>IF(N302="nulová",J302,0)</f>
        <v>0</v>
      </c>
      <c r="BJ302" s="4" t="s">
        <v>75</v>
      </c>
      <c r="BK302" s="237">
        <f>ROUND(I302*H302,2)</f>
        <v>0</v>
      </c>
      <c r="BL302" s="4" t="s">
        <v>292</v>
      </c>
      <c r="BM302" s="236" t="s">
        <v>589</v>
      </c>
    </row>
    <row r="303" spans="2:65" s="1" customFormat="1">
      <c r="B303" s="14"/>
      <c r="D303" s="238" t="s">
        <v>277</v>
      </c>
      <c r="F303" s="239" t="s">
        <v>590</v>
      </c>
      <c r="L303" s="14"/>
      <c r="M303" s="240"/>
      <c r="T303" s="142"/>
      <c r="AT303" s="4" t="s">
        <v>277</v>
      </c>
      <c r="AU303" s="4" t="s">
        <v>186</v>
      </c>
    </row>
    <row r="304" spans="2:65" s="242" customFormat="1">
      <c r="B304" s="241"/>
      <c r="D304" s="243" t="s">
        <v>279</v>
      </c>
      <c r="E304" s="244" t="s">
        <v>3</v>
      </c>
      <c r="F304" s="245" t="s">
        <v>191</v>
      </c>
      <c r="H304" s="246">
        <v>22.59</v>
      </c>
      <c r="L304" s="241"/>
      <c r="M304" s="247"/>
      <c r="T304" s="248"/>
      <c r="AT304" s="244" t="s">
        <v>279</v>
      </c>
      <c r="AU304" s="244" t="s">
        <v>186</v>
      </c>
      <c r="AV304" s="242" t="s">
        <v>77</v>
      </c>
      <c r="AW304" s="242" t="s">
        <v>30</v>
      </c>
      <c r="AX304" s="242" t="s">
        <v>68</v>
      </c>
      <c r="AY304" s="244" t="s">
        <v>268</v>
      </c>
    </row>
    <row r="305" spans="2:65" s="250" customFormat="1">
      <c r="B305" s="249"/>
      <c r="D305" s="243" t="s">
        <v>279</v>
      </c>
      <c r="E305" s="251" t="s">
        <v>3</v>
      </c>
      <c r="F305" s="252" t="s">
        <v>298</v>
      </c>
      <c r="H305" s="253">
        <v>22.59</v>
      </c>
      <c r="L305" s="249"/>
      <c r="M305" s="254"/>
      <c r="T305" s="255"/>
      <c r="AT305" s="251" t="s">
        <v>279</v>
      </c>
      <c r="AU305" s="251" t="s">
        <v>186</v>
      </c>
      <c r="AV305" s="250" t="s">
        <v>275</v>
      </c>
      <c r="AW305" s="250" t="s">
        <v>30</v>
      </c>
      <c r="AX305" s="250" t="s">
        <v>75</v>
      </c>
      <c r="AY305" s="251" t="s">
        <v>268</v>
      </c>
    </row>
    <row r="306" spans="2:65" s="1" customFormat="1" ht="24.2" customHeight="1">
      <c r="B306" s="14"/>
      <c r="C306" s="225" t="s">
        <v>620</v>
      </c>
      <c r="D306" s="225" t="s">
        <v>271</v>
      </c>
      <c r="E306" s="226" t="s">
        <v>1450</v>
      </c>
      <c r="F306" s="227" t="s">
        <v>1451</v>
      </c>
      <c r="G306" s="228" t="s">
        <v>184</v>
      </c>
      <c r="H306" s="229">
        <v>4.6369999999999996</v>
      </c>
      <c r="I306" s="22"/>
      <c r="J306" s="231">
        <f>ROUND(I306*H306,2)</f>
        <v>0</v>
      </c>
      <c r="K306" s="227" t="s">
        <v>274</v>
      </c>
      <c r="L306" s="14"/>
      <c r="M306" s="232" t="s">
        <v>3</v>
      </c>
      <c r="N306" s="233" t="s">
        <v>39</v>
      </c>
      <c r="P306" s="234">
        <f>O306*H306</f>
        <v>0</v>
      </c>
      <c r="Q306" s="234">
        <v>0</v>
      </c>
      <c r="R306" s="234">
        <f>Q306*H306</f>
        <v>0</v>
      </c>
      <c r="S306" s="234">
        <v>0</v>
      </c>
      <c r="T306" s="235">
        <f>S306*H306</f>
        <v>0</v>
      </c>
      <c r="AR306" s="236" t="s">
        <v>292</v>
      </c>
      <c r="AT306" s="236" t="s">
        <v>271</v>
      </c>
      <c r="AU306" s="236" t="s">
        <v>186</v>
      </c>
      <c r="AY306" s="4" t="s">
        <v>268</v>
      </c>
      <c r="BE306" s="237">
        <f>IF(N306="základní",J306,0)</f>
        <v>0</v>
      </c>
      <c r="BF306" s="237">
        <f>IF(N306="snížená",J306,0)</f>
        <v>0</v>
      </c>
      <c r="BG306" s="237">
        <f>IF(N306="zákl. přenesená",J306,0)</f>
        <v>0</v>
      </c>
      <c r="BH306" s="237">
        <f>IF(N306="sníž. přenesená",J306,0)</f>
        <v>0</v>
      </c>
      <c r="BI306" s="237">
        <f>IF(N306="nulová",J306,0)</f>
        <v>0</v>
      </c>
      <c r="BJ306" s="4" t="s">
        <v>75</v>
      </c>
      <c r="BK306" s="237">
        <f>ROUND(I306*H306,2)</f>
        <v>0</v>
      </c>
      <c r="BL306" s="4" t="s">
        <v>292</v>
      </c>
      <c r="BM306" s="236" t="s">
        <v>2155</v>
      </c>
    </row>
    <row r="307" spans="2:65" s="1" customFormat="1">
      <c r="B307" s="14"/>
      <c r="D307" s="238" t="s">
        <v>277</v>
      </c>
      <c r="F307" s="239" t="s">
        <v>1453</v>
      </c>
      <c r="L307" s="14"/>
      <c r="M307" s="240"/>
      <c r="T307" s="142"/>
      <c r="AT307" s="4" t="s">
        <v>277</v>
      </c>
      <c r="AU307" s="4" t="s">
        <v>186</v>
      </c>
    </row>
    <row r="308" spans="2:65" s="242" customFormat="1">
      <c r="B308" s="241"/>
      <c r="D308" s="243" t="s">
        <v>279</v>
      </c>
      <c r="E308" s="244" t="s">
        <v>3</v>
      </c>
      <c r="F308" s="245" t="s">
        <v>2156</v>
      </c>
      <c r="H308" s="246">
        <v>2.4500000000000002</v>
      </c>
      <c r="L308" s="241"/>
      <c r="M308" s="247"/>
      <c r="T308" s="248"/>
      <c r="AT308" s="244" t="s">
        <v>279</v>
      </c>
      <c r="AU308" s="244" t="s">
        <v>186</v>
      </c>
      <c r="AV308" s="242" t="s">
        <v>77</v>
      </c>
      <c r="AW308" s="242" t="s">
        <v>30</v>
      </c>
      <c r="AX308" s="242" t="s">
        <v>68</v>
      </c>
      <c r="AY308" s="244" t="s">
        <v>268</v>
      </c>
    </row>
    <row r="309" spans="2:65" s="242" customFormat="1">
      <c r="B309" s="241"/>
      <c r="D309" s="243" t="s">
        <v>279</v>
      </c>
      <c r="E309" s="244" t="s">
        <v>3</v>
      </c>
      <c r="F309" s="245" t="s">
        <v>2157</v>
      </c>
      <c r="H309" s="246">
        <v>2.1869999999999998</v>
      </c>
      <c r="L309" s="241"/>
      <c r="M309" s="247"/>
      <c r="T309" s="248"/>
      <c r="AT309" s="244" t="s">
        <v>279</v>
      </c>
      <c r="AU309" s="244" t="s">
        <v>186</v>
      </c>
      <c r="AV309" s="242" t="s">
        <v>77</v>
      </c>
      <c r="AW309" s="242" t="s">
        <v>30</v>
      </c>
      <c r="AX309" s="242" t="s">
        <v>68</v>
      </c>
      <c r="AY309" s="244" t="s">
        <v>268</v>
      </c>
    </row>
    <row r="310" spans="2:65" s="250" customFormat="1">
      <c r="B310" s="249"/>
      <c r="D310" s="243" t="s">
        <v>279</v>
      </c>
      <c r="E310" s="251" t="s">
        <v>3</v>
      </c>
      <c r="F310" s="252" t="s">
        <v>298</v>
      </c>
      <c r="H310" s="253">
        <v>4.6369999999999996</v>
      </c>
      <c r="L310" s="249"/>
      <c r="M310" s="254"/>
      <c r="T310" s="255"/>
      <c r="AT310" s="251" t="s">
        <v>279</v>
      </c>
      <c r="AU310" s="251" t="s">
        <v>186</v>
      </c>
      <c r="AV310" s="250" t="s">
        <v>275</v>
      </c>
      <c r="AW310" s="250" t="s">
        <v>30</v>
      </c>
      <c r="AX310" s="250" t="s">
        <v>75</v>
      </c>
      <c r="AY310" s="251" t="s">
        <v>268</v>
      </c>
    </row>
    <row r="311" spans="2:65" s="1" customFormat="1" ht="37.9" customHeight="1">
      <c r="B311" s="14"/>
      <c r="C311" s="225" t="s">
        <v>375</v>
      </c>
      <c r="D311" s="225" t="s">
        <v>271</v>
      </c>
      <c r="E311" s="226" t="s">
        <v>1893</v>
      </c>
      <c r="F311" s="227" t="s">
        <v>1894</v>
      </c>
      <c r="G311" s="228" t="s">
        <v>317</v>
      </c>
      <c r="H311" s="229">
        <v>5</v>
      </c>
      <c r="I311" s="22"/>
      <c r="J311" s="231">
        <f>ROUND(I311*H311,2)</f>
        <v>0</v>
      </c>
      <c r="K311" s="227" t="s">
        <v>274</v>
      </c>
      <c r="L311" s="14"/>
      <c r="M311" s="232" t="s">
        <v>3</v>
      </c>
      <c r="N311" s="233" t="s">
        <v>39</v>
      </c>
      <c r="P311" s="234">
        <f>O311*H311</f>
        <v>0</v>
      </c>
      <c r="Q311" s="234">
        <v>3.0000000000000001E-5</v>
      </c>
      <c r="R311" s="234">
        <f>Q311*H311</f>
        <v>1.5000000000000001E-4</v>
      </c>
      <c r="S311" s="234">
        <v>0</v>
      </c>
      <c r="T311" s="235">
        <f>S311*H311</f>
        <v>0</v>
      </c>
      <c r="AR311" s="236" t="s">
        <v>292</v>
      </c>
      <c r="AT311" s="236" t="s">
        <v>271</v>
      </c>
      <c r="AU311" s="236" t="s">
        <v>186</v>
      </c>
      <c r="AY311" s="4" t="s">
        <v>268</v>
      </c>
      <c r="BE311" s="237">
        <f>IF(N311="základní",J311,0)</f>
        <v>0</v>
      </c>
      <c r="BF311" s="237">
        <f>IF(N311="snížená",J311,0)</f>
        <v>0</v>
      </c>
      <c r="BG311" s="237">
        <f>IF(N311="zákl. přenesená",J311,0)</f>
        <v>0</v>
      </c>
      <c r="BH311" s="237">
        <f>IF(N311="sníž. přenesená",J311,0)</f>
        <v>0</v>
      </c>
      <c r="BI311" s="237">
        <f>IF(N311="nulová",J311,0)</f>
        <v>0</v>
      </c>
      <c r="BJ311" s="4" t="s">
        <v>75</v>
      </c>
      <c r="BK311" s="237">
        <f>ROUND(I311*H311,2)</f>
        <v>0</v>
      </c>
      <c r="BL311" s="4" t="s">
        <v>292</v>
      </c>
      <c r="BM311" s="236" t="s">
        <v>2158</v>
      </c>
    </row>
    <row r="312" spans="2:65" s="1" customFormat="1">
      <c r="B312" s="14"/>
      <c r="D312" s="238" t="s">
        <v>277</v>
      </c>
      <c r="F312" s="239" t="s">
        <v>1896</v>
      </c>
      <c r="L312" s="14"/>
      <c r="M312" s="240"/>
      <c r="T312" s="142"/>
      <c r="AT312" s="4" t="s">
        <v>277</v>
      </c>
      <c r="AU312" s="4" t="s">
        <v>186</v>
      </c>
    </row>
    <row r="313" spans="2:65" s="242" customFormat="1">
      <c r="B313" s="241"/>
      <c r="D313" s="243" t="s">
        <v>279</v>
      </c>
      <c r="E313" s="244" t="s">
        <v>3</v>
      </c>
      <c r="F313" s="245" t="s">
        <v>2159</v>
      </c>
      <c r="H313" s="246">
        <v>5</v>
      </c>
      <c r="L313" s="241"/>
      <c r="M313" s="247"/>
      <c r="T313" s="248"/>
      <c r="AT313" s="244" t="s">
        <v>279</v>
      </c>
      <c r="AU313" s="244" t="s">
        <v>186</v>
      </c>
      <c r="AV313" s="242" t="s">
        <v>77</v>
      </c>
      <c r="AW313" s="242" t="s">
        <v>30</v>
      </c>
      <c r="AX313" s="242" t="s">
        <v>75</v>
      </c>
      <c r="AY313" s="244" t="s">
        <v>268</v>
      </c>
    </row>
    <row r="314" spans="2:65" s="1" customFormat="1" ht="24.2" customHeight="1">
      <c r="B314" s="14"/>
      <c r="C314" s="262" t="s">
        <v>631</v>
      </c>
      <c r="D314" s="262" t="s">
        <v>383</v>
      </c>
      <c r="E314" s="263" t="s">
        <v>1898</v>
      </c>
      <c r="F314" s="264" t="s">
        <v>1899</v>
      </c>
      <c r="G314" s="265" t="s">
        <v>317</v>
      </c>
      <c r="H314" s="266">
        <v>5</v>
      </c>
      <c r="I314" s="24"/>
      <c r="J314" s="268">
        <f>ROUND(I314*H314,2)</f>
        <v>0</v>
      </c>
      <c r="K314" s="264" t="s">
        <v>274</v>
      </c>
      <c r="L314" s="269"/>
      <c r="M314" s="270" t="s">
        <v>3</v>
      </c>
      <c r="N314" s="271" t="s">
        <v>39</v>
      </c>
      <c r="P314" s="234">
        <f>O314*H314</f>
        <v>0</v>
      </c>
      <c r="Q314" s="234">
        <v>1.4E-3</v>
      </c>
      <c r="R314" s="234">
        <f>Q314*H314</f>
        <v>7.0000000000000001E-3</v>
      </c>
      <c r="S314" s="234">
        <v>0</v>
      </c>
      <c r="T314" s="235">
        <f>S314*H314</f>
        <v>0</v>
      </c>
      <c r="AR314" s="236" t="s">
        <v>470</v>
      </c>
      <c r="AT314" s="236" t="s">
        <v>383</v>
      </c>
      <c r="AU314" s="236" t="s">
        <v>186</v>
      </c>
      <c r="AY314" s="4" t="s">
        <v>268</v>
      </c>
      <c r="BE314" s="237">
        <f>IF(N314="základní",J314,0)</f>
        <v>0</v>
      </c>
      <c r="BF314" s="237">
        <f>IF(N314="snížená",J314,0)</f>
        <v>0</v>
      </c>
      <c r="BG314" s="237">
        <f>IF(N314="zákl. přenesená",J314,0)</f>
        <v>0</v>
      </c>
      <c r="BH314" s="237">
        <f>IF(N314="sníž. přenesená",J314,0)</f>
        <v>0</v>
      </c>
      <c r="BI314" s="237">
        <f>IF(N314="nulová",J314,0)</f>
        <v>0</v>
      </c>
      <c r="BJ314" s="4" t="s">
        <v>75</v>
      </c>
      <c r="BK314" s="237">
        <f>ROUND(I314*H314,2)</f>
        <v>0</v>
      </c>
      <c r="BL314" s="4" t="s">
        <v>292</v>
      </c>
      <c r="BM314" s="236" t="s">
        <v>2160</v>
      </c>
    </row>
    <row r="315" spans="2:65" s="1" customFormat="1" ht="37.9" customHeight="1">
      <c r="B315" s="14"/>
      <c r="C315" s="225" t="s">
        <v>439</v>
      </c>
      <c r="D315" s="225" t="s">
        <v>271</v>
      </c>
      <c r="E315" s="226" t="s">
        <v>602</v>
      </c>
      <c r="F315" s="227" t="s">
        <v>603</v>
      </c>
      <c r="G315" s="228" t="s">
        <v>317</v>
      </c>
      <c r="H315" s="229">
        <v>1</v>
      </c>
      <c r="I315" s="22"/>
      <c r="J315" s="231">
        <f>ROUND(I315*H315,2)</f>
        <v>0</v>
      </c>
      <c r="K315" s="227" t="s">
        <v>274</v>
      </c>
      <c r="L315" s="14"/>
      <c r="M315" s="232" t="s">
        <v>3</v>
      </c>
      <c r="N315" s="233" t="s">
        <v>39</v>
      </c>
      <c r="P315" s="234">
        <f>O315*H315</f>
        <v>0</v>
      </c>
      <c r="Q315" s="234">
        <v>3.1999999999999999E-5</v>
      </c>
      <c r="R315" s="234">
        <f>Q315*H315</f>
        <v>3.1999999999999999E-5</v>
      </c>
      <c r="S315" s="234">
        <v>0</v>
      </c>
      <c r="T315" s="235">
        <f>S315*H315</f>
        <v>0</v>
      </c>
      <c r="AR315" s="236" t="s">
        <v>292</v>
      </c>
      <c r="AT315" s="236" t="s">
        <v>271</v>
      </c>
      <c r="AU315" s="236" t="s">
        <v>186</v>
      </c>
      <c r="AY315" s="4" t="s">
        <v>268</v>
      </c>
      <c r="BE315" s="237">
        <f>IF(N315="základní",J315,0)</f>
        <v>0</v>
      </c>
      <c r="BF315" s="237">
        <f>IF(N315="snížená",J315,0)</f>
        <v>0</v>
      </c>
      <c r="BG315" s="237">
        <f>IF(N315="zákl. přenesená",J315,0)</f>
        <v>0</v>
      </c>
      <c r="BH315" s="237">
        <f>IF(N315="sníž. přenesená",J315,0)</f>
        <v>0</v>
      </c>
      <c r="BI315" s="237">
        <f>IF(N315="nulová",J315,0)</f>
        <v>0</v>
      </c>
      <c r="BJ315" s="4" t="s">
        <v>75</v>
      </c>
      <c r="BK315" s="237">
        <f>ROUND(I315*H315,2)</f>
        <v>0</v>
      </c>
      <c r="BL315" s="4" t="s">
        <v>292</v>
      </c>
      <c r="BM315" s="236" t="s">
        <v>2161</v>
      </c>
    </row>
    <row r="316" spans="2:65" s="1" customFormat="1">
      <c r="B316" s="14"/>
      <c r="D316" s="238" t="s">
        <v>277</v>
      </c>
      <c r="F316" s="239" t="s">
        <v>605</v>
      </c>
      <c r="L316" s="14"/>
      <c r="M316" s="240"/>
      <c r="T316" s="142"/>
      <c r="AT316" s="4" t="s">
        <v>277</v>
      </c>
      <c r="AU316" s="4" t="s">
        <v>186</v>
      </c>
    </row>
    <row r="317" spans="2:65" s="242" customFormat="1">
      <c r="B317" s="241"/>
      <c r="D317" s="243" t="s">
        <v>279</v>
      </c>
      <c r="E317" s="244" t="s">
        <v>3</v>
      </c>
      <c r="F317" s="245" t="s">
        <v>606</v>
      </c>
      <c r="H317" s="246">
        <v>1</v>
      </c>
      <c r="L317" s="241"/>
      <c r="M317" s="247"/>
      <c r="T317" s="248"/>
      <c r="AT317" s="244" t="s">
        <v>279</v>
      </c>
      <c r="AU317" s="244" t="s">
        <v>186</v>
      </c>
      <c r="AV317" s="242" t="s">
        <v>77</v>
      </c>
      <c r="AW317" s="242" t="s">
        <v>30</v>
      </c>
      <c r="AX317" s="242" t="s">
        <v>75</v>
      </c>
      <c r="AY317" s="244" t="s">
        <v>268</v>
      </c>
    </row>
    <row r="318" spans="2:65" s="1" customFormat="1" ht="24.2" customHeight="1">
      <c r="B318" s="14"/>
      <c r="C318" s="262" t="s">
        <v>452</v>
      </c>
      <c r="D318" s="262" t="s">
        <v>383</v>
      </c>
      <c r="E318" s="263" t="s">
        <v>608</v>
      </c>
      <c r="F318" s="264" t="s">
        <v>609</v>
      </c>
      <c r="G318" s="265" t="s">
        <v>317</v>
      </c>
      <c r="H318" s="266">
        <v>1</v>
      </c>
      <c r="I318" s="24"/>
      <c r="J318" s="268">
        <f>ROUND(I318*H318,2)</f>
        <v>0</v>
      </c>
      <c r="K318" s="264" t="s">
        <v>274</v>
      </c>
      <c r="L318" s="269"/>
      <c r="M318" s="270" t="s">
        <v>3</v>
      </c>
      <c r="N318" s="271" t="s">
        <v>39</v>
      </c>
      <c r="P318" s="234">
        <f>O318*H318</f>
        <v>0</v>
      </c>
      <c r="Q318" s="234">
        <v>2.2000000000000001E-3</v>
      </c>
      <c r="R318" s="234">
        <f>Q318*H318</f>
        <v>2.2000000000000001E-3</v>
      </c>
      <c r="S318" s="234">
        <v>0</v>
      </c>
      <c r="T318" s="235">
        <f>S318*H318</f>
        <v>0</v>
      </c>
      <c r="AR318" s="236" t="s">
        <v>470</v>
      </c>
      <c r="AT318" s="236" t="s">
        <v>383</v>
      </c>
      <c r="AU318" s="236" t="s">
        <v>186</v>
      </c>
      <c r="AY318" s="4" t="s">
        <v>268</v>
      </c>
      <c r="BE318" s="237">
        <f>IF(N318="základní",J318,0)</f>
        <v>0</v>
      </c>
      <c r="BF318" s="237">
        <f>IF(N318="snížená",J318,0)</f>
        <v>0</v>
      </c>
      <c r="BG318" s="237">
        <f>IF(N318="zákl. přenesená",J318,0)</f>
        <v>0</v>
      </c>
      <c r="BH318" s="237">
        <f>IF(N318="sníž. přenesená",J318,0)</f>
        <v>0</v>
      </c>
      <c r="BI318" s="237">
        <f>IF(N318="nulová",J318,0)</f>
        <v>0</v>
      </c>
      <c r="BJ318" s="4" t="s">
        <v>75</v>
      </c>
      <c r="BK318" s="237">
        <f>ROUND(I318*H318,2)</f>
        <v>0</v>
      </c>
      <c r="BL318" s="4" t="s">
        <v>292</v>
      </c>
      <c r="BM318" s="236" t="s">
        <v>2162</v>
      </c>
    </row>
    <row r="319" spans="2:65" s="214" customFormat="1" ht="20.85" customHeight="1">
      <c r="B319" s="213"/>
      <c r="D319" s="215" t="s">
        <v>67</v>
      </c>
      <c r="E319" s="223" t="s">
        <v>611</v>
      </c>
      <c r="F319" s="223" t="s">
        <v>612</v>
      </c>
      <c r="J319" s="224">
        <f>BK319</f>
        <v>0</v>
      </c>
      <c r="L319" s="213"/>
      <c r="M319" s="218"/>
      <c r="P319" s="219">
        <f>SUM(P320:P326)</f>
        <v>0</v>
      </c>
      <c r="R319" s="219">
        <f>SUM(R320:R326)</f>
        <v>0.30794033919999997</v>
      </c>
      <c r="T319" s="220">
        <f>SUM(T320:T326)</f>
        <v>0</v>
      </c>
      <c r="AR319" s="215" t="s">
        <v>77</v>
      </c>
      <c r="AT319" s="221" t="s">
        <v>67</v>
      </c>
      <c r="AU319" s="221" t="s">
        <v>77</v>
      </c>
      <c r="AY319" s="215" t="s">
        <v>268</v>
      </c>
      <c r="BK319" s="222">
        <f>SUM(BK320:BK326)</f>
        <v>0</v>
      </c>
    </row>
    <row r="320" spans="2:65" s="1" customFormat="1" ht="37.9" customHeight="1">
      <c r="B320" s="14"/>
      <c r="C320" s="225" t="s">
        <v>643</v>
      </c>
      <c r="D320" s="225" t="s">
        <v>271</v>
      </c>
      <c r="E320" s="226" t="s">
        <v>614</v>
      </c>
      <c r="F320" s="227" t="s">
        <v>615</v>
      </c>
      <c r="G320" s="228" t="s">
        <v>184</v>
      </c>
      <c r="H320" s="229">
        <v>3.6960000000000002</v>
      </c>
      <c r="I320" s="22"/>
      <c r="J320" s="231">
        <f>ROUND(I320*H320,2)</f>
        <v>0</v>
      </c>
      <c r="K320" s="227" t="s">
        <v>274</v>
      </c>
      <c r="L320" s="14"/>
      <c r="M320" s="232" t="s">
        <v>3</v>
      </c>
      <c r="N320" s="233" t="s">
        <v>39</v>
      </c>
      <c r="P320" s="234">
        <f>O320*H320</f>
        <v>0</v>
      </c>
      <c r="Q320" s="234">
        <v>5.4012699999999997E-2</v>
      </c>
      <c r="R320" s="234">
        <f>Q320*H320</f>
        <v>0.1996309392</v>
      </c>
      <c r="S320" s="234">
        <v>0</v>
      </c>
      <c r="T320" s="235">
        <f>S320*H320</f>
        <v>0</v>
      </c>
      <c r="AR320" s="236" t="s">
        <v>292</v>
      </c>
      <c r="AT320" s="236" t="s">
        <v>271</v>
      </c>
      <c r="AU320" s="236" t="s">
        <v>186</v>
      </c>
      <c r="AY320" s="4" t="s">
        <v>268</v>
      </c>
      <c r="BE320" s="237">
        <f>IF(N320="základní",J320,0)</f>
        <v>0</v>
      </c>
      <c r="BF320" s="237">
        <f>IF(N320="snížená",J320,0)</f>
        <v>0</v>
      </c>
      <c r="BG320" s="237">
        <f>IF(N320="zákl. přenesená",J320,0)</f>
        <v>0</v>
      </c>
      <c r="BH320" s="237">
        <f>IF(N320="sníž. přenesená",J320,0)</f>
        <v>0</v>
      </c>
      <c r="BI320" s="237">
        <f>IF(N320="nulová",J320,0)</f>
        <v>0</v>
      </c>
      <c r="BJ320" s="4" t="s">
        <v>75</v>
      </c>
      <c r="BK320" s="237">
        <f>ROUND(I320*H320,2)</f>
        <v>0</v>
      </c>
      <c r="BL320" s="4" t="s">
        <v>292</v>
      </c>
      <c r="BM320" s="236" t="s">
        <v>616</v>
      </c>
    </row>
    <row r="321" spans="2:65" s="1" customFormat="1">
      <c r="B321" s="14"/>
      <c r="D321" s="238" t="s">
        <v>277</v>
      </c>
      <c r="F321" s="239" t="s">
        <v>617</v>
      </c>
      <c r="L321" s="14"/>
      <c r="M321" s="240"/>
      <c r="T321" s="142"/>
      <c r="AT321" s="4" t="s">
        <v>277</v>
      </c>
      <c r="AU321" s="4" t="s">
        <v>186</v>
      </c>
    </row>
    <row r="322" spans="2:65" s="242" customFormat="1">
      <c r="B322" s="241"/>
      <c r="D322" s="243" t="s">
        <v>279</v>
      </c>
      <c r="E322" s="244" t="s">
        <v>3</v>
      </c>
      <c r="F322" s="245" t="s">
        <v>2163</v>
      </c>
      <c r="H322" s="246">
        <v>6.4960000000000004</v>
      </c>
      <c r="L322" s="241"/>
      <c r="M322" s="247"/>
      <c r="T322" s="248"/>
      <c r="AT322" s="244" t="s">
        <v>279</v>
      </c>
      <c r="AU322" s="244" t="s">
        <v>186</v>
      </c>
      <c r="AV322" s="242" t="s">
        <v>77</v>
      </c>
      <c r="AW322" s="242" t="s">
        <v>30</v>
      </c>
      <c r="AX322" s="242" t="s">
        <v>68</v>
      </c>
      <c r="AY322" s="244" t="s">
        <v>268</v>
      </c>
    </row>
    <row r="323" spans="2:65" s="242" customFormat="1">
      <c r="B323" s="241"/>
      <c r="D323" s="243" t="s">
        <v>279</v>
      </c>
      <c r="E323" s="244" t="s">
        <v>3</v>
      </c>
      <c r="F323" s="245" t="s">
        <v>2164</v>
      </c>
      <c r="H323" s="246">
        <v>-2.8</v>
      </c>
      <c r="L323" s="241"/>
      <c r="M323" s="247"/>
      <c r="T323" s="248"/>
      <c r="AT323" s="244" t="s">
        <v>279</v>
      </c>
      <c r="AU323" s="244" t="s">
        <v>186</v>
      </c>
      <c r="AV323" s="242" t="s">
        <v>77</v>
      </c>
      <c r="AW323" s="242" t="s">
        <v>30</v>
      </c>
      <c r="AX323" s="242" t="s">
        <v>68</v>
      </c>
      <c r="AY323" s="244" t="s">
        <v>268</v>
      </c>
    </row>
    <row r="324" spans="2:65" s="250" customFormat="1">
      <c r="B324" s="249"/>
      <c r="D324" s="243" t="s">
        <v>279</v>
      </c>
      <c r="E324" s="251" t="s">
        <v>3</v>
      </c>
      <c r="F324" s="252" t="s">
        <v>298</v>
      </c>
      <c r="H324" s="253">
        <v>3.6960000000000002</v>
      </c>
      <c r="L324" s="249"/>
      <c r="M324" s="254"/>
      <c r="T324" s="255"/>
      <c r="AT324" s="251" t="s">
        <v>279</v>
      </c>
      <c r="AU324" s="251" t="s">
        <v>186</v>
      </c>
      <c r="AV324" s="250" t="s">
        <v>275</v>
      </c>
      <c r="AW324" s="250" t="s">
        <v>30</v>
      </c>
      <c r="AX324" s="250" t="s">
        <v>75</v>
      </c>
      <c r="AY324" s="251" t="s">
        <v>268</v>
      </c>
    </row>
    <row r="325" spans="2:65" s="1" customFormat="1" ht="62.65" customHeight="1">
      <c r="B325" s="14"/>
      <c r="C325" s="225" t="s">
        <v>647</v>
      </c>
      <c r="D325" s="225" t="s">
        <v>271</v>
      </c>
      <c r="E325" s="226" t="s">
        <v>621</v>
      </c>
      <c r="F325" s="227" t="s">
        <v>622</v>
      </c>
      <c r="G325" s="228" t="s">
        <v>317</v>
      </c>
      <c r="H325" s="229">
        <v>2</v>
      </c>
      <c r="I325" s="22"/>
      <c r="J325" s="231">
        <f>ROUND(I325*H325,2)</f>
        <v>0</v>
      </c>
      <c r="K325" s="227" t="s">
        <v>274</v>
      </c>
      <c r="L325" s="14"/>
      <c r="M325" s="232" t="s">
        <v>3</v>
      </c>
      <c r="N325" s="233" t="s">
        <v>39</v>
      </c>
      <c r="P325" s="234">
        <f>O325*H325</f>
        <v>0</v>
      </c>
      <c r="Q325" s="234">
        <v>5.41547E-2</v>
      </c>
      <c r="R325" s="234">
        <f>Q325*H325</f>
        <v>0.1083094</v>
      </c>
      <c r="S325" s="234">
        <v>0</v>
      </c>
      <c r="T325" s="235">
        <f>S325*H325</f>
        <v>0</v>
      </c>
      <c r="AR325" s="236" t="s">
        <v>292</v>
      </c>
      <c r="AT325" s="236" t="s">
        <v>271</v>
      </c>
      <c r="AU325" s="236" t="s">
        <v>186</v>
      </c>
      <c r="AY325" s="4" t="s">
        <v>268</v>
      </c>
      <c r="BE325" s="237">
        <f>IF(N325="základní",J325,0)</f>
        <v>0</v>
      </c>
      <c r="BF325" s="237">
        <f>IF(N325="snížená",J325,0)</f>
        <v>0</v>
      </c>
      <c r="BG325" s="237">
        <f>IF(N325="zákl. přenesená",J325,0)</f>
        <v>0</v>
      </c>
      <c r="BH325" s="237">
        <f>IF(N325="sníž. přenesená",J325,0)</f>
        <v>0</v>
      </c>
      <c r="BI325" s="237">
        <f>IF(N325="nulová",J325,0)</f>
        <v>0</v>
      </c>
      <c r="BJ325" s="4" t="s">
        <v>75</v>
      </c>
      <c r="BK325" s="237">
        <f>ROUND(I325*H325,2)</f>
        <v>0</v>
      </c>
      <c r="BL325" s="4" t="s">
        <v>292</v>
      </c>
      <c r="BM325" s="236" t="s">
        <v>623</v>
      </c>
    </row>
    <row r="326" spans="2:65" s="1" customFormat="1">
      <c r="B326" s="14"/>
      <c r="D326" s="238" t="s">
        <v>277</v>
      </c>
      <c r="F326" s="239" t="s">
        <v>624</v>
      </c>
      <c r="L326" s="14"/>
      <c r="M326" s="240"/>
      <c r="T326" s="142"/>
      <c r="AT326" s="4" t="s">
        <v>277</v>
      </c>
      <c r="AU326" s="4" t="s">
        <v>186</v>
      </c>
    </row>
    <row r="327" spans="2:65" s="214" customFormat="1" ht="22.9" customHeight="1">
      <c r="B327" s="213"/>
      <c r="D327" s="215" t="s">
        <v>67</v>
      </c>
      <c r="E327" s="223" t="s">
        <v>625</v>
      </c>
      <c r="F327" s="223" t="s">
        <v>626</v>
      </c>
      <c r="J327" s="224">
        <f>BK327</f>
        <v>0</v>
      </c>
      <c r="L327" s="213"/>
      <c r="M327" s="218"/>
      <c r="P327" s="219">
        <f>SUM(P328:P342)</f>
        <v>0</v>
      </c>
      <c r="R327" s="219">
        <f>SUM(R328:R342)</f>
        <v>7.9399999999999998E-2</v>
      </c>
      <c r="T327" s="220">
        <f>SUM(T328:T342)</f>
        <v>0</v>
      </c>
      <c r="AR327" s="215" t="s">
        <v>77</v>
      </c>
      <c r="AT327" s="221" t="s">
        <v>67</v>
      </c>
      <c r="AU327" s="221" t="s">
        <v>75</v>
      </c>
      <c r="AY327" s="215" t="s">
        <v>268</v>
      </c>
      <c r="BK327" s="222">
        <f>SUM(BK328:BK342)</f>
        <v>0</v>
      </c>
    </row>
    <row r="328" spans="2:65" s="1" customFormat="1" ht="55.5" customHeight="1">
      <c r="B328" s="14"/>
      <c r="C328" s="225" t="s">
        <v>652</v>
      </c>
      <c r="D328" s="225" t="s">
        <v>271</v>
      </c>
      <c r="E328" s="226" t="s">
        <v>627</v>
      </c>
      <c r="F328" s="227" t="s">
        <v>628</v>
      </c>
      <c r="G328" s="228" t="s">
        <v>353</v>
      </c>
      <c r="H328" s="229">
        <v>7.9000000000000001E-2</v>
      </c>
      <c r="I328" s="22"/>
      <c r="J328" s="231">
        <f>ROUND(I328*H328,2)</f>
        <v>0</v>
      </c>
      <c r="K328" s="227" t="s">
        <v>274</v>
      </c>
      <c r="L328" s="14"/>
      <c r="M328" s="232" t="s">
        <v>3</v>
      </c>
      <c r="N328" s="233" t="s">
        <v>39</v>
      </c>
      <c r="P328" s="234">
        <f>O328*H328</f>
        <v>0</v>
      </c>
      <c r="Q328" s="234">
        <v>0</v>
      </c>
      <c r="R328" s="234">
        <f>Q328*H328</f>
        <v>0</v>
      </c>
      <c r="S328" s="234">
        <v>0</v>
      </c>
      <c r="T328" s="235">
        <f>S328*H328</f>
        <v>0</v>
      </c>
      <c r="AR328" s="236" t="s">
        <v>292</v>
      </c>
      <c r="AT328" s="236" t="s">
        <v>271</v>
      </c>
      <c r="AU328" s="236" t="s">
        <v>77</v>
      </c>
      <c r="AY328" s="4" t="s">
        <v>268</v>
      </c>
      <c r="BE328" s="237">
        <f>IF(N328="základní",J328,0)</f>
        <v>0</v>
      </c>
      <c r="BF328" s="237">
        <f>IF(N328="snížená",J328,0)</f>
        <v>0</v>
      </c>
      <c r="BG328" s="237">
        <f>IF(N328="zákl. přenesená",J328,0)</f>
        <v>0</v>
      </c>
      <c r="BH328" s="237">
        <f>IF(N328="sníž. přenesená",J328,0)</f>
        <v>0</v>
      </c>
      <c r="BI328" s="237">
        <f>IF(N328="nulová",J328,0)</f>
        <v>0</v>
      </c>
      <c r="BJ328" s="4" t="s">
        <v>75</v>
      </c>
      <c r="BK328" s="237">
        <f>ROUND(I328*H328,2)</f>
        <v>0</v>
      </c>
      <c r="BL328" s="4" t="s">
        <v>292</v>
      </c>
      <c r="BM328" s="236" t="s">
        <v>629</v>
      </c>
    </row>
    <row r="329" spans="2:65" s="1" customFormat="1">
      <c r="B329" s="14"/>
      <c r="D329" s="238" t="s">
        <v>277</v>
      </c>
      <c r="F329" s="239" t="s">
        <v>630</v>
      </c>
      <c r="L329" s="14"/>
      <c r="M329" s="240"/>
      <c r="T329" s="142"/>
      <c r="AT329" s="4" t="s">
        <v>277</v>
      </c>
      <c r="AU329" s="4" t="s">
        <v>77</v>
      </c>
    </row>
    <row r="330" spans="2:65" s="1" customFormat="1" ht="37.9" customHeight="1">
      <c r="B330" s="14"/>
      <c r="C330" s="225" t="s">
        <v>658</v>
      </c>
      <c r="D330" s="225" t="s">
        <v>271</v>
      </c>
      <c r="E330" s="226" t="s">
        <v>632</v>
      </c>
      <c r="F330" s="227" t="s">
        <v>633</v>
      </c>
      <c r="G330" s="228" t="s">
        <v>317</v>
      </c>
      <c r="H330" s="229">
        <v>4</v>
      </c>
      <c r="I330" s="22"/>
      <c r="J330" s="231">
        <f>ROUND(I330*H330,2)</f>
        <v>0</v>
      </c>
      <c r="K330" s="227" t="s">
        <v>274</v>
      </c>
      <c r="L330" s="14"/>
      <c r="M330" s="232" t="s">
        <v>3</v>
      </c>
      <c r="N330" s="233" t="s">
        <v>39</v>
      </c>
      <c r="P330" s="234">
        <f>O330*H330</f>
        <v>0</v>
      </c>
      <c r="Q330" s="234">
        <v>0</v>
      </c>
      <c r="R330" s="234">
        <f>Q330*H330</f>
        <v>0</v>
      </c>
      <c r="S330" s="234">
        <v>0</v>
      </c>
      <c r="T330" s="235">
        <f>S330*H330</f>
        <v>0</v>
      </c>
      <c r="AR330" s="236" t="s">
        <v>292</v>
      </c>
      <c r="AT330" s="236" t="s">
        <v>271</v>
      </c>
      <c r="AU330" s="236" t="s">
        <v>77</v>
      </c>
      <c r="AY330" s="4" t="s">
        <v>268</v>
      </c>
      <c r="BE330" s="237">
        <f>IF(N330="základní",J330,0)</f>
        <v>0</v>
      </c>
      <c r="BF330" s="237">
        <f>IF(N330="snížená",J330,0)</f>
        <v>0</v>
      </c>
      <c r="BG330" s="237">
        <f>IF(N330="zákl. přenesená",J330,0)</f>
        <v>0</v>
      </c>
      <c r="BH330" s="237">
        <f>IF(N330="sníž. přenesená",J330,0)</f>
        <v>0</v>
      </c>
      <c r="BI330" s="237">
        <f>IF(N330="nulová",J330,0)</f>
        <v>0</v>
      </c>
      <c r="BJ330" s="4" t="s">
        <v>75</v>
      </c>
      <c r="BK330" s="237">
        <f>ROUND(I330*H330,2)</f>
        <v>0</v>
      </c>
      <c r="BL330" s="4" t="s">
        <v>292</v>
      </c>
      <c r="BM330" s="236" t="s">
        <v>634</v>
      </c>
    </row>
    <row r="331" spans="2:65" s="1" customFormat="1">
      <c r="B331" s="14"/>
      <c r="D331" s="238" t="s">
        <v>277</v>
      </c>
      <c r="F331" s="239" t="s">
        <v>635</v>
      </c>
      <c r="L331" s="14"/>
      <c r="M331" s="240"/>
      <c r="T331" s="142"/>
      <c r="AT331" s="4" t="s">
        <v>277</v>
      </c>
      <c r="AU331" s="4" t="s">
        <v>77</v>
      </c>
    </row>
    <row r="332" spans="2:65" s="242" customFormat="1">
      <c r="B332" s="241"/>
      <c r="D332" s="243" t="s">
        <v>279</v>
      </c>
      <c r="E332" s="244" t="s">
        <v>3</v>
      </c>
      <c r="F332" s="245" t="s">
        <v>2165</v>
      </c>
      <c r="H332" s="246">
        <v>4</v>
      </c>
      <c r="L332" s="241"/>
      <c r="M332" s="247"/>
      <c r="T332" s="248"/>
      <c r="AT332" s="244" t="s">
        <v>279</v>
      </c>
      <c r="AU332" s="244" t="s">
        <v>77</v>
      </c>
      <c r="AV332" s="242" t="s">
        <v>77</v>
      </c>
      <c r="AW332" s="242" t="s">
        <v>30</v>
      </c>
      <c r="AX332" s="242" t="s">
        <v>75</v>
      </c>
      <c r="AY332" s="244" t="s">
        <v>268</v>
      </c>
    </row>
    <row r="333" spans="2:65" s="1" customFormat="1" ht="24.2" customHeight="1">
      <c r="B333" s="14"/>
      <c r="C333" s="262" t="s">
        <v>663</v>
      </c>
      <c r="D333" s="262" t="s">
        <v>383</v>
      </c>
      <c r="E333" s="263" t="s">
        <v>1484</v>
      </c>
      <c r="F333" s="264" t="s">
        <v>1485</v>
      </c>
      <c r="G333" s="265" t="s">
        <v>317</v>
      </c>
      <c r="H333" s="266">
        <v>4</v>
      </c>
      <c r="I333" s="24"/>
      <c r="J333" s="268">
        <f>ROUND(I333*H333,2)</f>
        <v>0</v>
      </c>
      <c r="K333" s="264" t="s">
        <v>274</v>
      </c>
      <c r="L333" s="269"/>
      <c r="M333" s="270" t="s">
        <v>3</v>
      </c>
      <c r="N333" s="271" t="s">
        <v>39</v>
      </c>
      <c r="P333" s="234">
        <f>O333*H333</f>
        <v>0</v>
      </c>
      <c r="Q333" s="234">
        <v>1.7500000000000002E-2</v>
      </c>
      <c r="R333" s="234">
        <f>Q333*H333</f>
        <v>7.0000000000000007E-2</v>
      </c>
      <c r="S333" s="234">
        <v>0</v>
      </c>
      <c r="T333" s="235">
        <f>S333*H333</f>
        <v>0</v>
      </c>
      <c r="AR333" s="236" t="s">
        <v>470</v>
      </c>
      <c r="AT333" s="236" t="s">
        <v>383</v>
      </c>
      <c r="AU333" s="236" t="s">
        <v>77</v>
      </c>
      <c r="AY333" s="4" t="s">
        <v>268</v>
      </c>
      <c r="BE333" s="237">
        <f>IF(N333="základní",J333,0)</f>
        <v>0</v>
      </c>
      <c r="BF333" s="237">
        <f>IF(N333="snížená",J333,0)</f>
        <v>0</v>
      </c>
      <c r="BG333" s="237">
        <f>IF(N333="zákl. přenesená",J333,0)</f>
        <v>0</v>
      </c>
      <c r="BH333" s="237">
        <f>IF(N333="sníž. přenesená",J333,0)</f>
        <v>0</v>
      </c>
      <c r="BI333" s="237">
        <f>IF(N333="nulová",J333,0)</f>
        <v>0</v>
      </c>
      <c r="BJ333" s="4" t="s">
        <v>75</v>
      </c>
      <c r="BK333" s="237">
        <f>ROUND(I333*H333,2)</f>
        <v>0</v>
      </c>
      <c r="BL333" s="4" t="s">
        <v>292</v>
      </c>
      <c r="BM333" s="236" t="s">
        <v>638</v>
      </c>
    </row>
    <row r="334" spans="2:65" s="1" customFormat="1" ht="24.2" customHeight="1">
      <c r="B334" s="14"/>
      <c r="C334" s="225" t="s">
        <v>665</v>
      </c>
      <c r="D334" s="225" t="s">
        <v>271</v>
      </c>
      <c r="E334" s="226" t="s">
        <v>639</v>
      </c>
      <c r="F334" s="227" t="s">
        <v>640</v>
      </c>
      <c r="G334" s="228" t="s">
        <v>317</v>
      </c>
      <c r="H334" s="229">
        <v>4</v>
      </c>
      <c r="I334" s="22"/>
      <c r="J334" s="231">
        <f>ROUND(I334*H334,2)</f>
        <v>0</v>
      </c>
      <c r="K334" s="227" t="s">
        <v>274</v>
      </c>
      <c r="L334" s="14"/>
      <c r="M334" s="232" t="s">
        <v>3</v>
      </c>
      <c r="N334" s="233" t="s">
        <v>39</v>
      </c>
      <c r="P334" s="234">
        <f>O334*H334</f>
        <v>0</v>
      </c>
      <c r="Q334" s="234">
        <v>0</v>
      </c>
      <c r="R334" s="234">
        <f>Q334*H334</f>
        <v>0</v>
      </c>
      <c r="S334" s="234">
        <v>0</v>
      </c>
      <c r="T334" s="235">
        <f>S334*H334</f>
        <v>0</v>
      </c>
      <c r="AR334" s="236" t="s">
        <v>292</v>
      </c>
      <c r="AT334" s="236" t="s">
        <v>271</v>
      </c>
      <c r="AU334" s="236" t="s">
        <v>77</v>
      </c>
      <c r="AY334" s="4" t="s">
        <v>268</v>
      </c>
      <c r="BE334" s="237">
        <f>IF(N334="základní",J334,0)</f>
        <v>0</v>
      </c>
      <c r="BF334" s="237">
        <f>IF(N334="snížená",J334,0)</f>
        <v>0</v>
      </c>
      <c r="BG334" s="237">
        <f>IF(N334="zákl. přenesená",J334,0)</f>
        <v>0</v>
      </c>
      <c r="BH334" s="237">
        <f>IF(N334="sníž. přenesená",J334,0)</f>
        <v>0</v>
      </c>
      <c r="BI334" s="237">
        <f>IF(N334="nulová",J334,0)</f>
        <v>0</v>
      </c>
      <c r="BJ334" s="4" t="s">
        <v>75</v>
      </c>
      <c r="BK334" s="237">
        <f>ROUND(I334*H334,2)</f>
        <v>0</v>
      </c>
      <c r="BL334" s="4" t="s">
        <v>292</v>
      </c>
      <c r="BM334" s="236" t="s">
        <v>641</v>
      </c>
    </row>
    <row r="335" spans="2:65" s="1" customFormat="1">
      <c r="B335" s="14"/>
      <c r="D335" s="238" t="s">
        <v>277</v>
      </c>
      <c r="F335" s="239" t="s">
        <v>642</v>
      </c>
      <c r="L335" s="14"/>
      <c r="M335" s="240"/>
      <c r="T335" s="142"/>
      <c r="AT335" s="4" t="s">
        <v>277</v>
      </c>
      <c r="AU335" s="4" t="s">
        <v>77</v>
      </c>
    </row>
    <row r="336" spans="2:65" s="1" customFormat="1" ht="24.2" customHeight="1">
      <c r="B336" s="14"/>
      <c r="C336" s="262" t="s">
        <v>670</v>
      </c>
      <c r="D336" s="262" t="s">
        <v>383</v>
      </c>
      <c r="E336" s="263" t="s">
        <v>644</v>
      </c>
      <c r="F336" s="264" t="s">
        <v>645</v>
      </c>
      <c r="G336" s="265" t="s">
        <v>317</v>
      </c>
      <c r="H336" s="266">
        <v>1</v>
      </c>
      <c r="I336" s="24"/>
      <c r="J336" s="268">
        <f>ROUND(I336*H336,2)</f>
        <v>0</v>
      </c>
      <c r="K336" s="264" t="s">
        <v>274</v>
      </c>
      <c r="L336" s="269"/>
      <c r="M336" s="270" t="s">
        <v>3</v>
      </c>
      <c r="N336" s="271" t="s">
        <v>39</v>
      </c>
      <c r="P336" s="234">
        <f>O336*H336</f>
        <v>0</v>
      </c>
      <c r="Q336" s="234">
        <v>1.4999999999999999E-4</v>
      </c>
      <c r="R336" s="234">
        <f>Q336*H336</f>
        <v>1.4999999999999999E-4</v>
      </c>
      <c r="S336" s="234">
        <v>0</v>
      </c>
      <c r="T336" s="235">
        <f>S336*H336</f>
        <v>0</v>
      </c>
      <c r="AR336" s="236" t="s">
        <v>470</v>
      </c>
      <c r="AT336" s="236" t="s">
        <v>383</v>
      </c>
      <c r="AU336" s="236" t="s">
        <v>77</v>
      </c>
      <c r="AY336" s="4" t="s">
        <v>268</v>
      </c>
      <c r="BE336" s="237">
        <f>IF(N336="základní",J336,0)</f>
        <v>0</v>
      </c>
      <c r="BF336" s="237">
        <f>IF(N336="snížená",J336,0)</f>
        <v>0</v>
      </c>
      <c r="BG336" s="237">
        <f>IF(N336="zákl. přenesená",J336,0)</f>
        <v>0</v>
      </c>
      <c r="BH336" s="237">
        <f>IF(N336="sníž. přenesená",J336,0)</f>
        <v>0</v>
      </c>
      <c r="BI336" s="237">
        <f>IF(N336="nulová",J336,0)</f>
        <v>0</v>
      </c>
      <c r="BJ336" s="4" t="s">
        <v>75</v>
      </c>
      <c r="BK336" s="237">
        <f>ROUND(I336*H336,2)</f>
        <v>0</v>
      </c>
      <c r="BL336" s="4" t="s">
        <v>292</v>
      </c>
      <c r="BM336" s="236" t="s">
        <v>646</v>
      </c>
    </row>
    <row r="337" spans="2:65" s="1" customFormat="1" ht="24.2" customHeight="1">
      <c r="B337" s="14"/>
      <c r="C337" s="262" t="s">
        <v>675</v>
      </c>
      <c r="D337" s="262" t="s">
        <v>383</v>
      </c>
      <c r="E337" s="263" t="s">
        <v>906</v>
      </c>
      <c r="F337" s="264" t="s">
        <v>907</v>
      </c>
      <c r="G337" s="265" t="s">
        <v>317</v>
      </c>
      <c r="H337" s="266">
        <v>3</v>
      </c>
      <c r="I337" s="24"/>
      <c r="J337" s="268">
        <f>ROUND(I337*H337,2)</f>
        <v>0</v>
      </c>
      <c r="K337" s="264" t="s">
        <v>274</v>
      </c>
      <c r="L337" s="269"/>
      <c r="M337" s="270" t="s">
        <v>3</v>
      </c>
      <c r="N337" s="271" t="s">
        <v>39</v>
      </c>
      <c r="P337" s="234">
        <f>O337*H337</f>
        <v>0</v>
      </c>
      <c r="Q337" s="234">
        <v>1.4999999999999999E-4</v>
      </c>
      <c r="R337" s="234">
        <f>Q337*H337</f>
        <v>4.4999999999999999E-4</v>
      </c>
      <c r="S337" s="234">
        <v>0</v>
      </c>
      <c r="T337" s="235">
        <f>S337*H337</f>
        <v>0</v>
      </c>
      <c r="AR337" s="236" t="s">
        <v>470</v>
      </c>
      <c r="AT337" s="236" t="s">
        <v>383</v>
      </c>
      <c r="AU337" s="236" t="s">
        <v>77</v>
      </c>
      <c r="AY337" s="4" t="s">
        <v>268</v>
      </c>
      <c r="BE337" s="237">
        <f>IF(N337="základní",J337,0)</f>
        <v>0</v>
      </c>
      <c r="BF337" s="237">
        <f>IF(N337="snížená",J337,0)</f>
        <v>0</v>
      </c>
      <c r="BG337" s="237">
        <f>IF(N337="zákl. přenesená",J337,0)</f>
        <v>0</v>
      </c>
      <c r="BH337" s="237">
        <f>IF(N337="sníž. přenesená",J337,0)</f>
        <v>0</v>
      </c>
      <c r="BI337" s="237">
        <f>IF(N337="nulová",J337,0)</f>
        <v>0</v>
      </c>
      <c r="BJ337" s="4" t="s">
        <v>75</v>
      </c>
      <c r="BK337" s="237">
        <f>ROUND(I337*H337,2)</f>
        <v>0</v>
      </c>
      <c r="BL337" s="4" t="s">
        <v>292</v>
      </c>
      <c r="BM337" s="236" t="s">
        <v>908</v>
      </c>
    </row>
    <row r="338" spans="2:65" s="1" customFormat="1" ht="24.2" customHeight="1">
      <c r="B338" s="14"/>
      <c r="C338" s="225" t="s">
        <v>682</v>
      </c>
      <c r="D338" s="225" t="s">
        <v>271</v>
      </c>
      <c r="E338" s="226" t="s">
        <v>648</v>
      </c>
      <c r="F338" s="227" t="s">
        <v>649</v>
      </c>
      <c r="G338" s="228" t="s">
        <v>317</v>
      </c>
      <c r="H338" s="229">
        <v>4</v>
      </c>
      <c r="I338" s="22"/>
      <c r="J338" s="231">
        <f>ROUND(I338*H338,2)</f>
        <v>0</v>
      </c>
      <c r="K338" s="227" t="s">
        <v>274</v>
      </c>
      <c r="L338" s="14"/>
      <c r="M338" s="232" t="s">
        <v>3</v>
      </c>
      <c r="N338" s="233" t="s">
        <v>39</v>
      </c>
      <c r="P338" s="234">
        <f>O338*H338</f>
        <v>0</v>
      </c>
      <c r="Q338" s="234">
        <v>0</v>
      </c>
      <c r="R338" s="234">
        <f>Q338*H338</f>
        <v>0</v>
      </c>
      <c r="S338" s="234">
        <v>0</v>
      </c>
      <c r="T338" s="235">
        <f>S338*H338</f>
        <v>0</v>
      </c>
      <c r="AR338" s="236" t="s">
        <v>292</v>
      </c>
      <c r="AT338" s="236" t="s">
        <v>271</v>
      </c>
      <c r="AU338" s="236" t="s">
        <v>77</v>
      </c>
      <c r="AY338" s="4" t="s">
        <v>268</v>
      </c>
      <c r="BE338" s="237">
        <f>IF(N338="základní",J338,0)</f>
        <v>0</v>
      </c>
      <c r="BF338" s="237">
        <f>IF(N338="snížená",J338,0)</f>
        <v>0</v>
      </c>
      <c r="BG338" s="237">
        <f>IF(N338="zákl. přenesená",J338,0)</f>
        <v>0</v>
      </c>
      <c r="BH338" s="237">
        <f>IF(N338="sníž. přenesená",J338,0)</f>
        <v>0</v>
      </c>
      <c r="BI338" s="237">
        <f>IF(N338="nulová",J338,0)</f>
        <v>0</v>
      </c>
      <c r="BJ338" s="4" t="s">
        <v>75</v>
      </c>
      <c r="BK338" s="237">
        <f>ROUND(I338*H338,2)</f>
        <v>0</v>
      </c>
      <c r="BL338" s="4" t="s">
        <v>292</v>
      </c>
      <c r="BM338" s="236" t="s">
        <v>650</v>
      </c>
    </row>
    <row r="339" spans="2:65" s="1" customFormat="1">
      <c r="B339" s="14"/>
      <c r="D339" s="238" t="s">
        <v>277</v>
      </c>
      <c r="F339" s="239" t="s">
        <v>651</v>
      </c>
      <c r="L339" s="14"/>
      <c r="M339" s="240"/>
      <c r="T339" s="142"/>
      <c r="AT339" s="4" t="s">
        <v>277</v>
      </c>
      <c r="AU339" s="4" t="s">
        <v>77</v>
      </c>
    </row>
    <row r="340" spans="2:65" s="1" customFormat="1" ht="16.5" customHeight="1">
      <c r="B340" s="14"/>
      <c r="C340" s="262" t="s">
        <v>687</v>
      </c>
      <c r="D340" s="262" t="s">
        <v>383</v>
      </c>
      <c r="E340" s="263" t="s">
        <v>653</v>
      </c>
      <c r="F340" s="264" t="s">
        <v>654</v>
      </c>
      <c r="G340" s="265" t="s">
        <v>317</v>
      </c>
      <c r="H340" s="266">
        <v>1</v>
      </c>
      <c r="I340" s="24"/>
      <c r="J340" s="268">
        <f>ROUND(I340*H340,2)</f>
        <v>0</v>
      </c>
      <c r="K340" s="264" t="s">
        <v>274</v>
      </c>
      <c r="L340" s="269"/>
      <c r="M340" s="270" t="s">
        <v>3</v>
      </c>
      <c r="N340" s="271" t="s">
        <v>39</v>
      </c>
      <c r="P340" s="234">
        <f>O340*H340</f>
        <v>0</v>
      </c>
      <c r="Q340" s="234">
        <v>2.2000000000000001E-3</v>
      </c>
      <c r="R340" s="234">
        <f>Q340*H340</f>
        <v>2.2000000000000001E-3</v>
      </c>
      <c r="S340" s="234">
        <v>0</v>
      </c>
      <c r="T340" s="235">
        <f>S340*H340</f>
        <v>0</v>
      </c>
      <c r="AR340" s="236" t="s">
        <v>470</v>
      </c>
      <c r="AT340" s="236" t="s">
        <v>383</v>
      </c>
      <c r="AU340" s="236" t="s">
        <v>77</v>
      </c>
      <c r="AY340" s="4" t="s">
        <v>268</v>
      </c>
      <c r="BE340" s="237">
        <f>IF(N340="základní",J340,0)</f>
        <v>0</v>
      </c>
      <c r="BF340" s="237">
        <f>IF(N340="snížená",J340,0)</f>
        <v>0</v>
      </c>
      <c r="BG340" s="237">
        <f>IF(N340="zákl. přenesená",J340,0)</f>
        <v>0</v>
      </c>
      <c r="BH340" s="237">
        <f>IF(N340="sníž. přenesená",J340,0)</f>
        <v>0</v>
      </c>
      <c r="BI340" s="237">
        <f>IF(N340="nulová",J340,0)</f>
        <v>0</v>
      </c>
      <c r="BJ340" s="4" t="s">
        <v>75</v>
      </c>
      <c r="BK340" s="237">
        <f>ROUND(I340*H340,2)</f>
        <v>0</v>
      </c>
      <c r="BL340" s="4" t="s">
        <v>292</v>
      </c>
      <c r="BM340" s="236" t="s">
        <v>655</v>
      </c>
    </row>
    <row r="341" spans="2:65" s="1" customFormat="1" ht="16.5" customHeight="1">
      <c r="B341" s="14"/>
      <c r="C341" s="262" t="s">
        <v>693</v>
      </c>
      <c r="D341" s="262" t="s">
        <v>383</v>
      </c>
      <c r="E341" s="263" t="s">
        <v>909</v>
      </c>
      <c r="F341" s="264" t="s">
        <v>910</v>
      </c>
      <c r="G341" s="265" t="s">
        <v>317</v>
      </c>
      <c r="H341" s="266">
        <v>3</v>
      </c>
      <c r="I341" s="24"/>
      <c r="J341" s="268">
        <f>ROUND(I341*H341,2)</f>
        <v>0</v>
      </c>
      <c r="K341" s="264" t="s">
        <v>274</v>
      </c>
      <c r="L341" s="269"/>
      <c r="M341" s="270" t="s">
        <v>3</v>
      </c>
      <c r="N341" s="271" t="s">
        <v>39</v>
      </c>
      <c r="P341" s="234">
        <f>O341*H341</f>
        <v>0</v>
      </c>
      <c r="Q341" s="234">
        <v>2.2000000000000001E-3</v>
      </c>
      <c r="R341" s="234">
        <f>Q341*H341</f>
        <v>6.6E-3</v>
      </c>
      <c r="S341" s="234">
        <v>0</v>
      </c>
      <c r="T341" s="235">
        <f>S341*H341</f>
        <v>0</v>
      </c>
      <c r="AR341" s="236" t="s">
        <v>470</v>
      </c>
      <c r="AT341" s="236" t="s">
        <v>383</v>
      </c>
      <c r="AU341" s="236" t="s">
        <v>77</v>
      </c>
      <c r="AY341" s="4" t="s">
        <v>268</v>
      </c>
      <c r="BE341" s="237">
        <f>IF(N341="základní",J341,0)</f>
        <v>0</v>
      </c>
      <c r="BF341" s="237">
        <f>IF(N341="snížená",J341,0)</f>
        <v>0</v>
      </c>
      <c r="BG341" s="237">
        <f>IF(N341="zákl. přenesená",J341,0)</f>
        <v>0</v>
      </c>
      <c r="BH341" s="237">
        <f>IF(N341="sníž. přenesená",J341,0)</f>
        <v>0</v>
      </c>
      <c r="BI341" s="237">
        <f>IF(N341="nulová",J341,0)</f>
        <v>0</v>
      </c>
      <c r="BJ341" s="4" t="s">
        <v>75</v>
      </c>
      <c r="BK341" s="237">
        <f>ROUND(I341*H341,2)</f>
        <v>0</v>
      </c>
      <c r="BL341" s="4" t="s">
        <v>292</v>
      </c>
      <c r="BM341" s="236" t="s">
        <v>911</v>
      </c>
    </row>
    <row r="342" spans="2:65" s="1" customFormat="1" ht="37.9" customHeight="1">
      <c r="B342" s="14"/>
      <c r="C342" s="225" t="s">
        <v>701</v>
      </c>
      <c r="D342" s="225" t="s">
        <v>271</v>
      </c>
      <c r="E342" s="226" t="s">
        <v>2166</v>
      </c>
      <c r="F342" s="227" t="s">
        <v>2167</v>
      </c>
      <c r="G342" s="228" t="s">
        <v>308</v>
      </c>
      <c r="H342" s="229">
        <v>2</v>
      </c>
      <c r="I342" s="22"/>
      <c r="J342" s="231">
        <f>ROUND(I342*H342,2)</f>
        <v>0</v>
      </c>
      <c r="K342" s="227" t="s">
        <v>303</v>
      </c>
      <c r="L342" s="14"/>
      <c r="M342" s="232" t="s">
        <v>3</v>
      </c>
      <c r="N342" s="233" t="s">
        <v>39</v>
      </c>
      <c r="P342" s="234">
        <f>O342*H342</f>
        <v>0</v>
      </c>
      <c r="Q342" s="234">
        <v>0</v>
      </c>
      <c r="R342" s="234">
        <f>Q342*H342</f>
        <v>0</v>
      </c>
      <c r="S342" s="234">
        <v>0</v>
      </c>
      <c r="T342" s="235">
        <f>S342*H342</f>
        <v>0</v>
      </c>
      <c r="AR342" s="236" t="s">
        <v>292</v>
      </c>
      <c r="AT342" s="236" t="s">
        <v>271</v>
      </c>
      <c r="AU342" s="236" t="s">
        <v>77</v>
      </c>
      <c r="AY342" s="4" t="s">
        <v>268</v>
      </c>
      <c r="BE342" s="237">
        <f>IF(N342="základní",J342,0)</f>
        <v>0</v>
      </c>
      <c r="BF342" s="237">
        <f>IF(N342="snížená",J342,0)</f>
        <v>0</v>
      </c>
      <c r="BG342" s="237">
        <f>IF(N342="zákl. přenesená",J342,0)</f>
        <v>0</v>
      </c>
      <c r="BH342" s="237">
        <f>IF(N342="sníž. přenesená",J342,0)</f>
        <v>0</v>
      </c>
      <c r="BI342" s="237">
        <f>IF(N342="nulová",J342,0)</f>
        <v>0</v>
      </c>
      <c r="BJ342" s="4" t="s">
        <v>75</v>
      </c>
      <c r="BK342" s="237">
        <f>ROUND(I342*H342,2)</f>
        <v>0</v>
      </c>
      <c r="BL342" s="4" t="s">
        <v>292</v>
      </c>
      <c r="BM342" s="236" t="s">
        <v>2168</v>
      </c>
    </row>
    <row r="343" spans="2:65" s="214" customFormat="1" ht="22.9" customHeight="1">
      <c r="B343" s="213"/>
      <c r="D343" s="215" t="s">
        <v>67</v>
      </c>
      <c r="E343" s="223" t="s">
        <v>656</v>
      </c>
      <c r="F343" s="223" t="s">
        <v>657</v>
      </c>
      <c r="J343" s="224">
        <f>BK343</f>
        <v>0</v>
      </c>
      <c r="L343" s="213"/>
      <c r="M343" s="218"/>
      <c r="P343" s="219">
        <f>P344+SUM(P345:P370)</f>
        <v>0</v>
      </c>
      <c r="R343" s="219">
        <f>R344+SUM(R345:R370)</f>
        <v>0.85112776999999995</v>
      </c>
      <c r="T343" s="220">
        <f>T344+SUM(T345:T370)</f>
        <v>0</v>
      </c>
      <c r="AR343" s="215" t="s">
        <v>77</v>
      </c>
      <c r="AT343" s="221" t="s">
        <v>67</v>
      </c>
      <c r="AU343" s="221" t="s">
        <v>75</v>
      </c>
      <c r="AY343" s="215" t="s">
        <v>268</v>
      </c>
      <c r="BK343" s="222">
        <f>BK344+SUM(BK345:BK370)</f>
        <v>0</v>
      </c>
    </row>
    <row r="344" spans="2:65" s="1" customFormat="1" ht="16.5" customHeight="1">
      <c r="B344" s="14"/>
      <c r="C344" s="225" t="s">
        <v>707</v>
      </c>
      <c r="D344" s="225" t="s">
        <v>271</v>
      </c>
      <c r="E344" s="226" t="s">
        <v>448</v>
      </c>
      <c r="F344" s="227" t="s">
        <v>449</v>
      </c>
      <c r="G344" s="228" t="s">
        <v>184</v>
      </c>
      <c r="H344" s="229">
        <v>24.085000000000001</v>
      </c>
      <c r="I344" s="22"/>
      <c r="J344" s="231">
        <f>ROUND(I344*H344,2)</f>
        <v>0</v>
      </c>
      <c r="K344" s="227" t="s">
        <v>274</v>
      </c>
      <c r="L344" s="14"/>
      <c r="M344" s="232" t="s">
        <v>3</v>
      </c>
      <c r="N344" s="233" t="s">
        <v>39</v>
      </c>
      <c r="P344" s="234">
        <f>O344*H344</f>
        <v>0</v>
      </c>
      <c r="Q344" s="234">
        <v>2.9999999999999997E-4</v>
      </c>
      <c r="R344" s="234">
        <f>Q344*H344</f>
        <v>7.2254999999999993E-3</v>
      </c>
      <c r="S344" s="234">
        <v>0</v>
      </c>
      <c r="T344" s="235">
        <f>S344*H344</f>
        <v>0</v>
      </c>
      <c r="AR344" s="236" t="s">
        <v>292</v>
      </c>
      <c r="AT344" s="236" t="s">
        <v>271</v>
      </c>
      <c r="AU344" s="236" t="s">
        <v>77</v>
      </c>
      <c r="AY344" s="4" t="s">
        <v>268</v>
      </c>
      <c r="BE344" s="237">
        <f>IF(N344="základní",J344,0)</f>
        <v>0</v>
      </c>
      <c r="BF344" s="237">
        <f>IF(N344="snížená",J344,0)</f>
        <v>0</v>
      </c>
      <c r="BG344" s="237">
        <f>IF(N344="zákl. přenesená",J344,0)</f>
        <v>0</v>
      </c>
      <c r="BH344" s="237">
        <f>IF(N344="sníž. přenesená",J344,0)</f>
        <v>0</v>
      </c>
      <c r="BI344" s="237">
        <f>IF(N344="nulová",J344,0)</f>
        <v>0</v>
      </c>
      <c r="BJ344" s="4" t="s">
        <v>75</v>
      </c>
      <c r="BK344" s="237">
        <f>ROUND(I344*H344,2)</f>
        <v>0</v>
      </c>
      <c r="BL344" s="4" t="s">
        <v>292</v>
      </c>
      <c r="BM344" s="236" t="s">
        <v>664</v>
      </c>
    </row>
    <row r="345" spans="2:65" s="1" customFormat="1">
      <c r="B345" s="14"/>
      <c r="D345" s="238" t="s">
        <v>277</v>
      </c>
      <c r="F345" s="239" t="s">
        <v>451</v>
      </c>
      <c r="L345" s="14"/>
      <c r="M345" s="240"/>
      <c r="T345" s="142"/>
      <c r="AT345" s="4" t="s">
        <v>277</v>
      </c>
      <c r="AU345" s="4" t="s">
        <v>77</v>
      </c>
    </row>
    <row r="346" spans="2:65" s="242" customFormat="1">
      <c r="B346" s="241"/>
      <c r="D346" s="243" t="s">
        <v>279</v>
      </c>
      <c r="E346" s="244" t="s">
        <v>3</v>
      </c>
      <c r="F346" s="245" t="s">
        <v>182</v>
      </c>
      <c r="H346" s="246">
        <v>24.085000000000001</v>
      </c>
      <c r="L346" s="241"/>
      <c r="M346" s="247"/>
      <c r="T346" s="248"/>
      <c r="AT346" s="244" t="s">
        <v>279</v>
      </c>
      <c r="AU346" s="244" t="s">
        <v>77</v>
      </c>
      <c r="AV346" s="242" t="s">
        <v>77</v>
      </c>
      <c r="AW346" s="242" t="s">
        <v>30</v>
      </c>
      <c r="AX346" s="242" t="s">
        <v>68</v>
      </c>
      <c r="AY346" s="244" t="s">
        <v>268</v>
      </c>
    </row>
    <row r="347" spans="2:65" s="250" customFormat="1">
      <c r="B347" s="249"/>
      <c r="D347" s="243" t="s">
        <v>279</v>
      </c>
      <c r="E347" s="251" t="s">
        <v>3</v>
      </c>
      <c r="F347" s="252" t="s">
        <v>298</v>
      </c>
      <c r="H347" s="253">
        <v>24.085000000000001</v>
      </c>
      <c r="L347" s="249"/>
      <c r="M347" s="254"/>
      <c r="T347" s="255"/>
      <c r="AT347" s="251" t="s">
        <v>279</v>
      </c>
      <c r="AU347" s="251" t="s">
        <v>77</v>
      </c>
      <c r="AV347" s="250" t="s">
        <v>275</v>
      </c>
      <c r="AW347" s="250" t="s">
        <v>30</v>
      </c>
      <c r="AX347" s="250" t="s">
        <v>75</v>
      </c>
      <c r="AY347" s="251" t="s">
        <v>268</v>
      </c>
    </row>
    <row r="348" spans="2:65" s="1" customFormat="1" ht="24.2" customHeight="1">
      <c r="B348" s="14"/>
      <c r="C348" s="225" t="s">
        <v>715</v>
      </c>
      <c r="D348" s="225" t="s">
        <v>271</v>
      </c>
      <c r="E348" s="226" t="s">
        <v>659</v>
      </c>
      <c r="F348" s="227" t="s">
        <v>660</v>
      </c>
      <c r="G348" s="228" t="s">
        <v>184</v>
      </c>
      <c r="H348" s="229">
        <v>24.085000000000001</v>
      </c>
      <c r="I348" s="22"/>
      <c r="J348" s="231">
        <f>ROUND(I348*H348,2)</f>
        <v>0</v>
      </c>
      <c r="K348" s="227" t="s">
        <v>274</v>
      </c>
      <c r="L348" s="14"/>
      <c r="M348" s="232" t="s">
        <v>3</v>
      </c>
      <c r="N348" s="233" t="s">
        <v>39</v>
      </c>
      <c r="P348" s="234">
        <f>O348*H348</f>
        <v>0</v>
      </c>
      <c r="Q348" s="234">
        <v>0</v>
      </c>
      <c r="R348" s="234">
        <f>Q348*H348</f>
        <v>0</v>
      </c>
      <c r="S348" s="234">
        <v>0</v>
      </c>
      <c r="T348" s="235">
        <f>S348*H348</f>
        <v>0</v>
      </c>
      <c r="AR348" s="236" t="s">
        <v>292</v>
      </c>
      <c r="AT348" s="236" t="s">
        <v>271</v>
      </c>
      <c r="AU348" s="236" t="s">
        <v>77</v>
      </c>
      <c r="AY348" s="4" t="s">
        <v>268</v>
      </c>
      <c r="BE348" s="237">
        <f>IF(N348="základní",J348,0)</f>
        <v>0</v>
      </c>
      <c r="BF348" s="237">
        <f>IF(N348="snížená",J348,0)</f>
        <v>0</v>
      </c>
      <c r="BG348" s="237">
        <f>IF(N348="zákl. přenesená",J348,0)</f>
        <v>0</v>
      </c>
      <c r="BH348" s="237">
        <f>IF(N348="sníž. přenesená",J348,0)</f>
        <v>0</v>
      </c>
      <c r="BI348" s="237">
        <f>IF(N348="nulová",J348,0)</f>
        <v>0</v>
      </c>
      <c r="BJ348" s="4" t="s">
        <v>75</v>
      </c>
      <c r="BK348" s="237">
        <f>ROUND(I348*H348,2)</f>
        <v>0</v>
      </c>
      <c r="BL348" s="4" t="s">
        <v>292</v>
      </c>
      <c r="BM348" s="236" t="s">
        <v>661</v>
      </c>
    </row>
    <row r="349" spans="2:65" s="1" customFormat="1">
      <c r="B349" s="14"/>
      <c r="D349" s="238" t="s">
        <v>277</v>
      </c>
      <c r="F349" s="239" t="s">
        <v>662</v>
      </c>
      <c r="L349" s="14"/>
      <c r="M349" s="240"/>
      <c r="T349" s="142"/>
      <c r="AT349" s="4" t="s">
        <v>277</v>
      </c>
      <c r="AU349" s="4" t="s">
        <v>77</v>
      </c>
    </row>
    <row r="350" spans="2:65" s="242" customFormat="1">
      <c r="B350" s="241"/>
      <c r="D350" s="243" t="s">
        <v>279</v>
      </c>
      <c r="E350" s="244" t="s">
        <v>3</v>
      </c>
      <c r="F350" s="245" t="s">
        <v>182</v>
      </c>
      <c r="H350" s="246">
        <v>24.085000000000001</v>
      </c>
      <c r="L350" s="241"/>
      <c r="M350" s="247"/>
      <c r="T350" s="248"/>
      <c r="AT350" s="244" t="s">
        <v>279</v>
      </c>
      <c r="AU350" s="244" t="s">
        <v>77</v>
      </c>
      <c r="AV350" s="242" t="s">
        <v>77</v>
      </c>
      <c r="AW350" s="242" t="s">
        <v>30</v>
      </c>
      <c r="AX350" s="242" t="s">
        <v>75</v>
      </c>
      <c r="AY350" s="244" t="s">
        <v>268</v>
      </c>
    </row>
    <row r="351" spans="2:65" s="1" customFormat="1" ht="37.9" customHeight="1">
      <c r="B351" s="14"/>
      <c r="C351" s="225" t="s">
        <v>720</v>
      </c>
      <c r="D351" s="225" t="s">
        <v>271</v>
      </c>
      <c r="E351" s="226" t="s">
        <v>666</v>
      </c>
      <c r="F351" s="227" t="s">
        <v>667</v>
      </c>
      <c r="G351" s="228" t="s">
        <v>184</v>
      </c>
      <c r="H351" s="229">
        <v>24.085000000000001</v>
      </c>
      <c r="I351" s="22"/>
      <c r="J351" s="231">
        <f>ROUND(I351*H351,2)</f>
        <v>0</v>
      </c>
      <c r="K351" s="227" t="s">
        <v>274</v>
      </c>
      <c r="L351" s="14"/>
      <c r="M351" s="232" t="s">
        <v>3</v>
      </c>
      <c r="N351" s="233" t="s">
        <v>39</v>
      </c>
      <c r="P351" s="234">
        <f>O351*H351</f>
        <v>0</v>
      </c>
      <c r="Q351" s="234">
        <v>5.9959999999999996E-3</v>
      </c>
      <c r="R351" s="234">
        <f>Q351*H351</f>
        <v>0.14441366</v>
      </c>
      <c r="S351" s="234">
        <v>0</v>
      </c>
      <c r="T351" s="235">
        <f>S351*H351</f>
        <v>0</v>
      </c>
      <c r="AR351" s="236" t="s">
        <v>292</v>
      </c>
      <c r="AT351" s="236" t="s">
        <v>271</v>
      </c>
      <c r="AU351" s="236" t="s">
        <v>77</v>
      </c>
      <c r="AY351" s="4" t="s">
        <v>268</v>
      </c>
      <c r="BE351" s="237">
        <f>IF(N351="základní",J351,0)</f>
        <v>0</v>
      </c>
      <c r="BF351" s="237">
        <f>IF(N351="snížená",J351,0)</f>
        <v>0</v>
      </c>
      <c r="BG351" s="237">
        <f>IF(N351="zákl. přenesená",J351,0)</f>
        <v>0</v>
      </c>
      <c r="BH351" s="237">
        <f>IF(N351="sníž. přenesená",J351,0)</f>
        <v>0</v>
      </c>
      <c r="BI351" s="237">
        <f>IF(N351="nulová",J351,0)</f>
        <v>0</v>
      </c>
      <c r="BJ351" s="4" t="s">
        <v>75</v>
      </c>
      <c r="BK351" s="237">
        <f>ROUND(I351*H351,2)</f>
        <v>0</v>
      </c>
      <c r="BL351" s="4" t="s">
        <v>292</v>
      </c>
      <c r="BM351" s="236" t="s">
        <v>668</v>
      </c>
    </row>
    <row r="352" spans="2:65" s="1" customFormat="1">
      <c r="B352" s="14"/>
      <c r="D352" s="238" t="s">
        <v>277</v>
      </c>
      <c r="F352" s="239" t="s">
        <v>669</v>
      </c>
      <c r="L352" s="14"/>
      <c r="M352" s="240"/>
      <c r="T352" s="142"/>
      <c r="AT352" s="4" t="s">
        <v>277</v>
      </c>
      <c r="AU352" s="4" t="s">
        <v>77</v>
      </c>
    </row>
    <row r="353" spans="2:65" s="1" customFormat="1" ht="33" customHeight="1">
      <c r="B353" s="14"/>
      <c r="C353" s="262" t="s">
        <v>725</v>
      </c>
      <c r="D353" s="262" t="s">
        <v>383</v>
      </c>
      <c r="E353" s="263" t="s">
        <v>671</v>
      </c>
      <c r="F353" s="264" t="s">
        <v>672</v>
      </c>
      <c r="G353" s="265" t="s">
        <v>184</v>
      </c>
      <c r="H353" s="266">
        <v>26.494</v>
      </c>
      <c r="I353" s="24"/>
      <c r="J353" s="268">
        <f>ROUND(I353*H353,2)</f>
        <v>0</v>
      </c>
      <c r="K353" s="264" t="s">
        <v>274</v>
      </c>
      <c r="L353" s="269"/>
      <c r="M353" s="270" t="s">
        <v>3</v>
      </c>
      <c r="N353" s="271" t="s">
        <v>39</v>
      </c>
      <c r="P353" s="234">
        <f>O353*H353</f>
        <v>0</v>
      </c>
      <c r="Q353" s="234">
        <v>2.1999999999999999E-2</v>
      </c>
      <c r="R353" s="234">
        <f>Q353*H353</f>
        <v>0.58286799999999994</v>
      </c>
      <c r="S353" s="234">
        <v>0</v>
      </c>
      <c r="T353" s="235">
        <f>S353*H353</f>
        <v>0</v>
      </c>
      <c r="AR353" s="236" t="s">
        <v>470</v>
      </c>
      <c r="AT353" s="236" t="s">
        <v>383</v>
      </c>
      <c r="AU353" s="236" t="s">
        <v>77</v>
      </c>
      <c r="AY353" s="4" t="s">
        <v>268</v>
      </c>
      <c r="BE353" s="237">
        <f>IF(N353="základní",J353,0)</f>
        <v>0</v>
      </c>
      <c r="BF353" s="237">
        <f>IF(N353="snížená",J353,0)</f>
        <v>0</v>
      </c>
      <c r="BG353" s="237">
        <f>IF(N353="zákl. přenesená",J353,0)</f>
        <v>0</v>
      </c>
      <c r="BH353" s="237">
        <f>IF(N353="sníž. přenesená",J353,0)</f>
        <v>0</v>
      </c>
      <c r="BI353" s="237">
        <f>IF(N353="nulová",J353,0)</f>
        <v>0</v>
      </c>
      <c r="BJ353" s="4" t="s">
        <v>75</v>
      </c>
      <c r="BK353" s="237">
        <f>ROUND(I353*H353,2)</f>
        <v>0</v>
      </c>
      <c r="BL353" s="4" t="s">
        <v>292</v>
      </c>
      <c r="BM353" s="236" t="s">
        <v>673</v>
      </c>
    </row>
    <row r="354" spans="2:65" s="242" customFormat="1">
      <c r="B354" s="241"/>
      <c r="D354" s="243" t="s">
        <v>279</v>
      </c>
      <c r="F354" s="245" t="s">
        <v>2169</v>
      </c>
      <c r="H354" s="246">
        <v>26.494</v>
      </c>
      <c r="L354" s="241"/>
      <c r="M354" s="247"/>
      <c r="T354" s="248"/>
      <c r="AT354" s="244" t="s">
        <v>279</v>
      </c>
      <c r="AU354" s="244" t="s">
        <v>77</v>
      </c>
      <c r="AV354" s="242" t="s">
        <v>77</v>
      </c>
      <c r="AW354" s="242" t="s">
        <v>4</v>
      </c>
      <c r="AX354" s="242" t="s">
        <v>75</v>
      </c>
      <c r="AY354" s="244" t="s">
        <v>268</v>
      </c>
    </row>
    <row r="355" spans="2:65" s="1" customFormat="1" ht="37.9" customHeight="1">
      <c r="B355" s="14"/>
      <c r="C355" s="225" t="s">
        <v>730</v>
      </c>
      <c r="D355" s="225" t="s">
        <v>271</v>
      </c>
      <c r="E355" s="226" t="s">
        <v>1909</v>
      </c>
      <c r="F355" s="227" t="s">
        <v>1910</v>
      </c>
      <c r="G355" s="228" t="s">
        <v>379</v>
      </c>
      <c r="H355" s="229">
        <v>9.67</v>
      </c>
      <c r="I355" s="22"/>
      <c r="J355" s="231">
        <f>ROUND(I355*H355,2)</f>
        <v>0</v>
      </c>
      <c r="K355" s="227" t="s">
        <v>881</v>
      </c>
      <c r="L355" s="14"/>
      <c r="M355" s="232" t="s">
        <v>3</v>
      </c>
      <c r="N355" s="233" t="s">
        <v>39</v>
      </c>
      <c r="P355" s="234">
        <f>O355*H355</f>
        <v>0</v>
      </c>
      <c r="Q355" s="234">
        <v>4.28E-4</v>
      </c>
      <c r="R355" s="234">
        <f>Q355*H355</f>
        <v>4.13876E-3</v>
      </c>
      <c r="S355" s="234">
        <v>0</v>
      </c>
      <c r="T355" s="235">
        <f>S355*H355</f>
        <v>0</v>
      </c>
      <c r="AR355" s="236" t="s">
        <v>292</v>
      </c>
      <c r="AT355" s="236" t="s">
        <v>271</v>
      </c>
      <c r="AU355" s="236" t="s">
        <v>77</v>
      </c>
      <c r="AY355" s="4" t="s">
        <v>268</v>
      </c>
      <c r="BE355" s="237">
        <f>IF(N355="základní",J355,0)</f>
        <v>0</v>
      </c>
      <c r="BF355" s="237">
        <f>IF(N355="snížená",J355,0)</f>
        <v>0</v>
      </c>
      <c r="BG355" s="237">
        <f>IF(N355="zákl. přenesená",J355,0)</f>
        <v>0</v>
      </c>
      <c r="BH355" s="237">
        <f>IF(N355="sníž. přenesená",J355,0)</f>
        <v>0</v>
      </c>
      <c r="BI355" s="237">
        <f>IF(N355="nulová",J355,0)</f>
        <v>0</v>
      </c>
      <c r="BJ355" s="4" t="s">
        <v>75</v>
      </c>
      <c r="BK355" s="237">
        <f>ROUND(I355*H355,2)</f>
        <v>0</v>
      </c>
      <c r="BL355" s="4" t="s">
        <v>292</v>
      </c>
      <c r="BM355" s="236" t="s">
        <v>2170</v>
      </c>
    </row>
    <row r="356" spans="2:65" s="1" customFormat="1">
      <c r="B356" s="14"/>
      <c r="D356" s="238" t="s">
        <v>277</v>
      </c>
      <c r="F356" s="239" t="s">
        <v>1912</v>
      </c>
      <c r="L356" s="14"/>
      <c r="M356" s="240"/>
      <c r="T356" s="142"/>
      <c r="AT356" s="4" t="s">
        <v>277</v>
      </c>
      <c r="AU356" s="4" t="s">
        <v>77</v>
      </c>
    </row>
    <row r="357" spans="2:65" s="257" customFormat="1">
      <c r="B357" s="256"/>
      <c r="D357" s="243" t="s">
        <v>279</v>
      </c>
      <c r="E357" s="258" t="s">
        <v>3</v>
      </c>
      <c r="F357" s="259" t="s">
        <v>2171</v>
      </c>
      <c r="H357" s="258" t="s">
        <v>3</v>
      </c>
      <c r="L357" s="256"/>
      <c r="M357" s="260"/>
      <c r="T357" s="261"/>
      <c r="AT357" s="258" t="s">
        <v>279</v>
      </c>
      <c r="AU357" s="258" t="s">
        <v>77</v>
      </c>
      <c r="AV357" s="257" t="s">
        <v>75</v>
      </c>
      <c r="AW357" s="257" t="s">
        <v>30</v>
      </c>
      <c r="AX357" s="257" t="s">
        <v>68</v>
      </c>
      <c r="AY357" s="258" t="s">
        <v>268</v>
      </c>
    </row>
    <row r="358" spans="2:65" s="242" customFormat="1">
      <c r="B358" s="241"/>
      <c r="D358" s="243" t="s">
        <v>279</v>
      </c>
      <c r="E358" s="244" t="s">
        <v>2117</v>
      </c>
      <c r="F358" s="245" t="s">
        <v>2172</v>
      </c>
      <c r="H358" s="246">
        <v>10.88</v>
      </c>
      <c r="L358" s="241"/>
      <c r="M358" s="247"/>
      <c r="T358" s="248"/>
      <c r="AT358" s="244" t="s">
        <v>279</v>
      </c>
      <c r="AU358" s="244" t="s">
        <v>77</v>
      </c>
      <c r="AV358" s="242" t="s">
        <v>77</v>
      </c>
      <c r="AW358" s="242" t="s">
        <v>30</v>
      </c>
      <c r="AX358" s="242" t="s">
        <v>68</v>
      </c>
      <c r="AY358" s="244" t="s">
        <v>268</v>
      </c>
    </row>
    <row r="359" spans="2:65" s="257" customFormat="1">
      <c r="B359" s="256"/>
      <c r="D359" s="243" t="s">
        <v>279</v>
      </c>
      <c r="E359" s="258" t="s">
        <v>3</v>
      </c>
      <c r="F359" s="259" t="s">
        <v>2065</v>
      </c>
      <c r="H359" s="258" t="s">
        <v>3</v>
      </c>
      <c r="L359" s="256"/>
      <c r="M359" s="260"/>
      <c r="T359" s="261"/>
      <c r="AT359" s="258" t="s">
        <v>279</v>
      </c>
      <c r="AU359" s="258" t="s">
        <v>77</v>
      </c>
      <c r="AV359" s="257" t="s">
        <v>75</v>
      </c>
      <c r="AW359" s="257" t="s">
        <v>30</v>
      </c>
      <c r="AX359" s="257" t="s">
        <v>68</v>
      </c>
      <c r="AY359" s="258" t="s">
        <v>268</v>
      </c>
    </row>
    <row r="360" spans="2:65" s="242" customFormat="1">
      <c r="B360" s="241"/>
      <c r="D360" s="243" t="s">
        <v>279</v>
      </c>
      <c r="E360" s="244" t="s">
        <v>3</v>
      </c>
      <c r="F360" s="245" t="s">
        <v>2173</v>
      </c>
      <c r="H360" s="246">
        <v>-1.21</v>
      </c>
      <c r="L360" s="241"/>
      <c r="M360" s="247"/>
      <c r="T360" s="248"/>
      <c r="AT360" s="244" t="s">
        <v>279</v>
      </c>
      <c r="AU360" s="244" t="s">
        <v>77</v>
      </c>
      <c r="AV360" s="242" t="s">
        <v>77</v>
      </c>
      <c r="AW360" s="242" t="s">
        <v>30</v>
      </c>
      <c r="AX360" s="242" t="s">
        <v>68</v>
      </c>
      <c r="AY360" s="244" t="s">
        <v>268</v>
      </c>
    </row>
    <row r="361" spans="2:65" s="250" customFormat="1">
      <c r="B361" s="249"/>
      <c r="D361" s="243" t="s">
        <v>279</v>
      </c>
      <c r="E361" s="251" t="s">
        <v>3</v>
      </c>
      <c r="F361" s="252" t="s">
        <v>298</v>
      </c>
      <c r="H361" s="253">
        <v>9.67</v>
      </c>
      <c r="L361" s="249"/>
      <c r="M361" s="254"/>
      <c r="T361" s="255"/>
      <c r="AT361" s="251" t="s">
        <v>279</v>
      </c>
      <c r="AU361" s="251" t="s">
        <v>77</v>
      </c>
      <c r="AV361" s="250" t="s">
        <v>275</v>
      </c>
      <c r="AW361" s="250" t="s">
        <v>30</v>
      </c>
      <c r="AX361" s="250" t="s">
        <v>75</v>
      </c>
      <c r="AY361" s="251" t="s">
        <v>268</v>
      </c>
    </row>
    <row r="362" spans="2:65" s="1" customFormat="1" ht="16.5" customHeight="1">
      <c r="B362" s="14"/>
      <c r="C362" s="225" t="s">
        <v>739</v>
      </c>
      <c r="D362" s="225" t="s">
        <v>271</v>
      </c>
      <c r="E362" s="226" t="s">
        <v>1914</v>
      </c>
      <c r="F362" s="227" t="s">
        <v>1915</v>
      </c>
      <c r="G362" s="228" t="s">
        <v>379</v>
      </c>
      <c r="H362" s="229">
        <v>9.67</v>
      </c>
      <c r="I362" s="22"/>
      <c r="J362" s="231">
        <f>ROUND(I362*H362,2)</f>
        <v>0</v>
      </c>
      <c r="K362" s="227" t="s">
        <v>881</v>
      </c>
      <c r="L362" s="14"/>
      <c r="M362" s="232" t="s">
        <v>3</v>
      </c>
      <c r="N362" s="233" t="s">
        <v>39</v>
      </c>
      <c r="P362" s="234">
        <f>O362*H362</f>
        <v>0</v>
      </c>
      <c r="Q362" s="234">
        <v>9.0000000000000006E-5</v>
      </c>
      <c r="R362" s="234">
        <f>Q362*H362</f>
        <v>8.7030000000000007E-4</v>
      </c>
      <c r="S362" s="234">
        <v>0</v>
      </c>
      <c r="T362" s="235">
        <f>S362*H362</f>
        <v>0</v>
      </c>
      <c r="AR362" s="236" t="s">
        <v>292</v>
      </c>
      <c r="AT362" s="236" t="s">
        <v>271</v>
      </c>
      <c r="AU362" s="236" t="s">
        <v>77</v>
      </c>
      <c r="AY362" s="4" t="s">
        <v>268</v>
      </c>
      <c r="BE362" s="237">
        <f>IF(N362="základní",J362,0)</f>
        <v>0</v>
      </c>
      <c r="BF362" s="237">
        <f>IF(N362="snížená",J362,0)</f>
        <v>0</v>
      </c>
      <c r="BG362" s="237">
        <f>IF(N362="zákl. přenesená",J362,0)</f>
        <v>0</v>
      </c>
      <c r="BH362" s="237">
        <f>IF(N362="sníž. přenesená",J362,0)</f>
        <v>0</v>
      </c>
      <c r="BI362" s="237">
        <f>IF(N362="nulová",J362,0)</f>
        <v>0</v>
      </c>
      <c r="BJ362" s="4" t="s">
        <v>75</v>
      </c>
      <c r="BK362" s="237">
        <f>ROUND(I362*H362,2)</f>
        <v>0</v>
      </c>
      <c r="BL362" s="4" t="s">
        <v>292</v>
      </c>
      <c r="BM362" s="236" t="s">
        <v>2174</v>
      </c>
    </row>
    <row r="363" spans="2:65" s="1" customFormat="1">
      <c r="B363" s="14"/>
      <c r="D363" s="238" t="s">
        <v>277</v>
      </c>
      <c r="F363" s="239" t="s">
        <v>1917</v>
      </c>
      <c r="L363" s="14"/>
      <c r="M363" s="240"/>
      <c r="T363" s="142"/>
      <c r="AT363" s="4" t="s">
        <v>277</v>
      </c>
      <c r="AU363" s="4" t="s">
        <v>77</v>
      </c>
    </row>
    <row r="364" spans="2:65" s="1" customFormat="1" ht="16.5" customHeight="1">
      <c r="B364" s="14"/>
      <c r="C364" s="225" t="s">
        <v>744</v>
      </c>
      <c r="D364" s="225" t="s">
        <v>271</v>
      </c>
      <c r="E364" s="226" t="s">
        <v>1918</v>
      </c>
      <c r="F364" s="227" t="s">
        <v>1919</v>
      </c>
      <c r="G364" s="228" t="s">
        <v>379</v>
      </c>
      <c r="H364" s="229">
        <v>9.67</v>
      </c>
      <c r="I364" s="22"/>
      <c r="J364" s="231">
        <f>ROUND(I364*H364,2)</f>
        <v>0</v>
      </c>
      <c r="K364" s="227" t="s">
        <v>881</v>
      </c>
      <c r="L364" s="14"/>
      <c r="M364" s="232" t="s">
        <v>3</v>
      </c>
      <c r="N364" s="233" t="s">
        <v>39</v>
      </c>
      <c r="P364" s="234">
        <f>O364*H364</f>
        <v>0</v>
      </c>
      <c r="Q364" s="234">
        <v>2.4899999999999998E-4</v>
      </c>
      <c r="R364" s="234">
        <f>Q364*H364</f>
        <v>2.4078299999999997E-3</v>
      </c>
      <c r="S364" s="234">
        <v>0</v>
      </c>
      <c r="T364" s="235">
        <f>S364*H364</f>
        <v>0</v>
      </c>
      <c r="AR364" s="236" t="s">
        <v>292</v>
      </c>
      <c r="AT364" s="236" t="s">
        <v>271</v>
      </c>
      <c r="AU364" s="236" t="s">
        <v>77</v>
      </c>
      <c r="AY364" s="4" t="s">
        <v>268</v>
      </c>
      <c r="BE364" s="237">
        <f>IF(N364="základní",J364,0)</f>
        <v>0</v>
      </c>
      <c r="BF364" s="237">
        <f>IF(N364="snížená",J364,0)</f>
        <v>0</v>
      </c>
      <c r="BG364" s="237">
        <f>IF(N364="zákl. přenesená",J364,0)</f>
        <v>0</v>
      </c>
      <c r="BH364" s="237">
        <f>IF(N364="sníž. přenesená",J364,0)</f>
        <v>0</v>
      </c>
      <c r="BI364" s="237">
        <f>IF(N364="nulová",J364,0)</f>
        <v>0</v>
      </c>
      <c r="BJ364" s="4" t="s">
        <v>75</v>
      </c>
      <c r="BK364" s="237">
        <f>ROUND(I364*H364,2)</f>
        <v>0</v>
      </c>
      <c r="BL364" s="4" t="s">
        <v>292</v>
      </c>
      <c r="BM364" s="236" t="s">
        <v>2175</v>
      </c>
    </row>
    <row r="365" spans="2:65" s="1" customFormat="1">
      <c r="B365" s="14"/>
      <c r="D365" s="238" t="s">
        <v>277</v>
      </c>
      <c r="F365" s="239" t="s">
        <v>1921</v>
      </c>
      <c r="L365" s="14"/>
      <c r="M365" s="240"/>
      <c r="T365" s="142"/>
      <c r="AT365" s="4" t="s">
        <v>277</v>
      </c>
      <c r="AU365" s="4" t="s">
        <v>77</v>
      </c>
    </row>
    <row r="366" spans="2:65" s="1" customFormat="1" ht="24.2" customHeight="1">
      <c r="B366" s="14"/>
      <c r="C366" s="262" t="s">
        <v>750</v>
      </c>
      <c r="D366" s="262" t="s">
        <v>383</v>
      </c>
      <c r="E366" s="263" t="s">
        <v>1922</v>
      </c>
      <c r="F366" s="264" t="s">
        <v>1923</v>
      </c>
      <c r="G366" s="265" t="s">
        <v>379</v>
      </c>
      <c r="H366" s="266">
        <v>10.637</v>
      </c>
      <c r="I366" s="24"/>
      <c r="J366" s="268">
        <f>ROUND(I366*H366,2)</f>
        <v>0</v>
      </c>
      <c r="K366" s="264" t="s">
        <v>881</v>
      </c>
      <c r="L366" s="269"/>
      <c r="M366" s="270" t="s">
        <v>3</v>
      </c>
      <c r="N366" s="271" t="s">
        <v>39</v>
      </c>
      <c r="P366" s="234">
        <f>O366*H366</f>
        <v>0</v>
      </c>
      <c r="Q366" s="234">
        <v>1.98E-3</v>
      </c>
      <c r="R366" s="234">
        <f>Q366*H366</f>
        <v>2.1061260000000002E-2</v>
      </c>
      <c r="S366" s="234">
        <v>0</v>
      </c>
      <c r="T366" s="235">
        <f>S366*H366</f>
        <v>0</v>
      </c>
      <c r="AR366" s="236" t="s">
        <v>470</v>
      </c>
      <c r="AT366" s="236" t="s">
        <v>383</v>
      </c>
      <c r="AU366" s="236" t="s">
        <v>77</v>
      </c>
      <c r="AY366" s="4" t="s">
        <v>268</v>
      </c>
      <c r="BE366" s="237">
        <f>IF(N366="základní",J366,0)</f>
        <v>0</v>
      </c>
      <c r="BF366" s="237">
        <f>IF(N366="snížená",J366,0)</f>
        <v>0</v>
      </c>
      <c r="BG366" s="237">
        <f>IF(N366="zákl. přenesená",J366,0)</f>
        <v>0</v>
      </c>
      <c r="BH366" s="237">
        <f>IF(N366="sníž. přenesená",J366,0)</f>
        <v>0</v>
      </c>
      <c r="BI366" s="237">
        <f>IF(N366="nulová",J366,0)</f>
        <v>0</v>
      </c>
      <c r="BJ366" s="4" t="s">
        <v>75</v>
      </c>
      <c r="BK366" s="237">
        <f>ROUND(I366*H366,2)</f>
        <v>0</v>
      </c>
      <c r="BL366" s="4" t="s">
        <v>292</v>
      </c>
      <c r="BM366" s="236" t="s">
        <v>2176</v>
      </c>
    </row>
    <row r="367" spans="2:65" s="242" customFormat="1">
      <c r="B367" s="241"/>
      <c r="D367" s="243" t="s">
        <v>279</v>
      </c>
      <c r="F367" s="245" t="s">
        <v>2177</v>
      </c>
      <c r="H367" s="246">
        <v>10.637</v>
      </c>
      <c r="L367" s="241"/>
      <c r="M367" s="247"/>
      <c r="T367" s="248"/>
      <c r="AT367" s="244" t="s">
        <v>279</v>
      </c>
      <c r="AU367" s="244" t="s">
        <v>77</v>
      </c>
      <c r="AV367" s="242" t="s">
        <v>77</v>
      </c>
      <c r="AW367" s="242" t="s">
        <v>4</v>
      </c>
      <c r="AX367" s="242" t="s">
        <v>75</v>
      </c>
      <c r="AY367" s="244" t="s">
        <v>268</v>
      </c>
    </row>
    <row r="368" spans="2:65" s="1" customFormat="1" ht="55.5" customHeight="1">
      <c r="B368" s="14"/>
      <c r="C368" s="225" t="s">
        <v>757</v>
      </c>
      <c r="D368" s="225" t="s">
        <v>271</v>
      </c>
      <c r="E368" s="226" t="s">
        <v>676</v>
      </c>
      <c r="F368" s="227" t="s">
        <v>677</v>
      </c>
      <c r="G368" s="228" t="s">
        <v>353</v>
      </c>
      <c r="H368" s="229">
        <v>0.85099999999999998</v>
      </c>
      <c r="I368" s="22"/>
      <c r="J368" s="231">
        <f>ROUND(I368*H368,2)</f>
        <v>0</v>
      </c>
      <c r="K368" s="227" t="s">
        <v>274</v>
      </c>
      <c r="L368" s="14"/>
      <c r="M368" s="232" t="s">
        <v>3</v>
      </c>
      <c r="N368" s="233" t="s">
        <v>39</v>
      </c>
      <c r="P368" s="234">
        <f>O368*H368</f>
        <v>0</v>
      </c>
      <c r="Q368" s="234">
        <v>0</v>
      </c>
      <c r="R368" s="234">
        <f>Q368*H368</f>
        <v>0</v>
      </c>
      <c r="S368" s="234">
        <v>0</v>
      </c>
      <c r="T368" s="235">
        <f>S368*H368</f>
        <v>0</v>
      </c>
      <c r="AR368" s="236" t="s">
        <v>292</v>
      </c>
      <c r="AT368" s="236" t="s">
        <v>271</v>
      </c>
      <c r="AU368" s="236" t="s">
        <v>77</v>
      </c>
      <c r="AY368" s="4" t="s">
        <v>268</v>
      </c>
      <c r="BE368" s="237">
        <f>IF(N368="základní",J368,0)</f>
        <v>0</v>
      </c>
      <c r="BF368" s="237">
        <f>IF(N368="snížená",J368,0)</f>
        <v>0</v>
      </c>
      <c r="BG368" s="237">
        <f>IF(N368="zákl. přenesená",J368,0)</f>
        <v>0</v>
      </c>
      <c r="BH368" s="237">
        <f>IF(N368="sníž. přenesená",J368,0)</f>
        <v>0</v>
      </c>
      <c r="BI368" s="237">
        <f>IF(N368="nulová",J368,0)</f>
        <v>0</v>
      </c>
      <c r="BJ368" s="4" t="s">
        <v>75</v>
      </c>
      <c r="BK368" s="237">
        <f>ROUND(I368*H368,2)</f>
        <v>0</v>
      </c>
      <c r="BL368" s="4" t="s">
        <v>292</v>
      </c>
      <c r="BM368" s="236" t="s">
        <v>678</v>
      </c>
    </row>
    <row r="369" spans="2:65" s="1" customFormat="1">
      <c r="B369" s="14"/>
      <c r="D369" s="238" t="s">
        <v>277</v>
      </c>
      <c r="F369" s="239" t="s">
        <v>679</v>
      </c>
      <c r="L369" s="14"/>
      <c r="M369" s="240"/>
      <c r="T369" s="142"/>
      <c r="AT369" s="4" t="s">
        <v>277</v>
      </c>
      <c r="AU369" s="4" t="s">
        <v>77</v>
      </c>
    </row>
    <row r="370" spans="2:65" s="214" customFormat="1" ht="20.85" customHeight="1">
      <c r="B370" s="213"/>
      <c r="D370" s="215" t="s">
        <v>67</v>
      </c>
      <c r="E370" s="223" t="s">
        <v>680</v>
      </c>
      <c r="F370" s="223" t="s">
        <v>681</v>
      </c>
      <c r="J370" s="224">
        <f>BK370</f>
        <v>0</v>
      </c>
      <c r="L370" s="213"/>
      <c r="M370" s="218"/>
      <c r="P370" s="219">
        <f>SUM(P371:P388)</f>
        <v>0</v>
      </c>
      <c r="R370" s="219">
        <f>SUM(R371:R388)</f>
        <v>8.8142460000000006E-2</v>
      </c>
      <c r="T370" s="220">
        <f>SUM(T371:T388)</f>
        <v>0</v>
      </c>
      <c r="AR370" s="215" t="s">
        <v>77</v>
      </c>
      <c r="AT370" s="221" t="s">
        <v>67</v>
      </c>
      <c r="AU370" s="221" t="s">
        <v>77</v>
      </c>
      <c r="AY370" s="215" t="s">
        <v>268</v>
      </c>
      <c r="BK370" s="222">
        <f>SUM(BK371:BK388)</f>
        <v>0</v>
      </c>
    </row>
    <row r="371" spans="2:65" s="1" customFormat="1" ht="24.2" customHeight="1">
      <c r="B371" s="14"/>
      <c r="C371" s="225" t="s">
        <v>763</v>
      </c>
      <c r="D371" s="225" t="s">
        <v>271</v>
      </c>
      <c r="E371" s="226" t="s">
        <v>683</v>
      </c>
      <c r="F371" s="227" t="s">
        <v>684</v>
      </c>
      <c r="G371" s="228" t="s">
        <v>184</v>
      </c>
      <c r="H371" s="229">
        <v>24.085000000000001</v>
      </c>
      <c r="I371" s="22"/>
      <c r="J371" s="231">
        <f>ROUND(I371*H371,2)</f>
        <v>0</v>
      </c>
      <c r="K371" s="227" t="s">
        <v>274</v>
      </c>
      <c r="L371" s="14"/>
      <c r="M371" s="232" t="s">
        <v>3</v>
      </c>
      <c r="N371" s="233" t="s">
        <v>39</v>
      </c>
      <c r="P371" s="234">
        <f>O371*H371</f>
        <v>0</v>
      </c>
      <c r="Q371" s="234">
        <v>0</v>
      </c>
      <c r="R371" s="234">
        <f>Q371*H371</f>
        <v>0</v>
      </c>
      <c r="S371" s="234">
        <v>0</v>
      </c>
      <c r="T371" s="235">
        <f>S371*H371</f>
        <v>0</v>
      </c>
      <c r="AR371" s="236" t="s">
        <v>292</v>
      </c>
      <c r="AT371" s="236" t="s">
        <v>271</v>
      </c>
      <c r="AU371" s="236" t="s">
        <v>186</v>
      </c>
      <c r="AY371" s="4" t="s">
        <v>268</v>
      </c>
      <c r="BE371" s="237">
        <f>IF(N371="základní",J371,0)</f>
        <v>0</v>
      </c>
      <c r="BF371" s="237">
        <f>IF(N371="snížená",J371,0)</f>
        <v>0</v>
      </c>
      <c r="BG371" s="237">
        <f>IF(N371="zákl. přenesená",J371,0)</f>
        <v>0</v>
      </c>
      <c r="BH371" s="237">
        <f>IF(N371="sníž. přenesená",J371,0)</f>
        <v>0</v>
      </c>
      <c r="BI371" s="237">
        <f>IF(N371="nulová",J371,0)</f>
        <v>0</v>
      </c>
      <c r="BJ371" s="4" t="s">
        <v>75</v>
      </c>
      <c r="BK371" s="237">
        <f>ROUND(I371*H371,2)</f>
        <v>0</v>
      </c>
      <c r="BL371" s="4" t="s">
        <v>292</v>
      </c>
      <c r="BM371" s="236" t="s">
        <v>685</v>
      </c>
    </row>
    <row r="372" spans="2:65" s="1" customFormat="1">
      <c r="B372" s="14"/>
      <c r="D372" s="238" t="s">
        <v>277</v>
      </c>
      <c r="F372" s="239" t="s">
        <v>686</v>
      </c>
      <c r="L372" s="14"/>
      <c r="M372" s="240"/>
      <c r="T372" s="142"/>
      <c r="AT372" s="4" t="s">
        <v>277</v>
      </c>
      <c r="AU372" s="4" t="s">
        <v>186</v>
      </c>
    </row>
    <row r="373" spans="2:65" s="242" customFormat="1">
      <c r="B373" s="241"/>
      <c r="D373" s="243" t="s">
        <v>279</v>
      </c>
      <c r="E373" s="244" t="s">
        <v>3</v>
      </c>
      <c r="F373" s="245" t="s">
        <v>182</v>
      </c>
      <c r="H373" s="246">
        <v>24.085000000000001</v>
      </c>
      <c r="L373" s="241"/>
      <c r="M373" s="247"/>
      <c r="T373" s="248"/>
      <c r="AT373" s="244" t="s">
        <v>279</v>
      </c>
      <c r="AU373" s="244" t="s">
        <v>186</v>
      </c>
      <c r="AV373" s="242" t="s">
        <v>77</v>
      </c>
      <c r="AW373" s="242" t="s">
        <v>30</v>
      </c>
      <c r="AX373" s="242" t="s">
        <v>75</v>
      </c>
      <c r="AY373" s="244" t="s">
        <v>268</v>
      </c>
    </row>
    <row r="374" spans="2:65" s="1" customFormat="1" ht="24.2" customHeight="1">
      <c r="B374" s="14"/>
      <c r="C374" s="225" t="s">
        <v>768</v>
      </c>
      <c r="D374" s="225" t="s">
        <v>271</v>
      </c>
      <c r="E374" s="226" t="s">
        <v>688</v>
      </c>
      <c r="F374" s="227" t="s">
        <v>689</v>
      </c>
      <c r="G374" s="228" t="s">
        <v>184</v>
      </c>
      <c r="H374" s="229">
        <v>5.5890000000000004</v>
      </c>
      <c r="I374" s="22"/>
      <c r="J374" s="231">
        <f>ROUND(I374*H374,2)</f>
        <v>0</v>
      </c>
      <c r="K374" s="227" t="s">
        <v>274</v>
      </c>
      <c r="L374" s="14"/>
      <c r="M374" s="232" t="s">
        <v>3</v>
      </c>
      <c r="N374" s="233" t="s">
        <v>39</v>
      </c>
      <c r="P374" s="234">
        <f>O374*H374</f>
        <v>0</v>
      </c>
      <c r="Q374" s="234">
        <v>0</v>
      </c>
      <c r="R374" s="234">
        <f>Q374*H374</f>
        <v>0</v>
      </c>
      <c r="S374" s="234">
        <v>0</v>
      </c>
      <c r="T374" s="235">
        <f>S374*H374</f>
        <v>0</v>
      </c>
      <c r="AR374" s="236" t="s">
        <v>292</v>
      </c>
      <c r="AT374" s="236" t="s">
        <v>271</v>
      </c>
      <c r="AU374" s="236" t="s">
        <v>186</v>
      </c>
      <c r="AY374" s="4" t="s">
        <v>268</v>
      </c>
      <c r="BE374" s="237">
        <f>IF(N374="základní",J374,0)</f>
        <v>0</v>
      </c>
      <c r="BF374" s="237">
        <f>IF(N374="snížená",J374,0)</f>
        <v>0</v>
      </c>
      <c r="BG374" s="237">
        <f>IF(N374="zákl. přenesená",J374,0)</f>
        <v>0</v>
      </c>
      <c r="BH374" s="237">
        <f>IF(N374="sníž. přenesená",J374,0)</f>
        <v>0</v>
      </c>
      <c r="BI374" s="237">
        <f>IF(N374="nulová",J374,0)</f>
        <v>0</v>
      </c>
      <c r="BJ374" s="4" t="s">
        <v>75</v>
      </c>
      <c r="BK374" s="237">
        <f>ROUND(I374*H374,2)</f>
        <v>0</v>
      </c>
      <c r="BL374" s="4" t="s">
        <v>292</v>
      </c>
      <c r="BM374" s="236" t="s">
        <v>690</v>
      </c>
    </row>
    <row r="375" spans="2:65" s="1" customFormat="1">
      <c r="B375" s="14"/>
      <c r="D375" s="238" t="s">
        <v>277</v>
      </c>
      <c r="F375" s="239" t="s">
        <v>691</v>
      </c>
      <c r="L375" s="14"/>
      <c r="M375" s="240"/>
      <c r="T375" s="142"/>
      <c r="AT375" s="4" t="s">
        <v>277</v>
      </c>
      <c r="AU375" s="4" t="s">
        <v>186</v>
      </c>
    </row>
    <row r="376" spans="2:65" s="242" customFormat="1">
      <c r="B376" s="241"/>
      <c r="D376" s="243" t="s">
        <v>279</v>
      </c>
      <c r="E376" s="244" t="s">
        <v>3</v>
      </c>
      <c r="F376" s="245" t="s">
        <v>2178</v>
      </c>
      <c r="H376" s="246">
        <v>5.5890000000000004</v>
      </c>
      <c r="L376" s="241"/>
      <c r="M376" s="247"/>
      <c r="T376" s="248"/>
      <c r="AT376" s="244" t="s">
        <v>279</v>
      </c>
      <c r="AU376" s="244" t="s">
        <v>186</v>
      </c>
      <c r="AV376" s="242" t="s">
        <v>77</v>
      </c>
      <c r="AW376" s="242" t="s">
        <v>30</v>
      </c>
      <c r="AX376" s="242" t="s">
        <v>68</v>
      </c>
      <c r="AY376" s="244" t="s">
        <v>268</v>
      </c>
    </row>
    <row r="377" spans="2:65" s="250" customFormat="1">
      <c r="B377" s="249"/>
      <c r="D377" s="243" t="s">
        <v>279</v>
      </c>
      <c r="E377" s="251" t="s">
        <v>3</v>
      </c>
      <c r="F377" s="252" t="s">
        <v>298</v>
      </c>
      <c r="H377" s="253">
        <v>5.5890000000000004</v>
      </c>
      <c r="L377" s="249"/>
      <c r="M377" s="254"/>
      <c r="T377" s="255"/>
      <c r="AT377" s="251" t="s">
        <v>279</v>
      </c>
      <c r="AU377" s="251" t="s">
        <v>186</v>
      </c>
      <c r="AV377" s="250" t="s">
        <v>275</v>
      </c>
      <c r="AW377" s="250" t="s">
        <v>30</v>
      </c>
      <c r="AX377" s="250" t="s">
        <v>75</v>
      </c>
      <c r="AY377" s="251" t="s">
        <v>268</v>
      </c>
    </row>
    <row r="378" spans="2:65" s="1" customFormat="1" ht="24.2" customHeight="1">
      <c r="B378" s="14"/>
      <c r="C378" s="262" t="s">
        <v>773</v>
      </c>
      <c r="D378" s="262" t="s">
        <v>383</v>
      </c>
      <c r="E378" s="263" t="s">
        <v>694</v>
      </c>
      <c r="F378" s="264" t="s">
        <v>695</v>
      </c>
      <c r="G378" s="265" t="s">
        <v>696</v>
      </c>
      <c r="H378" s="266">
        <v>44.511000000000003</v>
      </c>
      <c r="I378" s="24"/>
      <c r="J378" s="268">
        <f>ROUND(I378*H378,2)</f>
        <v>0</v>
      </c>
      <c r="K378" s="264" t="s">
        <v>274</v>
      </c>
      <c r="L378" s="269"/>
      <c r="M378" s="270" t="s">
        <v>3</v>
      </c>
      <c r="N378" s="271" t="s">
        <v>39</v>
      </c>
      <c r="P378" s="234">
        <f>O378*H378</f>
        <v>0</v>
      </c>
      <c r="Q378" s="234">
        <v>1E-3</v>
      </c>
      <c r="R378" s="234">
        <f>Q378*H378</f>
        <v>4.4511000000000002E-2</v>
      </c>
      <c r="S378" s="234">
        <v>0</v>
      </c>
      <c r="T378" s="235">
        <f>S378*H378</f>
        <v>0</v>
      </c>
      <c r="AR378" s="236" t="s">
        <v>470</v>
      </c>
      <c r="AT378" s="236" t="s">
        <v>383</v>
      </c>
      <c r="AU378" s="236" t="s">
        <v>186</v>
      </c>
      <c r="AY378" s="4" t="s">
        <v>268</v>
      </c>
      <c r="BE378" s="237">
        <f>IF(N378="základní",J378,0)</f>
        <v>0</v>
      </c>
      <c r="BF378" s="237">
        <f>IF(N378="snížená",J378,0)</f>
        <v>0</v>
      </c>
      <c r="BG378" s="237">
        <f>IF(N378="zákl. přenesená",J378,0)</f>
        <v>0</v>
      </c>
      <c r="BH378" s="237">
        <f>IF(N378="sníž. přenesená",J378,0)</f>
        <v>0</v>
      </c>
      <c r="BI378" s="237">
        <f>IF(N378="nulová",J378,0)</f>
        <v>0</v>
      </c>
      <c r="BJ378" s="4" t="s">
        <v>75</v>
      </c>
      <c r="BK378" s="237">
        <f>ROUND(I378*H378,2)</f>
        <v>0</v>
      </c>
      <c r="BL378" s="4" t="s">
        <v>292</v>
      </c>
      <c r="BM378" s="236" t="s">
        <v>697</v>
      </c>
    </row>
    <row r="379" spans="2:65" s="1" customFormat="1" ht="19.5">
      <c r="B379" s="14"/>
      <c r="D379" s="243" t="s">
        <v>698</v>
      </c>
      <c r="F379" s="281" t="s">
        <v>699</v>
      </c>
      <c r="L379" s="14"/>
      <c r="M379" s="240"/>
      <c r="T379" s="142"/>
      <c r="AT379" s="4" t="s">
        <v>698</v>
      </c>
      <c r="AU379" s="4" t="s">
        <v>186</v>
      </c>
    </row>
    <row r="380" spans="2:65" s="242" customFormat="1">
      <c r="B380" s="241"/>
      <c r="D380" s="243" t="s">
        <v>279</v>
      </c>
      <c r="F380" s="245" t="s">
        <v>2179</v>
      </c>
      <c r="H380" s="246">
        <v>44.511000000000003</v>
      </c>
      <c r="L380" s="241"/>
      <c r="M380" s="247"/>
      <c r="T380" s="248"/>
      <c r="AT380" s="244" t="s">
        <v>279</v>
      </c>
      <c r="AU380" s="244" t="s">
        <v>186</v>
      </c>
      <c r="AV380" s="242" t="s">
        <v>77</v>
      </c>
      <c r="AW380" s="242" t="s">
        <v>4</v>
      </c>
      <c r="AX380" s="242" t="s">
        <v>75</v>
      </c>
      <c r="AY380" s="244" t="s">
        <v>268</v>
      </c>
    </row>
    <row r="381" spans="2:65" s="1" customFormat="1" ht="24.2" customHeight="1">
      <c r="B381" s="14"/>
      <c r="C381" s="225" t="s">
        <v>777</v>
      </c>
      <c r="D381" s="225" t="s">
        <v>271</v>
      </c>
      <c r="E381" s="226" t="s">
        <v>702</v>
      </c>
      <c r="F381" s="227" t="s">
        <v>703</v>
      </c>
      <c r="G381" s="228" t="s">
        <v>379</v>
      </c>
      <c r="H381" s="229">
        <v>37.26</v>
      </c>
      <c r="I381" s="22"/>
      <c r="J381" s="231">
        <f>ROUND(I381*H381,2)</f>
        <v>0</v>
      </c>
      <c r="K381" s="227" t="s">
        <v>274</v>
      </c>
      <c r="L381" s="14"/>
      <c r="M381" s="232" t="s">
        <v>3</v>
      </c>
      <c r="N381" s="233" t="s">
        <v>39</v>
      </c>
      <c r="P381" s="234">
        <f>O381*H381</f>
        <v>0</v>
      </c>
      <c r="Q381" s="234">
        <v>1.7000000000000001E-4</v>
      </c>
      <c r="R381" s="234">
        <f>Q381*H381</f>
        <v>6.3341999999999999E-3</v>
      </c>
      <c r="S381" s="234">
        <v>0</v>
      </c>
      <c r="T381" s="235">
        <f>S381*H381</f>
        <v>0</v>
      </c>
      <c r="AR381" s="236" t="s">
        <v>292</v>
      </c>
      <c r="AT381" s="236" t="s">
        <v>271</v>
      </c>
      <c r="AU381" s="236" t="s">
        <v>186</v>
      </c>
      <c r="AY381" s="4" t="s">
        <v>268</v>
      </c>
      <c r="BE381" s="237">
        <f>IF(N381="základní",J381,0)</f>
        <v>0</v>
      </c>
      <c r="BF381" s="237">
        <f>IF(N381="snížená",J381,0)</f>
        <v>0</v>
      </c>
      <c r="BG381" s="237">
        <f>IF(N381="zákl. přenesená",J381,0)</f>
        <v>0</v>
      </c>
      <c r="BH381" s="237">
        <f>IF(N381="sníž. přenesená",J381,0)</f>
        <v>0</v>
      </c>
      <c r="BI381" s="237">
        <f>IF(N381="nulová",J381,0)</f>
        <v>0</v>
      </c>
      <c r="BJ381" s="4" t="s">
        <v>75</v>
      </c>
      <c r="BK381" s="237">
        <f>ROUND(I381*H381,2)</f>
        <v>0</v>
      </c>
      <c r="BL381" s="4" t="s">
        <v>292</v>
      </c>
      <c r="BM381" s="236" t="s">
        <v>704</v>
      </c>
    </row>
    <row r="382" spans="2:65" s="1" customFormat="1">
      <c r="B382" s="14"/>
      <c r="D382" s="238" t="s">
        <v>277</v>
      </c>
      <c r="F382" s="239" t="s">
        <v>705</v>
      </c>
      <c r="L382" s="14"/>
      <c r="M382" s="240"/>
      <c r="T382" s="142"/>
      <c r="AT382" s="4" t="s">
        <v>277</v>
      </c>
      <c r="AU382" s="4" t="s">
        <v>186</v>
      </c>
    </row>
    <row r="383" spans="2:65" s="257" customFormat="1">
      <c r="B383" s="256"/>
      <c r="D383" s="243" t="s">
        <v>279</v>
      </c>
      <c r="E383" s="258" t="s">
        <v>3</v>
      </c>
      <c r="F383" s="259" t="s">
        <v>706</v>
      </c>
      <c r="H383" s="258" t="s">
        <v>3</v>
      </c>
      <c r="L383" s="256"/>
      <c r="M383" s="260"/>
      <c r="T383" s="261"/>
      <c r="AT383" s="258" t="s">
        <v>279</v>
      </c>
      <c r="AU383" s="258" t="s">
        <v>186</v>
      </c>
      <c r="AV383" s="257" t="s">
        <v>75</v>
      </c>
      <c r="AW383" s="257" t="s">
        <v>30</v>
      </c>
      <c r="AX383" s="257" t="s">
        <v>68</v>
      </c>
      <c r="AY383" s="258" t="s">
        <v>268</v>
      </c>
    </row>
    <row r="384" spans="2:65" s="242" customFormat="1">
      <c r="B384" s="241"/>
      <c r="D384" s="243" t="s">
        <v>279</v>
      </c>
      <c r="E384" s="244" t="s">
        <v>3</v>
      </c>
      <c r="F384" s="245" t="s">
        <v>2180</v>
      </c>
      <c r="H384" s="246">
        <v>37.26</v>
      </c>
      <c r="L384" s="241"/>
      <c r="M384" s="247"/>
      <c r="T384" s="248"/>
      <c r="AT384" s="244" t="s">
        <v>279</v>
      </c>
      <c r="AU384" s="244" t="s">
        <v>186</v>
      </c>
      <c r="AV384" s="242" t="s">
        <v>77</v>
      </c>
      <c r="AW384" s="242" t="s">
        <v>30</v>
      </c>
      <c r="AX384" s="242" t="s">
        <v>68</v>
      </c>
      <c r="AY384" s="244" t="s">
        <v>268</v>
      </c>
    </row>
    <row r="385" spans="2:65" s="250" customFormat="1">
      <c r="B385" s="249"/>
      <c r="D385" s="243" t="s">
        <v>279</v>
      </c>
      <c r="E385" s="251" t="s">
        <v>3</v>
      </c>
      <c r="F385" s="252" t="s">
        <v>298</v>
      </c>
      <c r="H385" s="253">
        <v>37.26</v>
      </c>
      <c r="L385" s="249"/>
      <c r="M385" s="254"/>
      <c r="T385" s="255"/>
      <c r="AT385" s="251" t="s">
        <v>279</v>
      </c>
      <c r="AU385" s="251" t="s">
        <v>186</v>
      </c>
      <c r="AV385" s="250" t="s">
        <v>275</v>
      </c>
      <c r="AW385" s="250" t="s">
        <v>30</v>
      </c>
      <c r="AX385" s="250" t="s">
        <v>75</v>
      </c>
      <c r="AY385" s="251" t="s">
        <v>268</v>
      </c>
    </row>
    <row r="386" spans="2:65" s="1" customFormat="1" ht="16.5" customHeight="1">
      <c r="B386" s="14"/>
      <c r="C386" s="262" t="s">
        <v>781</v>
      </c>
      <c r="D386" s="262" t="s">
        <v>383</v>
      </c>
      <c r="E386" s="263" t="s">
        <v>708</v>
      </c>
      <c r="F386" s="264" t="s">
        <v>709</v>
      </c>
      <c r="G386" s="265" t="s">
        <v>379</v>
      </c>
      <c r="H386" s="266">
        <v>40.985999999999997</v>
      </c>
      <c r="I386" s="24"/>
      <c r="J386" s="268">
        <f>ROUND(I386*H386,2)</f>
        <v>0</v>
      </c>
      <c r="K386" s="264" t="s">
        <v>274</v>
      </c>
      <c r="L386" s="269"/>
      <c r="M386" s="270" t="s">
        <v>3</v>
      </c>
      <c r="N386" s="271" t="s">
        <v>39</v>
      </c>
      <c r="P386" s="234">
        <f>O386*H386</f>
        <v>0</v>
      </c>
      <c r="Q386" s="234">
        <v>9.1E-4</v>
      </c>
      <c r="R386" s="234">
        <f>Q386*H386</f>
        <v>3.7297259999999999E-2</v>
      </c>
      <c r="S386" s="234">
        <v>0</v>
      </c>
      <c r="T386" s="235">
        <f>S386*H386</f>
        <v>0</v>
      </c>
      <c r="AR386" s="236" t="s">
        <v>470</v>
      </c>
      <c r="AT386" s="236" t="s">
        <v>383</v>
      </c>
      <c r="AU386" s="236" t="s">
        <v>186</v>
      </c>
      <c r="AY386" s="4" t="s">
        <v>268</v>
      </c>
      <c r="BE386" s="237">
        <f>IF(N386="základní",J386,0)</f>
        <v>0</v>
      </c>
      <c r="BF386" s="237">
        <f>IF(N386="snížená",J386,0)</f>
        <v>0</v>
      </c>
      <c r="BG386" s="237">
        <f>IF(N386="zákl. přenesená",J386,0)</f>
        <v>0</v>
      </c>
      <c r="BH386" s="237">
        <f>IF(N386="sníž. přenesená",J386,0)</f>
        <v>0</v>
      </c>
      <c r="BI386" s="237">
        <f>IF(N386="nulová",J386,0)</f>
        <v>0</v>
      </c>
      <c r="BJ386" s="4" t="s">
        <v>75</v>
      </c>
      <c r="BK386" s="237">
        <f>ROUND(I386*H386,2)</f>
        <v>0</v>
      </c>
      <c r="BL386" s="4" t="s">
        <v>292</v>
      </c>
      <c r="BM386" s="236" t="s">
        <v>710</v>
      </c>
    </row>
    <row r="387" spans="2:65" s="1" customFormat="1" ht="19.5">
      <c r="B387" s="14"/>
      <c r="D387" s="243" t="s">
        <v>698</v>
      </c>
      <c r="F387" s="281" t="s">
        <v>711</v>
      </c>
      <c r="L387" s="14"/>
      <c r="M387" s="240"/>
      <c r="T387" s="142"/>
      <c r="AT387" s="4" t="s">
        <v>698</v>
      </c>
      <c r="AU387" s="4" t="s">
        <v>186</v>
      </c>
    </row>
    <row r="388" spans="2:65" s="242" customFormat="1">
      <c r="B388" s="241"/>
      <c r="D388" s="243" t="s">
        <v>279</v>
      </c>
      <c r="F388" s="245" t="s">
        <v>2181</v>
      </c>
      <c r="H388" s="246">
        <v>40.985999999999997</v>
      </c>
      <c r="L388" s="241"/>
      <c r="M388" s="247"/>
      <c r="T388" s="248"/>
      <c r="AT388" s="244" t="s">
        <v>279</v>
      </c>
      <c r="AU388" s="244" t="s">
        <v>186</v>
      </c>
      <c r="AV388" s="242" t="s">
        <v>77</v>
      </c>
      <c r="AW388" s="242" t="s">
        <v>4</v>
      </c>
      <c r="AX388" s="242" t="s">
        <v>75</v>
      </c>
      <c r="AY388" s="244" t="s">
        <v>268</v>
      </c>
    </row>
    <row r="389" spans="2:65" s="214" customFormat="1" ht="22.9" customHeight="1">
      <c r="B389" s="213"/>
      <c r="D389" s="215" t="s">
        <v>67</v>
      </c>
      <c r="E389" s="223" t="s">
        <v>713</v>
      </c>
      <c r="F389" s="223" t="s">
        <v>714</v>
      </c>
      <c r="J389" s="224">
        <f>BK389</f>
        <v>0</v>
      </c>
      <c r="L389" s="213"/>
      <c r="M389" s="218"/>
      <c r="P389" s="219">
        <f>SUM(P390:P434)</f>
        <v>0</v>
      </c>
      <c r="R389" s="219">
        <f>SUM(R390:R434)</f>
        <v>1.5804486500000001</v>
      </c>
      <c r="T389" s="220">
        <f>SUM(T390:T434)</f>
        <v>0</v>
      </c>
      <c r="AR389" s="215" t="s">
        <v>77</v>
      </c>
      <c r="AT389" s="221" t="s">
        <v>67</v>
      </c>
      <c r="AU389" s="221" t="s">
        <v>75</v>
      </c>
      <c r="AY389" s="215" t="s">
        <v>268</v>
      </c>
      <c r="BK389" s="222">
        <f>SUM(BK390:BK434)</f>
        <v>0</v>
      </c>
    </row>
    <row r="390" spans="2:65" s="1" customFormat="1" ht="24.2" customHeight="1">
      <c r="B390" s="14"/>
      <c r="C390" s="225" t="s">
        <v>784</v>
      </c>
      <c r="D390" s="225" t="s">
        <v>271</v>
      </c>
      <c r="E390" s="226" t="s">
        <v>716</v>
      </c>
      <c r="F390" s="227" t="s">
        <v>717</v>
      </c>
      <c r="G390" s="228" t="s">
        <v>184</v>
      </c>
      <c r="H390" s="229">
        <v>69.311000000000007</v>
      </c>
      <c r="I390" s="22"/>
      <c r="J390" s="231">
        <f>ROUND(I390*H390,2)</f>
        <v>0</v>
      </c>
      <c r="K390" s="227" t="s">
        <v>274</v>
      </c>
      <c r="L390" s="14"/>
      <c r="M390" s="232" t="s">
        <v>3</v>
      </c>
      <c r="N390" s="233" t="s">
        <v>39</v>
      </c>
      <c r="P390" s="234">
        <f>O390*H390</f>
        <v>0</v>
      </c>
      <c r="Q390" s="234">
        <v>2.9999999999999997E-4</v>
      </c>
      <c r="R390" s="234">
        <f>Q390*H390</f>
        <v>2.0793300000000001E-2</v>
      </c>
      <c r="S390" s="234">
        <v>0</v>
      </c>
      <c r="T390" s="235">
        <f>S390*H390</f>
        <v>0</v>
      </c>
      <c r="AR390" s="236" t="s">
        <v>292</v>
      </c>
      <c r="AT390" s="236" t="s">
        <v>271</v>
      </c>
      <c r="AU390" s="236" t="s">
        <v>77</v>
      </c>
      <c r="AY390" s="4" t="s">
        <v>268</v>
      </c>
      <c r="BE390" s="237">
        <f>IF(N390="základní",J390,0)</f>
        <v>0</v>
      </c>
      <c r="BF390" s="237">
        <f>IF(N390="snížená",J390,0)</f>
        <v>0</v>
      </c>
      <c r="BG390" s="237">
        <f>IF(N390="zákl. přenesená",J390,0)</f>
        <v>0</v>
      </c>
      <c r="BH390" s="237">
        <f>IF(N390="sníž. přenesená",J390,0)</f>
        <v>0</v>
      </c>
      <c r="BI390" s="237">
        <f>IF(N390="nulová",J390,0)</f>
        <v>0</v>
      </c>
      <c r="BJ390" s="4" t="s">
        <v>75</v>
      </c>
      <c r="BK390" s="237">
        <f>ROUND(I390*H390,2)</f>
        <v>0</v>
      </c>
      <c r="BL390" s="4" t="s">
        <v>292</v>
      </c>
      <c r="BM390" s="236" t="s">
        <v>718</v>
      </c>
    </row>
    <row r="391" spans="2:65" s="1" customFormat="1">
      <c r="B391" s="14"/>
      <c r="D391" s="238" t="s">
        <v>277</v>
      </c>
      <c r="F391" s="239" t="s">
        <v>719</v>
      </c>
      <c r="L391" s="14"/>
      <c r="M391" s="240"/>
      <c r="T391" s="142"/>
      <c r="AT391" s="4" t="s">
        <v>277</v>
      </c>
      <c r="AU391" s="4" t="s">
        <v>77</v>
      </c>
    </row>
    <row r="392" spans="2:65" s="242" customFormat="1">
      <c r="B392" s="241"/>
      <c r="D392" s="243" t="s">
        <v>279</v>
      </c>
      <c r="E392" s="244" t="s">
        <v>3</v>
      </c>
      <c r="F392" s="245" t="s">
        <v>200</v>
      </c>
      <c r="H392" s="246">
        <v>69.311000000000007</v>
      </c>
      <c r="L392" s="241"/>
      <c r="M392" s="247"/>
      <c r="T392" s="248"/>
      <c r="AT392" s="244" t="s">
        <v>279</v>
      </c>
      <c r="AU392" s="244" t="s">
        <v>77</v>
      </c>
      <c r="AV392" s="242" t="s">
        <v>77</v>
      </c>
      <c r="AW392" s="242" t="s">
        <v>30</v>
      </c>
      <c r="AX392" s="242" t="s">
        <v>75</v>
      </c>
      <c r="AY392" s="244" t="s">
        <v>268</v>
      </c>
    </row>
    <row r="393" spans="2:65" s="1" customFormat="1" ht="37.9" customHeight="1">
      <c r="B393" s="14"/>
      <c r="C393" s="225" t="s">
        <v>791</v>
      </c>
      <c r="D393" s="225" t="s">
        <v>271</v>
      </c>
      <c r="E393" s="226" t="s">
        <v>721</v>
      </c>
      <c r="F393" s="227" t="s">
        <v>722</v>
      </c>
      <c r="G393" s="228" t="s">
        <v>184</v>
      </c>
      <c r="H393" s="229">
        <v>69.311000000000007</v>
      </c>
      <c r="I393" s="22"/>
      <c r="J393" s="231">
        <f>ROUND(I393*H393,2)</f>
        <v>0</v>
      </c>
      <c r="K393" s="227" t="s">
        <v>274</v>
      </c>
      <c r="L393" s="14"/>
      <c r="M393" s="232" t="s">
        <v>3</v>
      </c>
      <c r="N393" s="233" t="s">
        <v>39</v>
      </c>
      <c r="P393" s="234">
        <f>O393*H393</f>
        <v>0</v>
      </c>
      <c r="Q393" s="234">
        <v>5.5799999999999999E-3</v>
      </c>
      <c r="R393" s="234">
        <f>Q393*H393</f>
        <v>0.38675538000000004</v>
      </c>
      <c r="S393" s="234">
        <v>0</v>
      </c>
      <c r="T393" s="235">
        <f>S393*H393</f>
        <v>0</v>
      </c>
      <c r="AR393" s="236" t="s">
        <v>292</v>
      </c>
      <c r="AT393" s="236" t="s">
        <v>271</v>
      </c>
      <c r="AU393" s="236" t="s">
        <v>77</v>
      </c>
      <c r="AY393" s="4" t="s">
        <v>268</v>
      </c>
      <c r="BE393" s="237">
        <f>IF(N393="základní",J393,0)</f>
        <v>0</v>
      </c>
      <c r="BF393" s="237">
        <f>IF(N393="snížená",J393,0)</f>
        <v>0</v>
      </c>
      <c r="BG393" s="237">
        <f>IF(N393="zákl. přenesená",J393,0)</f>
        <v>0</v>
      </c>
      <c r="BH393" s="237">
        <f>IF(N393="sníž. přenesená",J393,0)</f>
        <v>0</v>
      </c>
      <c r="BI393" s="237">
        <f>IF(N393="nulová",J393,0)</f>
        <v>0</v>
      </c>
      <c r="BJ393" s="4" t="s">
        <v>75</v>
      </c>
      <c r="BK393" s="237">
        <f>ROUND(I393*H393,2)</f>
        <v>0</v>
      </c>
      <c r="BL393" s="4" t="s">
        <v>292</v>
      </c>
      <c r="BM393" s="236" t="s">
        <v>723</v>
      </c>
    </row>
    <row r="394" spans="2:65" s="1" customFormat="1">
      <c r="B394" s="14"/>
      <c r="D394" s="238" t="s">
        <v>277</v>
      </c>
      <c r="F394" s="239" t="s">
        <v>724</v>
      </c>
      <c r="L394" s="14"/>
      <c r="M394" s="240"/>
      <c r="T394" s="142"/>
      <c r="AT394" s="4" t="s">
        <v>277</v>
      </c>
      <c r="AU394" s="4" t="s">
        <v>77</v>
      </c>
    </row>
    <row r="395" spans="2:65" s="1" customFormat="1" ht="33" customHeight="1">
      <c r="B395" s="14"/>
      <c r="C395" s="262" t="s">
        <v>798</v>
      </c>
      <c r="D395" s="262" t="s">
        <v>383</v>
      </c>
      <c r="E395" s="263" t="s">
        <v>726</v>
      </c>
      <c r="F395" s="264" t="s">
        <v>727</v>
      </c>
      <c r="G395" s="265" t="s">
        <v>184</v>
      </c>
      <c r="H395" s="266">
        <v>76.242000000000004</v>
      </c>
      <c r="I395" s="24"/>
      <c r="J395" s="268">
        <f>ROUND(I395*H395,2)</f>
        <v>0</v>
      </c>
      <c r="K395" s="264" t="s">
        <v>274</v>
      </c>
      <c r="L395" s="269"/>
      <c r="M395" s="270" t="s">
        <v>3</v>
      </c>
      <c r="N395" s="271" t="s">
        <v>39</v>
      </c>
      <c r="P395" s="234">
        <f>O395*H395</f>
        <v>0</v>
      </c>
      <c r="Q395" s="234">
        <v>1.4290000000000001E-2</v>
      </c>
      <c r="R395" s="234">
        <f>Q395*H395</f>
        <v>1.0894981800000001</v>
      </c>
      <c r="S395" s="234">
        <v>0</v>
      </c>
      <c r="T395" s="235">
        <f>S395*H395</f>
        <v>0</v>
      </c>
      <c r="AR395" s="236" t="s">
        <v>470</v>
      </c>
      <c r="AT395" s="236" t="s">
        <v>383</v>
      </c>
      <c r="AU395" s="236" t="s">
        <v>77</v>
      </c>
      <c r="AY395" s="4" t="s">
        <v>268</v>
      </c>
      <c r="BE395" s="237">
        <f>IF(N395="základní",J395,0)</f>
        <v>0</v>
      </c>
      <c r="BF395" s="237">
        <f>IF(N395="snížená",J395,0)</f>
        <v>0</v>
      </c>
      <c r="BG395" s="237">
        <f>IF(N395="zákl. přenesená",J395,0)</f>
        <v>0</v>
      </c>
      <c r="BH395" s="237">
        <f>IF(N395="sníž. přenesená",J395,0)</f>
        <v>0</v>
      </c>
      <c r="BI395" s="237">
        <f>IF(N395="nulová",J395,0)</f>
        <v>0</v>
      </c>
      <c r="BJ395" s="4" t="s">
        <v>75</v>
      </c>
      <c r="BK395" s="237">
        <f>ROUND(I395*H395,2)</f>
        <v>0</v>
      </c>
      <c r="BL395" s="4" t="s">
        <v>292</v>
      </c>
      <c r="BM395" s="236" t="s">
        <v>728</v>
      </c>
    </row>
    <row r="396" spans="2:65" s="242" customFormat="1">
      <c r="B396" s="241"/>
      <c r="D396" s="243" t="s">
        <v>279</v>
      </c>
      <c r="F396" s="245" t="s">
        <v>2182</v>
      </c>
      <c r="H396" s="246">
        <v>76.242000000000004</v>
      </c>
      <c r="L396" s="241"/>
      <c r="M396" s="247"/>
      <c r="T396" s="248"/>
      <c r="AT396" s="244" t="s">
        <v>279</v>
      </c>
      <c r="AU396" s="244" t="s">
        <v>77</v>
      </c>
      <c r="AV396" s="242" t="s">
        <v>77</v>
      </c>
      <c r="AW396" s="242" t="s">
        <v>4</v>
      </c>
      <c r="AX396" s="242" t="s">
        <v>75</v>
      </c>
      <c r="AY396" s="244" t="s">
        <v>268</v>
      </c>
    </row>
    <row r="397" spans="2:65" s="1" customFormat="1" ht="33" customHeight="1">
      <c r="B397" s="14"/>
      <c r="C397" s="225" t="s">
        <v>493</v>
      </c>
      <c r="D397" s="225" t="s">
        <v>271</v>
      </c>
      <c r="E397" s="226" t="s">
        <v>731</v>
      </c>
      <c r="F397" s="227" t="s">
        <v>732</v>
      </c>
      <c r="G397" s="228" t="s">
        <v>379</v>
      </c>
      <c r="H397" s="229">
        <v>9.26</v>
      </c>
      <c r="I397" s="22"/>
      <c r="J397" s="231">
        <f>ROUND(I397*H397,2)</f>
        <v>0</v>
      </c>
      <c r="K397" s="227" t="s">
        <v>274</v>
      </c>
      <c r="L397" s="14"/>
      <c r="M397" s="232" t="s">
        <v>3</v>
      </c>
      <c r="N397" s="233" t="s">
        <v>39</v>
      </c>
      <c r="P397" s="234">
        <f>O397*H397</f>
        <v>0</v>
      </c>
      <c r="Q397" s="234">
        <v>2.0000000000000001E-4</v>
      </c>
      <c r="R397" s="234">
        <f>Q397*H397</f>
        <v>1.8520000000000001E-3</v>
      </c>
      <c r="S397" s="234">
        <v>0</v>
      </c>
      <c r="T397" s="235">
        <f>S397*H397</f>
        <v>0</v>
      </c>
      <c r="AR397" s="236" t="s">
        <v>292</v>
      </c>
      <c r="AT397" s="236" t="s">
        <v>271</v>
      </c>
      <c r="AU397" s="236" t="s">
        <v>77</v>
      </c>
      <c r="AY397" s="4" t="s">
        <v>268</v>
      </c>
      <c r="BE397" s="237">
        <f>IF(N397="základní",J397,0)</f>
        <v>0</v>
      </c>
      <c r="BF397" s="237">
        <f>IF(N397="snížená",J397,0)</f>
        <v>0</v>
      </c>
      <c r="BG397" s="237">
        <f>IF(N397="zákl. přenesená",J397,0)</f>
        <v>0</v>
      </c>
      <c r="BH397" s="237">
        <f>IF(N397="sníž. přenesená",J397,0)</f>
        <v>0</v>
      </c>
      <c r="BI397" s="237">
        <f>IF(N397="nulová",J397,0)</f>
        <v>0</v>
      </c>
      <c r="BJ397" s="4" t="s">
        <v>75</v>
      </c>
      <c r="BK397" s="237">
        <f>ROUND(I397*H397,2)</f>
        <v>0</v>
      </c>
      <c r="BL397" s="4" t="s">
        <v>292</v>
      </c>
      <c r="BM397" s="236" t="s">
        <v>733</v>
      </c>
    </row>
    <row r="398" spans="2:65" s="1" customFormat="1">
      <c r="B398" s="14"/>
      <c r="D398" s="238" t="s">
        <v>277</v>
      </c>
      <c r="F398" s="239" t="s">
        <v>734</v>
      </c>
      <c r="L398" s="14"/>
      <c r="M398" s="240"/>
      <c r="T398" s="142"/>
      <c r="AT398" s="4" t="s">
        <v>277</v>
      </c>
      <c r="AU398" s="4" t="s">
        <v>77</v>
      </c>
    </row>
    <row r="399" spans="2:65" s="257" customFormat="1">
      <c r="B399" s="256"/>
      <c r="D399" s="243" t="s">
        <v>279</v>
      </c>
      <c r="E399" s="258" t="s">
        <v>3</v>
      </c>
      <c r="F399" s="259" t="s">
        <v>735</v>
      </c>
      <c r="H399" s="258" t="s">
        <v>3</v>
      </c>
      <c r="L399" s="256"/>
      <c r="M399" s="260"/>
      <c r="T399" s="261"/>
      <c r="AT399" s="258" t="s">
        <v>279</v>
      </c>
      <c r="AU399" s="258" t="s">
        <v>77</v>
      </c>
      <c r="AV399" s="257" t="s">
        <v>75</v>
      </c>
      <c r="AW399" s="257" t="s">
        <v>30</v>
      </c>
      <c r="AX399" s="257" t="s">
        <v>68</v>
      </c>
      <c r="AY399" s="258" t="s">
        <v>268</v>
      </c>
    </row>
    <row r="400" spans="2:65" s="242" customFormat="1">
      <c r="B400" s="241"/>
      <c r="D400" s="243" t="s">
        <v>279</v>
      </c>
      <c r="E400" s="244" t="s">
        <v>3</v>
      </c>
      <c r="F400" s="245" t="s">
        <v>221</v>
      </c>
      <c r="H400" s="246">
        <v>7.01</v>
      </c>
      <c r="L400" s="241"/>
      <c r="M400" s="247"/>
      <c r="T400" s="248"/>
      <c r="AT400" s="244" t="s">
        <v>279</v>
      </c>
      <c r="AU400" s="244" t="s">
        <v>77</v>
      </c>
      <c r="AV400" s="242" t="s">
        <v>77</v>
      </c>
      <c r="AW400" s="242" t="s">
        <v>30</v>
      </c>
      <c r="AX400" s="242" t="s">
        <v>68</v>
      </c>
      <c r="AY400" s="244" t="s">
        <v>268</v>
      </c>
    </row>
    <row r="401" spans="2:65" s="257" customFormat="1">
      <c r="B401" s="256"/>
      <c r="D401" s="243" t="s">
        <v>279</v>
      </c>
      <c r="E401" s="258" t="s">
        <v>3</v>
      </c>
      <c r="F401" s="259" t="s">
        <v>736</v>
      </c>
      <c r="H401" s="258" t="s">
        <v>3</v>
      </c>
      <c r="L401" s="256"/>
      <c r="M401" s="260"/>
      <c r="T401" s="261"/>
      <c r="AT401" s="258" t="s">
        <v>279</v>
      </c>
      <c r="AU401" s="258" t="s">
        <v>77</v>
      </c>
      <c r="AV401" s="257" t="s">
        <v>75</v>
      </c>
      <c r="AW401" s="257" t="s">
        <v>30</v>
      </c>
      <c r="AX401" s="257" t="s">
        <v>68</v>
      </c>
      <c r="AY401" s="258" t="s">
        <v>268</v>
      </c>
    </row>
    <row r="402" spans="2:65" s="242" customFormat="1">
      <c r="B402" s="241"/>
      <c r="D402" s="243" t="s">
        <v>279</v>
      </c>
      <c r="E402" s="244" t="s">
        <v>3</v>
      </c>
      <c r="F402" s="245" t="s">
        <v>220</v>
      </c>
      <c r="H402" s="246">
        <v>2.25</v>
      </c>
      <c r="L402" s="241"/>
      <c r="M402" s="247"/>
      <c r="T402" s="248"/>
      <c r="AT402" s="244" t="s">
        <v>279</v>
      </c>
      <c r="AU402" s="244" t="s">
        <v>77</v>
      </c>
      <c r="AV402" s="242" t="s">
        <v>77</v>
      </c>
      <c r="AW402" s="242" t="s">
        <v>30</v>
      </c>
      <c r="AX402" s="242" t="s">
        <v>68</v>
      </c>
      <c r="AY402" s="244" t="s">
        <v>268</v>
      </c>
    </row>
    <row r="403" spans="2:65" s="250" customFormat="1">
      <c r="B403" s="249"/>
      <c r="D403" s="243" t="s">
        <v>279</v>
      </c>
      <c r="E403" s="251" t="s">
        <v>3</v>
      </c>
      <c r="F403" s="252" t="s">
        <v>298</v>
      </c>
      <c r="H403" s="253">
        <v>9.26</v>
      </c>
      <c r="L403" s="249"/>
      <c r="M403" s="254"/>
      <c r="T403" s="255"/>
      <c r="AT403" s="251" t="s">
        <v>279</v>
      </c>
      <c r="AU403" s="251" t="s">
        <v>77</v>
      </c>
      <c r="AV403" s="250" t="s">
        <v>275</v>
      </c>
      <c r="AW403" s="250" t="s">
        <v>30</v>
      </c>
      <c r="AX403" s="250" t="s">
        <v>75</v>
      </c>
      <c r="AY403" s="251" t="s">
        <v>268</v>
      </c>
    </row>
    <row r="404" spans="2:65" s="1" customFormat="1" ht="24.2" customHeight="1">
      <c r="B404" s="14"/>
      <c r="C404" s="262" t="s">
        <v>806</v>
      </c>
      <c r="D404" s="262" t="s">
        <v>383</v>
      </c>
      <c r="E404" s="263" t="s">
        <v>740</v>
      </c>
      <c r="F404" s="264" t="s">
        <v>741</v>
      </c>
      <c r="G404" s="265" t="s">
        <v>379</v>
      </c>
      <c r="H404" s="266">
        <v>10.186</v>
      </c>
      <c r="I404" s="24"/>
      <c r="J404" s="268">
        <f>ROUND(I404*H404,2)</f>
        <v>0</v>
      </c>
      <c r="K404" s="264" t="s">
        <v>274</v>
      </c>
      <c r="L404" s="269"/>
      <c r="M404" s="270" t="s">
        <v>3</v>
      </c>
      <c r="N404" s="271" t="s">
        <v>39</v>
      </c>
      <c r="P404" s="234">
        <f>O404*H404</f>
        <v>0</v>
      </c>
      <c r="Q404" s="234">
        <v>2.5999999999999998E-4</v>
      </c>
      <c r="R404" s="234">
        <f>Q404*H404</f>
        <v>2.6483599999999998E-3</v>
      </c>
      <c r="S404" s="234">
        <v>0</v>
      </c>
      <c r="T404" s="235">
        <f>S404*H404</f>
        <v>0</v>
      </c>
      <c r="AR404" s="236" t="s">
        <v>470</v>
      </c>
      <c r="AT404" s="236" t="s">
        <v>383</v>
      </c>
      <c r="AU404" s="236" t="s">
        <v>77</v>
      </c>
      <c r="AY404" s="4" t="s">
        <v>268</v>
      </c>
      <c r="BE404" s="237">
        <f>IF(N404="základní",J404,0)</f>
        <v>0</v>
      </c>
      <c r="BF404" s="237">
        <f>IF(N404="snížená",J404,0)</f>
        <v>0</v>
      </c>
      <c r="BG404" s="237">
        <f>IF(N404="zákl. přenesená",J404,0)</f>
        <v>0</v>
      </c>
      <c r="BH404" s="237">
        <f>IF(N404="sníž. přenesená",J404,0)</f>
        <v>0</v>
      </c>
      <c r="BI404" s="237">
        <f>IF(N404="nulová",J404,0)</f>
        <v>0</v>
      </c>
      <c r="BJ404" s="4" t="s">
        <v>75</v>
      </c>
      <c r="BK404" s="237">
        <f>ROUND(I404*H404,2)</f>
        <v>0</v>
      </c>
      <c r="BL404" s="4" t="s">
        <v>292</v>
      </c>
      <c r="BM404" s="236" t="s">
        <v>742</v>
      </c>
    </row>
    <row r="405" spans="2:65" s="242" customFormat="1">
      <c r="B405" s="241"/>
      <c r="D405" s="243" t="s">
        <v>279</v>
      </c>
      <c r="F405" s="245" t="s">
        <v>2183</v>
      </c>
      <c r="H405" s="246">
        <v>10.186</v>
      </c>
      <c r="L405" s="241"/>
      <c r="M405" s="247"/>
      <c r="T405" s="248"/>
      <c r="AT405" s="244" t="s">
        <v>279</v>
      </c>
      <c r="AU405" s="244" t="s">
        <v>77</v>
      </c>
      <c r="AV405" s="242" t="s">
        <v>77</v>
      </c>
      <c r="AW405" s="242" t="s">
        <v>4</v>
      </c>
      <c r="AX405" s="242" t="s">
        <v>75</v>
      </c>
      <c r="AY405" s="244" t="s">
        <v>268</v>
      </c>
    </row>
    <row r="406" spans="2:65" s="1" customFormat="1" ht="24.2" customHeight="1">
      <c r="B406" s="14"/>
      <c r="C406" s="225" t="s">
        <v>813</v>
      </c>
      <c r="D406" s="225" t="s">
        <v>271</v>
      </c>
      <c r="E406" s="226" t="s">
        <v>745</v>
      </c>
      <c r="F406" s="227" t="s">
        <v>746</v>
      </c>
      <c r="G406" s="228" t="s">
        <v>379</v>
      </c>
      <c r="H406" s="229">
        <v>69.88</v>
      </c>
      <c r="I406" s="22"/>
      <c r="J406" s="231">
        <f>ROUND(I406*H406,2)</f>
        <v>0</v>
      </c>
      <c r="K406" s="227" t="s">
        <v>274</v>
      </c>
      <c r="L406" s="14"/>
      <c r="M406" s="232" t="s">
        <v>3</v>
      </c>
      <c r="N406" s="233" t="s">
        <v>39</v>
      </c>
      <c r="P406" s="234">
        <f>O406*H406</f>
        <v>0</v>
      </c>
      <c r="Q406" s="234">
        <v>9.0000000000000006E-5</v>
      </c>
      <c r="R406" s="234">
        <f>Q406*H406</f>
        <v>6.2892E-3</v>
      </c>
      <c r="S406" s="234">
        <v>0</v>
      </c>
      <c r="T406" s="235">
        <f>S406*H406</f>
        <v>0</v>
      </c>
      <c r="AR406" s="236" t="s">
        <v>292</v>
      </c>
      <c r="AT406" s="236" t="s">
        <v>271</v>
      </c>
      <c r="AU406" s="236" t="s">
        <v>77</v>
      </c>
      <c r="AY406" s="4" t="s">
        <v>268</v>
      </c>
      <c r="BE406" s="237">
        <f>IF(N406="základní",J406,0)</f>
        <v>0</v>
      </c>
      <c r="BF406" s="237">
        <f>IF(N406="snížená",J406,0)</f>
        <v>0</v>
      </c>
      <c r="BG406" s="237">
        <f>IF(N406="zákl. přenesená",J406,0)</f>
        <v>0</v>
      </c>
      <c r="BH406" s="237">
        <f>IF(N406="sníž. přenesená",J406,0)</f>
        <v>0</v>
      </c>
      <c r="BI406" s="237">
        <f>IF(N406="nulová",J406,0)</f>
        <v>0</v>
      </c>
      <c r="BJ406" s="4" t="s">
        <v>75</v>
      </c>
      <c r="BK406" s="237">
        <f>ROUND(I406*H406,2)</f>
        <v>0</v>
      </c>
      <c r="BL406" s="4" t="s">
        <v>292</v>
      </c>
      <c r="BM406" s="236" t="s">
        <v>747</v>
      </c>
    </row>
    <row r="407" spans="2:65" s="1" customFormat="1">
      <c r="B407" s="14"/>
      <c r="D407" s="238" t="s">
        <v>277</v>
      </c>
      <c r="F407" s="239" t="s">
        <v>748</v>
      </c>
      <c r="L407" s="14"/>
      <c r="M407" s="240"/>
      <c r="T407" s="142"/>
      <c r="AT407" s="4" t="s">
        <v>277</v>
      </c>
      <c r="AU407" s="4" t="s">
        <v>77</v>
      </c>
    </row>
    <row r="408" spans="2:65" s="242" customFormat="1">
      <c r="B408" s="241"/>
      <c r="D408" s="243" t="s">
        <v>279</v>
      </c>
      <c r="E408" s="244" t="s">
        <v>3</v>
      </c>
      <c r="F408" s="245" t="s">
        <v>197</v>
      </c>
      <c r="H408" s="246">
        <v>26.38</v>
      </c>
      <c r="L408" s="241"/>
      <c r="M408" s="247"/>
      <c r="T408" s="248"/>
      <c r="AT408" s="244" t="s">
        <v>279</v>
      </c>
      <c r="AU408" s="244" t="s">
        <v>77</v>
      </c>
      <c r="AV408" s="242" t="s">
        <v>77</v>
      </c>
      <c r="AW408" s="242" t="s">
        <v>30</v>
      </c>
      <c r="AX408" s="242" t="s">
        <v>68</v>
      </c>
      <c r="AY408" s="244" t="s">
        <v>268</v>
      </c>
    </row>
    <row r="409" spans="2:65" s="242" customFormat="1">
      <c r="B409" s="241"/>
      <c r="D409" s="243" t="s">
        <v>279</v>
      </c>
      <c r="E409" s="244" t="s">
        <v>3</v>
      </c>
      <c r="F409" s="245" t="s">
        <v>2184</v>
      </c>
      <c r="H409" s="246">
        <v>36</v>
      </c>
      <c r="L409" s="241"/>
      <c r="M409" s="247"/>
      <c r="T409" s="248"/>
      <c r="AT409" s="244" t="s">
        <v>279</v>
      </c>
      <c r="AU409" s="244" t="s">
        <v>77</v>
      </c>
      <c r="AV409" s="242" t="s">
        <v>77</v>
      </c>
      <c r="AW409" s="242" t="s">
        <v>30</v>
      </c>
      <c r="AX409" s="242" t="s">
        <v>68</v>
      </c>
      <c r="AY409" s="244" t="s">
        <v>268</v>
      </c>
    </row>
    <row r="410" spans="2:65" s="242" customFormat="1">
      <c r="B410" s="241"/>
      <c r="D410" s="243" t="s">
        <v>279</v>
      </c>
      <c r="E410" s="244" t="s">
        <v>3</v>
      </c>
      <c r="F410" s="245" t="s">
        <v>2185</v>
      </c>
      <c r="H410" s="246">
        <v>7.5</v>
      </c>
      <c r="L410" s="241"/>
      <c r="M410" s="247"/>
      <c r="T410" s="248"/>
      <c r="AT410" s="244" t="s">
        <v>279</v>
      </c>
      <c r="AU410" s="244" t="s">
        <v>77</v>
      </c>
      <c r="AV410" s="242" t="s">
        <v>77</v>
      </c>
      <c r="AW410" s="242" t="s">
        <v>30</v>
      </c>
      <c r="AX410" s="242" t="s">
        <v>68</v>
      </c>
      <c r="AY410" s="244" t="s">
        <v>268</v>
      </c>
    </row>
    <row r="411" spans="2:65" s="250" customFormat="1">
      <c r="B411" s="249"/>
      <c r="D411" s="243" t="s">
        <v>279</v>
      </c>
      <c r="E411" s="251" t="s">
        <v>3</v>
      </c>
      <c r="F411" s="252" t="s">
        <v>298</v>
      </c>
      <c r="H411" s="253">
        <v>69.88</v>
      </c>
      <c r="L411" s="249"/>
      <c r="M411" s="254"/>
      <c r="T411" s="255"/>
      <c r="AT411" s="251" t="s">
        <v>279</v>
      </c>
      <c r="AU411" s="251" t="s">
        <v>77</v>
      </c>
      <c r="AV411" s="250" t="s">
        <v>275</v>
      </c>
      <c r="AW411" s="250" t="s">
        <v>30</v>
      </c>
      <c r="AX411" s="250" t="s">
        <v>75</v>
      </c>
      <c r="AY411" s="251" t="s">
        <v>268</v>
      </c>
    </row>
    <row r="412" spans="2:65" s="1" customFormat="1" ht="24.2" customHeight="1">
      <c r="B412" s="14"/>
      <c r="C412" s="225" t="s">
        <v>816</v>
      </c>
      <c r="D412" s="225" t="s">
        <v>271</v>
      </c>
      <c r="E412" s="226" t="s">
        <v>751</v>
      </c>
      <c r="F412" s="227" t="s">
        <v>752</v>
      </c>
      <c r="G412" s="228" t="s">
        <v>317</v>
      </c>
      <c r="H412" s="229">
        <v>24</v>
      </c>
      <c r="I412" s="22"/>
      <c r="J412" s="231">
        <f>ROUND(I412*H412,2)</f>
        <v>0</v>
      </c>
      <c r="K412" s="227" t="s">
        <v>274</v>
      </c>
      <c r="L412" s="14"/>
      <c r="M412" s="232" t="s">
        <v>3</v>
      </c>
      <c r="N412" s="233" t="s">
        <v>39</v>
      </c>
      <c r="P412" s="234">
        <f>O412*H412</f>
        <v>0</v>
      </c>
      <c r="Q412" s="234">
        <v>0</v>
      </c>
      <c r="R412" s="234">
        <f>Q412*H412</f>
        <v>0</v>
      </c>
      <c r="S412" s="234">
        <v>0</v>
      </c>
      <c r="T412" s="235">
        <f>S412*H412</f>
        <v>0</v>
      </c>
      <c r="AR412" s="236" t="s">
        <v>292</v>
      </c>
      <c r="AT412" s="236" t="s">
        <v>271</v>
      </c>
      <c r="AU412" s="236" t="s">
        <v>77</v>
      </c>
      <c r="AY412" s="4" t="s">
        <v>268</v>
      </c>
      <c r="BE412" s="237">
        <f>IF(N412="základní",J412,0)</f>
        <v>0</v>
      </c>
      <c r="BF412" s="237">
        <f>IF(N412="snížená",J412,0)</f>
        <v>0</v>
      </c>
      <c r="BG412" s="237">
        <f>IF(N412="zákl. přenesená",J412,0)</f>
        <v>0</v>
      </c>
      <c r="BH412" s="237">
        <f>IF(N412="sníž. přenesená",J412,0)</f>
        <v>0</v>
      </c>
      <c r="BI412" s="237">
        <f>IF(N412="nulová",J412,0)</f>
        <v>0</v>
      </c>
      <c r="BJ412" s="4" t="s">
        <v>75</v>
      </c>
      <c r="BK412" s="237">
        <f>ROUND(I412*H412,2)</f>
        <v>0</v>
      </c>
      <c r="BL412" s="4" t="s">
        <v>292</v>
      </c>
      <c r="BM412" s="236" t="s">
        <v>753</v>
      </c>
    </row>
    <row r="413" spans="2:65" s="1" customFormat="1">
      <c r="B413" s="14"/>
      <c r="D413" s="238" t="s">
        <v>277</v>
      </c>
      <c r="F413" s="239" t="s">
        <v>754</v>
      </c>
      <c r="L413" s="14"/>
      <c r="M413" s="240"/>
      <c r="T413" s="142"/>
      <c r="AT413" s="4" t="s">
        <v>277</v>
      </c>
      <c r="AU413" s="4" t="s">
        <v>77</v>
      </c>
    </row>
    <row r="414" spans="2:65" s="242" customFormat="1">
      <c r="B414" s="241"/>
      <c r="D414" s="243" t="s">
        <v>279</v>
      </c>
      <c r="E414" s="244" t="s">
        <v>3</v>
      </c>
      <c r="F414" s="245" t="s">
        <v>2186</v>
      </c>
      <c r="H414" s="246">
        <v>9</v>
      </c>
      <c r="L414" s="241"/>
      <c r="M414" s="247"/>
      <c r="T414" s="248"/>
      <c r="AT414" s="244" t="s">
        <v>279</v>
      </c>
      <c r="AU414" s="244" t="s">
        <v>77</v>
      </c>
      <c r="AV414" s="242" t="s">
        <v>77</v>
      </c>
      <c r="AW414" s="242" t="s">
        <v>30</v>
      </c>
      <c r="AX414" s="242" t="s">
        <v>68</v>
      </c>
      <c r="AY414" s="244" t="s">
        <v>268</v>
      </c>
    </row>
    <row r="415" spans="2:65" s="242" customFormat="1">
      <c r="B415" s="241"/>
      <c r="D415" s="243" t="s">
        <v>279</v>
      </c>
      <c r="E415" s="244" t="s">
        <v>3</v>
      </c>
      <c r="F415" s="245" t="s">
        <v>2187</v>
      </c>
      <c r="H415" s="246">
        <v>15</v>
      </c>
      <c r="L415" s="241"/>
      <c r="M415" s="247"/>
      <c r="T415" s="248"/>
      <c r="AT415" s="244" t="s">
        <v>279</v>
      </c>
      <c r="AU415" s="244" t="s">
        <v>77</v>
      </c>
      <c r="AV415" s="242" t="s">
        <v>77</v>
      </c>
      <c r="AW415" s="242" t="s">
        <v>30</v>
      </c>
      <c r="AX415" s="242" t="s">
        <v>68</v>
      </c>
      <c r="AY415" s="244" t="s">
        <v>268</v>
      </c>
    </row>
    <row r="416" spans="2:65" s="250" customFormat="1">
      <c r="B416" s="249"/>
      <c r="D416" s="243" t="s">
        <v>279</v>
      </c>
      <c r="E416" s="251" t="s">
        <v>3</v>
      </c>
      <c r="F416" s="252" t="s">
        <v>298</v>
      </c>
      <c r="H416" s="253">
        <v>24</v>
      </c>
      <c r="L416" s="249"/>
      <c r="M416" s="254"/>
      <c r="T416" s="255"/>
      <c r="AT416" s="251" t="s">
        <v>279</v>
      </c>
      <c r="AU416" s="251" t="s">
        <v>77</v>
      </c>
      <c r="AV416" s="250" t="s">
        <v>275</v>
      </c>
      <c r="AW416" s="250" t="s">
        <v>30</v>
      </c>
      <c r="AX416" s="250" t="s">
        <v>75</v>
      </c>
      <c r="AY416" s="251" t="s">
        <v>268</v>
      </c>
    </row>
    <row r="417" spans="2:65" s="1" customFormat="1" ht="24.2" customHeight="1">
      <c r="B417" s="14"/>
      <c r="C417" s="225" t="s">
        <v>821</v>
      </c>
      <c r="D417" s="225" t="s">
        <v>271</v>
      </c>
      <c r="E417" s="226" t="s">
        <v>758</v>
      </c>
      <c r="F417" s="227" t="s">
        <v>759</v>
      </c>
      <c r="G417" s="228" t="s">
        <v>317</v>
      </c>
      <c r="H417" s="229">
        <v>5</v>
      </c>
      <c r="I417" s="22"/>
      <c r="J417" s="231">
        <f>ROUND(I417*H417,2)</f>
        <v>0</v>
      </c>
      <c r="K417" s="227" t="s">
        <v>274</v>
      </c>
      <c r="L417" s="14"/>
      <c r="M417" s="232" t="s">
        <v>3</v>
      </c>
      <c r="N417" s="233" t="s">
        <v>39</v>
      </c>
      <c r="P417" s="234">
        <f>O417*H417</f>
        <v>0</v>
      </c>
      <c r="Q417" s="234">
        <v>0</v>
      </c>
      <c r="R417" s="234">
        <f>Q417*H417</f>
        <v>0</v>
      </c>
      <c r="S417" s="234">
        <v>0</v>
      </c>
      <c r="T417" s="235">
        <f>S417*H417</f>
        <v>0</v>
      </c>
      <c r="AR417" s="236" t="s">
        <v>292</v>
      </c>
      <c r="AT417" s="236" t="s">
        <v>271</v>
      </c>
      <c r="AU417" s="236" t="s">
        <v>77</v>
      </c>
      <c r="AY417" s="4" t="s">
        <v>268</v>
      </c>
      <c r="BE417" s="237">
        <f>IF(N417="základní",J417,0)</f>
        <v>0</v>
      </c>
      <c r="BF417" s="237">
        <f>IF(N417="snížená",J417,0)</f>
        <v>0</v>
      </c>
      <c r="BG417" s="237">
        <f>IF(N417="zákl. přenesená",J417,0)</f>
        <v>0</v>
      </c>
      <c r="BH417" s="237">
        <f>IF(N417="sníž. přenesená",J417,0)</f>
        <v>0</v>
      </c>
      <c r="BI417" s="237">
        <f>IF(N417="nulová",J417,0)</f>
        <v>0</v>
      </c>
      <c r="BJ417" s="4" t="s">
        <v>75</v>
      </c>
      <c r="BK417" s="237">
        <f>ROUND(I417*H417,2)</f>
        <v>0</v>
      </c>
      <c r="BL417" s="4" t="s">
        <v>292</v>
      </c>
      <c r="BM417" s="236" t="s">
        <v>760</v>
      </c>
    </row>
    <row r="418" spans="2:65" s="1" customFormat="1">
      <c r="B418" s="14"/>
      <c r="D418" s="238" t="s">
        <v>277</v>
      </c>
      <c r="F418" s="239" t="s">
        <v>761</v>
      </c>
      <c r="L418" s="14"/>
      <c r="M418" s="240"/>
      <c r="T418" s="142"/>
      <c r="AT418" s="4" t="s">
        <v>277</v>
      </c>
      <c r="AU418" s="4" t="s">
        <v>77</v>
      </c>
    </row>
    <row r="419" spans="2:65" s="242" customFormat="1">
      <c r="B419" s="241"/>
      <c r="D419" s="243" t="s">
        <v>279</v>
      </c>
      <c r="E419" s="244" t="s">
        <v>3</v>
      </c>
      <c r="F419" s="245" t="s">
        <v>2188</v>
      </c>
      <c r="H419" s="246">
        <v>5</v>
      </c>
      <c r="L419" s="241"/>
      <c r="M419" s="247"/>
      <c r="T419" s="248"/>
      <c r="AT419" s="244" t="s">
        <v>279</v>
      </c>
      <c r="AU419" s="244" t="s">
        <v>77</v>
      </c>
      <c r="AV419" s="242" t="s">
        <v>77</v>
      </c>
      <c r="AW419" s="242" t="s">
        <v>30</v>
      </c>
      <c r="AX419" s="242" t="s">
        <v>75</v>
      </c>
      <c r="AY419" s="244" t="s">
        <v>268</v>
      </c>
    </row>
    <row r="420" spans="2:65" s="1" customFormat="1" ht="24.2" customHeight="1">
      <c r="B420" s="14"/>
      <c r="C420" s="225" t="s">
        <v>921</v>
      </c>
      <c r="D420" s="225" t="s">
        <v>271</v>
      </c>
      <c r="E420" s="226" t="s">
        <v>2098</v>
      </c>
      <c r="F420" s="227" t="s">
        <v>2099</v>
      </c>
      <c r="G420" s="228" t="s">
        <v>379</v>
      </c>
      <c r="H420" s="229">
        <v>7.72</v>
      </c>
      <c r="I420" s="22"/>
      <c r="J420" s="231">
        <f>ROUND(I420*H420,2)</f>
        <v>0</v>
      </c>
      <c r="K420" s="227" t="s">
        <v>274</v>
      </c>
      <c r="L420" s="14"/>
      <c r="M420" s="232" t="s">
        <v>3</v>
      </c>
      <c r="N420" s="233" t="s">
        <v>39</v>
      </c>
      <c r="P420" s="234">
        <f>O420*H420</f>
        <v>0</v>
      </c>
      <c r="Q420" s="234">
        <v>9.5E-4</v>
      </c>
      <c r="R420" s="234">
        <f>Q420*H420</f>
        <v>7.3339999999999994E-3</v>
      </c>
      <c r="S420" s="234">
        <v>0</v>
      </c>
      <c r="T420" s="235">
        <f>S420*H420</f>
        <v>0</v>
      </c>
      <c r="AR420" s="236" t="s">
        <v>292</v>
      </c>
      <c r="AT420" s="236" t="s">
        <v>271</v>
      </c>
      <c r="AU420" s="236" t="s">
        <v>77</v>
      </c>
      <c r="AY420" s="4" t="s">
        <v>268</v>
      </c>
      <c r="BE420" s="237">
        <f>IF(N420="základní",J420,0)</f>
        <v>0</v>
      </c>
      <c r="BF420" s="237">
        <f>IF(N420="snížená",J420,0)</f>
        <v>0</v>
      </c>
      <c r="BG420" s="237">
        <f>IF(N420="zákl. přenesená",J420,0)</f>
        <v>0</v>
      </c>
      <c r="BH420" s="237">
        <f>IF(N420="sníž. přenesená",J420,0)</f>
        <v>0</v>
      </c>
      <c r="BI420" s="237">
        <f>IF(N420="nulová",J420,0)</f>
        <v>0</v>
      </c>
      <c r="BJ420" s="4" t="s">
        <v>75</v>
      </c>
      <c r="BK420" s="237">
        <f>ROUND(I420*H420,2)</f>
        <v>0</v>
      </c>
      <c r="BL420" s="4" t="s">
        <v>292</v>
      </c>
      <c r="BM420" s="236" t="s">
        <v>2189</v>
      </c>
    </row>
    <row r="421" spans="2:65" s="1" customFormat="1">
      <c r="B421" s="14"/>
      <c r="D421" s="238" t="s">
        <v>277</v>
      </c>
      <c r="F421" s="239" t="s">
        <v>2100</v>
      </c>
      <c r="L421" s="14"/>
      <c r="M421" s="240"/>
      <c r="T421" s="142"/>
      <c r="AT421" s="4" t="s">
        <v>277</v>
      </c>
      <c r="AU421" s="4" t="s">
        <v>77</v>
      </c>
    </row>
    <row r="422" spans="2:65" s="257" customFormat="1">
      <c r="B422" s="256"/>
      <c r="D422" s="243" t="s">
        <v>279</v>
      </c>
      <c r="E422" s="258" t="s">
        <v>3</v>
      </c>
      <c r="F422" s="259" t="s">
        <v>2190</v>
      </c>
      <c r="H422" s="258" t="s">
        <v>3</v>
      </c>
      <c r="L422" s="256"/>
      <c r="M422" s="260"/>
      <c r="T422" s="261"/>
      <c r="AT422" s="258" t="s">
        <v>279</v>
      </c>
      <c r="AU422" s="258" t="s">
        <v>77</v>
      </c>
      <c r="AV422" s="257" t="s">
        <v>75</v>
      </c>
      <c r="AW422" s="257" t="s">
        <v>30</v>
      </c>
      <c r="AX422" s="257" t="s">
        <v>68</v>
      </c>
      <c r="AY422" s="258" t="s">
        <v>268</v>
      </c>
    </row>
    <row r="423" spans="2:65" s="242" customFormat="1">
      <c r="B423" s="241"/>
      <c r="D423" s="243" t="s">
        <v>279</v>
      </c>
      <c r="E423" s="244" t="s">
        <v>3</v>
      </c>
      <c r="F423" s="245" t="s">
        <v>2191</v>
      </c>
      <c r="H423" s="246">
        <v>7.72</v>
      </c>
      <c r="L423" s="241"/>
      <c r="M423" s="247"/>
      <c r="T423" s="248"/>
      <c r="AT423" s="244" t="s">
        <v>279</v>
      </c>
      <c r="AU423" s="244" t="s">
        <v>77</v>
      </c>
      <c r="AV423" s="242" t="s">
        <v>77</v>
      </c>
      <c r="AW423" s="242" t="s">
        <v>30</v>
      </c>
      <c r="AX423" s="242" t="s">
        <v>68</v>
      </c>
      <c r="AY423" s="244" t="s">
        <v>268</v>
      </c>
    </row>
    <row r="424" spans="2:65" s="250" customFormat="1">
      <c r="B424" s="249"/>
      <c r="D424" s="243" t="s">
        <v>279</v>
      </c>
      <c r="E424" s="251" t="s">
        <v>3</v>
      </c>
      <c r="F424" s="252" t="s">
        <v>298</v>
      </c>
      <c r="H424" s="253">
        <v>7.72</v>
      </c>
      <c r="L424" s="249"/>
      <c r="M424" s="254"/>
      <c r="T424" s="255"/>
      <c r="AT424" s="251" t="s">
        <v>279</v>
      </c>
      <c r="AU424" s="251" t="s">
        <v>77</v>
      </c>
      <c r="AV424" s="250" t="s">
        <v>275</v>
      </c>
      <c r="AW424" s="250" t="s">
        <v>30</v>
      </c>
      <c r="AX424" s="250" t="s">
        <v>75</v>
      </c>
      <c r="AY424" s="251" t="s">
        <v>268</v>
      </c>
    </row>
    <row r="425" spans="2:65" s="1" customFormat="1" ht="37.9" customHeight="1">
      <c r="B425" s="14"/>
      <c r="C425" s="225" t="s">
        <v>922</v>
      </c>
      <c r="D425" s="225" t="s">
        <v>271</v>
      </c>
      <c r="E425" s="226" t="s">
        <v>764</v>
      </c>
      <c r="F425" s="227" t="s">
        <v>765</v>
      </c>
      <c r="G425" s="228" t="s">
        <v>379</v>
      </c>
      <c r="H425" s="229">
        <v>7.01</v>
      </c>
      <c r="I425" s="22"/>
      <c r="J425" s="231">
        <f>ROUND(I425*H425,2)</f>
        <v>0</v>
      </c>
      <c r="K425" s="227" t="s">
        <v>274</v>
      </c>
      <c r="L425" s="14"/>
      <c r="M425" s="232" t="s">
        <v>3</v>
      </c>
      <c r="N425" s="233" t="s">
        <v>39</v>
      </c>
      <c r="P425" s="234">
        <f>O425*H425</f>
        <v>0</v>
      </c>
      <c r="Q425" s="234">
        <v>2E-3</v>
      </c>
      <c r="R425" s="234">
        <f>Q425*H425</f>
        <v>1.4019999999999999E-2</v>
      </c>
      <c r="S425" s="234">
        <v>0</v>
      </c>
      <c r="T425" s="235">
        <f>S425*H425</f>
        <v>0</v>
      </c>
      <c r="AR425" s="236" t="s">
        <v>292</v>
      </c>
      <c r="AT425" s="236" t="s">
        <v>271</v>
      </c>
      <c r="AU425" s="236" t="s">
        <v>77</v>
      </c>
      <c r="AY425" s="4" t="s">
        <v>268</v>
      </c>
      <c r="BE425" s="237">
        <f>IF(N425="základní",J425,0)</f>
        <v>0</v>
      </c>
      <c r="BF425" s="237">
        <f>IF(N425="snížená",J425,0)</f>
        <v>0</v>
      </c>
      <c r="BG425" s="237">
        <f>IF(N425="zákl. přenesená",J425,0)</f>
        <v>0</v>
      </c>
      <c r="BH425" s="237">
        <f>IF(N425="sníž. přenesená",J425,0)</f>
        <v>0</v>
      </c>
      <c r="BI425" s="237">
        <f>IF(N425="nulová",J425,0)</f>
        <v>0</v>
      </c>
      <c r="BJ425" s="4" t="s">
        <v>75</v>
      </c>
      <c r="BK425" s="237">
        <f>ROUND(I425*H425,2)</f>
        <v>0</v>
      </c>
      <c r="BL425" s="4" t="s">
        <v>292</v>
      </c>
      <c r="BM425" s="236" t="s">
        <v>766</v>
      </c>
    </row>
    <row r="426" spans="2:65" s="1" customFormat="1">
      <c r="B426" s="14"/>
      <c r="D426" s="238" t="s">
        <v>277</v>
      </c>
      <c r="F426" s="239" t="s">
        <v>767</v>
      </c>
      <c r="L426" s="14"/>
      <c r="M426" s="240"/>
      <c r="T426" s="142"/>
      <c r="AT426" s="4" t="s">
        <v>277</v>
      </c>
      <c r="AU426" s="4" t="s">
        <v>77</v>
      </c>
    </row>
    <row r="427" spans="2:65" s="242" customFormat="1">
      <c r="B427" s="241"/>
      <c r="D427" s="243" t="s">
        <v>279</v>
      </c>
      <c r="E427" s="244" t="s">
        <v>3</v>
      </c>
      <c r="F427" s="245" t="s">
        <v>221</v>
      </c>
      <c r="H427" s="246">
        <v>7.01</v>
      </c>
      <c r="L427" s="241"/>
      <c r="M427" s="247"/>
      <c r="T427" s="248"/>
      <c r="AT427" s="244" t="s">
        <v>279</v>
      </c>
      <c r="AU427" s="244" t="s">
        <v>77</v>
      </c>
      <c r="AV427" s="242" t="s">
        <v>77</v>
      </c>
      <c r="AW427" s="242" t="s">
        <v>30</v>
      </c>
      <c r="AX427" s="242" t="s">
        <v>75</v>
      </c>
      <c r="AY427" s="244" t="s">
        <v>268</v>
      </c>
    </row>
    <row r="428" spans="2:65" s="1" customFormat="1" ht="33" customHeight="1">
      <c r="B428" s="14"/>
      <c r="C428" s="262" t="s">
        <v>924</v>
      </c>
      <c r="D428" s="262" t="s">
        <v>383</v>
      </c>
      <c r="E428" s="263" t="s">
        <v>726</v>
      </c>
      <c r="F428" s="264" t="s">
        <v>727</v>
      </c>
      <c r="G428" s="265" t="s">
        <v>184</v>
      </c>
      <c r="H428" s="266">
        <v>3.5870000000000002</v>
      </c>
      <c r="I428" s="24"/>
      <c r="J428" s="268">
        <f>ROUND(I428*H428,2)</f>
        <v>0</v>
      </c>
      <c r="K428" s="264" t="s">
        <v>274</v>
      </c>
      <c r="L428" s="269"/>
      <c r="M428" s="270" t="s">
        <v>3</v>
      </c>
      <c r="N428" s="271" t="s">
        <v>39</v>
      </c>
      <c r="P428" s="234">
        <f>O428*H428</f>
        <v>0</v>
      </c>
      <c r="Q428" s="234">
        <v>1.4290000000000001E-2</v>
      </c>
      <c r="R428" s="234">
        <f>Q428*H428</f>
        <v>5.1258230000000002E-2</v>
      </c>
      <c r="S428" s="234">
        <v>0</v>
      </c>
      <c r="T428" s="235">
        <f>S428*H428</f>
        <v>0</v>
      </c>
      <c r="AR428" s="236" t="s">
        <v>470</v>
      </c>
      <c r="AT428" s="236" t="s">
        <v>383</v>
      </c>
      <c r="AU428" s="236" t="s">
        <v>77</v>
      </c>
      <c r="AY428" s="4" t="s">
        <v>268</v>
      </c>
      <c r="BE428" s="237">
        <f>IF(N428="základní",J428,0)</f>
        <v>0</v>
      </c>
      <c r="BF428" s="237">
        <f>IF(N428="snížená",J428,0)</f>
        <v>0</v>
      </c>
      <c r="BG428" s="237">
        <f>IF(N428="zákl. přenesená",J428,0)</f>
        <v>0</v>
      </c>
      <c r="BH428" s="237">
        <f>IF(N428="sníž. přenesená",J428,0)</f>
        <v>0</v>
      </c>
      <c r="BI428" s="237">
        <f>IF(N428="nulová",J428,0)</f>
        <v>0</v>
      </c>
      <c r="BJ428" s="4" t="s">
        <v>75</v>
      </c>
      <c r="BK428" s="237">
        <f>ROUND(I428*H428,2)</f>
        <v>0</v>
      </c>
      <c r="BL428" s="4" t="s">
        <v>292</v>
      </c>
      <c r="BM428" s="236" t="s">
        <v>782</v>
      </c>
    </row>
    <row r="429" spans="2:65" s="242" customFormat="1">
      <c r="B429" s="241"/>
      <c r="D429" s="243" t="s">
        <v>279</v>
      </c>
      <c r="E429" s="244" t="s">
        <v>3</v>
      </c>
      <c r="F429" s="245" t="s">
        <v>2150</v>
      </c>
      <c r="H429" s="246">
        <v>2.1030000000000002</v>
      </c>
      <c r="L429" s="241"/>
      <c r="M429" s="247"/>
      <c r="T429" s="248"/>
      <c r="AT429" s="244" t="s">
        <v>279</v>
      </c>
      <c r="AU429" s="244" t="s">
        <v>77</v>
      </c>
      <c r="AV429" s="242" t="s">
        <v>77</v>
      </c>
      <c r="AW429" s="242" t="s">
        <v>30</v>
      </c>
      <c r="AX429" s="242" t="s">
        <v>68</v>
      </c>
      <c r="AY429" s="244" t="s">
        <v>268</v>
      </c>
    </row>
    <row r="430" spans="2:65" s="242" customFormat="1">
      <c r="B430" s="241"/>
      <c r="D430" s="243" t="s">
        <v>279</v>
      </c>
      <c r="E430" s="244" t="s">
        <v>3</v>
      </c>
      <c r="F430" s="245" t="s">
        <v>2192</v>
      </c>
      <c r="H430" s="246">
        <v>1.1579999999999999</v>
      </c>
      <c r="L430" s="241"/>
      <c r="M430" s="247"/>
      <c r="T430" s="248"/>
      <c r="AT430" s="244" t="s">
        <v>279</v>
      </c>
      <c r="AU430" s="244" t="s">
        <v>77</v>
      </c>
      <c r="AV430" s="242" t="s">
        <v>77</v>
      </c>
      <c r="AW430" s="242" t="s">
        <v>30</v>
      </c>
      <c r="AX430" s="242" t="s">
        <v>68</v>
      </c>
      <c r="AY430" s="244" t="s">
        <v>268</v>
      </c>
    </row>
    <row r="431" spans="2:65" s="250" customFormat="1">
      <c r="B431" s="249"/>
      <c r="D431" s="243" t="s">
        <v>279</v>
      </c>
      <c r="E431" s="251" t="s">
        <v>3</v>
      </c>
      <c r="F431" s="252" t="s">
        <v>298</v>
      </c>
      <c r="H431" s="253">
        <v>3.2610000000000001</v>
      </c>
      <c r="L431" s="249"/>
      <c r="M431" s="254"/>
      <c r="T431" s="255"/>
      <c r="AT431" s="251" t="s">
        <v>279</v>
      </c>
      <c r="AU431" s="251" t="s">
        <v>77</v>
      </c>
      <c r="AV431" s="250" t="s">
        <v>275</v>
      </c>
      <c r="AW431" s="250" t="s">
        <v>30</v>
      </c>
      <c r="AX431" s="250" t="s">
        <v>75</v>
      </c>
      <c r="AY431" s="251" t="s">
        <v>268</v>
      </c>
    </row>
    <row r="432" spans="2:65" s="242" customFormat="1">
      <c r="B432" s="241"/>
      <c r="D432" s="243" t="s">
        <v>279</v>
      </c>
      <c r="F432" s="245" t="s">
        <v>2193</v>
      </c>
      <c r="H432" s="246">
        <v>3.5870000000000002</v>
      </c>
      <c r="L432" s="241"/>
      <c r="M432" s="247"/>
      <c r="T432" s="248"/>
      <c r="AT432" s="244" t="s">
        <v>279</v>
      </c>
      <c r="AU432" s="244" t="s">
        <v>77</v>
      </c>
      <c r="AV432" s="242" t="s">
        <v>77</v>
      </c>
      <c r="AW432" s="242" t="s">
        <v>4</v>
      </c>
      <c r="AX432" s="242" t="s">
        <v>75</v>
      </c>
      <c r="AY432" s="244" t="s">
        <v>268</v>
      </c>
    </row>
    <row r="433" spans="2:65" s="1" customFormat="1" ht="55.5" customHeight="1">
      <c r="B433" s="14"/>
      <c r="C433" s="225" t="s">
        <v>925</v>
      </c>
      <c r="D433" s="225" t="s">
        <v>271</v>
      </c>
      <c r="E433" s="226" t="s">
        <v>785</v>
      </c>
      <c r="F433" s="227" t="s">
        <v>786</v>
      </c>
      <c r="G433" s="228" t="s">
        <v>353</v>
      </c>
      <c r="H433" s="229">
        <v>1.58</v>
      </c>
      <c r="I433" s="22"/>
      <c r="J433" s="231">
        <f>ROUND(I433*H433,2)</f>
        <v>0</v>
      </c>
      <c r="K433" s="227" t="s">
        <v>274</v>
      </c>
      <c r="L433" s="14"/>
      <c r="M433" s="232" t="s">
        <v>3</v>
      </c>
      <c r="N433" s="233" t="s">
        <v>39</v>
      </c>
      <c r="P433" s="234">
        <f>O433*H433</f>
        <v>0</v>
      </c>
      <c r="Q433" s="234">
        <v>0</v>
      </c>
      <c r="R433" s="234">
        <f>Q433*H433</f>
        <v>0</v>
      </c>
      <c r="S433" s="234">
        <v>0</v>
      </c>
      <c r="T433" s="235">
        <f>S433*H433</f>
        <v>0</v>
      </c>
      <c r="AR433" s="236" t="s">
        <v>292</v>
      </c>
      <c r="AT433" s="236" t="s">
        <v>271</v>
      </c>
      <c r="AU433" s="236" t="s">
        <v>77</v>
      </c>
      <c r="AY433" s="4" t="s">
        <v>268</v>
      </c>
      <c r="BE433" s="237">
        <f>IF(N433="základní",J433,0)</f>
        <v>0</v>
      </c>
      <c r="BF433" s="237">
        <f>IF(N433="snížená",J433,0)</f>
        <v>0</v>
      </c>
      <c r="BG433" s="237">
        <f>IF(N433="zákl. přenesená",J433,0)</f>
        <v>0</v>
      </c>
      <c r="BH433" s="237">
        <f>IF(N433="sníž. přenesená",J433,0)</f>
        <v>0</v>
      </c>
      <c r="BI433" s="237">
        <f>IF(N433="nulová",J433,0)</f>
        <v>0</v>
      </c>
      <c r="BJ433" s="4" t="s">
        <v>75</v>
      </c>
      <c r="BK433" s="237">
        <f>ROUND(I433*H433,2)</f>
        <v>0</v>
      </c>
      <c r="BL433" s="4" t="s">
        <v>292</v>
      </c>
      <c r="BM433" s="236" t="s">
        <v>787</v>
      </c>
    </row>
    <row r="434" spans="2:65" s="1" customFormat="1">
      <c r="B434" s="14"/>
      <c r="D434" s="238" t="s">
        <v>277</v>
      </c>
      <c r="F434" s="239" t="s">
        <v>788</v>
      </c>
      <c r="L434" s="14"/>
      <c r="M434" s="240"/>
      <c r="T434" s="142"/>
      <c r="AT434" s="4" t="s">
        <v>277</v>
      </c>
      <c r="AU434" s="4" t="s">
        <v>77</v>
      </c>
    </row>
    <row r="435" spans="2:65" s="214" customFormat="1" ht="22.9" customHeight="1">
      <c r="B435" s="213"/>
      <c r="D435" s="215" t="s">
        <v>67</v>
      </c>
      <c r="E435" s="223" t="s">
        <v>789</v>
      </c>
      <c r="F435" s="223" t="s">
        <v>790</v>
      </c>
      <c r="J435" s="224">
        <f>BK435</f>
        <v>0</v>
      </c>
      <c r="L435" s="213"/>
      <c r="M435" s="218"/>
      <c r="P435" s="219">
        <f>SUM(P436:P456)</f>
        <v>0</v>
      </c>
      <c r="R435" s="219">
        <f>SUM(R436:R456)</f>
        <v>7.3716056000000002E-2</v>
      </c>
      <c r="T435" s="220">
        <f>SUM(T436:T456)</f>
        <v>1.7390999999999999E-3</v>
      </c>
      <c r="AR435" s="215" t="s">
        <v>77</v>
      </c>
      <c r="AT435" s="221" t="s">
        <v>67</v>
      </c>
      <c r="AU435" s="221" t="s">
        <v>75</v>
      </c>
      <c r="AY435" s="215" t="s">
        <v>268</v>
      </c>
      <c r="BK435" s="222">
        <f>SUM(BK436:BK456)</f>
        <v>0</v>
      </c>
    </row>
    <row r="436" spans="2:65" s="1" customFormat="1" ht="24.2" customHeight="1">
      <c r="B436" s="14"/>
      <c r="C436" s="225" t="s">
        <v>926</v>
      </c>
      <c r="D436" s="225" t="s">
        <v>271</v>
      </c>
      <c r="E436" s="226" t="s">
        <v>792</v>
      </c>
      <c r="F436" s="227" t="s">
        <v>793</v>
      </c>
      <c r="G436" s="228" t="s">
        <v>184</v>
      </c>
      <c r="H436" s="229">
        <v>148.232</v>
      </c>
      <c r="I436" s="22"/>
      <c r="J436" s="231">
        <f>ROUND(I436*H436,2)</f>
        <v>0</v>
      </c>
      <c r="K436" s="227" t="s">
        <v>274</v>
      </c>
      <c r="L436" s="14"/>
      <c r="M436" s="232" t="s">
        <v>3</v>
      </c>
      <c r="N436" s="233" t="s">
        <v>39</v>
      </c>
      <c r="P436" s="234">
        <f>O436*H436</f>
        <v>0</v>
      </c>
      <c r="Q436" s="234">
        <v>0</v>
      </c>
      <c r="R436" s="234">
        <f>Q436*H436</f>
        <v>0</v>
      </c>
      <c r="S436" s="234">
        <v>0</v>
      </c>
      <c r="T436" s="235">
        <f>S436*H436</f>
        <v>0</v>
      </c>
      <c r="AR436" s="236" t="s">
        <v>292</v>
      </c>
      <c r="AT436" s="236" t="s">
        <v>271</v>
      </c>
      <c r="AU436" s="236" t="s">
        <v>77</v>
      </c>
      <c r="AY436" s="4" t="s">
        <v>268</v>
      </c>
      <c r="BE436" s="237">
        <f>IF(N436="základní",J436,0)</f>
        <v>0</v>
      </c>
      <c r="BF436" s="237">
        <f>IF(N436="snížená",J436,0)</f>
        <v>0</v>
      </c>
      <c r="BG436" s="237">
        <f>IF(N436="zákl. přenesená",J436,0)</f>
        <v>0</v>
      </c>
      <c r="BH436" s="237">
        <f>IF(N436="sníž. přenesená",J436,0)</f>
        <v>0</v>
      </c>
      <c r="BI436" s="237">
        <f>IF(N436="nulová",J436,0)</f>
        <v>0</v>
      </c>
      <c r="BJ436" s="4" t="s">
        <v>75</v>
      </c>
      <c r="BK436" s="237">
        <f>ROUND(I436*H436,2)</f>
        <v>0</v>
      </c>
      <c r="BL436" s="4" t="s">
        <v>292</v>
      </c>
      <c r="BM436" s="236" t="s">
        <v>794</v>
      </c>
    </row>
    <row r="437" spans="2:65" s="1" customFormat="1">
      <c r="B437" s="14"/>
      <c r="D437" s="238" t="s">
        <v>277</v>
      </c>
      <c r="F437" s="239" t="s">
        <v>795</v>
      </c>
      <c r="L437" s="14"/>
      <c r="M437" s="240"/>
      <c r="T437" s="142"/>
      <c r="AT437" s="4" t="s">
        <v>277</v>
      </c>
      <c r="AU437" s="4" t="s">
        <v>77</v>
      </c>
    </row>
    <row r="438" spans="2:65" s="242" customFormat="1">
      <c r="B438" s="241"/>
      <c r="D438" s="243" t="s">
        <v>279</v>
      </c>
      <c r="E438" s="244" t="s">
        <v>3</v>
      </c>
      <c r="F438" s="245" t="s">
        <v>191</v>
      </c>
      <c r="H438" s="246">
        <v>22.59</v>
      </c>
      <c r="L438" s="241"/>
      <c r="M438" s="247"/>
      <c r="T438" s="248"/>
      <c r="AT438" s="244" t="s">
        <v>279</v>
      </c>
      <c r="AU438" s="244" t="s">
        <v>77</v>
      </c>
      <c r="AV438" s="242" t="s">
        <v>77</v>
      </c>
      <c r="AW438" s="242" t="s">
        <v>30</v>
      </c>
      <c r="AX438" s="242" t="s">
        <v>68</v>
      </c>
      <c r="AY438" s="244" t="s">
        <v>268</v>
      </c>
    </row>
    <row r="439" spans="2:65" s="242" customFormat="1">
      <c r="B439" s="241"/>
      <c r="D439" s="243" t="s">
        <v>279</v>
      </c>
      <c r="E439" s="244" t="s">
        <v>3</v>
      </c>
      <c r="F439" s="245" t="s">
        <v>796</v>
      </c>
      <c r="H439" s="246">
        <v>105.642</v>
      </c>
      <c r="L439" s="241"/>
      <c r="M439" s="247"/>
      <c r="T439" s="248"/>
      <c r="AT439" s="244" t="s">
        <v>279</v>
      </c>
      <c r="AU439" s="244" t="s">
        <v>77</v>
      </c>
      <c r="AV439" s="242" t="s">
        <v>77</v>
      </c>
      <c r="AW439" s="242" t="s">
        <v>30</v>
      </c>
      <c r="AX439" s="242" t="s">
        <v>68</v>
      </c>
      <c r="AY439" s="244" t="s">
        <v>268</v>
      </c>
    </row>
    <row r="440" spans="2:65" s="242" customFormat="1">
      <c r="B440" s="241"/>
      <c r="D440" s="243" t="s">
        <v>279</v>
      </c>
      <c r="E440" s="244" t="s">
        <v>3</v>
      </c>
      <c r="F440" s="245" t="s">
        <v>797</v>
      </c>
      <c r="H440" s="246">
        <v>20</v>
      </c>
      <c r="L440" s="241"/>
      <c r="M440" s="247"/>
      <c r="T440" s="248"/>
      <c r="AT440" s="244" t="s">
        <v>279</v>
      </c>
      <c r="AU440" s="244" t="s">
        <v>77</v>
      </c>
      <c r="AV440" s="242" t="s">
        <v>77</v>
      </c>
      <c r="AW440" s="242" t="s">
        <v>30</v>
      </c>
      <c r="AX440" s="242" t="s">
        <v>68</v>
      </c>
      <c r="AY440" s="244" t="s">
        <v>268</v>
      </c>
    </row>
    <row r="441" spans="2:65" s="250" customFormat="1">
      <c r="B441" s="249"/>
      <c r="D441" s="243" t="s">
        <v>279</v>
      </c>
      <c r="E441" s="251" t="s">
        <v>3</v>
      </c>
      <c r="F441" s="252" t="s">
        <v>298</v>
      </c>
      <c r="H441" s="253">
        <v>148.232</v>
      </c>
      <c r="L441" s="249"/>
      <c r="M441" s="254"/>
      <c r="T441" s="255"/>
      <c r="AT441" s="251" t="s">
        <v>279</v>
      </c>
      <c r="AU441" s="251" t="s">
        <v>77</v>
      </c>
      <c r="AV441" s="250" t="s">
        <v>275</v>
      </c>
      <c r="AW441" s="250" t="s">
        <v>30</v>
      </c>
      <c r="AX441" s="250" t="s">
        <v>75</v>
      </c>
      <c r="AY441" s="251" t="s">
        <v>268</v>
      </c>
    </row>
    <row r="442" spans="2:65" s="1" customFormat="1" ht="24.2" customHeight="1">
      <c r="B442" s="14"/>
      <c r="C442" s="225" t="s">
        <v>927</v>
      </c>
      <c r="D442" s="225" t="s">
        <v>271</v>
      </c>
      <c r="E442" s="226" t="s">
        <v>799</v>
      </c>
      <c r="F442" s="227" t="s">
        <v>800</v>
      </c>
      <c r="G442" s="228" t="s">
        <v>184</v>
      </c>
      <c r="H442" s="229">
        <v>24.085000000000001</v>
      </c>
      <c r="I442" s="22"/>
      <c r="J442" s="231">
        <f>ROUND(I442*H442,2)</f>
        <v>0</v>
      </c>
      <c r="K442" s="227" t="s">
        <v>274</v>
      </c>
      <c r="L442" s="14"/>
      <c r="M442" s="232" t="s">
        <v>3</v>
      </c>
      <c r="N442" s="233" t="s">
        <v>39</v>
      </c>
      <c r="P442" s="234">
        <f>O442*H442</f>
        <v>0</v>
      </c>
      <c r="Q442" s="234">
        <v>0</v>
      </c>
      <c r="R442" s="234">
        <f>Q442*H442</f>
        <v>0</v>
      </c>
      <c r="S442" s="234">
        <v>3.0000000000000001E-5</v>
      </c>
      <c r="T442" s="235">
        <f>S442*H442</f>
        <v>7.2255000000000008E-4</v>
      </c>
      <c r="AR442" s="236" t="s">
        <v>292</v>
      </c>
      <c r="AT442" s="236" t="s">
        <v>271</v>
      </c>
      <c r="AU442" s="236" t="s">
        <v>77</v>
      </c>
      <c r="AY442" s="4" t="s">
        <v>268</v>
      </c>
      <c r="BE442" s="237">
        <f>IF(N442="základní",J442,0)</f>
        <v>0</v>
      </c>
      <c r="BF442" s="237">
        <f>IF(N442="snížená",J442,0)</f>
        <v>0</v>
      </c>
      <c r="BG442" s="237">
        <f>IF(N442="zákl. přenesená",J442,0)</f>
        <v>0</v>
      </c>
      <c r="BH442" s="237">
        <f>IF(N442="sníž. přenesená",J442,0)</f>
        <v>0</v>
      </c>
      <c r="BI442" s="237">
        <f>IF(N442="nulová",J442,0)</f>
        <v>0</v>
      </c>
      <c r="BJ442" s="4" t="s">
        <v>75</v>
      </c>
      <c r="BK442" s="237">
        <f>ROUND(I442*H442,2)</f>
        <v>0</v>
      </c>
      <c r="BL442" s="4" t="s">
        <v>292</v>
      </c>
      <c r="BM442" s="236" t="s">
        <v>801</v>
      </c>
    </row>
    <row r="443" spans="2:65" s="1" customFormat="1">
      <c r="B443" s="14"/>
      <c r="D443" s="238" t="s">
        <v>277</v>
      </c>
      <c r="F443" s="239" t="s">
        <v>802</v>
      </c>
      <c r="L443" s="14"/>
      <c r="M443" s="240"/>
      <c r="T443" s="142"/>
      <c r="AT443" s="4" t="s">
        <v>277</v>
      </c>
      <c r="AU443" s="4" t="s">
        <v>77</v>
      </c>
    </row>
    <row r="444" spans="2:65" s="242" customFormat="1">
      <c r="B444" s="241"/>
      <c r="D444" s="243" t="s">
        <v>279</v>
      </c>
      <c r="E444" s="244" t="s">
        <v>3</v>
      </c>
      <c r="F444" s="245" t="s">
        <v>182</v>
      </c>
      <c r="H444" s="246">
        <v>24.085000000000001</v>
      </c>
      <c r="L444" s="241"/>
      <c r="M444" s="247"/>
      <c r="T444" s="248"/>
      <c r="AT444" s="244" t="s">
        <v>279</v>
      </c>
      <c r="AU444" s="244" t="s">
        <v>77</v>
      </c>
      <c r="AV444" s="242" t="s">
        <v>77</v>
      </c>
      <c r="AW444" s="242" t="s">
        <v>30</v>
      </c>
      <c r="AX444" s="242" t="s">
        <v>75</v>
      </c>
      <c r="AY444" s="244" t="s">
        <v>268</v>
      </c>
    </row>
    <row r="445" spans="2:65" s="1" customFormat="1" ht="16.5" customHeight="1">
      <c r="B445" s="14"/>
      <c r="C445" s="262" t="s">
        <v>928</v>
      </c>
      <c r="D445" s="262" t="s">
        <v>383</v>
      </c>
      <c r="E445" s="263" t="s">
        <v>803</v>
      </c>
      <c r="F445" s="264" t="s">
        <v>804</v>
      </c>
      <c r="G445" s="265" t="s">
        <v>184</v>
      </c>
      <c r="H445" s="266">
        <v>26.494</v>
      </c>
      <c r="I445" s="24"/>
      <c r="J445" s="268">
        <f>ROUND(I445*H445,2)</f>
        <v>0</v>
      </c>
      <c r="K445" s="264" t="s">
        <v>274</v>
      </c>
      <c r="L445" s="269"/>
      <c r="M445" s="270" t="s">
        <v>3</v>
      </c>
      <c r="N445" s="271" t="s">
        <v>39</v>
      </c>
      <c r="P445" s="234">
        <f>O445*H445</f>
        <v>0</v>
      </c>
      <c r="Q445" s="234">
        <v>1.0000000000000001E-5</v>
      </c>
      <c r="R445" s="234">
        <f>Q445*H445</f>
        <v>2.6494000000000002E-4</v>
      </c>
      <c r="S445" s="234">
        <v>0</v>
      </c>
      <c r="T445" s="235">
        <f>S445*H445</f>
        <v>0</v>
      </c>
      <c r="AR445" s="236" t="s">
        <v>470</v>
      </c>
      <c r="AT445" s="236" t="s">
        <v>383</v>
      </c>
      <c r="AU445" s="236" t="s">
        <v>77</v>
      </c>
      <c r="AY445" s="4" t="s">
        <v>268</v>
      </c>
      <c r="BE445" s="237">
        <f>IF(N445="základní",J445,0)</f>
        <v>0</v>
      </c>
      <c r="BF445" s="237">
        <f>IF(N445="snížená",J445,0)</f>
        <v>0</v>
      </c>
      <c r="BG445" s="237">
        <f>IF(N445="zákl. přenesená",J445,0)</f>
        <v>0</v>
      </c>
      <c r="BH445" s="237">
        <f>IF(N445="sníž. přenesená",J445,0)</f>
        <v>0</v>
      </c>
      <c r="BI445" s="237">
        <f>IF(N445="nulová",J445,0)</f>
        <v>0</v>
      </c>
      <c r="BJ445" s="4" t="s">
        <v>75</v>
      </c>
      <c r="BK445" s="237">
        <f>ROUND(I445*H445,2)</f>
        <v>0</v>
      </c>
      <c r="BL445" s="4" t="s">
        <v>292</v>
      </c>
      <c r="BM445" s="236" t="s">
        <v>805</v>
      </c>
    </row>
    <row r="446" spans="2:65" s="242" customFormat="1">
      <c r="B446" s="241"/>
      <c r="D446" s="243" t="s">
        <v>279</v>
      </c>
      <c r="F446" s="245" t="s">
        <v>2169</v>
      </c>
      <c r="H446" s="246">
        <v>26.494</v>
      </c>
      <c r="L446" s="241"/>
      <c r="M446" s="247"/>
      <c r="T446" s="248"/>
      <c r="AT446" s="244" t="s">
        <v>279</v>
      </c>
      <c r="AU446" s="244" t="s">
        <v>77</v>
      </c>
      <c r="AV446" s="242" t="s">
        <v>77</v>
      </c>
      <c r="AW446" s="242" t="s">
        <v>4</v>
      </c>
      <c r="AX446" s="242" t="s">
        <v>75</v>
      </c>
      <c r="AY446" s="244" t="s">
        <v>268</v>
      </c>
    </row>
    <row r="447" spans="2:65" s="1" customFormat="1" ht="55.5" customHeight="1">
      <c r="B447" s="14"/>
      <c r="C447" s="225" t="s">
        <v>929</v>
      </c>
      <c r="D447" s="225" t="s">
        <v>271</v>
      </c>
      <c r="E447" s="226" t="s">
        <v>807</v>
      </c>
      <c r="F447" s="227" t="s">
        <v>808</v>
      </c>
      <c r="G447" s="228" t="s">
        <v>184</v>
      </c>
      <c r="H447" s="229">
        <v>33.884999999999998</v>
      </c>
      <c r="I447" s="22"/>
      <c r="J447" s="231">
        <f>ROUND(I447*H447,2)</f>
        <v>0</v>
      </c>
      <c r="K447" s="227" t="s">
        <v>274</v>
      </c>
      <c r="L447" s="14"/>
      <c r="M447" s="232" t="s">
        <v>3</v>
      </c>
      <c r="N447" s="233" t="s">
        <v>39</v>
      </c>
      <c r="P447" s="234">
        <f>O447*H447</f>
        <v>0</v>
      </c>
      <c r="Q447" s="234">
        <v>0</v>
      </c>
      <c r="R447" s="234">
        <f>Q447*H447</f>
        <v>0</v>
      </c>
      <c r="S447" s="234">
        <v>3.0000000000000001E-5</v>
      </c>
      <c r="T447" s="235">
        <f>S447*H447</f>
        <v>1.01655E-3</v>
      </c>
      <c r="AR447" s="236" t="s">
        <v>292</v>
      </c>
      <c r="AT447" s="236" t="s">
        <v>271</v>
      </c>
      <c r="AU447" s="236" t="s">
        <v>77</v>
      </c>
      <c r="AY447" s="4" t="s">
        <v>268</v>
      </c>
      <c r="BE447" s="237">
        <f>IF(N447="základní",J447,0)</f>
        <v>0</v>
      </c>
      <c r="BF447" s="237">
        <f>IF(N447="snížená",J447,0)</f>
        <v>0</v>
      </c>
      <c r="BG447" s="237">
        <f>IF(N447="zákl. přenesená",J447,0)</f>
        <v>0</v>
      </c>
      <c r="BH447" s="237">
        <f>IF(N447="sníž. přenesená",J447,0)</f>
        <v>0</v>
      </c>
      <c r="BI447" s="237">
        <f>IF(N447="nulová",J447,0)</f>
        <v>0</v>
      </c>
      <c r="BJ447" s="4" t="s">
        <v>75</v>
      </c>
      <c r="BK447" s="237">
        <f>ROUND(I447*H447,2)</f>
        <v>0</v>
      </c>
      <c r="BL447" s="4" t="s">
        <v>292</v>
      </c>
      <c r="BM447" s="236" t="s">
        <v>809</v>
      </c>
    </row>
    <row r="448" spans="2:65" s="1" customFormat="1">
      <c r="B448" s="14"/>
      <c r="D448" s="238" t="s">
        <v>277</v>
      </c>
      <c r="F448" s="239" t="s">
        <v>810</v>
      </c>
      <c r="L448" s="14"/>
      <c r="M448" s="240"/>
      <c r="T448" s="142"/>
      <c r="AT448" s="4" t="s">
        <v>277</v>
      </c>
      <c r="AU448" s="4" t="s">
        <v>77</v>
      </c>
    </row>
    <row r="449" spans="2:65" s="257" customFormat="1">
      <c r="B449" s="256"/>
      <c r="D449" s="243" t="s">
        <v>279</v>
      </c>
      <c r="E449" s="258" t="s">
        <v>3</v>
      </c>
      <c r="F449" s="259" t="s">
        <v>811</v>
      </c>
      <c r="H449" s="258" t="s">
        <v>3</v>
      </c>
      <c r="L449" s="256"/>
      <c r="M449" s="260"/>
      <c r="T449" s="261"/>
      <c r="AT449" s="258" t="s">
        <v>279</v>
      </c>
      <c r="AU449" s="258" t="s">
        <v>77</v>
      </c>
      <c r="AV449" s="257" t="s">
        <v>75</v>
      </c>
      <c r="AW449" s="257" t="s">
        <v>30</v>
      </c>
      <c r="AX449" s="257" t="s">
        <v>68</v>
      </c>
      <c r="AY449" s="258" t="s">
        <v>268</v>
      </c>
    </row>
    <row r="450" spans="2:65" s="242" customFormat="1">
      <c r="B450" s="241"/>
      <c r="D450" s="243" t="s">
        <v>279</v>
      </c>
      <c r="E450" s="244" t="s">
        <v>3</v>
      </c>
      <c r="F450" s="245" t="s">
        <v>812</v>
      </c>
      <c r="H450" s="246">
        <v>33.884999999999998</v>
      </c>
      <c r="L450" s="241"/>
      <c r="M450" s="247"/>
      <c r="T450" s="248"/>
      <c r="AT450" s="244" t="s">
        <v>279</v>
      </c>
      <c r="AU450" s="244" t="s">
        <v>77</v>
      </c>
      <c r="AV450" s="242" t="s">
        <v>77</v>
      </c>
      <c r="AW450" s="242" t="s">
        <v>30</v>
      </c>
      <c r="AX450" s="242" t="s">
        <v>75</v>
      </c>
      <c r="AY450" s="244" t="s">
        <v>268</v>
      </c>
    </row>
    <row r="451" spans="2:65" s="1" customFormat="1" ht="16.5" customHeight="1">
      <c r="B451" s="14"/>
      <c r="C451" s="262" t="s">
        <v>931</v>
      </c>
      <c r="D451" s="262" t="s">
        <v>383</v>
      </c>
      <c r="E451" s="263" t="s">
        <v>803</v>
      </c>
      <c r="F451" s="264" t="s">
        <v>804</v>
      </c>
      <c r="G451" s="265" t="s">
        <v>184</v>
      </c>
      <c r="H451" s="266">
        <v>37.274000000000001</v>
      </c>
      <c r="I451" s="24"/>
      <c r="J451" s="268">
        <f>ROUND(I451*H451,2)</f>
        <v>0</v>
      </c>
      <c r="K451" s="264" t="s">
        <v>274</v>
      </c>
      <c r="L451" s="269"/>
      <c r="M451" s="270" t="s">
        <v>3</v>
      </c>
      <c r="N451" s="271" t="s">
        <v>39</v>
      </c>
      <c r="P451" s="234">
        <f>O451*H451</f>
        <v>0</v>
      </c>
      <c r="Q451" s="234">
        <v>1.0000000000000001E-5</v>
      </c>
      <c r="R451" s="234">
        <f>Q451*H451</f>
        <v>3.7274000000000004E-4</v>
      </c>
      <c r="S451" s="234">
        <v>0</v>
      </c>
      <c r="T451" s="235">
        <f>S451*H451</f>
        <v>0</v>
      </c>
      <c r="AR451" s="236" t="s">
        <v>470</v>
      </c>
      <c r="AT451" s="236" t="s">
        <v>383</v>
      </c>
      <c r="AU451" s="236" t="s">
        <v>77</v>
      </c>
      <c r="AY451" s="4" t="s">
        <v>268</v>
      </c>
      <c r="BE451" s="237">
        <f>IF(N451="základní",J451,0)</f>
        <v>0</v>
      </c>
      <c r="BF451" s="237">
        <f>IF(N451="snížená",J451,0)</f>
        <v>0</v>
      </c>
      <c r="BG451" s="237">
        <f>IF(N451="zákl. přenesená",J451,0)</f>
        <v>0</v>
      </c>
      <c r="BH451" s="237">
        <f>IF(N451="sníž. přenesená",J451,0)</f>
        <v>0</v>
      </c>
      <c r="BI451" s="237">
        <f>IF(N451="nulová",J451,0)</f>
        <v>0</v>
      </c>
      <c r="BJ451" s="4" t="s">
        <v>75</v>
      </c>
      <c r="BK451" s="237">
        <f>ROUND(I451*H451,2)</f>
        <v>0</v>
      </c>
      <c r="BL451" s="4" t="s">
        <v>292</v>
      </c>
      <c r="BM451" s="236" t="s">
        <v>814</v>
      </c>
    </row>
    <row r="452" spans="2:65" s="242" customFormat="1">
      <c r="B452" s="241"/>
      <c r="D452" s="243" t="s">
        <v>279</v>
      </c>
      <c r="F452" s="245" t="s">
        <v>2194</v>
      </c>
      <c r="H452" s="246">
        <v>37.274000000000001</v>
      </c>
      <c r="L452" s="241"/>
      <c r="M452" s="247"/>
      <c r="T452" s="248"/>
      <c r="AT452" s="244" t="s">
        <v>279</v>
      </c>
      <c r="AU452" s="244" t="s">
        <v>77</v>
      </c>
      <c r="AV452" s="242" t="s">
        <v>77</v>
      </c>
      <c r="AW452" s="242" t="s">
        <v>4</v>
      </c>
      <c r="AX452" s="242" t="s">
        <v>75</v>
      </c>
      <c r="AY452" s="244" t="s">
        <v>268</v>
      </c>
    </row>
    <row r="453" spans="2:65" s="1" customFormat="1" ht="33" customHeight="1">
      <c r="B453" s="14"/>
      <c r="C453" s="225" t="s">
        <v>932</v>
      </c>
      <c r="D453" s="225" t="s">
        <v>271</v>
      </c>
      <c r="E453" s="226" t="s">
        <v>817</v>
      </c>
      <c r="F453" s="227" t="s">
        <v>818</v>
      </c>
      <c r="G453" s="228" t="s">
        <v>184</v>
      </c>
      <c r="H453" s="229">
        <v>148.232</v>
      </c>
      <c r="I453" s="22"/>
      <c r="J453" s="231">
        <f>ROUND(I453*H453,2)</f>
        <v>0</v>
      </c>
      <c r="K453" s="227" t="s">
        <v>274</v>
      </c>
      <c r="L453" s="14"/>
      <c r="M453" s="232" t="s">
        <v>3</v>
      </c>
      <c r="N453" s="233" t="s">
        <v>39</v>
      </c>
      <c r="P453" s="234">
        <f>O453*H453</f>
        <v>0</v>
      </c>
      <c r="Q453" s="234">
        <v>2.0799999999999999E-4</v>
      </c>
      <c r="R453" s="234">
        <f>Q453*H453</f>
        <v>3.0832255999999999E-2</v>
      </c>
      <c r="S453" s="234">
        <v>0</v>
      </c>
      <c r="T453" s="235">
        <f>S453*H453</f>
        <v>0</v>
      </c>
      <c r="AR453" s="236" t="s">
        <v>292</v>
      </c>
      <c r="AT453" s="236" t="s">
        <v>271</v>
      </c>
      <c r="AU453" s="236" t="s">
        <v>77</v>
      </c>
      <c r="AY453" s="4" t="s">
        <v>268</v>
      </c>
      <c r="BE453" s="237">
        <f>IF(N453="základní",J453,0)</f>
        <v>0</v>
      </c>
      <c r="BF453" s="237">
        <f>IF(N453="snížená",J453,0)</f>
        <v>0</v>
      </c>
      <c r="BG453" s="237">
        <f>IF(N453="zákl. přenesená",J453,0)</f>
        <v>0</v>
      </c>
      <c r="BH453" s="237">
        <f>IF(N453="sníž. přenesená",J453,0)</f>
        <v>0</v>
      </c>
      <c r="BI453" s="237">
        <f>IF(N453="nulová",J453,0)</f>
        <v>0</v>
      </c>
      <c r="BJ453" s="4" t="s">
        <v>75</v>
      </c>
      <c r="BK453" s="237">
        <f>ROUND(I453*H453,2)</f>
        <v>0</v>
      </c>
      <c r="BL453" s="4" t="s">
        <v>292</v>
      </c>
      <c r="BM453" s="236" t="s">
        <v>819</v>
      </c>
    </row>
    <row r="454" spans="2:65" s="1" customFormat="1">
      <c r="B454" s="14"/>
      <c r="D454" s="238" t="s">
        <v>277</v>
      </c>
      <c r="F454" s="239" t="s">
        <v>820</v>
      </c>
      <c r="L454" s="14"/>
      <c r="M454" s="240"/>
      <c r="T454" s="142"/>
      <c r="AT454" s="4" t="s">
        <v>277</v>
      </c>
      <c r="AU454" s="4" t="s">
        <v>77</v>
      </c>
    </row>
    <row r="455" spans="2:65" s="1" customFormat="1" ht="37.9" customHeight="1">
      <c r="B455" s="14"/>
      <c r="C455" s="225" t="s">
        <v>1503</v>
      </c>
      <c r="D455" s="225" t="s">
        <v>271</v>
      </c>
      <c r="E455" s="226" t="s">
        <v>822</v>
      </c>
      <c r="F455" s="227" t="s">
        <v>823</v>
      </c>
      <c r="G455" s="228" t="s">
        <v>184</v>
      </c>
      <c r="H455" s="229">
        <v>148.232</v>
      </c>
      <c r="I455" s="22"/>
      <c r="J455" s="231">
        <f>ROUND(I455*H455,2)</f>
        <v>0</v>
      </c>
      <c r="K455" s="227" t="s">
        <v>274</v>
      </c>
      <c r="L455" s="14"/>
      <c r="M455" s="232" t="s">
        <v>3</v>
      </c>
      <c r="N455" s="233" t="s">
        <v>39</v>
      </c>
      <c r="P455" s="234">
        <f>O455*H455</f>
        <v>0</v>
      </c>
      <c r="Q455" s="234">
        <v>2.8499999999999999E-4</v>
      </c>
      <c r="R455" s="234">
        <f>Q455*H455</f>
        <v>4.2246119999999998E-2</v>
      </c>
      <c r="S455" s="234">
        <v>0</v>
      </c>
      <c r="T455" s="235">
        <f>S455*H455</f>
        <v>0</v>
      </c>
      <c r="AR455" s="236" t="s">
        <v>292</v>
      </c>
      <c r="AT455" s="236" t="s">
        <v>271</v>
      </c>
      <c r="AU455" s="236" t="s">
        <v>77</v>
      </c>
      <c r="AY455" s="4" t="s">
        <v>268</v>
      </c>
      <c r="BE455" s="237">
        <f>IF(N455="základní",J455,0)</f>
        <v>0</v>
      </c>
      <c r="BF455" s="237">
        <f>IF(N455="snížená",J455,0)</f>
        <v>0</v>
      </c>
      <c r="BG455" s="237">
        <f>IF(N455="zákl. přenesená",J455,0)</f>
        <v>0</v>
      </c>
      <c r="BH455" s="237">
        <f>IF(N455="sníž. přenesená",J455,0)</f>
        <v>0</v>
      </c>
      <c r="BI455" s="237">
        <f>IF(N455="nulová",J455,0)</f>
        <v>0</v>
      </c>
      <c r="BJ455" s="4" t="s">
        <v>75</v>
      </c>
      <c r="BK455" s="237">
        <f>ROUND(I455*H455,2)</f>
        <v>0</v>
      </c>
      <c r="BL455" s="4" t="s">
        <v>292</v>
      </c>
      <c r="BM455" s="236" t="s">
        <v>824</v>
      </c>
    </row>
    <row r="456" spans="2:65" s="1" customFormat="1">
      <c r="B456" s="14"/>
      <c r="D456" s="238" t="s">
        <v>277</v>
      </c>
      <c r="F456" s="239" t="s">
        <v>825</v>
      </c>
      <c r="L456" s="14"/>
      <c r="M456" s="282"/>
      <c r="N456" s="283"/>
      <c r="O456" s="283"/>
      <c r="P456" s="283"/>
      <c r="Q456" s="283"/>
      <c r="R456" s="283"/>
      <c r="S456" s="283"/>
      <c r="T456" s="284"/>
      <c r="AT456" s="4" t="s">
        <v>277</v>
      </c>
      <c r="AU456" s="4" t="s">
        <v>77</v>
      </c>
    </row>
    <row r="457" spans="2:65" s="1" customFormat="1" ht="6.95" customHeight="1">
      <c r="B457" s="15"/>
      <c r="C457" s="16"/>
      <c r="D457" s="16"/>
      <c r="E457" s="16"/>
      <c r="F457" s="16"/>
      <c r="G457" s="16"/>
      <c r="H457" s="16"/>
      <c r="I457" s="16"/>
      <c r="J457" s="16"/>
      <c r="K457" s="16"/>
      <c r="L457" s="14"/>
    </row>
  </sheetData>
  <sheetProtection algorithmName="SHA-512" hashValue="oIXYpaE7sVbLF7+QPFU6uXhsyyMJPZRAl2aua/9bhJ83RClELsMjQzJTXDCeKLA2unssIciaIK2LNiEyLiFurg==" saltValue="9igRMr+tG8SSLXWCtCvOGQ==" spinCount="100000" sheet="1" objects="1" scenarios="1"/>
  <autoFilter ref="C110:K456" xr:uid="{00000000-0009-0000-0000-000017000000}"/>
  <mergeCells count="12">
    <mergeCell ref="E103:H103"/>
    <mergeCell ref="L2:V2"/>
    <mergeCell ref="E50:H50"/>
    <mergeCell ref="E52:H52"/>
    <mergeCell ref="E54:H54"/>
    <mergeCell ref="E99:H99"/>
    <mergeCell ref="E101:H101"/>
    <mergeCell ref="E7:H7"/>
    <mergeCell ref="E9:H9"/>
    <mergeCell ref="E11:H11"/>
    <mergeCell ref="E20:H20"/>
    <mergeCell ref="E29:H29"/>
  </mergeCells>
  <hyperlinks>
    <hyperlink ref="F115" r:id="rId1" xr:uid="{00000000-0004-0000-1700-000000000000}"/>
    <hyperlink ref="F118" r:id="rId2" xr:uid="{00000000-0004-0000-1700-000001000000}"/>
    <hyperlink ref="F123" r:id="rId3" xr:uid="{00000000-0004-0000-1700-000002000000}"/>
    <hyperlink ref="F126" r:id="rId4" xr:uid="{00000000-0004-0000-1700-000003000000}"/>
    <hyperlink ref="F129" r:id="rId5" xr:uid="{00000000-0004-0000-1700-000004000000}"/>
    <hyperlink ref="F140" r:id="rId6" xr:uid="{00000000-0004-0000-1700-000005000000}"/>
    <hyperlink ref="F149" r:id="rId7" xr:uid="{00000000-0004-0000-1700-000006000000}"/>
    <hyperlink ref="F155" r:id="rId8" xr:uid="{00000000-0004-0000-1700-000007000000}"/>
    <hyperlink ref="F164" r:id="rId9" xr:uid="{00000000-0004-0000-1700-000008000000}"/>
    <hyperlink ref="F166" r:id="rId10" xr:uid="{00000000-0004-0000-1700-000009000000}"/>
    <hyperlink ref="F168" r:id="rId11" xr:uid="{00000000-0004-0000-1700-00000A000000}"/>
    <hyperlink ref="F171" r:id="rId12" xr:uid="{00000000-0004-0000-1700-00000B000000}"/>
    <hyperlink ref="F175" r:id="rId13" xr:uid="{00000000-0004-0000-1700-00000C000000}"/>
    <hyperlink ref="F178" r:id="rId14" xr:uid="{00000000-0004-0000-1700-00000D000000}"/>
    <hyperlink ref="F185" r:id="rId15" xr:uid="{00000000-0004-0000-1700-00000E000000}"/>
    <hyperlink ref="F189" r:id="rId16" xr:uid="{00000000-0004-0000-1700-00000F000000}"/>
    <hyperlink ref="F194" r:id="rId17" xr:uid="{00000000-0004-0000-1700-000010000000}"/>
    <hyperlink ref="F201" r:id="rId18" xr:uid="{00000000-0004-0000-1700-000011000000}"/>
    <hyperlink ref="F209" r:id="rId19" xr:uid="{00000000-0004-0000-1700-000012000000}"/>
    <hyperlink ref="F214" r:id="rId20" xr:uid="{00000000-0004-0000-1700-000013000000}"/>
    <hyperlink ref="F220" r:id="rId21" xr:uid="{00000000-0004-0000-1700-000014000000}"/>
    <hyperlink ref="F222" r:id="rId22" xr:uid="{00000000-0004-0000-1700-000015000000}"/>
    <hyperlink ref="F225" r:id="rId23" xr:uid="{00000000-0004-0000-1700-000016000000}"/>
    <hyperlink ref="F228" r:id="rId24" xr:uid="{00000000-0004-0000-1700-000017000000}"/>
    <hyperlink ref="F231" r:id="rId25" xr:uid="{00000000-0004-0000-1700-000018000000}"/>
    <hyperlink ref="F235" r:id="rId26" xr:uid="{00000000-0004-0000-1700-000019000000}"/>
    <hyperlink ref="F238" r:id="rId27" xr:uid="{00000000-0004-0000-1700-00001A000000}"/>
    <hyperlink ref="F243" r:id="rId28" xr:uid="{00000000-0004-0000-1700-00001B000000}"/>
    <hyperlink ref="F247" r:id="rId29" xr:uid="{00000000-0004-0000-1700-00001C000000}"/>
    <hyperlink ref="F249" r:id="rId30" xr:uid="{00000000-0004-0000-1700-00001D000000}"/>
    <hyperlink ref="F251" r:id="rId31" xr:uid="{00000000-0004-0000-1700-00001E000000}"/>
    <hyperlink ref="F254" r:id="rId32" xr:uid="{00000000-0004-0000-1700-00001F000000}"/>
    <hyperlink ref="F260" r:id="rId33" xr:uid="{00000000-0004-0000-1700-000020000000}"/>
    <hyperlink ref="F268" r:id="rId34" xr:uid="{00000000-0004-0000-1700-000021000000}"/>
    <hyperlink ref="F272" r:id="rId35" xr:uid="{00000000-0004-0000-1700-000022000000}"/>
    <hyperlink ref="F274" r:id="rId36" xr:uid="{00000000-0004-0000-1700-000023000000}"/>
    <hyperlink ref="F277" r:id="rId37" xr:uid="{00000000-0004-0000-1700-000024000000}"/>
    <hyperlink ref="F280" r:id="rId38" xr:uid="{00000000-0004-0000-1700-000025000000}"/>
    <hyperlink ref="F288" r:id="rId39" xr:uid="{00000000-0004-0000-1700-000026000000}"/>
    <hyperlink ref="F291" r:id="rId40" xr:uid="{00000000-0004-0000-1700-000027000000}"/>
    <hyperlink ref="F297" r:id="rId41" xr:uid="{00000000-0004-0000-1700-000028000000}"/>
    <hyperlink ref="F300" r:id="rId42" xr:uid="{00000000-0004-0000-1700-000029000000}"/>
    <hyperlink ref="F303" r:id="rId43" xr:uid="{00000000-0004-0000-1700-00002A000000}"/>
    <hyperlink ref="F307" r:id="rId44" xr:uid="{00000000-0004-0000-1700-00002B000000}"/>
    <hyperlink ref="F312" r:id="rId45" xr:uid="{00000000-0004-0000-1700-00002C000000}"/>
    <hyperlink ref="F316" r:id="rId46" xr:uid="{00000000-0004-0000-1700-00002D000000}"/>
    <hyperlink ref="F321" r:id="rId47" xr:uid="{00000000-0004-0000-1700-00002E000000}"/>
    <hyperlink ref="F326" r:id="rId48" xr:uid="{00000000-0004-0000-1700-00002F000000}"/>
    <hyperlink ref="F329" r:id="rId49" xr:uid="{00000000-0004-0000-1700-000030000000}"/>
    <hyperlink ref="F331" r:id="rId50" xr:uid="{00000000-0004-0000-1700-000031000000}"/>
    <hyperlink ref="F335" r:id="rId51" xr:uid="{00000000-0004-0000-1700-000032000000}"/>
    <hyperlink ref="F339" r:id="rId52" xr:uid="{00000000-0004-0000-1700-000033000000}"/>
    <hyperlink ref="F345" r:id="rId53" xr:uid="{00000000-0004-0000-1700-000034000000}"/>
    <hyperlink ref="F349" r:id="rId54" xr:uid="{00000000-0004-0000-1700-000035000000}"/>
    <hyperlink ref="F352" r:id="rId55" xr:uid="{00000000-0004-0000-1700-000036000000}"/>
    <hyperlink ref="F356" r:id="rId56" xr:uid="{00000000-0004-0000-1700-000037000000}"/>
    <hyperlink ref="F363" r:id="rId57" xr:uid="{00000000-0004-0000-1700-000038000000}"/>
    <hyperlink ref="F365" r:id="rId58" xr:uid="{00000000-0004-0000-1700-000039000000}"/>
    <hyperlink ref="F369" r:id="rId59" xr:uid="{00000000-0004-0000-1700-00003A000000}"/>
    <hyperlink ref="F372" r:id="rId60" xr:uid="{00000000-0004-0000-1700-00003B000000}"/>
    <hyperlink ref="F375" r:id="rId61" xr:uid="{00000000-0004-0000-1700-00003C000000}"/>
    <hyperlink ref="F382" r:id="rId62" xr:uid="{00000000-0004-0000-1700-00003D000000}"/>
    <hyperlink ref="F391" r:id="rId63" xr:uid="{00000000-0004-0000-1700-00003E000000}"/>
    <hyperlink ref="F394" r:id="rId64" xr:uid="{00000000-0004-0000-1700-00003F000000}"/>
    <hyperlink ref="F398" r:id="rId65" xr:uid="{00000000-0004-0000-1700-000040000000}"/>
    <hyperlink ref="F407" r:id="rId66" xr:uid="{00000000-0004-0000-1700-000041000000}"/>
    <hyperlink ref="F413" r:id="rId67" xr:uid="{00000000-0004-0000-1700-000042000000}"/>
    <hyperlink ref="F418" r:id="rId68" xr:uid="{00000000-0004-0000-1700-000043000000}"/>
    <hyperlink ref="F421" r:id="rId69" xr:uid="{00000000-0004-0000-1700-000044000000}"/>
    <hyperlink ref="F426" r:id="rId70" xr:uid="{00000000-0004-0000-1700-000045000000}"/>
    <hyperlink ref="F434" r:id="rId71" xr:uid="{00000000-0004-0000-1700-000046000000}"/>
    <hyperlink ref="F437" r:id="rId72" xr:uid="{00000000-0004-0000-1700-000047000000}"/>
    <hyperlink ref="F443" r:id="rId73" xr:uid="{00000000-0004-0000-1700-000048000000}"/>
    <hyperlink ref="F448" r:id="rId74" xr:uid="{00000000-0004-0000-1700-000049000000}"/>
    <hyperlink ref="F454" r:id="rId75" xr:uid="{00000000-0004-0000-1700-00004A000000}"/>
    <hyperlink ref="F456" r:id="rId76" xr:uid="{00000000-0004-0000-1700-00004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77"/>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BM143"/>
  <sheetViews>
    <sheetView showGridLines="0" zoomScale="70" zoomScaleNormal="70" workbookViewId="0">
      <selection activeCell="J19" activeCellId="13" sqref="I129:I142 I122:I126 I120 I114 I112 I110 I108 I104:I106 I91:I101 I90 I89 I88 E20:H20 J19:J20"/>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153</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2044</v>
      </c>
      <c r="F9" s="332"/>
      <c r="G9" s="332"/>
      <c r="H9" s="332"/>
      <c r="L9" s="14"/>
    </row>
    <row r="10" spans="2:46" s="1" customFormat="1" ht="12" customHeight="1">
      <c r="B10" s="14"/>
      <c r="D10" s="11" t="s">
        <v>211</v>
      </c>
      <c r="L10" s="14"/>
    </row>
    <row r="11" spans="2:46" s="1" customFormat="1" ht="16.5" customHeight="1">
      <c r="B11" s="14"/>
      <c r="E11" s="324" t="s">
        <v>2195</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ROUND((SUM(BE86:BE142)),  2)</f>
        <v>0</v>
      </c>
      <c r="I35" s="189">
        <v>0.21</v>
      </c>
      <c r="J35" s="174">
        <f>ROUND(((SUM(BE86:BE142))*I35),  2)</f>
        <v>0</v>
      </c>
      <c r="L35" s="14"/>
    </row>
    <row r="36" spans="2:12" s="1" customFormat="1" ht="14.45" customHeight="1">
      <c r="B36" s="14"/>
      <c r="E36" s="11" t="s">
        <v>40</v>
      </c>
      <c r="F36" s="174">
        <f>ROUND((SUM(BF86:BF142)),  2)</f>
        <v>0</v>
      </c>
      <c r="I36" s="189">
        <v>0.12</v>
      </c>
      <c r="J36" s="174">
        <f>ROUND(((SUM(BF86:BF142))*I36),  2)</f>
        <v>0</v>
      </c>
      <c r="L36" s="14"/>
    </row>
    <row r="37" spans="2:12" s="1" customFormat="1" ht="14.45" hidden="1" customHeight="1">
      <c r="B37" s="14"/>
      <c r="E37" s="11" t="s">
        <v>41</v>
      </c>
      <c r="F37" s="174">
        <f>ROUND((SUM(BG86:BG142)),  2)</f>
        <v>0</v>
      </c>
      <c r="I37" s="189">
        <v>0.21</v>
      </c>
      <c r="J37" s="174">
        <f>0</f>
        <v>0</v>
      </c>
      <c r="L37" s="14"/>
    </row>
    <row r="38" spans="2:12" s="1" customFormat="1" ht="14.45" hidden="1" customHeight="1">
      <c r="B38" s="14"/>
      <c r="E38" s="11" t="s">
        <v>42</v>
      </c>
      <c r="F38" s="174">
        <f>ROUND((SUM(BH86:BH142)),  2)</f>
        <v>0</v>
      </c>
      <c r="I38" s="189">
        <v>0.12</v>
      </c>
      <c r="J38" s="174">
        <f>0</f>
        <v>0</v>
      </c>
      <c r="L38" s="14"/>
    </row>
    <row r="39" spans="2:12" s="1" customFormat="1" ht="14.45" hidden="1" customHeight="1">
      <c r="B39" s="14"/>
      <c r="E39" s="11" t="s">
        <v>43</v>
      </c>
      <c r="F39" s="174">
        <f>ROUND((SUM(BI86:BI142)),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2044</v>
      </c>
      <c r="F52" s="332"/>
      <c r="G52" s="332"/>
      <c r="H52" s="332"/>
      <c r="L52" s="14"/>
    </row>
    <row r="53" spans="2:47" s="1" customFormat="1" ht="12" customHeight="1">
      <c r="B53" s="14"/>
      <c r="C53" s="11" t="s">
        <v>211</v>
      </c>
      <c r="L53" s="14"/>
    </row>
    <row r="54" spans="2:47" s="1" customFormat="1" ht="16.5" customHeight="1">
      <c r="B54" s="14"/>
      <c r="E54" s="324" t="str">
        <f>E11</f>
        <v>D3 - Elektroinstalace</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951</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2044</v>
      </c>
      <c r="F76" s="332"/>
      <c r="G76" s="332"/>
      <c r="H76" s="332"/>
      <c r="L76" s="14"/>
    </row>
    <row r="77" spans="2:12" s="1" customFormat="1" ht="12" customHeight="1">
      <c r="B77" s="14"/>
      <c r="C77" s="11" t="s">
        <v>211</v>
      </c>
      <c r="L77" s="14"/>
    </row>
    <row r="78" spans="2:12" s="1" customFormat="1" ht="16.5" customHeight="1">
      <c r="B78" s="14"/>
      <c r="E78" s="324" t="str">
        <f>E11</f>
        <v>D3 - Elektroinstalace</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952</v>
      </c>
      <c r="F87" s="216" t="s">
        <v>953</v>
      </c>
      <c r="J87" s="217">
        <f>BK87</f>
        <v>0</v>
      </c>
      <c r="L87" s="213"/>
      <c r="M87" s="218"/>
      <c r="P87" s="219">
        <f>SUM(P88:P142)</f>
        <v>0</v>
      </c>
      <c r="R87" s="219">
        <f>SUM(R88:R142)</f>
        <v>0</v>
      </c>
      <c r="T87" s="220">
        <f>SUM(T88:T142)</f>
        <v>0</v>
      </c>
      <c r="AR87" s="215" t="s">
        <v>75</v>
      </c>
      <c r="AT87" s="221" t="s">
        <v>67</v>
      </c>
      <c r="AU87" s="221" t="s">
        <v>68</v>
      </c>
      <c r="AY87" s="215" t="s">
        <v>268</v>
      </c>
      <c r="BK87" s="222">
        <f>SUM(BK88:BK142)</f>
        <v>0</v>
      </c>
    </row>
    <row r="88" spans="2:65" s="1" customFormat="1" ht="21.75" customHeight="1">
      <c r="B88" s="14"/>
      <c r="C88" s="225" t="s">
        <v>75</v>
      </c>
      <c r="D88" s="225" t="s">
        <v>271</v>
      </c>
      <c r="E88" s="226" t="s">
        <v>1938</v>
      </c>
      <c r="F88" s="227" t="s">
        <v>2196</v>
      </c>
      <c r="G88" s="228" t="s">
        <v>317</v>
      </c>
      <c r="H88" s="229">
        <v>1</v>
      </c>
      <c r="I88" s="22"/>
      <c r="J88" s="231">
        <f t="shared" ref="J88:J101" si="0">ROUND(I88*H88,2)</f>
        <v>0</v>
      </c>
      <c r="K88" s="227" t="s">
        <v>963</v>
      </c>
      <c r="L88" s="14"/>
      <c r="M88" s="232" t="s">
        <v>3</v>
      </c>
      <c r="N88" s="233" t="s">
        <v>39</v>
      </c>
      <c r="P88" s="234">
        <f t="shared" ref="P88:P101" si="1">O88*H88</f>
        <v>0</v>
      </c>
      <c r="Q88" s="234">
        <v>0</v>
      </c>
      <c r="R88" s="234">
        <f t="shared" ref="R88:R101" si="2">Q88*H88</f>
        <v>0</v>
      </c>
      <c r="S88" s="234">
        <v>0</v>
      </c>
      <c r="T88" s="235">
        <f t="shared" ref="T88:T101" si="3">S88*H88</f>
        <v>0</v>
      </c>
      <c r="AR88" s="236" t="s">
        <v>275</v>
      </c>
      <c r="AT88" s="236" t="s">
        <v>271</v>
      </c>
      <c r="AU88" s="236" t="s">
        <v>75</v>
      </c>
      <c r="AY88" s="4" t="s">
        <v>268</v>
      </c>
      <c r="BE88" s="237">
        <f t="shared" ref="BE88:BE101" si="4">IF(N88="základní",J88,0)</f>
        <v>0</v>
      </c>
      <c r="BF88" s="237">
        <f t="shared" ref="BF88:BF101" si="5">IF(N88="snížená",J88,0)</f>
        <v>0</v>
      </c>
      <c r="BG88" s="237">
        <f t="shared" ref="BG88:BG101" si="6">IF(N88="zákl. přenesená",J88,0)</f>
        <v>0</v>
      </c>
      <c r="BH88" s="237">
        <f t="shared" ref="BH88:BH101" si="7">IF(N88="sníž. přenesená",J88,0)</f>
        <v>0</v>
      </c>
      <c r="BI88" s="237">
        <f t="shared" ref="BI88:BI101" si="8">IF(N88="nulová",J88,0)</f>
        <v>0</v>
      </c>
      <c r="BJ88" s="4" t="s">
        <v>75</v>
      </c>
      <c r="BK88" s="237">
        <f t="shared" ref="BK88:BK101" si="9">ROUND(I88*H88,2)</f>
        <v>0</v>
      </c>
      <c r="BL88" s="4" t="s">
        <v>275</v>
      </c>
      <c r="BM88" s="236" t="s">
        <v>77</v>
      </c>
    </row>
    <row r="89" spans="2:65" s="1" customFormat="1" ht="37.9" customHeight="1">
      <c r="B89" s="14"/>
      <c r="C89" s="225" t="s">
        <v>77</v>
      </c>
      <c r="D89" s="225" t="s">
        <v>271</v>
      </c>
      <c r="E89" s="226" t="s">
        <v>2197</v>
      </c>
      <c r="F89" s="227" t="s">
        <v>2198</v>
      </c>
      <c r="G89" s="228" t="s">
        <v>317</v>
      </c>
      <c r="H89" s="229">
        <v>1</v>
      </c>
      <c r="I89" s="22"/>
      <c r="J89" s="231">
        <f t="shared" si="0"/>
        <v>0</v>
      </c>
      <c r="K89" s="227" t="s">
        <v>963</v>
      </c>
      <c r="L89" s="14"/>
      <c r="M89" s="232" t="s">
        <v>3</v>
      </c>
      <c r="N89" s="233" t="s">
        <v>39</v>
      </c>
      <c r="P89" s="234">
        <f t="shared" si="1"/>
        <v>0</v>
      </c>
      <c r="Q89" s="234">
        <v>0</v>
      </c>
      <c r="R89" s="234">
        <f t="shared" si="2"/>
        <v>0</v>
      </c>
      <c r="S89" s="234">
        <v>0</v>
      </c>
      <c r="T89" s="235">
        <f t="shared" si="3"/>
        <v>0</v>
      </c>
      <c r="AR89" s="236" t="s">
        <v>275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275</v>
      </c>
      <c r="BM89" s="236" t="s">
        <v>275</v>
      </c>
    </row>
    <row r="90" spans="2:65" s="1" customFormat="1" ht="37.9" customHeight="1">
      <c r="B90" s="14"/>
      <c r="C90" s="225" t="s">
        <v>186</v>
      </c>
      <c r="D90" s="225" t="s">
        <v>271</v>
      </c>
      <c r="E90" s="226" t="s">
        <v>2199</v>
      </c>
      <c r="F90" s="227" t="s">
        <v>2200</v>
      </c>
      <c r="G90" s="228" t="s">
        <v>317</v>
      </c>
      <c r="H90" s="229">
        <v>1</v>
      </c>
      <c r="I90" s="22"/>
      <c r="J90" s="231">
        <f t="shared" si="0"/>
        <v>0</v>
      </c>
      <c r="K90" s="227" t="s">
        <v>963</v>
      </c>
      <c r="L90" s="14"/>
      <c r="M90" s="232" t="s">
        <v>3</v>
      </c>
      <c r="N90" s="233" t="s">
        <v>39</v>
      </c>
      <c r="P90" s="234">
        <f t="shared" si="1"/>
        <v>0</v>
      </c>
      <c r="Q90" s="234">
        <v>0</v>
      </c>
      <c r="R90" s="234">
        <f t="shared" si="2"/>
        <v>0</v>
      </c>
      <c r="S90" s="234">
        <v>0</v>
      </c>
      <c r="T90" s="235">
        <f t="shared" si="3"/>
        <v>0</v>
      </c>
      <c r="AR90" s="236" t="s">
        <v>275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275</v>
      </c>
      <c r="BM90" s="236" t="s">
        <v>305</v>
      </c>
    </row>
    <row r="91" spans="2:65" s="1" customFormat="1" ht="24.2" customHeight="1">
      <c r="B91" s="14"/>
      <c r="C91" s="225" t="s">
        <v>275</v>
      </c>
      <c r="D91" s="225" t="s">
        <v>271</v>
      </c>
      <c r="E91" s="226" t="s">
        <v>1940</v>
      </c>
      <c r="F91" s="227" t="s">
        <v>1941</v>
      </c>
      <c r="G91" s="228" t="s">
        <v>379</v>
      </c>
      <c r="H91" s="229">
        <v>280</v>
      </c>
      <c r="I91" s="22"/>
      <c r="J91" s="231">
        <f t="shared" si="0"/>
        <v>0</v>
      </c>
      <c r="K91" s="227" t="s">
        <v>956</v>
      </c>
      <c r="L91" s="14"/>
      <c r="M91" s="232" t="s">
        <v>3</v>
      </c>
      <c r="N91" s="233" t="s">
        <v>39</v>
      </c>
      <c r="P91" s="234">
        <f t="shared" si="1"/>
        <v>0</v>
      </c>
      <c r="Q91" s="234">
        <v>0</v>
      </c>
      <c r="R91" s="234">
        <f t="shared" si="2"/>
        <v>0</v>
      </c>
      <c r="S91" s="234">
        <v>0</v>
      </c>
      <c r="T91" s="235">
        <f t="shared" si="3"/>
        <v>0</v>
      </c>
      <c r="AR91" s="236" t="s">
        <v>275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275</v>
      </c>
      <c r="BM91" s="236" t="s">
        <v>314</v>
      </c>
    </row>
    <row r="92" spans="2:65" s="1" customFormat="1" ht="24.2" customHeight="1">
      <c r="B92" s="14"/>
      <c r="C92" s="225" t="s">
        <v>299</v>
      </c>
      <c r="D92" s="225" t="s">
        <v>271</v>
      </c>
      <c r="E92" s="226" t="s">
        <v>1942</v>
      </c>
      <c r="F92" s="227" t="s">
        <v>1943</v>
      </c>
      <c r="G92" s="228" t="s">
        <v>379</v>
      </c>
      <c r="H92" s="229">
        <v>420</v>
      </c>
      <c r="I92" s="22"/>
      <c r="J92" s="231">
        <f t="shared" si="0"/>
        <v>0</v>
      </c>
      <c r="K92" s="227" t="s">
        <v>956</v>
      </c>
      <c r="L92" s="14"/>
      <c r="M92" s="232" t="s">
        <v>3</v>
      </c>
      <c r="N92" s="233" t="s">
        <v>39</v>
      </c>
      <c r="P92" s="234">
        <f t="shared" si="1"/>
        <v>0</v>
      </c>
      <c r="Q92" s="234">
        <v>0</v>
      </c>
      <c r="R92" s="234">
        <f t="shared" si="2"/>
        <v>0</v>
      </c>
      <c r="S92" s="234">
        <v>0</v>
      </c>
      <c r="T92" s="235">
        <f t="shared" si="3"/>
        <v>0</v>
      </c>
      <c r="AR92" s="236" t="s">
        <v>275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275</v>
      </c>
      <c r="BM92" s="236" t="s">
        <v>334</v>
      </c>
    </row>
    <row r="93" spans="2:65" s="1" customFormat="1" ht="24.2" customHeight="1">
      <c r="B93" s="14"/>
      <c r="C93" s="225" t="s">
        <v>305</v>
      </c>
      <c r="D93" s="225" t="s">
        <v>271</v>
      </c>
      <c r="E93" s="226" t="s">
        <v>1944</v>
      </c>
      <c r="F93" s="227" t="s">
        <v>1945</v>
      </c>
      <c r="G93" s="228" t="s">
        <v>379</v>
      </c>
      <c r="H93" s="229">
        <v>210</v>
      </c>
      <c r="I93" s="22"/>
      <c r="J93" s="231">
        <f t="shared" si="0"/>
        <v>0</v>
      </c>
      <c r="K93" s="227" t="s">
        <v>956</v>
      </c>
      <c r="L93" s="14"/>
      <c r="M93" s="232" t="s">
        <v>3</v>
      </c>
      <c r="N93" s="233" t="s">
        <v>39</v>
      </c>
      <c r="P93" s="234">
        <f t="shared" si="1"/>
        <v>0</v>
      </c>
      <c r="Q93" s="234">
        <v>0</v>
      </c>
      <c r="R93" s="234">
        <f t="shared" si="2"/>
        <v>0</v>
      </c>
      <c r="S93" s="234">
        <v>0</v>
      </c>
      <c r="T93" s="235">
        <f t="shared" si="3"/>
        <v>0</v>
      </c>
      <c r="AR93" s="236" t="s">
        <v>275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275</v>
      </c>
      <c r="BM93" s="236" t="s">
        <v>9</v>
      </c>
    </row>
    <row r="94" spans="2:65" s="1" customFormat="1" ht="24.2" customHeight="1">
      <c r="B94" s="14"/>
      <c r="C94" s="225" t="s">
        <v>310</v>
      </c>
      <c r="D94" s="225" t="s">
        <v>271</v>
      </c>
      <c r="E94" s="226" t="s">
        <v>1946</v>
      </c>
      <c r="F94" s="227" t="s">
        <v>1947</v>
      </c>
      <c r="G94" s="228" t="s">
        <v>379</v>
      </c>
      <c r="H94" s="229">
        <v>80</v>
      </c>
      <c r="I94" s="22"/>
      <c r="J94" s="231">
        <f t="shared" si="0"/>
        <v>0</v>
      </c>
      <c r="K94" s="227" t="s">
        <v>956</v>
      </c>
      <c r="L94" s="14"/>
      <c r="M94" s="232" t="s">
        <v>3</v>
      </c>
      <c r="N94" s="233" t="s">
        <v>39</v>
      </c>
      <c r="P94" s="234">
        <f t="shared" si="1"/>
        <v>0</v>
      </c>
      <c r="Q94" s="234">
        <v>0</v>
      </c>
      <c r="R94" s="234">
        <f t="shared" si="2"/>
        <v>0</v>
      </c>
      <c r="S94" s="234">
        <v>0</v>
      </c>
      <c r="T94" s="235">
        <f t="shared" si="3"/>
        <v>0</v>
      </c>
      <c r="AR94" s="236" t="s">
        <v>275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275</v>
      </c>
      <c r="BM94" s="236" t="s">
        <v>361</v>
      </c>
    </row>
    <row r="95" spans="2:65" s="1" customFormat="1" ht="24.2" customHeight="1">
      <c r="B95" s="14"/>
      <c r="C95" s="225" t="s">
        <v>314</v>
      </c>
      <c r="D95" s="225" t="s">
        <v>271</v>
      </c>
      <c r="E95" s="226" t="s">
        <v>1948</v>
      </c>
      <c r="F95" s="227" t="s">
        <v>1949</v>
      </c>
      <c r="G95" s="228" t="s">
        <v>379</v>
      </c>
      <c r="H95" s="229">
        <v>70</v>
      </c>
      <c r="I95" s="22"/>
      <c r="J95" s="231">
        <f t="shared" si="0"/>
        <v>0</v>
      </c>
      <c r="K95" s="227" t="s">
        <v>956</v>
      </c>
      <c r="L95" s="14"/>
      <c r="M95" s="232" t="s">
        <v>3</v>
      </c>
      <c r="N95" s="233" t="s">
        <v>39</v>
      </c>
      <c r="P95" s="234">
        <f t="shared" si="1"/>
        <v>0</v>
      </c>
      <c r="Q95" s="234">
        <v>0</v>
      </c>
      <c r="R95" s="234">
        <f t="shared" si="2"/>
        <v>0</v>
      </c>
      <c r="S95" s="234">
        <v>0</v>
      </c>
      <c r="T95" s="235">
        <f t="shared" si="3"/>
        <v>0</v>
      </c>
      <c r="AR95" s="236" t="s">
        <v>275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275</v>
      </c>
      <c r="BM95" s="236" t="s">
        <v>292</v>
      </c>
    </row>
    <row r="96" spans="2:65" s="1" customFormat="1" ht="24.2" customHeight="1">
      <c r="B96" s="14"/>
      <c r="C96" s="225" t="s">
        <v>323</v>
      </c>
      <c r="D96" s="225" t="s">
        <v>271</v>
      </c>
      <c r="E96" s="226" t="s">
        <v>1950</v>
      </c>
      <c r="F96" s="227" t="s">
        <v>1951</v>
      </c>
      <c r="G96" s="228" t="s">
        <v>379</v>
      </c>
      <c r="H96" s="229">
        <v>65</v>
      </c>
      <c r="I96" s="22"/>
      <c r="J96" s="231">
        <f t="shared" si="0"/>
        <v>0</v>
      </c>
      <c r="K96" s="227" t="s">
        <v>956</v>
      </c>
      <c r="L96" s="14"/>
      <c r="M96" s="232" t="s">
        <v>3</v>
      </c>
      <c r="N96" s="233" t="s">
        <v>39</v>
      </c>
      <c r="P96" s="234">
        <f t="shared" si="1"/>
        <v>0</v>
      </c>
      <c r="Q96" s="234">
        <v>0</v>
      </c>
      <c r="R96" s="234">
        <f t="shared" si="2"/>
        <v>0</v>
      </c>
      <c r="S96" s="234">
        <v>0</v>
      </c>
      <c r="T96" s="235">
        <f t="shared" si="3"/>
        <v>0</v>
      </c>
      <c r="AR96" s="236" t="s">
        <v>275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275</v>
      </c>
      <c r="BM96" s="236" t="s">
        <v>388</v>
      </c>
    </row>
    <row r="97" spans="2:65" s="1" customFormat="1" ht="24.2" customHeight="1">
      <c r="B97" s="14"/>
      <c r="C97" s="225" t="s">
        <v>334</v>
      </c>
      <c r="D97" s="225" t="s">
        <v>271</v>
      </c>
      <c r="E97" s="226" t="s">
        <v>968</v>
      </c>
      <c r="F97" s="227" t="s">
        <v>969</v>
      </c>
      <c r="G97" s="228" t="s">
        <v>317</v>
      </c>
      <c r="H97" s="229">
        <v>10</v>
      </c>
      <c r="I97" s="22"/>
      <c r="J97" s="231">
        <f t="shared" si="0"/>
        <v>0</v>
      </c>
      <c r="K97" s="227" t="s">
        <v>956</v>
      </c>
      <c r="L97" s="14"/>
      <c r="M97" s="232" t="s">
        <v>3</v>
      </c>
      <c r="N97" s="233" t="s">
        <v>39</v>
      </c>
      <c r="P97" s="234">
        <f t="shared" si="1"/>
        <v>0</v>
      </c>
      <c r="Q97" s="234">
        <v>0</v>
      </c>
      <c r="R97" s="234">
        <f t="shared" si="2"/>
        <v>0</v>
      </c>
      <c r="S97" s="234">
        <v>0</v>
      </c>
      <c r="T97" s="235">
        <f t="shared" si="3"/>
        <v>0</v>
      </c>
      <c r="AR97" s="236" t="s">
        <v>275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275</v>
      </c>
      <c r="BM97" s="236" t="s">
        <v>399</v>
      </c>
    </row>
    <row r="98" spans="2:65" s="1" customFormat="1" ht="44.25" customHeight="1">
      <c r="B98" s="14"/>
      <c r="C98" s="225" t="s">
        <v>342</v>
      </c>
      <c r="D98" s="225" t="s">
        <v>271</v>
      </c>
      <c r="E98" s="226" t="s">
        <v>970</v>
      </c>
      <c r="F98" s="227" t="s">
        <v>971</v>
      </c>
      <c r="G98" s="228" t="s">
        <v>317</v>
      </c>
      <c r="H98" s="229">
        <v>10</v>
      </c>
      <c r="I98" s="22"/>
      <c r="J98" s="231">
        <f t="shared" si="0"/>
        <v>0</v>
      </c>
      <c r="K98" s="227" t="s">
        <v>956</v>
      </c>
      <c r="L98" s="14"/>
      <c r="M98" s="232" t="s">
        <v>3</v>
      </c>
      <c r="N98" s="233" t="s">
        <v>39</v>
      </c>
      <c r="P98" s="234">
        <f t="shared" si="1"/>
        <v>0</v>
      </c>
      <c r="Q98" s="234">
        <v>0</v>
      </c>
      <c r="R98" s="234">
        <f t="shared" si="2"/>
        <v>0</v>
      </c>
      <c r="S98" s="234">
        <v>0</v>
      </c>
      <c r="T98" s="235">
        <f t="shared" si="3"/>
        <v>0</v>
      </c>
      <c r="AR98" s="236" t="s">
        <v>275</v>
      </c>
      <c r="AT98" s="236" t="s">
        <v>271</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275</v>
      </c>
      <c r="BM98" s="236" t="s">
        <v>411</v>
      </c>
    </row>
    <row r="99" spans="2:65" s="1" customFormat="1" ht="24.2" customHeight="1">
      <c r="B99" s="14"/>
      <c r="C99" s="225" t="s">
        <v>9</v>
      </c>
      <c r="D99" s="225" t="s">
        <v>271</v>
      </c>
      <c r="E99" s="226" t="s">
        <v>972</v>
      </c>
      <c r="F99" s="227" t="s">
        <v>973</v>
      </c>
      <c r="G99" s="228" t="s">
        <v>317</v>
      </c>
      <c r="H99" s="229">
        <v>2</v>
      </c>
      <c r="I99" s="22"/>
      <c r="J99" s="231">
        <f t="shared" si="0"/>
        <v>0</v>
      </c>
      <c r="K99" s="227" t="s">
        <v>956</v>
      </c>
      <c r="L99" s="14"/>
      <c r="M99" s="232" t="s">
        <v>3</v>
      </c>
      <c r="N99" s="233" t="s">
        <v>39</v>
      </c>
      <c r="P99" s="234">
        <f t="shared" si="1"/>
        <v>0</v>
      </c>
      <c r="Q99" s="234">
        <v>0</v>
      </c>
      <c r="R99" s="234">
        <f t="shared" si="2"/>
        <v>0</v>
      </c>
      <c r="S99" s="234">
        <v>0</v>
      </c>
      <c r="T99" s="235">
        <f t="shared" si="3"/>
        <v>0</v>
      </c>
      <c r="AR99" s="236" t="s">
        <v>275</v>
      </c>
      <c r="AT99" s="236" t="s">
        <v>271</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275</v>
      </c>
      <c r="BM99" s="236" t="s">
        <v>423</v>
      </c>
    </row>
    <row r="100" spans="2:65" s="1" customFormat="1" ht="55.5" customHeight="1">
      <c r="B100" s="14"/>
      <c r="C100" s="225" t="s">
        <v>356</v>
      </c>
      <c r="D100" s="225" t="s">
        <v>271</v>
      </c>
      <c r="E100" s="226" t="s">
        <v>975</v>
      </c>
      <c r="F100" s="227" t="s">
        <v>976</v>
      </c>
      <c r="G100" s="228" t="s">
        <v>317</v>
      </c>
      <c r="H100" s="229">
        <v>2</v>
      </c>
      <c r="I100" s="22"/>
      <c r="J100" s="231">
        <f t="shared" si="0"/>
        <v>0</v>
      </c>
      <c r="K100" s="227" t="s">
        <v>956</v>
      </c>
      <c r="L100" s="14"/>
      <c r="M100" s="232" t="s">
        <v>3</v>
      </c>
      <c r="N100" s="233" t="s">
        <v>39</v>
      </c>
      <c r="P100" s="234">
        <f t="shared" si="1"/>
        <v>0</v>
      </c>
      <c r="Q100" s="234">
        <v>0</v>
      </c>
      <c r="R100" s="234">
        <f t="shared" si="2"/>
        <v>0</v>
      </c>
      <c r="S100" s="234">
        <v>0</v>
      </c>
      <c r="T100" s="235">
        <f t="shared" si="3"/>
        <v>0</v>
      </c>
      <c r="AR100" s="236" t="s">
        <v>275</v>
      </c>
      <c r="AT100" s="236" t="s">
        <v>271</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275</v>
      </c>
      <c r="BM100" s="236" t="s">
        <v>434</v>
      </c>
    </row>
    <row r="101" spans="2:65" s="1" customFormat="1" ht="16.5" customHeight="1">
      <c r="B101" s="14"/>
      <c r="C101" s="225" t="s">
        <v>361</v>
      </c>
      <c r="D101" s="225" t="s">
        <v>271</v>
      </c>
      <c r="E101" s="226" t="s">
        <v>979</v>
      </c>
      <c r="F101" s="227" t="s">
        <v>980</v>
      </c>
      <c r="G101" s="228" t="s">
        <v>317</v>
      </c>
      <c r="H101" s="229">
        <v>20</v>
      </c>
      <c r="I101" s="22"/>
      <c r="J101" s="231">
        <f t="shared" si="0"/>
        <v>0</v>
      </c>
      <c r="K101" s="227" t="s">
        <v>963</v>
      </c>
      <c r="L101" s="14"/>
      <c r="M101" s="232" t="s">
        <v>3</v>
      </c>
      <c r="N101" s="233" t="s">
        <v>39</v>
      </c>
      <c r="P101" s="234">
        <f t="shared" si="1"/>
        <v>0</v>
      </c>
      <c r="Q101" s="234">
        <v>0</v>
      </c>
      <c r="R101" s="234">
        <f t="shared" si="2"/>
        <v>0</v>
      </c>
      <c r="S101" s="234">
        <v>0</v>
      </c>
      <c r="T101" s="235">
        <f t="shared" si="3"/>
        <v>0</v>
      </c>
      <c r="AR101" s="236" t="s">
        <v>275</v>
      </c>
      <c r="AT101" s="236" t="s">
        <v>271</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275</v>
      </c>
      <c r="BM101" s="236" t="s">
        <v>447</v>
      </c>
    </row>
    <row r="102" spans="2:65" s="242" customFormat="1">
      <c r="B102" s="241"/>
      <c r="D102" s="243" t="s">
        <v>279</v>
      </c>
      <c r="E102" s="244" t="s">
        <v>3</v>
      </c>
      <c r="F102" s="245" t="s">
        <v>981</v>
      </c>
      <c r="H102" s="246">
        <v>20</v>
      </c>
      <c r="L102" s="241"/>
      <c r="M102" s="247"/>
      <c r="T102" s="248"/>
      <c r="AT102" s="244" t="s">
        <v>279</v>
      </c>
      <c r="AU102" s="244" t="s">
        <v>75</v>
      </c>
      <c r="AV102" s="242" t="s">
        <v>77</v>
      </c>
      <c r="AW102" s="242" t="s">
        <v>30</v>
      </c>
      <c r="AX102" s="242" t="s">
        <v>68</v>
      </c>
      <c r="AY102" s="244" t="s">
        <v>268</v>
      </c>
    </row>
    <row r="103" spans="2:65" s="250" customFormat="1">
      <c r="B103" s="249"/>
      <c r="D103" s="243" t="s">
        <v>279</v>
      </c>
      <c r="E103" s="251" t="s">
        <v>3</v>
      </c>
      <c r="F103" s="252" t="s">
        <v>298</v>
      </c>
      <c r="H103" s="253">
        <v>20</v>
      </c>
      <c r="L103" s="249"/>
      <c r="M103" s="254"/>
      <c r="T103" s="255"/>
      <c r="AT103" s="251" t="s">
        <v>279</v>
      </c>
      <c r="AU103" s="251" t="s">
        <v>75</v>
      </c>
      <c r="AV103" s="250" t="s">
        <v>275</v>
      </c>
      <c r="AW103" s="250" t="s">
        <v>30</v>
      </c>
      <c r="AX103" s="250" t="s">
        <v>75</v>
      </c>
      <c r="AY103" s="251" t="s">
        <v>268</v>
      </c>
    </row>
    <row r="104" spans="2:65" s="1" customFormat="1" ht="37.9" customHeight="1">
      <c r="B104" s="14"/>
      <c r="C104" s="225" t="s">
        <v>367</v>
      </c>
      <c r="D104" s="225" t="s">
        <v>271</v>
      </c>
      <c r="E104" s="226" t="s">
        <v>982</v>
      </c>
      <c r="F104" s="227" t="s">
        <v>983</v>
      </c>
      <c r="G104" s="228" t="s">
        <v>317</v>
      </c>
      <c r="H104" s="229">
        <v>10</v>
      </c>
      <c r="I104" s="22"/>
      <c r="J104" s="231">
        <f>ROUND(I104*H104,2)</f>
        <v>0</v>
      </c>
      <c r="K104" s="227" t="s">
        <v>956</v>
      </c>
      <c r="L104" s="14"/>
      <c r="M104" s="232" t="s">
        <v>3</v>
      </c>
      <c r="N104" s="233" t="s">
        <v>39</v>
      </c>
      <c r="P104" s="234">
        <f>O104*H104</f>
        <v>0</v>
      </c>
      <c r="Q104" s="234">
        <v>0</v>
      </c>
      <c r="R104" s="234">
        <f>Q104*H104</f>
        <v>0</v>
      </c>
      <c r="S104" s="234">
        <v>0</v>
      </c>
      <c r="T104" s="235">
        <f>S104*H104</f>
        <v>0</v>
      </c>
      <c r="AR104" s="236" t="s">
        <v>275</v>
      </c>
      <c r="AT104" s="236" t="s">
        <v>271</v>
      </c>
      <c r="AU104" s="236" t="s">
        <v>75</v>
      </c>
      <c r="AY104" s="4" t="s">
        <v>268</v>
      </c>
      <c r="BE104" s="237">
        <f>IF(N104="základní",J104,0)</f>
        <v>0</v>
      </c>
      <c r="BF104" s="237">
        <f>IF(N104="snížená",J104,0)</f>
        <v>0</v>
      </c>
      <c r="BG104" s="237">
        <f>IF(N104="zákl. přenesená",J104,0)</f>
        <v>0</v>
      </c>
      <c r="BH104" s="237">
        <f>IF(N104="sníž. přenesená",J104,0)</f>
        <v>0</v>
      </c>
      <c r="BI104" s="237">
        <f>IF(N104="nulová",J104,0)</f>
        <v>0</v>
      </c>
      <c r="BJ104" s="4" t="s">
        <v>75</v>
      </c>
      <c r="BK104" s="237">
        <f>ROUND(I104*H104,2)</f>
        <v>0</v>
      </c>
      <c r="BL104" s="4" t="s">
        <v>275</v>
      </c>
      <c r="BM104" s="236" t="s">
        <v>459</v>
      </c>
    </row>
    <row r="105" spans="2:65" s="1" customFormat="1" ht="37.9" customHeight="1">
      <c r="B105" s="14"/>
      <c r="C105" s="225" t="s">
        <v>292</v>
      </c>
      <c r="D105" s="225" t="s">
        <v>271</v>
      </c>
      <c r="E105" s="226" t="s">
        <v>984</v>
      </c>
      <c r="F105" s="227" t="s">
        <v>985</v>
      </c>
      <c r="G105" s="228" t="s">
        <v>317</v>
      </c>
      <c r="H105" s="229">
        <v>10</v>
      </c>
      <c r="I105" s="22"/>
      <c r="J105" s="231">
        <f>ROUND(I105*H105,2)</f>
        <v>0</v>
      </c>
      <c r="K105" s="227" t="s">
        <v>956</v>
      </c>
      <c r="L105" s="14"/>
      <c r="M105" s="232" t="s">
        <v>3</v>
      </c>
      <c r="N105" s="233" t="s">
        <v>39</v>
      </c>
      <c r="P105" s="234">
        <f>O105*H105</f>
        <v>0</v>
      </c>
      <c r="Q105" s="234">
        <v>0</v>
      </c>
      <c r="R105" s="234">
        <f>Q105*H105</f>
        <v>0</v>
      </c>
      <c r="S105" s="234">
        <v>0</v>
      </c>
      <c r="T105" s="235">
        <f>S105*H105</f>
        <v>0</v>
      </c>
      <c r="AR105" s="236" t="s">
        <v>275</v>
      </c>
      <c r="AT105" s="236" t="s">
        <v>271</v>
      </c>
      <c r="AU105" s="236" t="s">
        <v>75</v>
      </c>
      <c r="AY105" s="4" t="s">
        <v>268</v>
      </c>
      <c r="BE105" s="237">
        <f>IF(N105="základní",J105,0)</f>
        <v>0</v>
      </c>
      <c r="BF105" s="237">
        <f>IF(N105="snížená",J105,0)</f>
        <v>0</v>
      </c>
      <c r="BG105" s="237">
        <f>IF(N105="zákl. přenesená",J105,0)</f>
        <v>0</v>
      </c>
      <c r="BH105" s="237">
        <f>IF(N105="sníž. přenesená",J105,0)</f>
        <v>0</v>
      </c>
      <c r="BI105" s="237">
        <f>IF(N105="nulová",J105,0)</f>
        <v>0</v>
      </c>
      <c r="BJ105" s="4" t="s">
        <v>75</v>
      </c>
      <c r="BK105" s="237">
        <f>ROUND(I105*H105,2)</f>
        <v>0</v>
      </c>
      <c r="BL105" s="4" t="s">
        <v>275</v>
      </c>
      <c r="BM105" s="236" t="s">
        <v>470</v>
      </c>
    </row>
    <row r="106" spans="2:65" s="1" customFormat="1" ht="44.25" customHeight="1">
      <c r="B106" s="14"/>
      <c r="C106" s="225" t="s">
        <v>382</v>
      </c>
      <c r="D106" s="225" t="s">
        <v>271</v>
      </c>
      <c r="E106" s="226" t="s">
        <v>986</v>
      </c>
      <c r="F106" s="227" t="s">
        <v>987</v>
      </c>
      <c r="G106" s="228" t="s">
        <v>317</v>
      </c>
      <c r="H106" s="229">
        <v>10</v>
      </c>
      <c r="I106" s="22"/>
      <c r="J106" s="231">
        <f>ROUND(I106*H106,2)</f>
        <v>0</v>
      </c>
      <c r="K106" s="227" t="s">
        <v>956</v>
      </c>
      <c r="L106" s="14"/>
      <c r="M106" s="232" t="s">
        <v>3</v>
      </c>
      <c r="N106" s="233" t="s">
        <v>39</v>
      </c>
      <c r="P106" s="234">
        <f>O106*H106</f>
        <v>0</v>
      </c>
      <c r="Q106" s="234">
        <v>0</v>
      </c>
      <c r="R106" s="234">
        <f>Q106*H106</f>
        <v>0</v>
      </c>
      <c r="S106" s="234">
        <v>0</v>
      </c>
      <c r="T106" s="235">
        <f>S106*H106</f>
        <v>0</v>
      </c>
      <c r="AR106" s="236" t="s">
        <v>275</v>
      </c>
      <c r="AT106" s="236" t="s">
        <v>271</v>
      </c>
      <c r="AU106" s="236" t="s">
        <v>75</v>
      </c>
      <c r="AY106" s="4" t="s">
        <v>268</v>
      </c>
      <c r="BE106" s="237">
        <f>IF(N106="základní",J106,0)</f>
        <v>0</v>
      </c>
      <c r="BF106" s="237">
        <f>IF(N106="snížená",J106,0)</f>
        <v>0</v>
      </c>
      <c r="BG106" s="237">
        <f>IF(N106="zákl. přenesená",J106,0)</f>
        <v>0</v>
      </c>
      <c r="BH106" s="237">
        <f>IF(N106="sníž. přenesená",J106,0)</f>
        <v>0</v>
      </c>
      <c r="BI106" s="237">
        <f>IF(N106="nulová",J106,0)</f>
        <v>0</v>
      </c>
      <c r="BJ106" s="4" t="s">
        <v>75</v>
      </c>
      <c r="BK106" s="237">
        <f>ROUND(I106*H106,2)</f>
        <v>0</v>
      </c>
      <c r="BL106" s="4" t="s">
        <v>275</v>
      </c>
      <c r="BM106" s="236" t="s">
        <v>480</v>
      </c>
    </row>
    <row r="107" spans="2:65" s="1" customFormat="1" ht="29.25">
      <c r="B107" s="14"/>
      <c r="D107" s="243" t="s">
        <v>698</v>
      </c>
      <c r="F107" s="281" t="s">
        <v>988</v>
      </c>
      <c r="L107" s="14"/>
      <c r="M107" s="240"/>
      <c r="T107" s="142"/>
      <c r="AT107" s="4" t="s">
        <v>698</v>
      </c>
      <c r="AU107" s="4" t="s">
        <v>75</v>
      </c>
    </row>
    <row r="108" spans="2:65" s="1" customFormat="1" ht="44.25" customHeight="1">
      <c r="B108" s="14"/>
      <c r="C108" s="225" t="s">
        <v>388</v>
      </c>
      <c r="D108" s="225" t="s">
        <v>271</v>
      </c>
      <c r="E108" s="226" t="s">
        <v>989</v>
      </c>
      <c r="F108" s="227" t="s">
        <v>990</v>
      </c>
      <c r="G108" s="228" t="s">
        <v>317</v>
      </c>
      <c r="H108" s="229">
        <v>2</v>
      </c>
      <c r="I108" s="22"/>
      <c r="J108" s="231">
        <f>ROUND(I108*H108,2)</f>
        <v>0</v>
      </c>
      <c r="K108" s="227" t="s">
        <v>956</v>
      </c>
      <c r="L108" s="14"/>
      <c r="M108" s="232" t="s">
        <v>3</v>
      </c>
      <c r="N108" s="233" t="s">
        <v>39</v>
      </c>
      <c r="P108" s="234">
        <f>O108*H108</f>
        <v>0</v>
      </c>
      <c r="Q108" s="234">
        <v>0</v>
      </c>
      <c r="R108" s="234">
        <f>Q108*H108</f>
        <v>0</v>
      </c>
      <c r="S108" s="234">
        <v>0</v>
      </c>
      <c r="T108" s="235">
        <f>S108*H108</f>
        <v>0</v>
      </c>
      <c r="AR108" s="236" t="s">
        <v>275</v>
      </c>
      <c r="AT108" s="236" t="s">
        <v>271</v>
      </c>
      <c r="AU108" s="236" t="s">
        <v>75</v>
      </c>
      <c r="AY108" s="4" t="s">
        <v>268</v>
      </c>
      <c r="BE108" s="237">
        <f>IF(N108="základní",J108,0)</f>
        <v>0</v>
      </c>
      <c r="BF108" s="237">
        <f>IF(N108="snížená",J108,0)</f>
        <v>0</v>
      </c>
      <c r="BG108" s="237">
        <f>IF(N108="zákl. přenesená",J108,0)</f>
        <v>0</v>
      </c>
      <c r="BH108" s="237">
        <f>IF(N108="sníž. přenesená",J108,0)</f>
        <v>0</v>
      </c>
      <c r="BI108" s="237">
        <f>IF(N108="nulová",J108,0)</f>
        <v>0</v>
      </c>
      <c r="BJ108" s="4" t="s">
        <v>75</v>
      </c>
      <c r="BK108" s="237">
        <f>ROUND(I108*H108,2)</f>
        <v>0</v>
      </c>
      <c r="BL108" s="4" t="s">
        <v>275</v>
      </c>
      <c r="BM108" s="236" t="s">
        <v>495</v>
      </c>
    </row>
    <row r="109" spans="2:65" s="1" customFormat="1" ht="29.25">
      <c r="B109" s="14"/>
      <c r="D109" s="243" t="s">
        <v>698</v>
      </c>
      <c r="F109" s="281" t="s">
        <v>988</v>
      </c>
      <c r="L109" s="14"/>
      <c r="M109" s="240"/>
      <c r="T109" s="142"/>
      <c r="AT109" s="4" t="s">
        <v>698</v>
      </c>
      <c r="AU109" s="4" t="s">
        <v>75</v>
      </c>
    </row>
    <row r="110" spans="2:65" s="1" customFormat="1" ht="24.2" customHeight="1">
      <c r="B110" s="14"/>
      <c r="C110" s="225" t="s">
        <v>393</v>
      </c>
      <c r="D110" s="225" t="s">
        <v>271</v>
      </c>
      <c r="E110" s="226" t="s">
        <v>991</v>
      </c>
      <c r="F110" s="227" t="s">
        <v>992</v>
      </c>
      <c r="G110" s="228" t="s">
        <v>379</v>
      </c>
      <c r="H110" s="229">
        <v>5</v>
      </c>
      <c r="I110" s="22"/>
      <c r="J110" s="231">
        <f>ROUND(I110*H110,2)</f>
        <v>0</v>
      </c>
      <c r="K110" s="227" t="s">
        <v>956</v>
      </c>
      <c r="L110" s="14"/>
      <c r="M110" s="232" t="s">
        <v>3</v>
      </c>
      <c r="N110" s="233" t="s">
        <v>39</v>
      </c>
      <c r="P110" s="234">
        <f>O110*H110</f>
        <v>0</v>
      </c>
      <c r="Q110" s="234">
        <v>0</v>
      </c>
      <c r="R110" s="234">
        <f>Q110*H110</f>
        <v>0</v>
      </c>
      <c r="S110" s="234">
        <v>0</v>
      </c>
      <c r="T110" s="235">
        <f>S110*H110</f>
        <v>0</v>
      </c>
      <c r="AR110" s="236" t="s">
        <v>275</v>
      </c>
      <c r="AT110" s="236" t="s">
        <v>271</v>
      </c>
      <c r="AU110" s="236" t="s">
        <v>75</v>
      </c>
      <c r="AY110" s="4" t="s">
        <v>268</v>
      </c>
      <c r="BE110" s="237">
        <f>IF(N110="základní",J110,0)</f>
        <v>0</v>
      </c>
      <c r="BF110" s="237">
        <f>IF(N110="snížená",J110,0)</f>
        <v>0</v>
      </c>
      <c r="BG110" s="237">
        <f>IF(N110="zákl. přenesená",J110,0)</f>
        <v>0</v>
      </c>
      <c r="BH110" s="237">
        <f>IF(N110="sníž. přenesená",J110,0)</f>
        <v>0</v>
      </c>
      <c r="BI110" s="237">
        <f>IF(N110="nulová",J110,0)</f>
        <v>0</v>
      </c>
      <c r="BJ110" s="4" t="s">
        <v>75</v>
      </c>
      <c r="BK110" s="237">
        <f>ROUND(I110*H110,2)</f>
        <v>0</v>
      </c>
      <c r="BL110" s="4" t="s">
        <v>275</v>
      </c>
      <c r="BM110" s="236" t="s">
        <v>511</v>
      </c>
    </row>
    <row r="111" spans="2:65" s="1" customFormat="1" ht="29.25">
      <c r="B111" s="14"/>
      <c r="D111" s="243" t="s">
        <v>698</v>
      </c>
      <c r="F111" s="281" t="s">
        <v>988</v>
      </c>
      <c r="L111" s="14"/>
      <c r="M111" s="240"/>
      <c r="T111" s="142"/>
      <c r="AT111" s="4" t="s">
        <v>698</v>
      </c>
      <c r="AU111" s="4" t="s">
        <v>75</v>
      </c>
    </row>
    <row r="112" spans="2:65" s="1" customFormat="1" ht="24.2" customHeight="1">
      <c r="B112" s="14"/>
      <c r="C112" s="225" t="s">
        <v>399</v>
      </c>
      <c r="D112" s="225" t="s">
        <v>271</v>
      </c>
      <c r="E112" s="226" t="s">
        <v>993</v>
      </c>
      <c r="F112" s="227" t="s">
        <v>994</v>
      </c>
      <c r="G112" s="228" t="s">
        <v>379</v>
      </c>
      <c r="H112" s="229">
        <v>30</v>
      </c>
      <c r="I112" s="22"/>
      <c r="J112" s="231">
        <f>ROUND(I112*H112,2)</f>
        <v>0</v>
      </c>
      <c r="K112" s="227" t="s">
        <v>956</v>
      </c>
      <c r="L112" s="14"/>
      <c r="M112" s="232" t="s">
        <v>3</v>
      </c>
      <c r="N112" s="233" t="s">
        <v>39</v>
      </c>
      <c r="P112" s="234">
        <f>O112*H112</f>
        <v>0</v>
      </c>
      <c r="Q112" s="234">
        <v>0</v>
      </c>
      <c r="R112" s="234">
        <f>Q112*H112</f>
        <v>0</v>
      </c>
      <c r="S112" s="234">
        <v>0</v>
      </c>
      <c r="T112" s="235">
        <f>S112*H112</f>
        <v>0</v>
      </c>
      <c r="AR112" s="236" t="s">
        <v>275</v>
      </c>
      <c r="AT112" s="236" t="s">
        <v>271</v>
      </c>
      <c r="AU112" s="236" t="s">
        <v>75</v>
      </c>
      <c r="AY112" s="4" t="s">
        <v>268</v>
      </c>
      <c r="BE112" s="237">
        <f>IF(N112="základní",J112,0)</f>
        <v>0</v>
      </c>
      <c r="BF112" s="237">
        <f>IF(N112="snížená",J112,0)</f>
        <v>0</v>
      </c>
      <c r="BG112" s="237">
        <f>IF(N112="zákl. přenesená",J112,0)</f>
        <v>0</v>
      </c>
      <c r="BH112" s="237">
        <f>IF(N112="sníž. přenesená",J112,0)</f>
        <v>0</v>
      </c>
      <c r="BI112" s="237">
        <f>IF(N112="nulová",J112,0)</f>
        <v>0</v>
      </c>
      <c r="BJ112" s="4" t="s">
        <v>75</v>
      </c>
      <c r="BK112" s="237">
        <f>ROUND(I112*H112,2)</f>
        <v>0</v>
      </c>
      <c r="BL112" s="4" t="s">
        <v>275</v>
      </c>
      <c r="BM112" s="236" t="s">
        <v>521</v>
      </c>
    </row>
    <row r="113" spans="2:65" s="1" customFormat="1" ht="29.25">
      <c r="B113" s="14"/>
      <c r="D113" s="243" t="s">
        <v>698</v>
      </c>
      <c r="F113" s="281" t="s">
        <v>988</v>
      </c>
      <c r="L113" s="14"/>
      <c r="M113" s="240"/>
      <c r="T113" s="142"/>
      <c r="AT113" s="4" t="s">
        <v>698</v>
      </c>
      <c r="AU113" s="4" t="s">
        <v>75</v>
      </c>
    </row>
    <row r="114" spans="2:65" s="1" customFormat="1" ht="24.2" customHeight="1">
      <c r="B114" s="14"/>
      <c r="C114" s="225" t="s">
        <v>8</v>
      </c>
      <c r="D114" s="225" t="s">
        <v>271</v>
      </c>
      <c r="E114" s="226" t="s">
        <v>995</v>
      </c>
      <c r="F114" s="227" t="s">
        <v>996</v>
      </c>
      <c r="G114" s="228" t="s">
        <v>184</v>
      </c>
      <c r="H114" s="229">
        <v>1.54</v>
      </c>
      <c r="I114" s="22"/>
      <c r="J114" s="231">
        <f>ROUND(I114*H114,2)</f>
        <v>0</v>
      </c>
      <c r="K114" s="227" t="s">
        <v>956</v>
      </c>
      <c r="L114" s="14"/>
      <c r="M114" s="232" t="s">
        <v>3</v>
      </c>
      <c r="N114" s="233" t="s">
        <v>39</v>
      </c>
      <c r="P114" s="234">
        <f>O114*H114</f>
        <v>0</v>
      </c>
      <c r="Q114" s="234">
        <v>0</v>
      </c>
      <c r="R114" s="234">
        <f>Q114*H114</f>
        <v>0</v>
      </c>
      <c r="S114" s="234">
        <v>0</v>
      </c>
      <c r="T114" s="235">
        <f>S114*H114</f>
        <v>0</v>
      </c>
      <c r="AR114" s="236" t="s">
        <v>275</v>
      </c>
      <c r="AT114" s="236" t="s">
        <v>271</v>
      </c>
      <c r="AU114" s="236" t="s">
        <v>75</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275</v>
      </c>
      <c r="BM114" s="236" t="s">
        <v>530</v>
      </c>
    </row>
    <row r="115" spans="2:65" s="1" customFormat="1" ht="19.5">
      <c r="B115" s="14"/>
      <c r="D115" s="243" t="s">
        <v>698</v>
      </c>
      <c r="F115" s="281" t="s">
        <v>997</v>
      </c>
      <c r="L115" s="14"/>
      <c r="M115" s="240"/>
      <c r="T115" s="142"/>
      <c r="AT115" s="4" t="s">
        <v>698</v>
      </c>
      <c r="AU115" s="4" t="s">
        <v>75</v>
      </c>
    </row>
    <row r="116" spans="2:65" s="257" customFormat="1">
      <c r="B116" s="256"/>
      <c r="D116" s="243" t="s">
        <v>279</v>
      </c>
      <c r="E116" s="258" t="s">
        <v>3</v>
      </c>
      <c r="F116" s="259" t="s">
        <v>998</v>
      </c>
      <c r="H116" s="258" t="s">
        <v>3</v>
      </c>
      <c r="L116" s="256"/>
      <c r="M116" s="260"/>
      <c r="T116" s="261"/>
      <c r="AT116" s="258" t="s">
        <v>279</v>
      </c>
      <c r="AU116" s="258" t="s">
        <v>75</v>
      </c>
      <c r="AV116" s="257" t="s">
        <v>75</v>
      </c>
      <c r="AW116" s="257" t="s">
        <v>30</v>
      </c>
      <c r="AX116" s="257" t="s">
        <v>68</v>
      </c>
      <c r="AY116" s="258" t="s">
        <v>268</v>
      </c>
    </row>
    <row r="117" spans="2:65" s="242" customFormat="1">
      <c r="B117" s="241"/>
      <c r="D117" s="243" t="s">
        <v>279</v>
      </c>
      <c r="E117" s="244" t="s">
        <v>3</v>
      </c>
      <c r="F117" s="245" t="s">
        <v>1645</v>
      </c>
      <c r="H117" s="246">
        <v>0.55000000000000004</v>
      </c>
      <c r="L117" s="241"/>
      <c r="M117" s="247"/>
      <c r="T117" s="248"/>
      <c r="AT117" s="244" t="s">
        <v>279</v>
      </c>
      <c r="AU117" s="244" t="s">
        <v>75</v>
      </c>
      <c r="AV117" s="242" t="s">
        <v>77</v>
      </c>
      <c r="AW117" s="242" t="s">
        <v>30</v>
      </c>
      <c r="AX117" s="242" t="s">
        <v>68</v>
      </c>
      <c r="AY117" s="244" t="s">
        <v>268</v>
      </c>
    </row>
    <row r="118" spans="2:65" s="242" customFormat="1">
      <c r="B118" s="241"/>
      <c r="D118" s="243" t="s">
        <v>279</v>
      </c>
      <c r="E118" s="244" t="s">
        <v>3</v>
      </c>
      <c r="F118" s="245" t="s">
        <v>2201</v>
      </c>
      <c r="H118" s="246">
        <v>0.99</v>
      </c>
      <c r="L118" s="241"/>
      <c r="M118" s="247"/>
      <c r="T118" s="248"/>
      <c r="AT118" s="244" t="s">
        <v>279</v>
      </c>
      <c r="AU118" s="244" t="s">
        <v>75</v>
      </c>
      <c r="AV118" s="242" t="s">
        <v>77</v>
      </c>
      <c r="AW118" s="242" t="s">
        <v>30</v>
      </c>
      <c r="AX118" s="242" t="s">
        <v>68</v>
      </c>
      <c r="AY118" s="244" t="s">
        <v>268</v>
      </c>
    </row>
    <row r="119" spans="2:65" s="250" customFormat="1">
      <c r="B119" s="249"/>
      <c r="D119" s="243" t="s">
        <v>279</v>
      </c>
      <c r="E119" s="251" t="s">
        <v>3</v>
      </c>
      <c r="F119" s="252" t="s">
        <v>298</v>
      </c>
      <c r="H119" s="253">
        <v>1.54</v>
      </c>
      <c r="L119" s="249"/>
      <c r="M119" s="254"/>
      <c r="T119" s="255"/>
      <c r="AT119" s="251" t="s">
        <v>279</v>
      </c>
      <c r="AU119" s="251" t="s">
        <v>75</v>
      </c>
      <c r="AV119" s="250" t="s">
        <v>275</v>
      </c>
      <c r="AW119" s="250" t="s">
        <v>30</v>
      </c>
      <c r="AX119" s="250" t="s">
        <v>75</v>
      </c>
      <c r="AY119" s="251" t="s">
        <v>268</v>
      </c>
    </row>
    <row r="120" spans="2:65" s="1" customFormat="1" ht="49.15" customHeight="1">
      <c r="B120" s="14"/>
      <c r="C120" s="225" t="s">
        <v>411</v>
      </c>
      <c r="D120" s="225" t="s">
        <v>271</v>
      </c>
      <c r="E120" s="226" t="s">
        <v>1001</v>
      </c>
      <c r="F120" s="227" t="s">
        <v>1002</v>
      </c>
      <c r="G120" s="228" t="s">
        <v>317</v>
      </c>
      <c r="H120" s="229">
        <v>8</v>
      </c>
      <c r="I120" s="22"/>
      <c r="J120" s="231">
        <f>ROUND(I120*H120,2)</f>
        <v>0</v>
      </c>
      <c r="K120" s="227" t="s">
        <v>956</v>
      </c>
      <c r="L120" s="14"/>
      <c r="M120" s="232" t="s">
        <v>3</v>
      </c>
      <c r="N120" s="233" t="s">
        <v>39</v>
      </c>
      <c r="P120" s="234">
        <f>O120*H120</f>
        <v>0</v>
      </c>
      <c r="Q120" s="234">
        <v>0</v>
      </c>
      <c r="R120" s="234">
        <f>Q120*H120</f>
        <v>0</v>
      </c>
      <c r="S120" s="234">
        <v>0</v>
      </c>
      <c r="T120" s="235">
        <f>S120*H120</f>
        <v>0</v>
      </c>
      <c r="AR120" s="236" t="s">
        <v>275</v>
      </c>
      <c r="AT120" s="236" t="s">
        <v>271</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275</v>
      </c>
      <c r="BM120" s="236" t="s">
        <v>539</v>
      </c>
    </row>
    <row r="121" spans="2:65" s="1" customFormat="1" ht="19.5">
      <c r="B121" s="14"/>
      <c r="D121" s="243" t="s">
        <v>698</v>
      </c>
      <c r="F121" s="281" t="s">
        <v>1003</v>
      </c>
      <c r="L121" s="14"/>
      <c r="M121" s="240"/>
      <c r="T121" s="142"/>
      <c r="AT121" s="4" t="s">
        <v>698</v>
      </c>
      <c r="AU121" s="4" t="s">
        <v>75</v>
      </c>
    </row>
    <row r="122" spans="2:65" s="1" customFormat="1" ht="49.15" customHeight="1">
      <c r="B122" s="14"/>
      <c r="C122" s="225" t="s">
        <v>418</v>
      </c>
      <c r="D122" s="225" t="s">
        <v>271</v>
      </c>
      <c r="E122" s="226" t="s">
        <v>1004</v>
      </c>
      <c r="F122" s="227" t="s">
        <v>1005</v>
      </c>
      <c r="G122" s="228" t="s">
        <v>317</v>
      </c>
      <c r="H122" s="229">
        <v>4</v>
      </c>
      <c r="I122" s="22"/>
      <c r="J122" s="231">
        <f>ROUND(I122*H122,2)</f>
        <v>0</v>
      </c>
      <c r="K122" s="227" t="s">
        <v>956</v>
      </c>
      <c r="L122" s="14"/>
      <c r="M122" s="232" t="s">
        <v>3</v>
      </c>
      <c r="N122" s="233" t="s">
        <v>39</v>
      </c>
      <c r="P122" s="234">
        <f>O122*H122</f>
        <v>0</v>
      </c>
      <c r="Q122" s="234">
        <v>0</v>
      </c>
      <c r="R122" s="234">
        <f>Q122*H122</f>
        <v>0</v>
      </c>
      <c r="S122" s="234">
        <v>0</v>
      </c>
      <c r="T122" s="235">
        <f>S122*H122</f>
        <v>0</v>
      </c>
      <c r="AR122" s="236" t="s">
        <v>275</v>
      </c>
      <c r="AT122" s="236" t="s">
        <v>271</v>
      </c>
      <c r="AU122" s="236" t="s">
        <v>75</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275</v>
      </c>
      <c r="BM122" s="236" t="s">
        <v>547</v>
      </c>
    </row>
    <row r="123" spans="2:65" s="1" customFormat="1" ht="44.25" customHeight="1">
      <c r="B123" s="14"/>
      <c r="C123" s="225" t="s">
        <v>423</v>
      </c>
      <c r="D123" s="225" t="s">
        <v>271</v>
      </c>
      <c r="E123" s="226" t="s">
        <v>1006</v>
      </c>
      <c r="F123" s="227" t="s">
        <v>1007</v>
      </c>
      <c r="G123" s="228" t="s">
        <v>317</v>
      </c>
      <c r="H123" s="229">
        <v>5</v>
      </c>
      <c r="I123" s="22"/>
      <c r="J123" s="231">
        <f>ROUND(I123*H123,2)</f>
        <v>0</v>
      </c>
      <c r="K123" s="227" t="s">
        <v>956</v>
      </c>
      <c r="L123" s="14"/>
      <c r="M123" s="232" t="s">
        <v>3</v>
      </c>
      <c r="N123" s="233" t="s">
        <v>39</v>
      </c>
      <c r="P123" s="234">
        <f>O123*H123</f>
        <v>0</v>
      </c>
      <c r="Q123" s="234">
        <v>0</v>
      </c>
      <c r="R123" s="234">
        <f>Q123*H123</f>
        <v>0</v>
      </c>
      <c r="S123" s="234">
        <v>0</v>
      </c>
      <c r="T123" s="235">
        <f>S123*H123</f>
        <v>0</v>
      </c>
      <c r="AR123" s="236" t="s">
        <v>275</v>
      </c>
      <c r="AT123" s="236" t="s">
        <v>271</v>
      </c>
      <c r="AU123" s="236" t="s">
        <v>75</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275</v>
      </c>
      <c r="BM123" s="236" t="s">
        <v>555</v>
      </c>
    </row>
    <row r="124" spans="2:65" s="1" customFormat="1" ht="24.2" customHeight="1">
      <c r="B124" s="14"/>
      <c r="C124" s="225" t="s">
        <v>429</v>
      </c>
      <c r="D124" s="225" t="s">
        <v>271</v>
      </c>
      <c r="E124" s="226" t="s">
        <v>1954</v>
      </c>
      <c r="F124" s="227" t="s">
        <v>1955</v>
      </c>
      <c r="G124" s="228" t="s">
        <v>317</v>
      </c>
      <c r="H124" s="229">
        <v>1</v>
      </c>
      <c r="I124" s="22"/>
      <c r="J124" s="231">
        <f>ROUND(I124*H124,2)</f>
        <v>0</v>
      </c>
      <c r="K124" s="227" t="s">
        <v>963</v>
      </c>
      <c r="L124" s="14"/>
      <c r="M124" s="232" t="s">
        <v>3</v>
      </c>
      <c r="N124" s="233" t="s">
        <v>39</v>
      </c>
      <c r="P124" s="234">
        <f>O124*H124</f>
        <v>0</v>
      </c>
      <c r="Q124" s="234">
        <v>0</v>
      </c>
      <c r="R124" s="234">
        <f>Q124*H124</f>
        <v>0</v>
      </c>
      <c r="S124" s="234">
        <v>0</v>
      </c>
      <c r="T124" s="235">
        <f>S124*H124</f>
        <v>0</v>
      </c>
      <c r="AR124" s="236" t="s">
        <v>275</v>
      </c>
      <c r="AT124" s="236" t="s">
        <v>271</v>
      </c>
      <c r="AU124" s="236" t="s">
        <v>75</v>
      </c>
      <c r="AY124" s="4" t="s">
        <v>268</v>
      </c>
      <c r="BE124" s="237">
        <f>IF(N124="základní",J124,0)</f>
        <v>0</v>
      </c>
      <c r="BF124" s="237">
        <f>IF(N124="snížená",J124,0)</f>
        <v>0</v>
      </c>
      <c r="BG124" s="237">
        <f>IF(N124="zákl. přenesená",J124,0)</f>
        <v>0</v>
      </c>
      <c r="BH124" s="237">
        <f>IF(N124="sníž. přenesená",J124,0)</f>
        <v>0</v>
      </c>
      <c r="BI124" s="237">
        <f>IF(N124="nulová",J124,0)</f>
        <v>0</v>
      </c>
      <c r="BJ124" s="4" t="s">
        <v>75</v>
      </c>
      <c r="BK124" s="237">
        <f>ROUND(I124*H124,2)</f>
        <v>0</v>
      </c>
      <c r="BL124" s="4" t="s">
        <v>275</v>
      </c>
      <c r="BM124" s="236" t="s">
        <v>563</v>
      </c>
    </row>
    <row r="125" spans="2:65" s="1" customFormat="1" ht="24.2" customHeight="1">
      <c r="B125" s="14"/>
      <c r="C125" s="225" t="s">
        <v>434</v>
      </c>
      <c r="D125" s="225" t="s">
        <v>271</v>
      </c>
      <c r="E125" s="226" t="s">
        <v>1008</v>
      </c>
      <c r="F125" s="227" t="s">
        <v>1009</v>
      </c>
      <c r="G125" s="228" t="s">
        <v>317</v>
      </c>
      <c r="H125" s="229">
        <v>9</v>
      </c>
      <c r="I125" s="22"/>
      <c r="J125" s="231">
        <f>ROUND(I125*H125,2)</f>
        <v>0</v>
      </c>
      <c r="K125" s="227" t="s">
        <v>963</v>
      </c>
      <c r="L125" s="14"/>
      <c r="M125" s="232" t="s">
        <v>3</v>
      </c>
      <c r="N125" s="233" t="s">
        <v>39</v>
      </c>
      <c r="P125" s="234">
        <f>O125*H125</f>
        <v>0</v>
      </c>
      <c r="Q125" s="234">
        <v>0</v>
      </c>
      <c r="R125" s="234">
        <f>Q125*H125</f>
        <v>0</v>
      </c>
      <c r="S125" s="234">
        <v>0</v>
      </c>
      <c r="T125" s="235">
        <f>S125*H125</f>
        <v>0</v>
      </c>
      <c r="AR125" s="236" t="s">
        <v>275</v>
      </c>
      <c r="AT125" s="236" t="s">
        <v>271</v>
      </c>
      <c r="AU125" s="236" t="s">
        <v>75</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275</v>
      </c>
      <c r="BM125" s="236" t="s">
        <v>574</v>
      </c>
    </row>
    <row r="126" spans="2:65" s="1" customFormat="1" ht="16.5" customHeight="1">
      <c r="B126" s="14"/>
      <c r="C126" s="225" t="s">
        <v>441</v>
      </c>
      <c r="D126" s="225" t="s">
        <v>271</v>
      </c>
      <c r="E126" s="226" t="s">
        <v>1012</v>
      </c>
      <c r="F126" s="227" t="s">
        <v>1013</v>
      </c>
      <c r="G126" s="228" t="s">
        <v>317</v>
      </c>
      <c r="H126" s="229">
        <v>16</v>
      </c>
      <c r="I126" s="22"/>
      <c r="J126" s="231">
        <f>ROUND(I126*H126,2)</f>
        <v>0</v>
      </c>
      <c r="K126" s="227" t="s">
        <v>963</v>
      </c>
      <c r="L126" s="14"/>
      <c r="M126" s="232" t="s">
        <v>3</v>
      </c>
      <c r="N126" s="233" t="s">
        <v>39</v>
      </c>
      <c r="P126" s="234">
        <f>O126*H126</f>
        <v>0</v>
      </c>
      <c r="Q126" s="234">
        <v>0</v>
      </c>
      <c r="R126" s="234">
        <f>Q126*H126</f>
        <v>0</v>
      </c>
      <c r="S126" s="234">
        <v>0</v>
      </c>
      <c r="T126" s="235">
        <f>S126*H126</f>
        <v>0</v>
      </c>
      <c r="AR126" s="236" t="s">
        <v>275</v>
      </c>
      <c r="AT126" s="236" t="s">
        <v>271</v>
      </c>
      <c r="AU126" s="236" t="s">
        <v>75</v>
      </c>
      <c r="AY126" s="4" t="s">
        <v>268</v>
      </c>
      <c r="BE126" s="237">
        <f>IF(N126="základní",J126,0)</f>
        <v>0</v>
      </c>
      <c r="BF126" s="237">
        <f>IF(N126="snížená",J126,0)</f>
        <v>0</v>
      </c>
      <c r="BG126" s="237">
        <f>IF(N126="zákl. přenesená",J126,0)</f>
        <v>0</v>
      </c>
      <c r="BH126" s="237">
        <f>IF(N126="sníž. přenesená",J126,0)</f>
        <v>0</v>
      </c>
      <c r="BI126" s="237">
        <f>IF(N126="nulová",J126,0)</f>
        <v>0</v>
      </c>
      <c r="BJ126" s="4" t="s">
        <v>75</v>
      </c>
      <c r="BK126" s="237">
        <f>ROUND(I126*H126,2)</f>
        <v>0</v>
      </c>
      <c r="BL126" s="4" t="s">
        <v>275</v>
      </c>
      <c r="BM126" s="236" t="s">
        <v>586</v>
      </c>
    </row>
    <row r="127" spans="2:65" s="242" customFormat="1">
      <c r="B127" s="241"/>
      <c r="D127" s="243" t="s">
        <v>279</v>
      </c>
      <c r="E127" s="244" t="s">
        <v>3</v>
      </c>
      <c r="F127" s="245" t="s">
        <v>2202</v>
      </c>
      <c r="H127" s="246">
        <v>16</v>
      </c>
      <c r="L127" s="241"/>
      <c r="M127" s="247"/>
      <c r="T127" s="248"/>
      <c r="AT127" s="244" t="s">
        <v>279</v>
      </c>
      <c r="AU127" s="244" t="s">
        <v>75</v>
      </c>
      <c r="AV127" s="242" t="s">
        <v>77</v>
      </c>
      <c r="AW127" s="242" t="s">
        <v>30</v>
      </c>
      <c r="AX127" s="242" t="s">
        <v>68</v>
      </c>
      <c r="AY127" s="244" t="s">
        <v>268</v>
      </c>
    </row>
    <row r="128" spans="2:65" s="250" customFormat="1">
      <c r="B128" s="249"/>
      <c r="D128" s="243" t="s">
        <v>279</v>
      </c>
      <c r="E128" s="251" t="s">
        <v>3</v>
      </c>
      <c r="F128" s="252" t="s">
        <v>298</v>
      </c>
      <c r="H128" s="253">
        <v>16</v>
      </c>
      <c r="L128" s="249"/>
      <c r="M128" s="254"/>
      <c r="T128" s="255"/>
      <c r="AT128" s="251" t="s">
        <v>279</v>
      </c>
      <c r="AU128" s="251" t="s">
        <v>75</v>
      </c>
      <c r="AV128" s="250" t="s">
        <v>275</v>
      </c>
      <c r="AW128" s="250" t="s">
        <v>30</v>
      </c>
      <c r="AX128" s="250" t="s">
        <v>75</v>
      </c>
      <c r="AY128" s="251" t="s">
        <v>268</v>
      </c>
    </row>
    <row r="129" spans="2:65" s="1" customFormat="1" ht="16.5" customHeight="1">
      <c r="B129" s="14"/>
      <c r="C129" s="225" t="s">
        <v>447</v>
      </c>
      <c r="D129" s="225" t="s">
        <v>271</v>
      </c>
      <c r="E129" s="226" t="s">
        <v>1015</v>
      </c>
      <c r="F129" s="227" t="s">
        <v>1016</v>
      </c>
      <c r="G129" s="228" t="s">
        <v>317</v>
      </c>
      <c r="H129" s="229">
        <v>3</v>
      </c>
      <c r="I129" s="22"/>
      <c r="J129" s="231">
        <f t="shared" ref="J129:J142" si="10">ROUND(I129*H129,2)</f>
        <v>0</v>
      </c>
      <c r="K129" s="227" t="s">
        <v>963</v>
      </c>
      <c r="L129" s="14"/>
      <c r="M129" s="232" t="s">
        <v>3</v>
      </c>
      <c r="N129" s="233" t="s">
        <v>39</v>
      </c>
      <c r="P129" s="234">
        <f t="shared" ref="P129:P142" si="11">O129*H129</f>
        <v>0</v>
      </c>
      <c r="Q129" s="234">
        <v>0</v>
      </c>
      <c r="R129" s="234">
        <f t="shared" ref="R129:R142" si="12">Q129*H129</f>
        <v>0</v>
      </c>
      <c r="S129" s="234">
        <v>0</v>
      </c>
      <c r="T129" s="235">
        <f t="shared" ref="T129:T142" si="13">S129*H129</f>
        <v>0</v>
      </c>
      <c r="AR129" s="236" t="s">
        <v>275</v>
      </c>
      <c r="AT129" s="236" t="s">
        <v>271</v>
      </c>
      <c r="AU129" s="236" t="s">
        <v>75</v>
      </c>
      <c r="AY129" s="4" t="s">
        <v>268</v>
      </c>
      <c r="BE129" s="237">
        <f t="shared" ref="BE129:BE142" si="14">IF(N129="základní",J129,0)</f>
        <v>0</v>
      </c>
      <c r="BF129" s="237">
        <f t="shared" ref="BF129:BF142" si="15">IF(N129="snížená",J129,0)</f>
        <v>0</v>
      </c>
      <c r="BG129" s="237">
        <f t="shared" ref="BG129:BG142" si="16">IF(N129="zákl. přenesená",J129,0)</f>
        <v>0</v>
      </c>
      <c r="BH129" s="237">
        <f t="shared" ref="BH129:BH142" si="17">IF(N129="sníž. přenesená",J129,0)</f>
        <v>0</v>
      </c>
      <c r="BI129" s="237">
        <f t="shared" ref="BI129:BI142" si="18">IF(N129="nulová",J129,0)</f>
        <v>0</v>
      </c>
      <c r="BJ129" s="4" t="s">
        <v>75</v>
      </c>
      <c r="BK129" s="237">
        <f t="shared" ref="BK129:BK142" si="19">ROUND(I129*H129,2)</f>
        <v>0</v>
      </c>
      <c r="BL129" s="4" t="s">
        <v>275</v>
      </c>
      <c r="BM129" s="236" t="s">
        <v>597</v>
      </c>
    </row>
    <row r="130" spans="2:65" s="1" customFormat="1" ht="16.5" customHeight="1">
      <c r="B130" s="14"/>
      <c r="C130" s="225" t="s">
        <v>454</v>
      </c>
      <c r="D130" s="225" t="s">
        <v>271</v>
      </c>
      <c r="E130" s="226" t="s">
        <v>1019</v>
      </c>
      <c r="F130" s="227" t="s">
        <v>1020</v>
      </c>
      <c r="G130" s="228" t="s">
        <v>317</v>
      </c>
      <c r="H130" s="229">
        <v>4</v>
      </c>
      <c r="I130" s="22"/>
      <c r="J130" s="231">
        <f t="shared" si="10"/>
        <v>0</v>
      </c>
      <c r="K130" s="227" t="s">
        <v>963</v>
      </c>
      <c r="L130" s="14"/>
      <c r="M130" s="232" t="s">
        <v>3</v>
      </c>
      <c r="N130" s="233" t="s">
        <v>39</v>
      </c>
      <c r="P130" s="234">
        <f t="shared" si="11"/>
        <v>0</v>
      </c>
      <c r="Q130" s="234">
        <v>0</v>
      </c>
      <c r="R130" s="234">
        <f t="shared" si="12"/>
        <v>0</v>
      </c>
      <c r="S130" s="234">
        <v>0</v>
      </c>
      <c r="T130" s="235">
        <f t="shared" si="13"/>
        <v>0</v>
      </c>
      <c r="AR130" s="236" t="s">
        <v>275</v>
      </c>
      <c r="AT130" s="236" t="s">
        <v>271</v>
      </c>
      <c r="AU130" s="236" t="s">
        <v>75</v>
      </c>
      <c r="AY130" s="4" t="s">
        <v>268</v>
      </c>
      <c r="BE130" s="237">
        <f t="shared" si="14"/>
        <v>0</v>
      </c>
      <c r="BF130" s="237">
        <f t="shared" si="15"/>
        <v>0</v>
      </c>
      <c r="BG130" s="237">
        <f t="shared" si="16"/>
        <v>0</v>
      </c>
      <c r="BH130" s="237">
        <f t="shared" si="17"/>
        <v>0</v>
      </c>
      <c r="BI130" s="237">
        <f t="shared" si="18"/>
        <v>0</v>
      </c>
      <c r="BJ130" s="4" t="s">
        <v>75</v>
      </c>
      <c r="BK130" s="237">
        <f t="shared" si="19"/>
        <v>0</v>
      </c>
      <c r="BL130" s="4" t="s">
        <v>275</v>
      </c>
      <c r="BM130" s="236" t="s">
        <v>607</v>
      </c>
    </row>
    <row r="131" spans="2:65" s="1" customFormat="1" ht="16.5" customHeight="1">
      <c r="B131" s="14"/>
      <c r="C131" s="225" t="s">
        <v>459</v>
      </c>
      <c r="D131" s="225" t="s">
        <v>271</v>
      </c>
      <c r="E131" s="226" t="s">
        <v>2203</v>
      </c>
      <c r="F131" s="227" t="s">
        <v>2204</v>
      </c>
      <c r="G131" s="228" t="s">
        <v>317</v>
      </c>
      <c r="H131" s="229">
        <v>1</v>
      </c>
      <c r="I131" s="22"/>
      <c r="J131" s="231">
        <f t="shared" si="10"/>
        <v>0</v>
      </c>
      <c r="K131" s="227" t="s">
        <v>963</v>
      </c>
      <c r="L131" s="14"/>
      <c r="M131" s="232" t="s">
        <v>3</v>
      </c>
      <c r="N131" s="233" t="s">
        <v>39</v>
      </c>
      <c r="P131" s="234">
        <f t="shared" si="11"/>
        <v>0</v>
      </c>
      <c r="Q131" s="234">
        <v>0</v>
      </c>
      <c r="R131" s="234">
        <f t="shared" si="12"/>
        <v>0</v>
      </c>
      <c r="S131" s="234">
        <v>0</v>
      </c>
      <c r="T131" s="235">
        <f t="shared" si="13"/>
        <v>0</v>
      </c>
      <c r="AR131" s="236" t="s">
        <v>275</v>
      </c>
      <c r="AT131" s="236" t="s">
        <v>271</v>
      </c>
      <c r="AU131" s="236" t="s">
        <v>75</v>
      </c>
      <c r="AY131" s="4" t="s">
        <v>268</v>
      </c>
      <c r="BE131" s="237">
        <f t="shared" si="14"/>
        <v>0</v>
      </c>
      <c r="BF131" s="237">
        <f t="shared" si="15"/>
        <v>0</v>
      </c>
      <c r="BG131" s="237">
        <f t="shared" si="16"/>
        <v>0</v>
      </c>
      <c r="BH131" s="237">
        <f t="shared" si="17"/>
        <v>0</v>
      </c>
      <c r="BI131" s="237">
        <f t="shared" si="18"/>
        <v>0</v>
      </c>
      <c r="BJ131" s="4" t="s">
        <v>75</v>
      </c>
      <c r="BK131" s="237">
        <f t="shared" si="19"/>
        <v>0</v>
      </c>
      <c r="BL131" s="4" t="s">
        <v>275</v>
      </c>
      <c r="BM131" s="236" t="s">
        <v>620</v>
      </c>
    </row>
    <row r="132" spans="2:65" s="1" customFormat="1" ht="16.5" customHeight="1">
      <c r="B132" s="14"/>
      <c r="C132" s="225" t="s">
        <v>464</v>
      </c>
      <c r="D132" s="225" t="s">
        <v>271</v>
      </c>
      <c r="E132" s="226" t="s">
        <v>1021</v>
      </c>
      <c r="F132" s="227" t="s">
        <v>1022</v>
      </c>
      <c r="G132" s="228" t="s">
        <v>317</v>
      </c>
      <c r="H132" s="229">
        <v>1</v>
      </c>
      <c r="I132" s="22"/>
      <c r="J132" s="231">
        <f t="shared" si="10"/>
        <v>0</v>
      </c>
      <c r="K132" s="227" t="s">
        <v>963</v>
      </c>
      <c r="L132" s="14"/>
      <c r="M132" s="232" t="s">
        <v>3</v>
      </c>
      <c r="N132" s="233" t="s">
        <v>39</v>
      </c>
      <c r="P132" s="234">
        <f t="shared" si="11"/>
        <v>0</v>
      </c>
      <c r="Q132" s="234">
        <v>0</v>
      </c>
      <c r="R132" s="234">
        <f t="shared" si="12"/>
        <v>0</v>
      </c>
      <c r="S132" s="234">
        <v>0</v>
      </c>
      <c r="T132" s="235">
        <f t="shared" si="13"/>
        <v>0</v>
      </c>
      <c r="AR132" s="236" t="s">
        <v>275</v>
      </c>
      <c r="AT132" s="236" t="s">
        <v>271</v>
      </c>
      <c r="AU132" s="236" t="s">
        <v>75</v>
      </c>
      <c r="AY132" s="4" t="s">
        <v>268</v>
      </c>
      <c r="BE132" s="237">
        <f t="shared" si="14"/>
        <v>0</v>
      </c>
      <c r="BF132" s="237">
        <f t="shared" si="15"/>
        <v>0</v>
      </c>
      <c r="BG132" s="237">
        <f t="shared" si="16"/>
        <v>0</v>
      </c>
      <c r="BH132" s="237">
        <f t="shared" si="17"/>
        <v>0</v>
      </c>
      <c r="BI132" s="237">
        <f t="shared" si="18"/>
        <v>0</v>
      </c>
      <c r="BJ132" s="4" t="s">
        <v>75</v>
      </c>
      <c r="BK132" s="237">
        <f t="shared" si="19"/>
        <v>0</v>
      </c>
      <c r="BL132" s="4" t="s">
        <v>275</v>
      </c>
      <c r="BM132" s="236" t="s">
        <v>631</v>
      </c>
    </row>
    <row r="133" spans="2:65" s="1" customFormat="1" ht="16.5" customHeight="1">
      <c r="B133" s="14"/>
      <c r="C133" s="225" t="s">
        <v>470</v>
      </c>
      <c r="D133" s="225" t="s">
        <v>271</v>
      </c>
      <c r="E133" s="226" t="s">
        <v>1648</v>
      </c>
      <c r="F133" s="227" t="s">
        <v>1649</v>
      </c>
      <c r="G133" s="228" t="s">
        <v>317</v>
      </c>
      <c r="H133" s="229">
        <v>3</v>
      </c>
      <c r="I133" s="22"/>
      <c r="J133" s="231">
        <f t="shared" si="10"/>
        <v>0</v>
      </c>
      <c r="K133" s="227" t="s">
        <v>963</v>
      </c>
      <c r="L133" s="14"/>
      <c r="M133" s="232" t="s">
        <v>3</v>
      </c>
      <c r="N133" s="233" t="s">
        <v>39</v>
      </c>
      <c r="P133" s="234">
        <f t="shared" si="11"/>
        <v>0</v>
      </c>
      <c r="Q133" s="234">
        <v>0</v>
      </c>
      <c r="R133" s="234">
        <f t="shared" si="12"/>
        <v>0</v>
      </c>
      <c r="S133" s="234">
        <v>0</v>
      </c>
      <c r="T133" s="235">
        <f t="shared" si="13"/>
        <v>0</v>
      </c>
      <c r="AR133" s="236" t="s">
        <v>275</v>
      </c>
      <c r="AT133" s="236" t="s">
        <v>271</v>
      </c>
      <c r="AU133" s="236" t="s">
        <v>75</v>
      </c>
      <c r="AY133" s="4" t="s">
        <v>268</v>
      </c>
      <c r="BE133" s="237">
        <f t="shared" si="14"/>
        <v>0</v>
      </c>
      <c r="BF133" s="237">
        <f t="shared" si="15"/>
        <v>0</v>
      </c>
      <c r="BG133" s="237">
        <f t="shared" si="16"/>
        <v>0</v>
      </c>
      <c r="BH133" s="237">
        <f t="shared" si="17"/>
        <v>0</v>
      </c>
      <c r="BI133" s="237">
        <f t="shared" si="18"/>
        <v>0</v>
      </c>
      <c r="BJ133" s="4" t="s">
        <v>75</v>
      </c>
      <c r="BK133" s="237">
        <f t="shared" si="19"/>
        <v>0</v>
      </c>
      <c r="BL133" s="4" t="s">
        <v>275</v>
      </c>
      <c r="BM133" s="236" t="s">
        <v>452</v>
      </c>
    </row>
    <row r="134" spans="2:65" s="1" customFormat="1" ht="24.2" customHeight="1">
      <c r="B134" s="14"/>
      <c r="C134" s="225" t="s">
        <v>475</v>
      </c>
      <c r="D134" s="225" t="s">
        <v>271</v>
      </c>
      <c r="E134" s="226" t="s">
        <v>1025</v>
      </c>
      <c r="F134" s="227" t="s">
        <v>1026</v>
      </c>
      <c r="G134" s="228" t="s">
        <v>317</v>
      </c>
      <c r="H134" s="229">
        <v>4</v>
      </c>
      <c r="I134" s="22"/>
      <c r="J134" s="231">
        <f t="shared" si="10"/>
        <v>0</v>
      </c>
      <c r="K134" s="227" t="s">
        <v>963</v>
      </c>
      <c r="L134" s="14"/>
      <c r="M134" s="232" t="s">
        <v>3</v>
      </c>
      <c r="N134" s="233" t="s">
        <v>39</v>
      </c>
      <c r="P134" s="234">
        <f t="shared" si="11"/>
        <v>0</v>
      </c>
      <c r="Q134" s="234">
        <v>0</v>
      </c>
      <c r="R134" s="234">
        <f t="shared" si="12"/>
        <v>0</v>
      </c>
      <c r="S134" s="234">
        <v>0</v>
      </c>
      <c r="T134" s="235">
        <f t="shared" si="13"/>
        <v>0</v>
      </c>
      <c r="AR134" s="236" t="s">
        <v>275</v>
      </c>
      <c r="AT134" s="236" t="s">
        <v>271</v>
      </c>
      <c r="AU134" s="236" t="s">
        <v>75</v>
      </c>
      <c r="AY134" s="4" t="s">
        <v>268</v>
      </c>
      <c r="BE134" s="237">
        <f t="shared" si="14"/>
        <v>0</v>
      </c>
      <c r="BF134" s="237">
        <f t="shared" si="15"/>
        <v>0</v>
      </c>
      <c r="BG134" s="237">
        <f t="shared" si="16"/>
        <v>0</v>
      </c>
      <c r="BH134" s="237">
        <f t="shared" si="17"/>
        <v>0</v>
      </c>
      <c r="BI134" s="237">
        <f t="shared" si="18"/>
        <v>0</v>
      </c>
      <c r="BJ134" s="4" t="s">
        <v>75</v>
      </c>
      <c r="BK134" s="237">
        <f t="shared" si="19"/>
        <v>0</v>
      </c>
      <c r="BL134" s="4" t="s">
        <v>275</v>
      </c>
      <c r="BM134" s="236" t="s">
        <v>647</v>
      </c>
    </row>
    <row r="135" spans="2:65" s="1" customFormat="1" ht="37.9" customHeight="1">
      <c r="B135" s="14"/>
      <c r="C135" s="225" t="s">
        <v>480</v>
      </c>
      <c r="D135" s="225" t="s">
        <v>271</v>
      </c>
      <c r="E135" s="226" t="s">
        <v>1027</v>
      </c>
      <c r="F135" s="227" t="s">
        <v>1028</v>
      </c>
      <c r="G135" s="228" t="s">
        <v>379</v>
      </c>
      <c r="H135" s="229">
        <v>10</v>
      </c>
      <c r="I135" s="22"/>
      <c r="J135" s="231">
        <f t="shared" si="10"/>
        <v>0</v>
      </c>
      <c r="K135" s="227" t="s">
        <v>956</v>
      </c>
      <c r="L135" s="14"/>
      <c r="M135" s="232" t="s">
        <v>3</v>
      </c>
      <c r="N135" s="233" t="s">
        <v>39</v>
      </c>
      <c r="P135" s="234">
        <f t="shared" si="11"/>
        <v>0</v>
      </c>
      <c r="Q135" s="234">
        <v>0</v>
      </c>
      <c r="R135" s="234">
        <f t="shared" si="12"/>
        <v>0</v>
      </c>
      <c r="S135" s="234">
        <v>0</v>
      </c>
      <c r="T135" s="235">
        <f t="shared" si="13"/>
        <v>0</v>
      </c>
      <c r="AR135" s="236" t="s">
        <v>275</v>
      </c>
      <c r="AT135" s="236" t="s">
        <v>271</v>
      </c>
      <c r="AU135" s="236" t="s">
        <v>75</v>
      </c>
      <c r="AY135" s="4" t="s">
        <v>268</v>
      </c>
      <c r="BE135" s="237">
        <f t="shared" si="14"/>
        <v>0</v>
      </c>
      <c r="BF135" s="237">
        <f t="shared" si="15"/>
        <v>0</v>
      </c>
      <c r="BG135" s="237">
        <f t="shared" si="16"/>
        <v>0</v>
      </c>
      <c r="BH135" s="237">
        <f t="shared" si="17"/>
        <v>0</v>
      </c>
      <c r="BI135" s="237">
        <f t="shared" si="18"/>
        <v>0</v>
      </c>
      <c r="BJ135" s="4" t="s">
        <v>75</v>
      </c>
      <c r="BK135" s="237">
        <f t="shared" si="19"/>
        <v>0</v>
      </c>
      <c r="BL135" s="4" t="s">
        <v>275</v>
      </c>
      <c r="BM135" s="236" t="s">
        <v>658</v>
      </c>
    </row>
    <row r="136" spans="2:65" s="1" customFormat="1" ht="37.9" customHeight="1">
      <c r="B136" s="14"/>
      <c r="C136" s="225" t="s">
        <v>486</v>
      </c>
      <c r="D136" s="225" t="s">
        <v>271</v>
      </c>
      <c r="E136" s="226" t="s">
        <v>1029</v>
      </c>
      <c r="F136" s="227" t="s">
        <v>1030</v>
      </c>
      <c r="G136" s="228" t="s">
        <v>379</v>
      </c>
      <c r="H136" s="229">
        <v>10</v>
      </c>
      <c r="I136" s="22"/>
      <c r="J136" s="231">
        <f t="shared" si="10"/>
        <v>0</v>
      </c>
      <c r="K136" s="227" t="s">
        <v>956</v>
      </c>
      <c r="L136" s="14"/>
      <c r="M136" s="232" t="s">
        <v>3</v>
      </c>
      <c r="N136" s="233" t="s">
        <v>39</v>
      </c>
      <c r="P136" s="234">
        <f t="shared" si="11"/>
        <v>0</v>
      </c>
      <c r="Q136" s="234">
        <v>0</v>
      </c>
      <c r="R136" s="234">
        <f t="shared" si="12"/>
        <v>0</v>
      </c>
      <c r="S136" s="234">
        <v>0</v>
      </c>
      <c r="T136" s="235">
        <f t="shared" si="13"/>
        <v>0</v>
      </c>
      <c r="AR136" s="236" t="s">
        <v>275</v>
      </c>
      <c r="AT136" s="236" t="s">
        <v>271</v>
      </c>
      <c r="AU136" s="236" t="s">
        <v>75</v>
      </c>
      <c r="AY136" s="4" t="s">
        <v>268</v>
      </c>
      <c r="BE136" s="237">
        <f t="shared" si="14"/>
        <v>0</v>
      </c>
      <c r="BF136" s="237">
        <f t="shared" si="15"/>
        <v>0</v>
      </c>
      <c r="BG136" s="237">
        <f t="shared" si="16"/>
        <v>0</v>
      </c>
      <c r="BH136" s="237">
        <f t="shared" si="17"/>
        <v>0</v>
      </c>
      <c r="BI136" s="237">
        <f t="shared" si="18"/>
        <v>0</v>
      </c>
      <c r="BJ136" s="4" t="s">
        <v>75</v>
      </c>
      <c r="BK136" s="237">
        <f t="shared" si="19"/>
        <v>0</v>
      </c>
      <c r="BL136" s="4" t="s">
        <v>275</v>
      </c>
      <c r="BM136" s="236" t="s">
        <v>665</v>
      </c>
    </row>
    <row r="137" spans="2:65" s="1" customFormat="1" ht="24.2" customHeight="1">
      <c r="B137" s="14"/>
      <c r="C137" s="225" t="s">
        <v>495</v>
      </c>
      <c r="D137" s="225" t="s">
        <v>271</v>
      </c>
      <c r="E137" s="226" t="s">
        <v>1031</v>
      </c>
      <c r="F137" s="227" t="s">
        <v>1032</v>
      </c>
      <c r="G137" s="228" t="s">
        <v>1033</v>
      </c>
      <c r="H137" s="229">
        <v>1</v>
      </c>
      <c r="I137" s="22"/>
      <c r="J137" s="231">
        <f t="shared" si="10"/>
        <v>0</v>
      </c>
      <c r="K137" s="227" t="s">
        <v>963</v>
      </c>
      <c r="L137" s="14"/>
      <c r="M137" s="232" t="s">
        <v>3</v>
      </c>
      <c r="N137" s="233" t="s">
        <v>39</v>
      </c>
      <c r="P137" s="234">
        <f t="shared" si="11"/>
        <v>0</v>
      </c>
      <c r="Q137" s="234">
        <v>0</v>
      </c>
      <c r="R137" s="234">
        <f t="shared" si="12"/>
        <v>0</v>
      </c>
      <c r="S137" s="234">
        <v>0</v>
      </c>
      <c r="T137" s="235">
        <f t="shared" si="13"/>
        <v>0</v>
      </c>
      <c r="AR137" s="236" t="s">
        <v>275</v>
      </c>
      <c r="AT137" s="236" t="s">
        <v>271</v>
      </c>
      <c r="AU137" s="236" t="s">
        <v>75</v>
      </c>
      <c r="AY137" s="4" t="s">
        <v>268</v>
      </c>
      <c r="BE137" s="237">
        <f t="shared" si="14"/>
        <v>0</v>
      </c>
      <c r="BF137" s="237">
        <f t="shared" si="15"/>
        <v>0</v>
      </c>
      <c r="BG137" s="237">
        <f t="shared" si="16"/>
        <v>0</v>
      </c>
      <c r="BH137" s="237">
        <f t="shared" si="17"/>
        <v>0</v>
      </c>
      <c r="BI137" s="237">
        <f t="shared" si="18"/>
        <v>0</v>
      </c>
      <c r="BJ137" s="4" t="s">
        <v>75</v>
      </c>
      <c r="BK137" s="237">
        <f t="shared" si="19"/>
        <v>0</v>
      </c>
      <c r="BL137" s="4" t="s">
        <v>275</v>
      </c>
      <c r="BM137" s="236" t="s">
        <v>675</v>
      </c>
    </row>
    <row r="138" spans="2:65" s="1" customFormat="1" ht="37.9" customHeight="1">
      <c r="B138" s="14"/>
      <c r="C138" s="225" t="s">
        <v>502</v>
      </c>
      <c r="D138" s="225" t="s">
        <v>271</v>
      </c>
      <c r="E138" s="226" t="s">
        <v>1957</v>
      </c>
      <c r="F138" s="227" t="s">
        <v>1958</v>
      </c>
      <c r="G138" s="228" t="s">
        <v>379</v>
      </c>
      <c r="H138" s="229">
        <v>35</v>
      </c>
      <c r="I138" s="22"/>
      <c r="J138" s="231">
        <f t="shared" si="10"/>
        <v>0</v>
      </c>
      <c r="K138" s="227" t="s">
        <v>963</v>
      </c>
      <c r="L138" s="14"/>
      <c r="M138" s="232" t="s">
        <v>3</v>
      </c>
      <c r="N138" s="233" t="s">
        <v>39</v>
      </c>
      <c r="P138" s="234">
        <f t="shared" si="11"/>
        <v>0</v>
      </c>
      <c r="Q138" s="234">
        <v>0</v>
      </c>
      <c r="R138" s="234">
        <f t="shared" si="12"/>
        <v>0</v>
      </c>
      <c r="S138" s="234">
        <v>0</v>
      </c>
      <c r="T138" s="235">
        <f t="shared" si="13"/>
        <v>0</v>
      </c>
      <c r="AR138" s="236" t="s">
        <v>275</v>
      </c>
      <c r="AT138" s="236" t="s">
        <v>271</v>
      </c>
      <c r="AU138" s="236" t="s">
        <v>75</v>
      </c>
      <c r="AY138" s="4" t="s">
        <v>268</v>
      </c>
      <c r="BE138" s="237">
        <f t="shared" si="14"/>
        <v>0</v>
      </c>
      <c r="BF138" s="237">
        <f t="shared" si="15"/>
        <v>0</v>
      </c>
      <c r="BG138" s="237">
        <f t="shared" si="16"/>
        <v>0</v>
      </c>
      <c r="BH138" s="237">
        <f t="shared" si="17"/>
        <v>0</v>
      </c>
      <c r="BI138" s="237">
        <f t="shared" si="18"/>
        <v>0</v>
      </c>
      <c r="BJ138" s="4" t="s">
        <v>75</v>
      </c>
      <c r="BK138" s="237">
        <f t="shared" si="19"/>
        <v>0</v>
      </c>
      <c r="BL138" s="4" t="s">
        <v>275</v>
      </c>
      <c r="BM138" s="236" t="s">
        <v>687</v>
      </c>
    </row>
    <row r="139" spans="2:65" s="1" customFormat="1" ht="16.5" customHeight="1">
      <c r="B139" s="14"/>
      <c r="C139" s="225" t="s">
        <v>511</v>
      </c>
      <c r="D139" s="225" t="s">
        <v>271</v>
      </c>
      <c r="E139" s="226" t="s">
        <v>1036</v>
      </c>
      <c r="F139" s="227" t="s">
        <v>1037</v>
      </c>
      <c r="G139" s="228" t="s">
        <v>317</v>
      </c>
      <c r="H139" s="229">
        <v>1</v>
      </c>
      <c r="I139" s="22"/>
      <c r="J139" s="231">
        <f t="shared" si="10"/>
        <v>0</v>
      </c>
      <c r="K139" s="227" t="s">
        <v>963</v>
      </c>
      <c r="L139" s="14"/>
      <c r="M139" s="232" t="s">
        <v>3</v>
      </c>
      <c r="N139" s="233" t="s">
        <v>39</v>
      </c>
      <c r="P139" s="234">
        <f t="shared" si="11"/>
        <v>0</v>
      </c>
      <c r="Q139" s="234">
        <v>0</v>
      </c>
      <c r="R139" s="234">
        <f t="shared" si="12"/>
        <v>0</v>
      </c>
      <c r="S139" s="234">
        <v>0</v>
      </c>
      <c r="T139" s="235">
        <f t="shared" si="13"/>
        <v>0</v>
      </c>
      <c r="AR139" s="236" t="s">
        <v>275</v>
      </c>
      <c r="AT139" s="236" t="s">
        <v>271</v>
      </c>
      <c r="AU139" s="236" t="s">
        <v>75</v>
      </c>
      <c r="AY139" s="4" t="s">
        <v>268</v>
      </c>
      <c r="BE139" s="237">
        <f t="shared" si="14"/>
        <v>0</v>
      </c>
      <c r="BF139" s="237">
        <f t="shared" si="15"/>
        <v>0</v>
      </c>
      <c r="BG139" s="237">
        <f t="shared" si="16"/>
        <v>0</v>
      </c>
      <c r="BH139" s="237">
        <f t="shared" si="17"/>
        <v>0</v>
      </c>
      <c r="BI139" s="237">
        <f t="shared" si="18"/>
        <v>0</v>
      </c>
      <c r="BJ139" s="4" t="s">
        <v>75</v>
      </c>
      <c r="BK139" s="237">
        <f t="shared" si="19"/>
        <v>0</v>
      </c>
      <c r="BL139" s="4" t="s">
        <v>275</v>
      </c>
      <c r="BM139" s="236" t="s">
        <v>701</v>
      </c>
    </row>
    <row r="140" spans="2:65" s="1" customFormat="1" ht="24.2" customHeight="1">
      <c r="B140" s="14"/>
      <c r="C140" s="225" t="s">
        <v>516</v>
      </c>
      <c r="D140" s="225" t="s">
        <v>271</v>
      </c>
      <c r="E140" s="226" t="s">
        <v>1038</v>
      </c>
      <c r="F140" s="227" t="s">
        <v>1039</v>
      </c>
      <c r="G140" s="228" t="s">
        <v>317</v>
      </c>
      <c r="H140" s="229">
        <v>1</v>
      </c>
      <c r="I140" s="22"/>
      <c r="J140" s="231">
        <f t="shared" si="10"/>
        <v>0</v>
      </c>
      <c r="K140" s="227" t="s">
        <v>963</v>
      </c>
      <c r="L140" s="14"/>
      <c r="M140" s="232" t="s">
        <v>3</v>
      </c>
      <c r="N140" s="233" t="s">
        <v>39</v>
      </c>
      <c r="P140" s="234">
        <f t="shared" si="11"/>
        <v>0</v>
      </c>
      <c r="Q140" s="234">
        <v>0</v>
      </c>
      <c r="R140" s="234">
        <f t="shared" si="12"/>
        <v>0</v>
      </c>
      <c r="S140" s="234">
        <v>0</v>
      </c>
      <c r="T140" s="235">
        <f t="shared" si="13"/>
        <v>0</v>
      </c>
      <c r="AR140" s="236" t="s">
        <v>275</v>
      </c>
      <c r="AT140" s="236" t="s">
        <v>271</v>
      </c>
      <c r="AU140" s="236" t="s">
        <v>75</v>
      </c>
      <c r="AY140" s="4" t="s">
        <v>268</v>
      </c>
      <c r="BE140" s="237">
        <f t="shared" si="14"/>
        <v>0</v>
      </c>
      <c r="BF140" s="237">
        <f t="shared" si="15"/>
        <v>0</v>
      </c>
      <c r="BG140" s="237">
        <f t="shared" si="16"/>
        <v>0</v>
      </c>
      <c r="BH140" s="237">
        <f t="shared" si="17"/>
        <v>0</v>
      </c>
      <c r="BI140" s="237">
        <f t="shared" si="18"/>
        <v>0</v>
      </c>
      <c r="BJ140" s="4" t="s">
        <v>75</v>
      </c>
      <c r="BK140" s="237">
        <f t="shared" si="19"/>
        <v>0</v>
      </c>
      <c r="BL140" s="4" t="s">
        <v>275</v>
      </c>
      <c r="BM140" s="236" t="s">
        <v>715</v>
      </c>
    </row>
    <row r="141" spans="2:65" s="1" customFormat="1" ht="16.5" customHeight="1">
      <c r="B141" s="14"/>
      <c r="C141" s="225" t="s">
        <v>521</v>
      </c>
      <c r="D141" s="225" t="s">
        <v>271</v>
      </c>
      <c r="E141" s="226" t="s">
        <v>1040</v>
      </c>
      <c r="F141" s="227" t="s">
        <v>1041</v>
      </c>
      <c r="G141" s="228" t="s">
        <v>317</v>
      </c>
      <c r="H141" s="229">
        <v>1</v>
      </c>
      <c r="I141" s="22"/>
      <c r="J141" s="231">
        <f t="shared" si="10"/>
        <v>0</v>
      </c>
      <c r="K141" s="227" t="s">
        <v>963</v>
      </c>
      <c r="L141" s="14"/>
      <c r="M141" s="232" t="s">
        <v>3</v>
      </c>
      <c r="N141" s="233" t="s">
        <v>39</v>
      </c>
      <c r="P141" s="234">
        <f t="shared" si="11"/>
        <v>0</v>
      </c>
      <c r="Q141" s="234">
        <v>0</v>
      </c>
      <c r="R141" s="234">
        <f t="shared" si="12"/>
        <v>0</v>
      </c>
      <c r="S141" s="234">
        <v>0</v>
      </c>
      <c r="T141" s="235">
        <f t="shared" si="13"/>
        <v>0</v>
      </c>
      <c r="AR141" s="236" t="s">
        <v>275</v>
      </c>
      <c r="AT141" s="236" t="s">
        <v>271</v>
      </c>
      <c r="AU141" s="236" t="s">
        <v>75</v>
      </c>
      <c r="AY141" s="4" t="s">
        <v>268</v>
      </c>
      <c r="BE141" s="237">
        <f t="shared" si="14"/>
        <v>0</v>
      </c>
      <c r="BF141" s="237">
        <f t="shared" si="15"/>
        <v>0</v>
      </c>
      <c r="BG141" s="237">
        <f t="shared" si="16"/>
        <v>0</v>
      </c>
      <c r="BH141" s="237">
        <f t="shared" si="17"/>
        <v>0</v>
      </c>
      <c r="BI141" s="237">
        <f t="shared" si="18"/>
        <v>0</v>
      </c>
      <c r="BJ141" s="4" t="s">
        <v>75</v>
      </c>
      <c r="BK141" s="237">
        <f t="shared" si="19"/>
        <v>0</v>
      </c>
      <c r="BL141" s="4" t="s">
        <v>275</v>
      </c>
      <c r="BM141" s="236" t="s">
        <v>725</v>
      </c>
    </row>
    <row r="142" spans="2:65" s="1" customFormat="1" ht="24.2" customHeight="1">
      <c r="B142" s="14"/>
      <c r="C142" s="225" t="s">
        <v>525</v>
      </c>
      <c r="D142" s="225" t="s">
        <v>271</v>
      </c>
      <c r="E142" s="226" t="s">
        <v>1042</v>
      </c>
      <c r="F142" s="227" t="s">
        <v>1959</v>
      </c>
      <c r="G142" s="228" t="s">
        <v>317</v>
      </c>
      <c r="H142" s="229">
        <v>1</v>
      </c>
      <c r="I142" s="22"/>
      <c r="J142" s="231">
        <f t="shared" si="10"/>
        <v>0</v>
      </c>
      <c r="K142" s="227" t="s">
        <v>963</v>
      </c>
      <c r="L142" s="14"/>
      <c r="M142" s="285" t="s">
        <v>3</v>
      </c>
      <c r="N142" s="286" t="s">
        <v>39</v>
      </c>
      <c r="O142" s="283"/>
      <c r="P142" s="287">
        <f t="shared" si="11"/>
        <v>0</v>
      </c>
      <c r="Q142" s="287">
        <v>0</v>
      </c>
      <c r="R142" s="287">
        <f t="shared" si="12"/>
        <v>0</v>
      </c>
      <c r="S142" s="287">
        <v>0</v>
      </c>
      <c r="T142" s="288">
        <f t="shared" si="13"/>
        <v>0</v>
      </c>
      <c r="AR142" s="236" t="s">
        <v>275</v>
      </c>
      <c r="AT142" s="236" t="s">
        <v>271</v>
      </c>
      <c r="AU142" s="236" t="s">
        <v>75</v>
      </c>
      <c r="AY142" s="4" t="s">
        <v>268</v>
      </c>
      <c r="BE142" s="237">
        <f t="shared" si="14"/>
        <v>0</v>
      </c>
      <c r="BF142" s="237">
        <f t="shared" si="15"/>
        <v>0</v>
      </c>
      <c r="BG142" s="237">
        <f t="shared" si="16"/>
        <v>0</v>
      </c>
      <c r="BH142" s="237">
        <f t="shared" si="17"/>
        <v>0</v>
      </c>
      <c r="BI142" s="237">
        <f t="shared" si="18"/>
        <v>0</v>
      </c>
      <c r="BJ142" s="4" t="s">
        <v>75</v>
      </c>
      <c r="BK142" s="237">
        <f t="shared" si="19"/>
        <v>0</v>
      </c>
      <c r="BL142" s="4" t="s">
        <v>275</v>
      </c>
      <c r="BM142" s="236" t="s">
        <v>739</v>
      </c>
    </row>
    <row r="143" spans="2:65" s="1" customFormat="1" ht="6.95" customHeight="1">
      <c r="B143" s="15"/>
      <c r="C143" s="16"/>
      <c r="D143" s="16"/>
      <c r="E143" s="16"/>
      <c r="F143" s="16"/>
      <c r="G143" s="16"/>
      <c r="H143" s="16"/>
      <c r="I143" s="16"/>
      <c r="J143" s="16"/>
      <c r="K143" s="16"/>
      <c r="L143" s="14"/>
    </row>
  </sheetData>
  <sheetProtection algorithmName="SHA-512" hashValue="e7HQZQ0P1TzxdnKwCUT6RFxySTb3OsB0/IySAou8DhIAlddFZlsdUaErE2ueHtDYc524NNTRrhm666LQJ0mnUg==" saltValue="V6I6yZLZI+qNX/Q5bXboZQ==" spinCount="100000" sheet="1" objects="1" scenarios="1"/>
  <autoFilter ref="C85:K142" xr:uid="{00000000-0009-0000-0000-000018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BM116"/>
  <sheetViews>
    <sheetView showGridLines="0" topLeftCell="A89" workbookViewId="0">
      <selection activeCell="I88" activeCellId="2" sqref="E20:H20 J19:J20 I88:I11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155</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2044</v>
      </c>
      <c r="F9" s="332"/>
      <c r="G9" s="332"/>
      <c r="H9" s="332"/>
      <c r="L9" s="14"/>
    </row>
    <row r="10" spans="2:46" s="1" customFormat="1" ht="12" customHeight="1">
      <c r="B10" s="14"/>
      <c r="D10" s="11" t="s">
        <v>211</v>
      </c>
      <c r="L10" s="14"/>
    </row>
    <row r="11" spans="2:46" s="1" customFormat="1" ht="16.5" customHeight="1">
      <c r="B11" s="14"/>
      <c r="E11" s="324" t="s">
        <v>2205</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ROUND((SUM(BE86:BE115)),  2)</f>
        <v>0</v>
      </c>
      <c r="I35" s="189">
        <v>0.21</v>
      </c>
      <c r="J35" s="174">
        <f>ROUND(((SUM(BE86:BE115))*I35),  2)</f>
        <v>0</v>
      </c>
      <c r="L35" s="14"/>
    </row>
    <row r="36" spans="2:12" s="1" customFormat="1" ht="14.45" customHeight="1">
      <c r="B36" s="14"/>
      <c r="E36" s="11" t="s">
        <v>40</v>
      </c>
      <c r="F36" s="174">
        <f>ROUND((SUM(BF86:BF115)),  2)</f>
        <v>0</v>
      </c>
      <c r="I36" s="189">
        <v>0.12</v>
      </c>
      <c r="J36" s="174">
        <f>ROUND(((SUM(BF86:BF115))*I36),  2)</f>
        <v>0</v>
      </c>
      <c r="L36" s="14"/>
    </row>
    <row r="37" spans="2:12" s="1" customFormat="1" ht="14.45" hidden="1" customHeight="1">
      <c r="B37" s="14"/>
      <c r="E37" s="11" t="s">
        <v>41</v>
      </c>
      <c r="F37" s="174">
        <f>ROUND((SUM(BG86:BG115)),  2)</f>
        <v>0</v>
      </c>
      <c r="I37" s="189">
        <v>0.21</v>
      </c>
      <c r="J37" s="174">
        <f>0</f>
        <v>0</v>
      </c>
      <c r="L37" s="14"/>
    </row>
    <row r="38" spans="2:12" s="1" customFormat="1" ht="14.45" hidden="1" customHeight="1">
      <c r="B38" s="14"/>
      <c r="E38" s="11" t="s">
        <v>42</v>
      </c>
      <c r="F38" s="174">
        <f>ROUND((SUM(BH86:BH115)),  2)</f>
        <v>0</v>
      </c>
      <c r="I38" s="189">
        <v>0.12</v>
      </c>
      <c r="J38" s="174">
        <f>0</f>
        <v>0</v>
      </c>
      <c r="L38" s="14"/>
    </row>
    <row r="39" spans="2:12" s="1" customFormat="1" ht="14.45" hidden="1" customHeight="1">
      <c r="B39" s="14"/>
      <c r="E39" s="11" t="s">
        <v>43</v>
      </c>
      <c r="F39" s="174">
        <f>ROUND((SUM(BI86:BI115)),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2044</v>
      </c>
      <c r="F52" s="332"/>
      <c r="G52" s="332"/>
      <c r="H52" s="332"/>
      <c r="L52" s="14"/>
    </row>
    <row r="53" spans="2:47" s="1" customFormat="1" ht="12" customHeight="1">
      <c r="B53" s="14"/>
      <c r="C53" s="11" t="s">
        <v>211</v>
      </c>
      <c r="L53" s="14"/>
    </row>
    <row r="54" spans="2:47" s="1" customFormat="1" ht="16.5" customHeight="1">
      <c r="B54" s="14"/>
      <c r="E54" s="324" t="str">
        <f>E11</f>
        <v>D4 - Vytápění</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1045</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2044</v>
      </c>
      <c r="F76" s="332"/>
      <c r="G76" s="332"/>
      <c r="H76" s="332"/>
      <c r="L76" s="14"/>
    </row>
    <row r="77" spans="2:12" s="1" customFormat="1" ht="12" customHeight="1">
      <c r="B77" s="14"/>
      <c r="C77" s="11" t="s">
        <v>211</v>
      </c>
      <c r="L77" s="14"/>
    </row>
    <row r="78" spans="2:12" s="1" customFormat="1" ht="16.5" customHeight="1">
      <c r="B78" s="14"/>
      <c r="E78" s="324" t="str">
        <f>E11</f>
        <v>D4 - Vytápění</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75</v>
      </c>
      <c r="F87" s="216" t="s">
        <v>119</v>
      </c>
      <c r="J87" s="217">
        <f>BK87</f>
        <v>0</v>
      </c>
      <c r="L87" s="213"/>
      <c r="M87" s="218"/>
      <c r="P87" s="219">
        <f>SUM(P88:P115)</f>
        <v>0</v>
      </c>
      <c r="R87" s="219">
        <f>SUM(R88:R115)</f>
        <v>0</v>
      </c>
      <c r="T87" s="220">
        <f>SUM(T88:T115)</f>
        <v>0</v>
      </c>
      <c r="AR87" s="215" t="s">
        <v>275</v>
      </c>
      <c r="AT87" s="221" t="s">
        <v>67</v>
      </c>
      <c r="AU87" s="221" t="s">
        <v>68</v>
      </c>
      <c r="AY87" s="215" t="s">
        <v>268</v>
      </c>
      <c r="BK87" s="222">
        <f>SUM(BK88:BK115)</f>
        <v>0</v>
      </c>
    </row>
    <row r="88" spans="2:65" s="1" customFormat="1" ht="24.2" customHeight="1">
      <c r="B88" s="14"/>
      <c r="C88" s="225" t="s">
        <v>75</v>
      </c>
      <c r="D88" s="225" t="s">
        <v>271</v>
      </c>
      <c r="E88" s="226" t="s">
        <v>2206</v>
      </c>
      <c r="F88" s="227" t="s">
        <v>2207</v>
      </c>
      <c r="G88" s="228" t="s">
        <v>308</v>
      </c>
      <c r="H88" s="229">
        <v>1</v>
      </c>
      <c r="I88" s="22"/>
      <c r="J88" s="231">
        <f t="shared" ref="J88:J115" si="0">ROUND(I88*H88,2)</f>
        <v>0</v>
      </c>
      <c r="K88" s="227" t="s">
        <v>3</v>
      </c>
      <c r="L88" s="14"/>
      <c r="M88" s="232" t="s">
        <v>3</v>
      </c>
      <c r="N88" s="233" t="s">
        <v>39</v>
      </c>
      <c r="P88" s="234">
        <f t="shared" ref="P88:P115" si="1">O88*H88</f>
        <v>0</v>
      </c>
      <c r="Q88" s="234">
        <v>0</v>
      </c>
      <c r="R88" s="234">
        <f t="shared" ref="R88:R115" si="2">Q88*H88</f>
        <v>0</v>
      </c>
      <c r="S88" s="234">
        <v>0</v>
      </c>
      <c r="T88" s="235">
        <f t="shared" ref="T88:T115" si="3">S88*H88</f>
        <v>0</v>
      </c>
      <c r="AR88" s="236" t="s">
        <v>1095</v>
      </c>
      <c r="AT88" s="236" t="s">
        <v>271</v>
      </c>
      <c r="AU88" s="236" t="s">
        <v>75</v>
      </c>
      <c r="AY88" s="4" t="s">
        <v>268</v>
      </c>
      <c r="BE88" s="237">
        <f t="shared" ref="BE88:BE115" si="4">IF(N88="základní",J88,0)</f>
        <v>0</v>
      </c>
      <c r="BF88" s="237">
        <f t="shared" ref="BF88:BF115" si="5">IF(N88="snížená",J88,0)</f>
        <v>0</v>
      </c>
      <c r="BG88" s="237">
        <f t="shared" ref="BG88:BG115" si="6">IF(N88="zákl. přenesená",J88,0)</f>
        <v>0</v>
      </c>
      <c r="BH88" s="237">
        <f t="shared" ref="BH88:BH115" si="7">IF(N88="sníž. přenesená",J88,0)</f>
        <v>0</v>
      </c>
      <c r="BI88" s="237">
        <f t="shared" ref="BI88:BI115" si="8">IF(N88="nulová",J88,0)</f>
        <v>0</v>
      </c>
      <c r="BJ88" s="4" t="s">
        <v>75</v>
      </c>
      <c r="BK88" s="237">
        <f t="shared" ref="BK88:BK115" si="9">ROUND(I88*H88,2)</f>
        <v>0</v>
      </c>
      <c r="BL88" s="4" t="s">
        <v>1095</v>
      </c>
      <c r="BM88" s="236" t="s">
        <v>2208</v>
      </c>
    </row>
    <row r="89" spans="2:65" s="1" customFormat="1" ht="37.9" customHeight="1">
      <c r="B89" s="14"/>
      <c r="C89" s="225" t="s">
        <v>77</v>
      </c>
      <c r="D89" s="225" t="s">
        <v>271</v>
      </c>
      <c r="E89" s="226" t="s">
        <v>2209</v>
      </c>
      <c r="F89" s="227" t="s">
        <v>2210</v>
      </c>
      <c r="G89" s="228" t="s">
        <v>308</v>
      </c>
      <c r="H89" s="229">
        <v>1</v>
      </c>
      <c r="I89" s="22"/>
      <c r="J89" s="231">
        <f t="shared" si="0"/>
        <v>0</v>
      </c>
      <c r="K89" s="227" t="s">
        <v>3</v>
      </c>
      <c r="L89" s="14"/>
      <c r="M89" s="232" t="s">
        <v>3</v>
      </c>
      <c r="N89" s="233" t="s">
        <v>39</v>
      </c>
      <c r="P89" s="234">
        <f t="shared" si="1"/>
        <v>0</v>
      </c>
      <c r="Q89" s="234">
        <v>0</v>
      </c>
      <c r="R89" s="234">
        <f t="shared" si="2"/>
        <v>0</v>
      </c>
      <c r="S89" s="234">
        <v>0</v>
      </c>
      <c r="T89" s="235">
        <f t="shared" si="3"/>
        <v>0</v>
      </c>
      <c r="AR89" s="236" t="s">
        <v>1095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1095</v>
      </c>
      <c r="BM89" s="236" t="s">
        <v>2211</v>
      </c>
    </row>
    <row r="90" spans="2:65" s="1" customFormat="1" ht="37.9" customHeight="1">
      <c r="B90" s="14"/>
      <c r="C90" s="225" t="s">
        <v>186</v>
      </c>
      <c r="D90" s="225" t="s">
        <v>271</v>
      </c>
      <c r="E90" s="226" t="s">
        <v>2212</v>
      </c>
      <c r="F90" s="227" t="s">
        <v>2213</v>
      </c>
      <c r="G90" s="228" t="s">
        <v>308</v>
      </c>
      <c r="H90" s="229">
        <v>2</v>
      </c>
      <c r="I90" s="22"/>
      <c r="J90" s="231">
        <f t="shared" si="0"/>
        <v>0</v>
      </c>
      <c r="K90" s="227" t="s">
        <v>3</v>
      </c>
      <c r="L90" s="14"/>
      <c r="M90" s="232" t="s">
        <v>3</v>
      </c>
      <c r="N90" s="233" t="s">
        <v>39</v>
      </c>
      <c r="P90" s="234">
        <f t="shared" si="1"/>
        <v>0</v>
      </c>
      <c r="Q90" s="234">
        <v>0</v>
      </c>
      <c r="R90" s="234">
        <f t="shared" si="2"/>
        <v>0</v>
      </c>
      <c r="S90" s="234">
        <v>0</v>
      </c>
      <c r="T90" s="235">
        <f t="shared" si="3"/>
        <v>0</v>
      </c>
      <c r="AR90" s="236" t="s">
        <v>1095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1095</v>
      </c>
      <c r="BM90" s="236" t="s">
        <v>2214</v>
      </c>
    </row>
    <row r="91" spans="2:65" s="1" customFormat="1" ht="21.75" customHeight="1">
      <c r="B91" s="14"/>
      <c r="C91" s="225" t="s">
        <v>275</v>
      </c>
      <c r="D91" s="225" t="s">
        <v>271</v>
      </c>
      <c r="E91" s="226" t="s">
        <v>1052</v>
      </c>
      <c r="F91" s="227" t="s">
        <v>1053</v>
      </c>
      <c r="G91" s="228" t="s">
        <v>308</v>
      </c>
      <c r="H91" s="229">
        <v>6</v>
      </c>
      <c r="I91" s="22"/>
      <c r="J91" s="231">
        <f t="shared" si="0"/>
        <v>0</v>
      </c>
      <c r="K91" s="227" t="s">
        <v>3</v>
      </c>
      <c r="L91" s="14"/>
      <c r="M91" s="232" t="s">
        <v>3</v>
      </c>
      <c r="N91" s="233" t="s">
        <v>39</v>
      </c>
      <c r="P91" s="234">
        <f t="shared" si="1"/>
        <v>0</v>
      </c>
      <c r="Q91" s="234">
        <v>0</v>
      </c>
      <c r="R91" s="234">
        <f t="shared" si="2"/>
        <v>0</v>
      </c>
      <c r="S91" s="234">
        <v>0</v>
      </c>
      <c r="T91" s="235">
        <f t="shared" si="3"/>
        <v>0</v>
      </c>
      <c r="AR91" s="236" t="s">
        <v>1095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1095</v>
      </c>
      <c r="BM91" s="236" t="s">
        <v>2215</v>
      </c>
    </row>
    <row r="92" spans="2:65" s="1" customFormat="1" ht="21.75" customHeight="1">
      <c r="B92" s="14"/>
      <c r="C92" s="225" t="s">
        <v>299</v>
      </c>
      <c r="D92" s="225" t="s">
        <v>271</v>
      </c>
      <c r="E92" s="226" t="s">
        <v>1055</v>
      </c>
      <c r="F92" s="227" t="s">
        <v>1056</v>
      </c>
      <c r="G92" s="228" t="s">
        <v>308</v>
      </c>
      <c r="H92" s="229">
        <v>3</v>
      </c>
      <c r="I92" s="22"/>
      <c r="J92" s="231">
        <f t="shared" si="0"/>
        <v>0</v>
      </c>
      <c r="K92" s="227" t="s">
        <v>3</v>
      </c>
      <c r="L92" s="14"/>
      <c r="M92" s="232" t="s">
        <v>3</v>
      </c>
      <c r="N92" s="233" t="s">
        <v>39</v>
      </c>
      <c r="P92" s="234">
        <f t="shared" si="1"/>
        <v>0</v>
      </c>
      <c r="Q92" s="234">
        <v>0</v>
      </c>
      <c r="R92" s="234">
        <f t="shared" si="2"/>
        <v>0</v>
      </c>
      <c r="S92" s="234">
        <v>0</v>
      </c>
      <c r="T92" s="235">
        <f t="shared" si="3"/>
        <v>0</v>
      </c>
      <c r="AR92" s="236" t="s">
        <v>1095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1095</v>
      </c>
      <c r="BM92" s="236" t="s">
        <v>2216</v>
      </c>
    </row>
    <row r="93" spans="2:65" s="1" customFormat="1" ht="33" customHeight="1">
      <c r="B93" s="14"/>
      <c r="C93" s="225" t="s">
        <v>305</v>
      </c>
      <c r="D93" s="225" t="s">
        <v>271</v>
      </c>
      <c r="E93" s="226" t="s">
        <v>1058</v>
      </c>
      <c r="F93" s="227" t="s">
        <v>1059</v>
      </c>
      <c r="G93" s="228" t="s">
        <v>308</v>
      </c>
      <c r="H93" s="229">
        <v>3</v>
      </c>
      <c r="I93" s="22"/>
      <c r="J93" s="231">
        <f t="shared" si="0"/>
        <v>0</v>
      </c>
      <c r="K93" s="227" t="s">
        <v>3</v>
      </c>
      <c r="L93" s="14"/>
      <c r="M93" s="232" t="s">
        <v>3</v>
      </c>
      <c r="N93" s="233" t="s">
        <v>39</v>
      </c>
      <c r="P93" s="234">
        <f t="shared" si="1"/>
        <v>0</v>
      </c>
      <c r="Q93" s="234">
        <v>0</v>
      </c>
      <c r="R93" s="234">
        <f t="shared" si="2"/>
        <v>0</v>
      </c>
      <c r="S93" s="234">
        <v>0</v>
      </c>
      <c r="T93" s="235">
        <f t="shared" si="3"/>
        <v>0</v>
      </c>
      <c r="AR93" s="236" t="s">
        <v>1095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1095</v>
      </c>
      <c r="BM93" s="236" t="s">
        <v>2217</v>
      </c>
    </row>
    <row r="94" spans="2:65" s="1" customFormat="1" ht="24.2" customHeight="1">
      <c r="B94" s="14"/>
      <c r="C94" s="225" t="s">
        <v>310</v>
      </c>
      <c r="D94" s="225" t="s">
        <v>271</v>
      </c>
      <c r="E94" s="226" t="s">
        <v>1061</v>
      </c>
      <c r="F94" s="227" t="s">
        <v>1062</v>
      </c>
      <c r="G94" s="228" t="s">
        <v>308</v>
      </c>
      <c r="H94" s="229">
        <v>3</v>
      </c>
      <c r="I94" s="22"/>
      <c r="J94" s="231">
        <f t="shared" si="0"/>
        <v>0</v>
      </c>
      <c r="K94" s="227" t="s">
        <v>3</v>
      </c>
      <c r="L94" s="14"/>
      <c r="M94" s="232" t="s">
        <v>3</v>
      </c>
      <c r="N94" s="233" t="s">
        <v>39</v>
      </c>
      <c r="P94" s="234">
        <f t="shared" si="1"/>
        <v>0</v>
      </c>
      <c r="Q94" s="234">
        <v>0</v>
      </c>
      <c r="R94" s="234">
        <f t="shared" si="2"/>
        <v>0</v>
      </c>
      <c r="S94" s="234">
        <v>0</v>
      </c>
      <c r="T94" s="235">
        <f t="shared" si="3"/>
        <v>0</v>
      </c>
      <c r="AR94" s="236" t="s">
        <v>1095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1095</v>
      </c>
      <c r="BM94" s="236" t="s">
        <v>2218</v>
      </c>
    </row>
    <row r="95" spans="2:65" s="1" customFormat="1" ht="21.75" customHeight="1">
      <c r="B95" s="14"/>
      <c r="C95" s="225" t="s">
        <v>314</v>
      </c>
      <c r="D95" s="225" t="s">
        <v>271</v>
      </c>
      <c r="E95" s="226" t="s">
        <v>2219</v>
      </c>
      <c r="F95" s="227" t="s">
        <v>2220</v>
      </c>
      <c r="G95" s="228" t="s">
        <v>308</v>
      </c>
      <c r="H95" s="229">
        <v>18</v>
      </c>
      <c r="I95" s="22"/>
      <c r="J95" s="231">
        <f t="shared" si="0"/>
        <v>0</v>
      </c>
      <c r="K95" s="227" t="s">
        <v>3</v>
      </c>
      <c r="L95" s="14"/>
      <c r="M95" s="232" t="s">
        <v>3</v>
      </c>
      <c r="N95" s="233" t="s">
        <v>39</v>
      </c>
      <c r="P95" s="234">
        <f t="shared" si="1"/>
        <v>0</v>
      </c>
      <c r="Q95" s="234">
        <v>0</v>
      </c>
      <c r="R95" s="234">
        <f t="shared" si="2"/>
        <v>0</v>
      </c>
      <c r="S95" s="234">
        <v>0</v>
      </c>
      <c r="T95" s="235">
        <f t="shared" si="3"/>
        <v>0</v>
      </c>
      <c r="AR95" s="236" t="s">
        <v>1095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1095</v>
      </c>
      <c r="BM95" s="236" t="s">
        <v>2221</v>
      </c>
    </row>
    <row r="96" spans="2:65" s="1" customFormat="1" ht="21.75" customHeight="1">
      <c r="B96" s="14"/>
      <c r="C96" s="225" t="s">
        <v>323</v>
      </c>
      <c r="D96" s="225" t="s">
        <v>271</v>
      </c>
      <c r="E96" s="226" t="s">
        <v>2222</v>
      </c>
      <c r="F96" s="227" t="s">
        <v>2223</v>
      </c>
      <c r="G96" s="228" t="s">
        <v>308</v>
      </c>
      <c r="H96" s="229">
        <v>2</v>
      </c>
      <c r="I96" s="22"/>
      <c r="J96" s="231">
        <f t="shared" si="0"/>
        <v>0</v>
      </c>
      <c r="K96" s="227" t="s">
        <v>3</v>
      </c>
      <c r="L96" s="14"/>
      <c r="M96" s="232" t="s">
        <v>3</v>
      </c>
      <c r="N96" s="233" t="s">
        <v>39</v>
      </c>
      <c r="P96" s="234">
        <f t="shared" si="1"/>
        <v>0</v>
      </c>
      <c r="Q96" s="234">
        <v>0</v>
      </c>
      <c r="R96" s="234">
        <f t="shared" si="2"/>
        <v>0</v>
      </c>
      <c r="S96" s="234">
        <v>0</v>
      </c>
      <c r="T96" s="235">
        <f t="shared" si="3"/>
        <v>0</v>
      </c>
      <c r="AR96" s="236" t="s">
        <v>1095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1095</v>
      </c>
      <c r="BM96" s="236" t="s">
        <v>2224</v>
      </c>
    </row>
    <row r="97" spans="2:65" s="1" customFormat="1" ht="16.5" customHeight="1">
      <c r="B97" s="14"/>
      <c r="C97" s="225" t="s">
        <v>334</v>
      </c>
      <c r="D97" s="225" t="s">
        <v>271</v>
      </c>
      <c r="E97" s="226" t="s">
        <v>1660</v>
      </c>
      <c r="F97" s="227" t="s">
        <v>1661</v>
      </c>
      <c r="G97" s="228" t="s">
        <v>308</v>
      </c>
      <c r="H97" s="229">
        <v>8</v>
      </c>
      <c r="I97" s="22"/>
      <c r="J97" s="231">
        <f t="shared" si="0"/>
        <v>0</v>
      </c>
      <c r="K97" s="227" t="s">
        <v>3</v>
      </c>
      <c r="L97" s="14"/>
      <c r="M97" s="232" t="s">
        <v>3</v>
      </c>
      <c r="N97" s="233" t="s">
        <v>39</v>
      </c>
      <c r="P97" s="234">
        <f t="shared" si="1"/>
        <v>0</v>
      </c>
      <c r="Q97" s="234">
        <v>0</v>
      </c>
      <c r="R97" s="234">
        <f t="shared" si="2"/>
        <v>0</v>
      </c>
      <c r="S97" s="234">
        <v>0</v>
      </c>
      <c r="T97" s="235">
        <f t="shared" si="3"/>
        <v>0</v>
      </c>
      <c r="AR97" s="236" t="s">
        <v>1095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1095</v>
      </c>
      <c r="BM97" s="236" t="s">
        <v>2225</v>
      </c>
    </row>
    <row r="98" spans="2:65" s="1" customFormat="1" ht="24.2" customHeight="1">
      <c r="B98" s="14"/>
      <c r="C98" s="225" t="s">
        <v>342</v>
      </c>
      <c r="D98" s="225" t="s">
        <v>271</v>
      </c>
      <c r="E98" s="226" t="s">
        <v>1663</v>
      </c>
      <c r="F98" s="227" t="s">
        <v>1664</v>
      </c>
      <c r="G98" s="228" t="s">
        <v>379</v>
      </c>
      <c r="H98" s="229">
        <v>16</v>
      </c>
      <c r="I98" s="22"/>
      <c r="J98" s="231">
        <f t="shared" si="0"/>
        <v>0</v>
      </c>
      <c r="K98" s="227" t="s">
        <v>3</v>
      </c>
      <c r="L98" s="14"/>
      <c r="M98" s="232" t="s">
        <v>3</v>
      </c>
      <c r="N98" s="233" t="s">
        <v>39</v>
      </c>
      <c r="P98" s="234">
        <f t="shared" si="1"/>
        <v>0</v>
      </c>
      <c r="Q98" s="234">
        <v>0</v>
      </c>
      <c r="R98" s="234">
        <f t="shared" si="2"/>
        <v>0</v>
      </c>
      <c r="S98" s="234">
        <v>0</v>
      </c>
      <c r="T98" s="235">
        <f t="shared" si="3"/>
        <v>0</v>
      </c>
      <c r="AR98" s="236" t="s">
        <v>1095</v>
      </c>
      <c r="AT98" s="236" t="s">
        <v>271</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1095</v>
      </c>
      <c r="BM98" s="236" t="s">
        <v>2226</v>
      </c>
    </row>
    <row r="99" spans="2:65" s="1" customFormat="1" ht="24.2" customHeight="1">
      <c r="B99" s="14"/>
      <c r="C99" s="225" t="s">
        <v>9</v>
      </c>
      <c r="D99" s="225" t="s">
        <v>271</v>
      </c>
      <c r="E99" s="226" t="s">
        <v>2227</v>
      </c>
      <c r="F99" s="227" t="s">
        <v>2228</v>
      </c>
      <c r="G99" s="228" t="s">
        <v>379</v>
      </c>
      <c r="H99" s="229">
        <v>14</v>
      </c>
      <c r="I99" s="22"/>
      <c r="J99" s="231">
        <f t="shared" si="0"/>
        <v>0</v>
      </c>
      <c r="K99" s="227" t="s">
        <v>3</v>
      </c>
      <c r="L99" s="14"/>
      <c r="M99" s="232" t="s">
        <v>3</v>
      </c>
      <c r="N99" s="233" t="s">
        <v>39</v>
      </c>
      <c r="P99" s="234">
        <f t="shared" si="1"/>
        <v>0</v>
      </c>
      <c r="Q99" s="234">
        <v>0</v>
      </c>
      <c r="R99" s="234">
        <f t="shared" si="2"/>
        <v>0</v>
      </c>
      <c r="S99" s="234">
        <v>0</v>
      </c>
      <c r="T99" s="235">
        <f t="shared" si="3"/>
        <v>0</v>
      </c>
      <c r="AR99" s="236" t="s">
        <v>1095</v>
      </c>
      <c r="AT99" s="236" t="s">
        <v>271</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1095</v>
      </c>
      <c r="BM99" s="236" t="s">
        <v>2229</v>
      </c>
    </row>
    <row r="100" spans="2:65" s="1" customFormat="1" ht="16.5" customHeight="1">
      <c r="B100" s="14"/>
      <c r="C100" s="225" t="s">
        <v>356</v>
      </c>
      <c r="D100" s="225" t="s">
        <v>271</v>
      </c>
      <c r="E100" s="226" t="s">
        <v>1666</v>
      </c>
      <c r="F100" s="227" t="s">
        <v>1667</v>
      </c>
      <c r="G100" s="228" t="s">
        <v>379</v>
      </c>
      <c r="H100" s="229">
        <v>16</v>
      </c>
      <c r="I100" s="22"/>
      <c r="J100" s="231">
        <f t="shared" si="0"/>
        <v>0</v>
      </c>
      <c r="K100" s="227" t="s">
        <v>3</v>
      </c>
      <c r="L100" s="14"/>
      <c r="M100" s="232" t="s">
        <v>3</v>
      </c>
      <c r="N100" s="233" t="s">
        <v>39</v>
      </c>
      <c r="P100" s="234">
        <f t="shared" si="1"/>
        <v>0</v>
      </c>
      <c r="Q100" s="234">
        <v>0</v>
      </c>
      <c r="R100" s="234">
        <f t="shared" si="2"/>
        <v>0</v>
      </c>
      <c r="S100" s="234">
        <v>0</v>
      </c>
      <c r="T100" s="235">
        <f t="shared" si="3"/>
        <v>0</v>
      </c>
      <c r="AR100" s="236" t="s">
        <v>1095</v>
      </c>
      <c r="AT100" s="236" t="s">
        <v>271</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1095</v>
      </c>
      <c r="BM100" s="236" t="s">
        <v>2230</v>
      </c>
    </row>
    <row r="101" spans="2:65" s="1" customFormat="1" ht="24.2" customHeight="1">
      <c r="B101" s="14"/>
      <c r="C101" s="225" t="s">
        <v>361</v>
      </c>
      <c r="D101" s="225" t="s">
        <v>271</v>
      </c>
      <c r="E101" s="226" t="s">
        <v>1067</v>
      </c>
      <c r="F101" s="227" t="s">
        <v>1068</v>
      </c>
      <c r="G101" s="228" t="s">
        <v>308</v>
      </c>
      <c r="H101" s="229">
        <v>1</v>
      </c>
      <c r="I101" s="22"/>
      <c r="J101" s="231">
        <f t="shared" si="0"/>
        <v>0</v>
      </c>
      <c r="K101" s="227" t="s">
        <v>3</v>
      </c>
      <c r="L101" s="14"/>
      <c r="M101" s="232" t="s">
        <v>3</v>
      </c>
      <c r="N101" s="233" t="s">
        <v>39</v>
      </c>
      <c r="P101" s="234">
        <f t="shared" si="1"/>
        <v>0</v>
      </c>
      <c r="Q101" s="234">
        <v>0</v>
      </c>
      <c r="R101" s="234">
        <f t="shared" si="2"/>
        <v>0</v>
      </c>
      <c r="S101" s="234">
        <v>0</v>
      </c>
      <c r="T101" s="235">
        <f t="shared" si="3"/>
        <v>0</v>
      </c>
      <c r="AR101" s="236" t="s">
        <v>1095</v>
      </c>
      <c r="AT101" s="236" t="s">
        <v>271</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1095</v>
      </c>
      <c r="BM101" s="236" t="s">
        <v>2231</v>
      </c>
    </row>
    <row r="102" spans="2:65" s="1" customFormat="1" ht="24.2" customHeight="1">
      <c r="B102" s="14"/>
      <c r="C102" s="225" t="s">
        <v>367</v>
      </c>
      <c r="D102" s="225" t="s">
        <v>271</v>
      </c>
      <c r="E102" s="226" t="s">
        <v>2232</v>
      </c>
      <c r="F102" s="227" t="s">
        <v>2233</v>
      </c>
      <c r="G102" s="228" t="s">
        <v>308</v>
      </c>
      <c r="H102" s="229">
        <v>2</v>
      </c>
      <c r="I102" s="22"/>
      <c r="J102" s="231">
        <f t="shared" si="0"/>
        <v>0</v>
      </c>
      <c r="K102" s="227" t="s">
        <v>3</v>
      </c>
      <c r="L102" s="14"/>
      <c r="M102" s="232" t="s">
        <v>3</v>
      </c>
      <c r="N102" s="233" t="s">
        <v>39</v>
      </c>
      <c r="P102" s="234">
        <f t="shared" si="1"/>
        <v>0</v>
      </c>
      <c r="Q102" s="234">
        <v>0</v>
      </c>
      <c r="R102" s="234">
        <f t="shared" si="2"/>
        <v>0</v>
      </c>
      <c r="S102" s="234">
        <v>0</v>
      </c>
      <c r="T102" s="235">
        <f t="shared" si="3"/>
        <v>0</v>
      </c>
      <c r="AR102" s="236" t="s">
        <v>1095</v>
      </c>
      <c r="AT102" s="236" t="s">
        <v>271</v>
      </c>
      <c r="AU102" s="236" t="s">
        <v>75</v>
      </c>
      <c r="AY102" s="4" t="s">
        <v>268</v>
      </c>
      <c r="BE102" s="237">
        <f t="shared" si="4"/>
        <v>0</v>
      </c>
      <c r="BF102" s="237">
        <f t="shared" si="5"/>
        <v>0</v>
      </c>
      <c r="BG102" s="237">
        <f t="shared" si="6"/>
        <v>0</v>
      </c>
      <c r="BH102" s="237">
        <f t="shared" si="7"/>
        <v>0</v>
      </c>
      <c r="BI102" s="237">
        <f t="shared" si="8"/>
        <v>0</v>
      </c>
      <c r="BJ102" s="4" t="s">
        <v>75</v>
      </c>
      <c r="BK102" s="237">
        <f t="shared" si="9"/>
        <v>0</v>
      </c>
      <c r="BL102" s="4" t="s">
        <v>1095</v>
      </c>
      <c r="BM102" s="236" t="s">
        <v>2234</v>
      </c>
    </row>
    <row r="103" spans="2:65" s="1" customFormat="1" ht="16.5" customHeight="1">
      <c r="B103" s="14"/>
      <c r="C103" s="225" t="s">
        <v>292</v>
      </c>
      <c r="D103" s="225" t="s">
        <v>271</v>
      </c>
      <c r="E103" s="226" t="s">
        <v>2235</v>
      </c>
      <c r="F103" s="227" t="s">
        <v>2236</v>
      </c>
      <c r="G103" s="228" t="s">
        <v>308</v>
      </c>
      <c r="H103" s="229">
        <v>1</v>
      </c>
      <c r="I103" s="22"/>
      <c r="J103" s="231">
        <f t="shared" si="0"/>
        <v>0</v>
      </c>
      <c r="K103" s="227" t="s">
        <v>3</v>
      </c>
      <c r="L103" s="14"/>
      <c r="M103" s="232" t="s">
        <v>3</v>
      </c>
      <c r="N103" s="233" t="s">
        <v>39</v>
      </c>
      <c r="P103" s="234">
        <f t="shared" si="1"/>
        <v>0</v>
      </c>
      <c r="Q103" s="234">
        <v>0</v>
      </c>
      <c r="R103" s="234">
        <f t="shared" si="2"/>
        <v>0</v>
      </c>
      <c r="S103" s="234">
        <v>0</v>
      </c>
      <c r="T103" s="235">
        <f t="shared" si="3"/>
        <v>0</v>
      </c>
      <c r="AR103" s="236" t="s">
        <v>1095</v>
      </c>
      <c r="AT103" s="236" t="s">
        <v>271</v>
      </c>
      <c r="AU103" s="236" t="s">
        <v>75</v>
      </c>
      <c r="AY103" s="4" t="s">
        <v>268</v>
      </c>
      <c r="BE103" s="237">
        <f t="shared" si="4"/>
        <v>0</v>
      </c>
      <c r="BF103" s="237">
        <f t="shared" si="5"/>
        <v>0</v>
      </c>
      <c r="BG103" s="237">
        <f t="shared" si="6"/>
        <v>0</v>
      </c>
      <c r="BH103" s="237">
        <f t="shared" si="7"/>
        <v>0</v>
      </c>
      <c r="BI103" s="237">
        <f t="shared" si="8"/>
        <v>0</v>
      </c>
      <c r="BJ103" s="4" t="s">
        <v>75</v>
      </c>
      <c r="BK103" s="237">
        <f t="shared" si="9"/>
        <v>0</v>
      </c>
      <c r="BL103" s="4" t="s">
        <v>1095</v>
      </c>
      <c r="BM103" s="236" t="s">
        <v>2237</v>
      </c>
    </row>
    <row r="104" spans="2:65" s="1" customFormat="1" ht="24.2" customHeight="1">
      <c r="B104" s="14"/>
      <c r="C104" s="225" t="s">
        <v>382</v>
      </c>
      <c r="D104" s="225" t="s">
        <v>271</v>
      </c>
      <c r="E104" s="226" t="s">
        <v>1070</v>
      </c>
      <c r="F104" s="227" t="s">
        <v>1071</v>
      </c>
      <c r="G104" s="228" t="s">
        <v>308</v>
      </c>
      <c r="H104" s="229">
        <v>4</v>
      </c>
      <c r="I104" s="22"/>
      <c r="J104" s="231">
        <f t="shared" si="0"/>
        <v>0</v>
      </c>
      <c r="K104" s="227" t="s">
        <v>3</v>
      </c>
      <c r="L104" s="14"/>
      <c r="M104" s="232" t="s">
        <v>3</v>
      </c>
      <c r="N104" s="233" t="s">
        <v>39</v>
      </c>
      <c r="P104" s="234">
        <f t="shared" si="1"/>
        <v>0</v>
      </c>
      <c r="Q104" s="234">
        <v>0</v>
      </c>
      <c r="R104" s="234">
        <f t="shared" si="2"/>
        <v>0</v>
      </c>
      <c r="S104" s="234">
        <v>0</v>
      </c>
      <c r="T104" s="235">
        <f t="shared" si="3"/>
        <v>0</v>
      </c>
      <c r="AR104" s="236" t="s">
        <v>1095</v>
      </c>
      <c r="AT104" s="236" t="s">
        <v>271</v>
      </c>
      <c r="AU104" s="236" t="s">
        <v>75</v>
      </c>
      <c r="AY104" s="4" t="s">
        <v>268</v>
      </c>
      <c r="BE104" s="237">
        <f t="shared" si="4"/>
        <v>0</v>
      </c>
      <c r="BF104" s="237">
        <f t="shared" si="5"/>
        <v>0</v>
      </c>
      <c r="BG104" s="237">
        <f t="shared" si="6"/>
        <v>0</v>
      </c>
      <c r="BH104" s="237">
        <f t="shared" si="7"/>
        <v>0</v>
      </c>
      <c r="BI104" s="237">
        <f t="shared" si="8"/>
        <v>0</v>
      </c>
      <c r="BJ104" s="4" t="s">
        <v>75</v>
      </c>
      <c r="BK104" s="237">
        <f t="shared" si="9"/>
        <v>0</v>
      </c>
      <c r="BL104" s="4" t="s">
        <v>1095</v>
      </c>
      <c r="BM104" s="236" t="s">
        <v>2238</v>
      </c>
    </row>
    <row r="105" spans="2:65" s="1" customFormat="1" ht="24.2" customHeight="1">
      <c r="B105" s="14"/>
      <c r="C105" s="225" t="s">
        <v>388</v>
      </c>
      <c r="D105" s="225" t="s">
        <v>271</v>
      </c>
      <c r="E105" s="226" t="s">
        <v>2239</v>
      </c>
      <c r="F105" s="227" t="s">
        <v>2240</v>
      </c>
      <c r="G105" s="228" t="s">
        <v>308</v>
      </c>
      <c r="H105" s="229">
        <v>1</v>
      </c>
      <c r="I105" s="22"/>
      <c r="J105" s="231">
        <f t="shared" si="0"/>
        <v>0</v>
      </c>
      <c r="K105" s="227" t="s">
        <v>3</v>
      </c>
      <c r="L105" s="14"/>
      <c r="M105" s="232" t="s">
        <v>3</v>
      </c>
      <c r="N105" s="233" t="s">
        <v>39</v>
      </c>
      <c r="P105" s="234">
        <f t="shared" si="1"/>
        <v>0</v>
      </c>
      <c r="Q105" s="234">
        <v>0</v>
      </c>
      <c r="R105" s="234">
        <f t="shared" si="2"/>
        <v>0</v>
      </c>
      <c r="S105" s="234">
        <v>0</v>
      </c>
      <c r="T105" s="235">
        <f t="shared" si="3"/>
        <v>0</v>
      </c>
      <c r="AR105" s="236" t="s">
        <v>1095</v>
      </c>
      <c r="AT105" s="236" t="s">
        <v>271</v>
      </c>
      <c r="AU105" s="236" t="s">
        <v>75</v>
      </c>
      <c r="AY105" s="4" t="s">
        <v>268</v>
      </c>
      <c r="BE105" s="237">
        <f t="shared" si="4"/>
        <v>0</v>
      </c>
      <c r="BF105" s="237">
        <f t="shared" si="5"/>
        <v>0</v>
      </c>
      <c r="BG105" s="237">
        <f t="shared" si="6"/>
        <v>0</v>
      </c>
      <c r="BH105" s="237">
        <f t="shared" si="7"/>
        <v>0</v>
      </c>
      <c r="BI105" s="237">
        <f t="shared" si="8"/>
        <v>0</v>
      </c>
      <c r="BJ105" s="4" t="s">
        <v>75</v>
      </c>
      <c r="BK105" s="237">
        <f t="shared" si="9"/>
        <v>0</v>
      </c>
      <c r="BL105" s="4" t="s">
        <v>1095</v>
      </c>
      <c r="BM105" s="236" t="s">
        <v>2241</v>
      </c>
    </row>
    <row r="106" spans="2:65" s="1" customFormat="1" ht="24.2" customHeight="1">
      <c r="B106" s="14"/>
      <c r="C106" s="225" t="s">
        <v>393</v>
      </c>
      <c r="D106" s="225" t="s">
        <v>271</v>
      </c>
      <c r="E106" s="226" t="s">
        <v>2242</v>
      </c>
      <c r="F106" s="227" t="s">
        <v>2243</v>
      </c>
      <c r="G106" s="228" t="s">
        <v>308</v>
      </c>
      <c r="H106" s="229">
        <v>1</v>
      </c>
      <c r="I106" s="22"/>
      <c r="J106" s="231">
        <f t="shared" si="0"/>
        <v>0</v>
      </c>
      <c r="K106" s="227" t="s">
        <v>3</v>
      </c>
      <c r="L106" s="14"/>
      <c r="M106" s="232" t="s">
        <v>3</v>
      </c>
      <c r="N106" s="233" t="s">
        <v>39</v>
      </c>
      <c r="P106" s="234">
        <f t="shared" si="1"/>
        <v>0</v>
      </c>
      <c r="Q106" s="234">
        <v>0</v>
      </c>
      <c r="R106" s="234">
        <f t="shared" si="2"/>
        <v>0</v>
      </c>
      <c r="S106" s="234">
        <v>0</v>
      </c>
      <c r="T106" s="235">
        <f t="shared" si="3"/>
        <v>0</v>
      </c>
      <c r="AR106" s="236" t="s">
        <v>1095</v>
      </c>
      <c r="AT106" s="236" t="s">
        <v>271</v>
      </c>
      <c r="AU106" s="236" t="s">
        <v>75</v>
      </c>
      <c r="AY106" s="4" t="s">
        <v>268</v>
      </c>
      <c r="BE106" s="237">
        <f t="shared" si="4"/>
        <v>0</v>
      </c>
      <c r="BF106" s="237">
        <f t="shared" si="5"/>
        <v>0</v>
      </c>
      <c r="BG106" s="237">
        <f t="shared" si="6"/>
        <v>0</v>
      </c>
      <c r="BH106" s="237">
        <f t="shared" si="7"/>
        <v>0</v>
      </c>
      <c r="BI106" s="237">
        <f t="shared" si="8"/>
        <v>0</v>
      </c>
      <c r="BJ106" s="4" t="s">
        <v>75</v>
      </c>
      <c r="BK106" s="237">
        <f t="shared" si="9"/>
        <v>0</v>
      </c>
      <c r="BL106" s="4" t="s">
        <v>1095</v>
      </c>
      <c r="BM106" s="236" t="s">
        <v>2244</v>
      </c>
    </row>
    <row r="107" spans="2:65" s="1" customFormat="1" ht="16.5" customHeight="1">
      <c r="B107" s="14"/>
      <c r="C107" s="225" t="s">
        <v>399</v>
      </c>
      <c r="D107" s="225" t="s">
        <v>271</v>
      </c>
      <c r="E107" s="226" t="s">
        <v>1076</v>
      </c>
      <c r="F107" s="227" t="s">
        <v>1077</v>
      </c>
      <c r="G107" s="228" t="s">
        <v>184</v>
      </c>
      <c r="H107" s="229">
        <v>0.7</v>
      </c>
      <c r="I107" s="22"/>
      <c r="J107" s="231">
        <f t="shared" si="0"/>
        <v>0</v>
      </c>
      <c r="K107" s="227" t="s">
        <v>3</v>
      </c>
      <c r="L107" s="14"/>
      <c r="M107" s="232" t="s">
        <v>3</v>
      </c>
      <c r="N107" s="233" t="s">
        <v>39</v>
      </c>
      <c r="P107" s="234">
        <f t="shared" si="1"/>
        <v>0</v>
      </c>
      <c r="Q107" s="234">
        <v>0</v>
      </c>
      <c r="R107" s="234">
        <f t="shared" si="2"/>
        <v>0</v>
      </c>
      <c r="S107" s="234">
        <v>0</v>
      </c>
      <c r="T107" s="235">
        <f t="shared" si="3"/>
        <v>0</v>
      </c>
      <c r="AR107" s="236" t="s">
        <v>1095</v>
      </c>
      <c r="AT107" s="236" t="s">
        <v>271</v>
      </c>
      <c r="AU107" s="236" t="s">
        <v>75</v>
      </c>
      <c r="AY107" s="4" t="s">
        <v>268</v>
      </c>
      <c r="BE107" s="237">
        <f t="shared" si="4"/>
        <v>0</v>
      </c>
      <c r="BF107" s="237">
        <f t="shared" si="5"/>
        <v>0</v>
      </c>
      <c r="BG107" s="237">
        <f t="shared" si="6"/>
        <v>0</v>
      </c>
      <c r="BH107" s="237">
        <f t="shared" si="7"/>
        <v>0</v>
      </c>
      <c r="BI107" s="237">
        <f t="shared" si="8"/>
        <v>0</v>
      </c>
      <c r="BJ107" s="4" t="s">
        <v>75</v>
      </c>
      <c r="BK107" s="237">
        <f t="shared" si="9"/>
        <v>0</v>
      </c>
      <c r="BL107" s="4" t="s">
        <v>1095</v>
      </c>
      <c r="BM107" s="236" t="s">
        <v>2245</v>
      </c>
    </row>
    <row r="108" spans="2:65" s="1" customFormat="1" ht="33" customHeight="1">
      <c r="B108" s="14"/>
      <c r="C108" s="225" t="s">
        <v>8</v>
      </c>
      <c r="D108" s="225" t="s">
        <v>271</v>
      </c>
      <c r="E108" s="226" t="s">
        <v>1079</v>
      </c>
      <c r="F108" s="227" t="s">
        <v>1080</v>
      </c>
      <c r="G108" s="228" t="s">
        <v>353</v>
      </c>
      <c r="H108" s="229">
        <v>0.13200000000000001</v>
      </c>
      <c r="I108" s="22"/>
      <c r="J108" s="231">
        <f t="shared" si="0"/>
        <v>0</v>
      </c>
      <c r="K108" s="227" t="s">
        <v>3</v>
      </c>
      <c r="L108" s="14"/>
      <c r="M108" s="232" t="s">
        <v>3</v>
      </c>
      <c r="N108" s="233" t="s">
        <v>39</v>
      </c>
      <c r="P108" s="234">
        <f t="shared" si="1"/>
        <v>0</v>
      </c>
      <c r="Q108" s="234">
        <v>0</v>
      </c>
      <c r="R108" s="234">
        <f t="shared" si="2"/>
        <v>0</v>
      </c>
      <c r="S108" s="234">
        <v>0</v>
      </c>
      <c r="T108" s="235">
        <f t="shared" si="3"/>
        <v>0</v>
      </c>
      <c r="AR108" s="236" t="s">
        <v>1095</v>
      </c>
      <c r="AT108" s="236" t="s">
        <v>271</v>
      </c>
      <c r="AU108" s="236" t="s">
        <v>75</v>
      </c>
      <c r="AY108" s="4" t="s">
        <v>268</v>
      </c>
      <c r="BE108" s="237">
        <f t="shared" si="4"/>
        <v>0</v>
      </c>
      <c r="BF108" s="237">
        <f t="shared" si="5"/>
        <v>0</v>
      </c>
      <c r="BG108" s="237">
        <f t="shared" si="6"/>
        <v>0</v>
      </c>
      <c r="BH108" s="237">
        <f t="shared" si="7"/>
        <v>0</v>
      </c>
      <c r="BI108" s="237">
        <f t="shared" si="8"/>
        <v>0</v>
      </c>
      <c r="BJ108" s="4" t="s">
        <v>75</v>
      </c>
      <c r="BK108" s="237">
        <f t="shared" si="9"/>
        <v>0</v>
      </c>
      <c r="BL108" s="4" t="s">
        <v>1095</v>
      </c>
      <c r="BM108" s="236" t="s">
        <v>2246</v>
      </c>
    </row>
    <row r="109" spans="2:65" s="1" customFormat="1" ht="16.5" customHeight="1">
      <c r="B109" s="14"/>
      <c r="C109" s="225" t="s">
        <v>411</v>
      </c>
      <c r="D109" s="225" t="s">
        <v>271</v>
      </c>
      <c r="E109" s="226" t="s">
        <v>1082</v>
      </c>
      <c r="F109" s="227" t="s">
        <v>1083</v>
      </c>
      <c r="G109" s="228" t="s">
        <v>308</v>
      </c>
      <c r="H109" s="229">
        <v>3</v>
      </c>
      <c r="I109" s="22"/>
      <c r="J109" s="231">
        <f t="shared" si="0"/>
        <v>0</v>
      </c>
      <c r="K109" s="227" t="s">
        <v>3</v>
      </c>
      <c r="L109" s="14"/>
      <c r="M109" s="232" t="s">
        <v>3</v>
      </c>
      <c r="N109" s="233" t="s">
        <v>39</v>
      </c>
      <c r="P109" s="234">
        <f t="shared" si="1"/>
        <v>0</v>
      </c>
      <c r="Q109" s="234">
        <v>0</v>
      </c>
      <c r="R109" s="234">
        <f t="shared" si="2"/>
        <v>0</v>
      </c>
      <c r="S109" s="234">
        <v>0</v>
      </c>
      <c r="T109" s="235">
        <f t="shared" si="3"/>
        <v>0</v>
      </c>
      <c r="AR109" s="236" t="s">
        <v>1095</v>
      </c>
      <c r="AT109" s="236" t="s">
        <v>271</v>
      </c>
      <c r="AU109" s="236" t="s">
        <v>75</v>
      </c>
      <c r="AY109" s="4" t="s">
        <v>268</v>
      </c>
      <c r="BE109" s="237">
        <f t="shared" si="4"/>
        <v>0</v>
      </c>
      <c r="BF109" s="237">
        <f t="shared" si="5"/>
        <v>0</v>
      </c>
      <c r="BG109" s="237">
        <f t="shared" si="6"/>
        <v>0</v>
      </c>
      <c r="BH109" s="237">
        <f t="shared" si="7"/>
        <v>0</v>
      </c>
      <c r="BI109" s="237">
        <f t="shared" si="8"/>
        <v>0</v>
      </c>
      <c r="BJ109" s="4" t="s">
        <v>75</v>
      </c>
      <c r="BK109" s="237">
        <f t="shared" si="9"/>
        <v>0</v>
      </c>
      <c r="BL109" s="4" t="s">
        <v>1095</v>
      </c>
      <c r="BM109" s="236" t="s">
        <v>2247</v>
      </c>
    </row>
    <row r="110" spans="2:65" s="1" customFormat="1" ht="16.5" customHeight="1">
      <c r="B110" s="14"/>
      <c r="C110" s="225" t="s">
        <v>418</v>
      </c>
      <c r="D110" s="225" t="s">
        <v>271</v>
      </c>
      <c r="E110" s="226" t="s">
        <v>1085</v>
      </c>
      <c r="F110" s="227" t="s">
        <v>1086</v>
      </c>
      <c r="G110" s="228" t="s">
        <v>308</v>
      </c>
      <c r="H110" s="229">
        <v>3</v>
      </c>
      <c r="I110" s="22"/>
      <c r="J110" s="231">
        <f t="shared" si="0"/>
        <v>0</v>
      </c>
      <c r="K110" s="227" t="s">
        <v>3</v>
      </c>
      <c r="L110" s="14"/>
      <c r="M110" s="232" t="s">
        <v>3</v>
      </c>
      <c r="N110" s="233" t="s">
        <v>39</v>
      </c>
      <c r="P110" s="234">
        <f t="shared" si="1"/>
        <v>0</v>
      </c>
      <c r="Q110" s="234">
        <v>0</v>
      </c>
      <c r="R110" s="234">
        <f t="shared" si="2"/>
        <v>0</v>
      </c>
      <c r="S110" s="234">
        <v>0</v>
      </c>
      <c r="T110" s="235">
        <f t="shared" si="3"/>
        <v>0</v>
      </c>
      <c r="AR110" s="236" t="s">
        <v>1095</v>
      </c>
      <c r="AT110" s="236" t="s">
        <v>271</v>
      </c>
      <c r="AU110" s="236" t="s">
        <v>75</v>
      </c>
      <c r="AY110" s="4" t="s">
        <v>268</v>
      </c>
      <c r="BE110" s="237">
        <f t="shared" si="4"/>
        <v>0</v>
      </c>
      <c r="BF110" s="237">
        <f t="shared" si="5"/>
        <v>0</v>
      </c>
      <c r="BG110" s="237">
        <f t="shared" si="6"/>
        <v>0</v>
      </c>
      <c r="BH110" s="237">
        <f t="shared" si="7"/>
        <v>0</v>
      </c>
      <c r="BI110" s="237">
        <f t="shared" si="8"/>
        <v>0</v>
      </c>
      <c r="BJ110" s="4" t="s">
        <v>75</v>
      </c>
      <c r="BK110" s="237">
        <f t="shared" si="9"/>
        <v>0</v>
      </c>
      <c r="BL110" s="4" t="s">
        <v>1095</v>
      </c>
      <c r="BM110" s="236" t="s">
        <v>2248</v>
      </c>
    </row>
    <row r="111" spans="2:65" s="1" customFormat="1" ht="24.2" customHeight="1">
      <c r="B111" s="14"/>
      <c r="C111" s="225" t="s">
        <v>423</v>
      </c>
      <c r="D111" s="225" t="s">
        <v>271</v>
      </c>
      <c r="E111" s="226" t="s">
        <v>1088</v>
      </c>
      <c r="F111" s="227" t="s">
        <v>1089</v>
      </c>
      <c r="G111" s="228" t="s">
        <v>1090</v>
      </c>
      <c r="H111" s="229">
        <v>20</v>
      </c>
      <c r="I111" s="22"/>
      <c r="J111" s="231">
        <f t="shared" si="0"/>
        <v>0</v>
      </c>
      <c r="K111" s="227" t="s">
        <v>3</v>
      </c>
      <c r="L111" s="14"/>
      <c r="M111" s="232" t="s">
        <v>3</v>
      </c>
      <c r="N111" s="233" t="s">
        <v>39</v>
      </c>
      <c r="P111" s="234">
        <f t="shared" si="1"/>
        <v>0</v>
      </c>
      <c r="Q111" s="234">
        <v>0</v>
      </c>
      <c r="R111" s="234">
        <f t="shared" si="2"/>
        <v>0</v>
      </c>
      <c r="S111" s="234">
        <v>0</v>
      </c>
      <c r="T111" s="235">
        <f t="shared" si="3"/>
        <v>0</v>
      </c>
      <c r="AR111" s="236" t="s">
        <v>1095</v>
      </c>
      <c r="AT111" s="236" t="s">
        <v>271</v>
      </c>
      <c r="AU111" s="236" t="s">
        <v>75</v>
      </c>
      <c r="AY111" s="4" t="s">
        <v>268</v>
      </c>
      <c r="BE111" s="237">
        <f t="shared" si="4"/>
        <v>0</v>
      </c>
      <c r="BF111" s="237">
        <f t="shared" si="5"/>
        <v>0</v>
      </c>
      <c r="BG111" s="237">
        <f t="shared" si="6"/>
        <v>0</v>
      </c>
      <c r="BH111" s="237">
        <f t="shared" si="7"/>
        <v>0</v>
      </c>
      <c r="BI111" s="237">
        <f t="shared" si="8"/>
        <v>0</v>
      </c>
      <c r="BJ111" s="4" t="s">
        <v>75</v>
      </c>
      <c r="BK111" s="237">
        <f t="shared" si="9"/>
        <v>0</v>
      </c>
      <c r="BL111" s="4" t="s">
        <v>1095</v>
      </c>
      <c r="BM111" s="236" t="s">
        <v>2249</v>
      </c>
    </row>
    <row r="112" spans="2:65" s="1" customFormat="1" ht="16.5" customHeight="1">
      <c r="B112" s="14"/>
      <c r="C112" s="225" t="s">
        <v>429</v>
      </c>
      <c r="D112" s="225" t="s">
        <v>271</v>
      </c>
      <c r="E112" s="226" t="s">
        <v>1092</v>
      </c>
      <c r="F112" s="227" t="s">
        <v>1093</v>
      </c>
      <c r="G112" s="228" t="s">
        <v>1094</v>
      </c>
      <c r="H112" s="229">
        <v>1</v>
      </c>
      <c r="I112" s="22"/>
      <c r="J112" s="231">
        <f t="shared" si="0"/>
        <v>0</v>
      </c>
      <c r="K112" s="227" t="s">
        <v>3</v>
      </c>
      <c r="L112" s="14"/>
      <c r="M112" s="232" t="s">
        <v>3</v>
      </c>
      <c r="N112" s="233" t="s">
        <v>39</v>
      </c>
      <c r="P112" s="234">
        <f t="shared" si="1"/>
        <v>0</v>
      </c>
      <c r="Q112" s="234">
        <v>0</v>
      </c>
      <c r="R112" s="234">
        <f t="shared" si="2"/>
        <v>0</v>
      </c>
      <c r="S112" s="234">
        <v>0</v>
      </c>
      <c r="T112" s="235">
        <f t="shared" si="3"/>
        <v>0</v>
      </c>
      <c r="AR112" s="236" t="s">
        <v>1095</v>
      </c>
      <c r="AT112" s="236" t="s">
        <v>271</v>
      </c>
      <c r="AU112" s="236" t="s">
        <v>75</v>
      </c>
      <c r="AY112" s="4" t="s">
        <v>268</v>
      </c>
      <c r="BE112" s="237">
        <f t="shared" si="4"/>
        <v>0</v>
      </c>
      <c r="BF112" s="237">
        <f t="shared" si="5"/>
        <v>0</v>
      </c>
      <c r="BG112" s="237">
        <f t="shared" si="6"/>
        <v>0</v>
      </c>
      <c r="BH112" s="237">
        <f t="shared" si="7"/>
        <v>0</v>
      </c>
      <c r="BI112" s="237">
        <f t="shared" si="8"/>
        <v>0</v>
      </c>
      <c r="BJ112" s="4" t="s">
        <v>75</v>
      </c>
      <c r="BK112" s="237">
        <f t="shared" si="9"/>
        <v>0</v>
      </c>
      <c r="BL112" s="4" t="s">
        <v>1095</v>
      </c>
      <c r="BM112" s="236" t="s">
        <v>2250</v>
      </c>
    </row>
    <row r="113" spans="2:65" s="1" customFormat="1" ht="16.5" customHeight="1">
      <c r="B113" s="14"/>
      <c r="C113" s="225" t="s">
        <v>434</v>
      </c>
      <c r="D113" s="225" t="s">
        <v>271</v>
      </c>
      <c r="E113" s="226" t="s">
        <v>1097</v>
      </c>
      <c r="F113" s="227" t="s">
        <v>1098</v>
      </c>
      <c r="G113" s="228" t="s">
        <v>1094</v>
      </c>
      <c r="H113" s="229">
        <v>1</v>
      </c>
      <c r="I113" s="22"/>
      <c r="J113" s="231">
        <f t="shared" si="0"/>
        <v>0</v>
      </c>
      <c r="K113" s="227" t="s">
        <v>3</v>
      </c>
      <c r="L113" s="14"/>
      <c r="M113" s="232" t="s">
        <v>3</v>
      </c>
      <c r="N113" s="233" t="s">
        <v>39</v>
      </c>
      <c r="P113" s="234">
        <f t="shared" si="1"/>
        <v>0</v>
      </c>
      <c r="Q113" s="234">
        <v>0</v>
      </c>
      <c r="R113" s="234">
        <f t="shared" si="2"/>
        <v>0</v>
      </c>
      <c r="S113" s="234">
        <v>0</v>
      </c>
      <c r="T113" s="235">
        <f t="shared" si="3"/>
        <v>0</v>
      </c>
      <c r="AR113" s="236" t="s">
        <v>1095</v>
      </c>
      <c r="AT113" s="236" t="s">
        <v>271</v>
      </c>
      <c r="AU113" s="236" t="s">
        <v>75</v>
      </c>
      <c r="AY113" s="4" t="s">
        <v>268</v>
      </c>
      <c r="BE113" s="237">
        <f t="shared" si="4"/>
        <v>0</v>
      </c>
      <c r="BF113" s="237">
        <f t="shared" si="5"/>
        <v>0</v>
      </c>
      <c r="BG113" s="237">
        <f t="shared" si="6"/>
        <v>0</v>
      </c>
      <c r="BH113" s="237">
        <f t="shared" si="7"/>
        <v>0</v>
      </c>
      <c r="BI113" s="237">
        <f t="shared" si="8"/>
        <v>0</v>
      </c>
      <c r="BJ113" s="4" t="s">
        <v>75</v>
      </c>
      <c r="BK113" s="237">
        <f t="shared" si="9"/>
        <v>0</v>
      </c>
      <c r="BL113" s="4" t="s">
        <v>1095</v>
      </c>
      <c r="BM113" s="236" t="s">
        <v>2251</v>
      </c>
    </row>
    <row r="114" spans="2:65" s="1" customFormat="1" ht="16.5" customHeight="1">
      <c r="B114" s="14"/>
      <c r="C114" s="225" t="s">
        <v>441</v>
      </c>
      <c r="D114" s="225" t="s">
        <v>271</v>
      </c>
      <c r="E114" s="226" t="s">
        <v>1100</v>
      </c>
      <c r="F114" s="227" t="s">
        <v>1101</v>
      </c>
      <c r="G114" s="228" t="s">
        <v>1094</v>
      </c>
      <c r="H114" s="229">
        <v>1</v>
      </c>
      <c r="I114" s="22"/>
      <c r="J114" s="231">
        <f t="shared" si="0"/>
        <v>0</v>
      </c>
      <c r="K114" s="227" t="s">
        <v>3</v>
      </c>
      <c r="L114" s="14"/>
      <c r="M114" s="232" t="s">
        <v>3</v>
      </c>
      <c r="N114" s="233" t="s">
        <v>39</v>
      </c>
      <c r="P114" s="234">
        <f t="shared" si="1"/>
        <v>0</v>
      </c>
      <c r="Q114" s="234">
        <v>0</v>
      </c>
      <c r="R114" s="234">
        <f t="shared" si="2"/>
        <v>0</v>
      </c>
      <c r="S114" s="234">
        <v>0</v>
      </c>
      <c r="T114" s="235">
        <f t="shared" si="3"/>
        <v>0</v>
      </c>
      <c r="AR114" s="236" t="s">
        <v>1095</v>
      </c>
      <c r="AT114" s="236" t="s">
        <v>271</v>
      </c>
      <c r="AU114" s="236" t="s">
        <v>75</v>
      </c>
      <c r="AY114" s="4" t="s">
        <v>268</v>
      </c>
      <c r="BE114" s="237">
        <f t="shared" si="4"/>
        <v>0</v>
      </c>
      <c r="BF114" s="237">
        <f t="shared" si="5"/>
        <v>0</v>
      </c>
      <c r="BG114" s="237">
        <f t="shared" si="6"/>
        <v>0</v>
      </c>
      <c r="BH114" s="237">
        <f t="shared" si="7"/>
        <v>0</v>
      </c>
      <c r="BI114" s="237">
        <f t="shared" si="8"/>
        <v>0</v>
      </c>
      <c r="BJ114" s="4" t="s">
        <v>75</v>
      </c>
      <c r="BK114" s="237">
        <f t="shared" si="9"/>
        <v>0</v>
      </c>
      <c r="BL114" s="4" t="s">
        <v>1095</v>
      </c>
      <c r="BM114" s="236" t="s">
        <v>2252</v>
      </c>
    </row>
    <row r="115" spans="2:65" s="1" customFormat="1" ht="16.5" customHeight="1">
      <c r="B115" s="14"/>
      <c r="C115" s="225" t="s">
        <v>447</v>
      </c>
      <c r="D115" s="225" t="s">
        <v>271</v>
      </c>
      <c r="E115" s="226" t="s">
        <v>1103</v>
      </c>
      <c r="F115" s="227" t="s">
        <v>1104</v>
      </c>
      <c r="G115" s="228" t="s">
        <v>1105</v>
      </c>
      <c r="H115" s="229">
        <v>0.15</v>
      </c>
      <c r="I115" s="22"/>
      <c r="J115" s="231">
        <f t="shared" si="0"/>
        <v>0</v>
      </c>
      <c r="K115" s="227" t="s">
        <v>3</v>
      </c>
      <c r="L115" s="14"/>
      <c r="M115" s="285" t="s">
        <v>3</v>
      </c>
      <c r="N115" s="286" t="s">
        <v>39</v>
      </c>
      <c r="O115" s="283"/>
      <c r="P115" s="287">
        <f t="shared" si="1"/>
        <v>0</v>
      </c>
      <c r="Q115" s="287">
        <v>0</v>
      </c>
      <c r="R115" s="287">
        <f t="shared" si="2"/>
        <v>0</v>
      </c>
      <c r="S115" s="287">
        <v>0</v>
      </c>
      <c r="T115" s="288">
        <f t="shared" si="3"/>
        <v>0</v>
      </c>
      <c r="AR115" s="236" t="s">
        <v>1095</v>
      </c>
      <c r="AT115" s="236" t="s">
        <v>271</v>
      </c>
      <c r="AU115" s="236" t="s">
        <v>75</v>
      </c>
      <c r="AY115" s="4" t="s">
        <v>268</v>
      </c>
      <c r="BE115" s="237">
        <f t="shared" si="4"/>
        <v>0</v>
      </c>
      <c r="BF115" s="237">
        <f t="shared" si="5"/>
        <v>0</v>
      </c>
      <c r="BG115" s="237">
        <f t="shared" si="6"/>
        <v>0</v>
      </c>
      <c r="BH115" s="237">
        <f t="shared" si="7"/>
        <v>0</v>
      </c>
      <c r="BI115" s="237">
        <f t="shared" si="8"/>
        <v>0</v>
      </c>
      <c r="BJ115" s="4" t="s">
        <v>75</v>
      </c>
      <c r="BK115" s="237">
        <f t="shared" si="9"/>
        <v>0</v>
      </c>
      <c r="BL115" s="4" t="s">
        <v>1095</v>
      </c>
      <c r="BM115" s="236" t="s">
        <v>2253</v>
      </c>
    </row>
    <row r="116" spans="2:65" s="1" customFormat="1" ht="6.95" customHeight="1">
      <c r="B116" s="15"/>
      <c r="C116" s="16"/>
      <c r="D116" s="16"/>
      <c r="E116" s="16"/>
      <c r="F116" s="16"/>
      <c r="G116" s="16"/>
      <c r="H116" s="16"/>
      <c r="I116" s="16"/>
      <c r="J116" s="16"/>
      <c r="K116" s="16"/>
      <c r="L116" s="14"/>
    </row>
  </sheetData>
  <sheetProtection algorithmName="SHA-512" hashValue="X8IzEmVFb5H95LAX2gt5/1TLNeWB+0tZfDGBCiFetAvBDjt2oyjayk5cf3EYcIY/ZORlbMjaqGe8oh2HdmtM/w==" saltValue="Ua5cmtwgnq5cb92/VG3E8g==" spinCount="100000" sheet="1" objects="1" scenarios="1"/>
  <autoFilter ref="C85:K115" xr:uid="{00000000-0009-0000-0000-000019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BM158"/>
  <sheetViews>
    <sheetView showGridLines="0" topLeftCell="A146" workbookViewId="0">
      <selection activeCell="I154" activeCellId="12" sqref="E20:H20 J19:J20 I96:I110 I112:I113 I115:I117 I119:I122 I124:I126 I128 I127 I130:I141 I143:I148 I150:I152 I154:I157"/>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157</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2044</v>
      </c>
      <c r="F9" s="332"/>
      <c r="G9" s="332"/>
      <c r="H9" s="332"/>
      <c r="L9" s="14"/>
    </row>
    <row r="10" spans="2:46" s="1" customFormat="1" ht="12" customHeight="1">
      <c r="B10" s="14"/>
      <c r="D10" s="11" t="s">
        <v>211</v>
      </c>
      <c r="L10" s="14"/>
    </row>
    <row r="11" spans="2:46" s="1" customFormat="1" ht="16.5" customHeight="1">
      <c r="B11" s="14"/>
      <c r="E11" s="324" t="s">
        <v>2254</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ROUND(J94,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ROUND((SUM(BE94:BE157)),  2)</f>
        <v>0</v>
      </c>
      <c r="I35" s="189">
        <v>0.21</v>
      </c>
      <c r="J35" s="174">
        <f>ROUND(((SUM(BE94:BE157))*I35),  2)</f>
        <v>0</v>
      </c>
      <c r="L35" s="14"/>
    </row>
    <row r="36" spans="2:12" s="1" customFormat="1" ht="14.45" customHeight="1">
      <c r="B36" s="14"/>
      <c r="E36" s="11" t="s">
        <v>40</v>
      </c>
      <c r="F36" s="174">
        <f>ROUND((SUM(BF94:BF157)),  2)</f>
        <v>0</v>
      </c>
      <c r="I36" s="189">
        <v>0.12</v>
      </c>
      <c r="J36" s="174">
        <f>ROUND(((SUM(BF94:BF157))*I36),  2)</f>
        <v>0</v>
      </c>
      <c r="L36" s="14"/>
    </row>
    <row r="37" spans="2:12" s="1" customFormat="1" ht="14.45" hidden="1" customHeight="1">
      <c r="B37" s="14"/>
      <c r="E37" s="11" t="s">
        <v>41</v>
      </c>
      <c r="F37" s="174">
        <f>ROUND((SUM(BG94:BG157)),  2)</f>
        <v>0</v>
      </c>
      <c r="I37" s="189">
        <v>0.21</v>
      </c>
      <c r="J37" s="174">
        <f>0</f>
        <v>0</v>
      </c>
      <c r="L37" s="14"/>
    </row>
    <row r="38" spans="2:12" s="1" customFormat="1" ht="14.45" hidden="1" customHeight="1">
      <c r="B38" s="14"/>
      <c r="E38" s="11" t="s">
        <v>42</v>
      </c>
      <c r="F38" s="174">
        <f>ROUND((SUM(BH94:BH157)),  2)</f>
        <v>0</v>
      </c>
      <c r="I38" s="189">
        <v>0.12</v>
      </c>
      <c r="J38" s="174">
        <f>0</f>
        <v>0</v>
      </c>
      <c r="L38" s="14"/>
    </row>
    <row r="39" spans="2:12" s="1" customFormat="1" ht="14.45" hidden="1" customHeight="1">
      <c r="B39" s="14"/>
      <c r="E39" s="11" t="s">
        <v>43</v>
      </c>
      <c r="F39" s="174">
        <f>ROUND((SUM(BI94:BI157)),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2044</v>
      </c>
      <c r="F52" s="332"/>
      <c r="G52" s="332"/>
      <c r="H52" s="332"/>
      <c r="L52" s="14"/>
    </row>
    <row r="53" spans="2:47" s="1" customFormat="1" ht="12" customHeight="1">
      <c r="B53" s="14"/>
      <c r="C53" s="11" t="s">
        <v>211</v>
      </c>
      <c r="L53" s="14"/>
    </row>
    <row r="54" spans="2:47" s="1" customFormat="1" ht="16.5" customHeight="1">
      <c r="B54" s="14"/>
      <c r="E54" s="324" t="str">
        <f>E11</f>
        <v>D5 - VZT</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J94</f>
        <v>0</v>
      </c>
      <c r="L63" s="14"/>
      <c r="AU63" s="4" t="s">
        <v>227</v>
      </c>
    </row>
    <row r="64" spans="2:47" s="201" customFormat="1" ht="24.95" customHeight="1">
      <c r="B64" s="200"/>
      <c r="D64" s="202" t="s">
        <v>2255</v>
      </c>
      <c r="E64" s="203"/>
      <c r="F64" s="203"/>
      <c r="G64" s="203"/>
      <c r="H64" s="203"/>
      <c r="I64" s="203"/>
      <c r="J64" s="204">
        <f>J95</f>
        <v>0</v>
      </c>
      <c r="L64" s="200"/>
    </row>
    <row r="65" spans="2:12" s="171" customFormat="1" ht="19.899999999999999" customHeight="1">
      <c r="B65" s="205"/>
      <c r="D65" s="206" t="s">
        <v>2256</v>
      </c>
      <c r="E65" s="207"/>
      <c r="F65" s="207"/>
      <c r="G65" s="207"/>
      <c r="H65" s="207"/>
      <c r="I65" s="207"/>
      <c r="J65" s="208">
        <f>J111</f>
        <v>0</v>
      </c>
      <c r="L65" s="205"/>
    </row>
    <row r="66" spans="2:12" s="171" customFormat="1" ht="19.899999999999999" customHeight="1">
      <c r="B66" s="205"/>
      <c r="D66" s="206" t="s">
        <v>2257</v>
      </c>
      <c r="E66" s="207"/>
      <c r="F66" s="207"/>
      <c r="G66" s="207"/>
      <c r="H66" s="207"/>
      <c r="I66" s="207"/>
      <c r="J66" s="208">
        <f>J114</f>
        <v>0</v>
      </c>
      <c r="L66" s="205"/>
    </row>
    <row r="67" spans="2:12" s="171" customFormat="1" ht="19.899999999999999" customHeight="1">
      <c r="B67" s="205"/>
      <c r="D67" s="206" t="s">
        <v>2258</v>
      </c>
      <c r="E67" s="207"/>
      <c r="F67" s="207"/>
      <c r="G67" s="207"/>
      <c r="H67" s="207"/>
      <c r="I67" s="207"/>
      <c r="J67" s="208">
        <f>J118</f>
        <v>0</v>
      </c>
      <c r="L67" s="205"/>
    </row>
    <row r="68" spans="2:12" s="171" customFormat="1" ht="19.899999999999999" customHeight="1">
      <c r="B68" s="205"/>
      <c r="D68" s="206" t="s">
        <v>2259</v>
      </c>
      <c r="E68" s="207"/>
      <c r="F68" s="207"/>
      <c r="G68" s="207"/>
      <c r="H68" s="207"/>
      <c r="I68" s="207"/>
      <c r="J68" s="208">
        <f>J123</f>
        <v>0</v>
      </c>
      <c r="L68" s="205"/>
    </row>
    <row r="69" spans="2:12" s="201" customFormat="1" ht="24.95" customHeight="1">
      <c r="B69" s="200"/>
      <c r="D69" s="202" t="s">
        <v>2260</v>
      </c>
      <c r="E69" s="203"/>
      <c r="F69" s="203"/>
      <c r="G69" s="203"/>
      <c r="H69" s="203"/>
      <c r="I69" s="203"/>
      <c r="J69" s="204">
        <f>J129</f>
        <v>0</v>
      </c>
      <c r="L69" s="200"/>
    </row>
    <row r="70" spans="2:12" s="171" customFormat="1" ht="19.899999999999999" customHeight="1">
      <c r="B70" s="205"/>
      <c r="D70" s="206" t="s">
        <v>2261</v>
      </c>
      <c r="E70" s="207"/>
      <c r="F70" s="207"/>
      <c r="G70" s="207"/>
      <c r="H70" s="207"/>
      <c r="I70" s="207"/>
      <c r="J70" s="208">
        <f>J142</f>
        <v>0</v>
      </c>
      <c r="L70" s="205"/>
    </row>
    <row r="71" spans="2:12" s="171" customFormat="1" ht="19.899999999999999" customHeight="1">
      <c r="B71" s="205"/>
      <c r="D71" s="206" t="s">
        <v>2262</v>
      </c>
      <c r="E71" s="207"/>
      <c r="F71" s="207"/>
      <c r="G71" s="207"/>
      <c r="H71" s="207"/>
      <c r="I71" s="207"/>
      <c r="J71" s="208">
        <f>J149</f>
        <v>0</v>
      </c>
      <c r="L71" s="205"/>
    </row>
    <row r="72" spans="2:12" s="171" customFormat="1" ht="19.899999999999999" customHeight="1">
      <c r="B72" s="205"/>
      <c r="D72" s="206" t="s">
        <v>2263</v>
      </c>
      <c r="E72" s="207"/>
      <c r="F72" s="207"/>
      <c r="G72" s="207"/>
      <c r="H72" s="207"/>
      <c r="I72" s="207"/>
      <c r="J72" s="208">
        <f>J153</f>
        <v>0</v>
      </c>
      <c r="L72" s="205"/>
    </row>
    <row r="73" spans="2:12" s="1" customFormat="1" ht="21.75" customHeight="1">
      <c r="B73" s="14"/>
      <c r="L73" s="14"/>
    </row>
    <row r="74" spans="2:12" s="1" customFormat="1" ht="6.95" customHeight="1">
      <c r="B74" s="15"/>
      <c r="C74" s="16"/>
      <c r="D74" s="16"/>
      <c r="E74" s="16"/>
      <c r="F74" s="16"/>
      <c r="G74" s="16"/>
      <c r="H74" s="16"/>
      <c r="I74" s="16"/>
      <c r="J74" s="16"/>
      <c r="K74" s="16"/>
      <c r="L74" s="14"/>
    </row>
    <row r="78" spans="2:12" s="1" customFormat="1" ht="6.95" customHeight="1">
      <c r="B78" s="132"/>
      <c r="C78" s="133"/>
      <c r="D78" s="133"/>
      <c r="E78" s="133"/>
      <c r="F78" s="133"/>
      <c r="G78" s="133"/>
      <c r="H78" s="133"/>
      <c r="I78" s="133"/>
      <c r="J78" s="133"/>
      <c r="K78" s="133"/>
      <c r="L78" s="14"/>
    </row>
    <row r="79" spans="2:12" s="1" customFormat="1" ht="24.95" customHeight="1">
      <c r="B79" s="14"/>
      <c r="C79" s="8" t="s">
        <v>253</v>
      </c>
      <c r="L79" s="14"/>
    </row>
    <row r="80" spans="2:12" s="1" customFormat="1" ht="6.95" customHeight="1">
      <c r="B80" s="14"/>
      <c r="L80" s="14"/>
    </row>
    <row r="81" spans="2:65" s="1" customFormat="1" ht="12" customHeight="1">
      <c r="B81" s="14"/>
      <c r="C81" s="11" t="s">
        <v>17</v>
      </c>
      <c r="L81" s="14"/>
    </row>
    <row r="82" spans="2:65" s="1" customFormat="1" ht="16.5" customHeight="1">
      <c r="B82" s="14"/>
      <c r="E82" s="333" t="str">
        <f>E7</f>
        <v>Rekonstrukce sociálního zařízení včetně rozvodů vody a kanalizace</v>
      </c>
      <c r="F82" s="334"/>
      <c r="G82" s="334"/>
      <c r="H82" s="334"/>
      <c r="L82" s="14"/>
    </row>
    <row r="83" spans="2:65" ht="12" customHeight="1">
      <c r="B83" s="7"/>
      <c r="C83" s="11" t="s">
        <v>203</v>
      </c>
      <c r="L83" s="7"/>
    </row>
    <row r="84" spans="2:65" s="1" customFormat="1" ht="16.5" customHeight="1">
      <c r="B84" s="14"/>
      <c r="E84" s="333" t="s">
        <v>2044</v>
      </c>
      <c r="F84" s="332"/>
      <c r="G84" s="332"/>
      <c r="H84" s="332"/>
      <c r="L84" s="14"/>
    </row>
    <row r="85" spans="2:65" s="1" customFormat="1" ht="12" customHeight="1">
      <c r="B85" s="14"/>
      <c r="C85" s="11" t="s">
        <v>211</v>
      </c>
      <c r="L85" s="14"/>
    </row>
    <row r="86" spans="2:65" s="1" customFormat="1" ht="16.5" customHeight="1">
      <c r="B86" s="14"/>
      <c r="E86" s="324" t="str">
        <f>E11</f>
        <v>D5 - VZT</v>
      </c>
      <c r="F86" s="332"/>
      <c r="G86" s="332"/>
      <c r="H86" s="332"/>
      <c r="L86" s="14"/>
    </row>
    <row r="87" spans="2:65" s="1" customFormat="1" ht="6.95" customHeight="1">
      <c r="B87" s="14"/>
      <c r="L87" s="14"/>
    </row>
    <row r="88" spans="2:65" s="1" customFormat="1" ht="12" customHeight="1">
      <c r="B88" s="14"/>
      <c r="C88" s="11" t="s">
        <v>21</v>
      </c>
      <c r="F88" s="121" t="str">
        <f>F14</f>
        <v xml:space="preserve"> </v>
      </c>
      <c r="I88" s="11" t="s">
        <v>23</v>
      </c>
      <c r="J88" s="17">
        <f>IF(J14="","",J14)</f>
        <v>0</v>
      </c>
      <c r="L88" s="14"/>
    </row>
    <row r="89" spans="2:65" s="1" customFormat="1" ht="6.95" customHeight="1">
      <c r="B89" s="14"/>
      <c r="L89" s="14"/>
    </row>
    <row r="90" spans="2:65" s="1" customFormat="1" ht="15.2" customHeight="1">
      <c r="B90" s="14"/>
      <c r="C90" s="11" t="s">
        <v>24</v>
      </c>
      <c r="F90" s="121" t="str">
        <f>E17</f>
        <v xml:space="preserve"> </v>
      </c>
      <c r="I90" s="11" t="s">
        <v>29</v>
      </c>
      <c r="J90" s="196" t="str">
        <f>E23</f>
        <v xml:space="preserve"> </v>
      </c>
      <c r="L90" s="14"/>
    </row>
    <row r="91" spans="2:65" s="1" customFormat="1" ht="15.2" customHeight="1">
      <c r="B91" s="14"/>
      <c r="C91" s="11" t="s">
        <v>27</v>
      </c>
      <c r="F91" s="121" t="str">
        <f>IF(E20="","",E20)</f>
        <v>Vyplň údaj</v>
      </c>
      <c r="I91" s="11" t="s">
        <v>31</v>
      </c>
      <c r="J91" s="196" t="str">
        <f>E26</f>
        <v xml:space="preserve"> </v>
      </c>
      <c r="L91" s="14"/>
    </row>
    <row r="92" spans="2:65" s="1" customFormat="1" ht="10.35" customHeight="1">
      <c r="B92" s="14"/>
      <c r="L92" s="14"/>
    </row>
    <row r="93" spans="2:65" s="2" customFormat="1" ht="29.25" customHeight="1">
      <c r="B93" s="18"/>
      <c r="C93" s="19" t="s">
        <v>254</v>
      </c>
      <c r="D93" s="20" t="s">
        <v>53</v>
      </c>
      <c r="E93" s="20" t="s">
        <v>49</v>
      </c>
      <c r="F93" s="20" t="s">
        <v>50</v>
      </c>
      <c r="G93" s="20" t="s">
        <v>255</v>
      </c>
      <c r="H93" s="20" t="s">
        <v>256</v>
      </c>
      <c r="I93" s="20" t="s">
        <v>257</v>
      </c>
      <c r="J93" s="20" t="s">
        <v>226</v>
      </c>
      <c r="K93" s="21" t="s">
        <v>258</v>
      </c>
      <c r="L93" s="18"/>
      <c r="M93" s="145" t="s">
        <v>3</v>
      </c>
      <c r="N93" s="146" t="s">
        <v>38</v>
      </c>
      <c r="O93" s="146" t="s">
        <v>259</v>
      </c>
      <c r="P93" s="146" t="s">
        <v>260</v>
      </c>
      <c r="Q93" s="146" t="s">
        <v>261</v>
      </c>
      <c r="R93" s="146" t="s">
        <v>262</v>
      </c>
      <c r="S93" s="146" t="s">
        <v>263</v>
      </c>
      <c r="T93" s="147" t="s">
        <v>264</v>
      </c>
    </row>
    <row r="94" spans="2:65" s="1" customFormat="1" ht="22.9" customHeight="1">
      <c r="B94" s="14"/>
      <c r="C94" s="151" t="s">
        <v>265</v>
      </c>
      <c r="J94" s="209">
        <f>BK94</f>
        <v>0</v>
      </c>
      <c r="L94" s="14"/>
      <c r="M94" s="148"/>
      <c r="N94" s="140"/>
      <c r="O94" s="140"/>
      <c r="P94" s="210">
        <f>P95+P129</f>
        <v>0</v>
      </c>
      <c r="Q94" s="140"/>
      <c r="R94" s="210">
        <f>R95+R129</f>
        <v>0</v>
      </c>
      <c r="S94" s="140"/>
      <c r="T94" s="211">
        <f>T95+T129</f>
        <v>0</v>
      </c>
      <c r="AT94" s="4" t="s">
        <v>67</v>
      </c>
      <c r="AU94" s="4" t="s">
        <v>227</v>
      </c>
      <c r="BK94" s="212">
        <f>BK95+BK129</f>
        <v>0</v>
      </c>
    </row>
    <row r="95" spans="2:65" s="214" customFormat="1" ht="25.9" customHeight="1">
      <c r="B95" s="213"/>
      <c r="D95" s="215" t="s">
        <v>67</v>
      </c>
      <c r="E95" s="216" t="s">
        <v>77</v>
      </c>
      <c r="F95" s="216" t="s">
        <v>2264</v>
      </c>
      <c r="J95" s="217">
        <f>BK95</f>
        <v>0</v>
      </c>
      <c r="L95" s="213"/>
      <c r="M95" s="218"/>
      <c r="P95" s="219">
        <f>P96+SUM(P97:P111)+P114+P118+P123</f>
        <v>0</v>
      </c>
      <c r="R95" s="219">
        <f>R96+SUM(R97:R111)+R114+R118+R123</f>
        <v>0</v>
      </c>
      <c r="T95" s="220">
        <f>T96+SUM(T97:T111)+T114+T118+T123</f>
        <v>0</v>
      </c>
      <c r="AR95" s="215" t="s">
        <v>275</v>
      </c>
      <c r="AT95" s="221" t="s">
        <v>67</v>
      </c>
      <c r="AU95" s="221" t="s">
        <v>68</v>
      </c>
      <c r="AY95" s="215" t="s">
        <v>268</v>
      </c>
      <c r="BK95" s="222">
        <f>BK96+SUM(BK97:BK111)+BK114+BK118+BK123</f>
        <v>0</v>
      </c>
    </row>
    <row r="96" spans="2:65" s="1" customFormat="1" ht="24.2" customHeight="1">
      <c r="B96" s="14"/>
      <c r="C96" s="225" t="s">
        <v>75</v>
      </c>
      <c r="D96" s="225" t="s">
        <v>271</v>
      </c>
      <c r="E96" s="226" t="s">
        <v>2265</v>
      </c>
      <c r="F96" s="227" t="s">
        <v>2266</v>
      </c>
      <c r="G96" s="228" t="s">
        <v>308</v>
      </c>
      <c r="H96" s="229">
        <v>1</v>
      </c>
      <c r="I96" s="22"/>
      <c r="J96" s="231">
        <f t="shared" ref="J96:J110" si="0">ROUND(I96*H96,2)</f>
        <v>0</v>
      </c>
      <c r="K96" s="227" t="s">
        <v>303</v>
      </c>
      <c r="L96" s="14"/>
      <c r="M96" s="232" t="s">
        <v>3</v>
      </c>
      <c r="N96" s="233" t="s">
        <v>39</v>
      </c>
      <c r="P96" s="234">
        <f t="shared" ref="P96:P110" si="1">O96*H96</f>
        <v>0</v>
      </c>
      <c r="Q96" s="234">
        <v>0</v>
      </c>
      <c r="R96" s="234">
        <f t="shared" ref="R96:R110" si="2">Q96*H96</f>
        <v>0</v>
      </c>
      <c r="S96" s="234">
        <v>0</v>
      </c>
      <c r="T96" s="235">
        <f t="shared" ref="T96:T110" si="3">S96*H96</f>
        <v>0</v>
      </c>
      <c r="AR96" s="236" t="s">
        <v>275</v>
      </c>
      <c r="AT96" s="236" t="s">
        <v>271</v>
      </c>
      <c r="AU96" s="236" t="s">
        <v>75</v>
      </c>
      <c r="AY96" s="4" t="s">
        <v>268</v>
      </c>
      <c r="BE96" s="237">
        <f t="shared" ref="BE96:BE110" si="4">IF(N96="základní",J96,0)</f>
        <v>0</v>
      </c>
      <c r="BF96" s="237">
        <f t="shared" ref="BF96:BF110" si="5">IF(N96="snížená",J96,0)</f>
        <v>0</v>
      </c>
      <c r="BG96" s="237">
        <f t="shared" ref="BG96:BG110" si="6">IF(N96="zákl. přenesená",J96,0)</f>
        <v>0</v>
      </c>
      <c r="BH96" s="237">
        <f t="shared" ref="BH96:BH110" si="7">IF(N96="sníž. přenesená",J96,0)</f>
        <v>0</v>
      </c>
      <c r="BI96" s="237">
        <f t="shared" ref="BI96:BI110" si="8">IF(N96="nulová",J96,0)</f>
        <v>0</v>
      </c>
      <c r="BJ96" s="4" t="s">
        <v>75</v>
      </c>
      <c r="BK96" s="237">
        <f t="shared" ref="BK96:BK110" si="9">ROUND(I96*H96,2)</f>
        <v>0</v>
      </c>
      <c r="BL96" s="4" t="s">
        <v>275</v>
      </c>
      <c r="BM96" s="236" t="s">
        <v>2267</v>
      </c>
    </row>
    <row r="97" spans="2:65" s="1" customFormat="1" ht="21.75" customHeight="1">
      <c r="B97" s="14"/>
      <c r="C97" s="262" t="s">
        <v>77</v>
      </c>
      <c r="D97" s="262" t="s">
        <v>383</v>
      </c>
      <c r="E97" s="263" t="s">
        <v>2268</v>
      </c>
      <c r="F97" s="264" t="s">
        <v>2269</v>
      </c>
      <c r="G97" s="265" t="s">
        <v>308</v>
      </c>
      <c r="H97" s="266">
        <v>1</v>
      </c>
      <c r="I97" s="24"/>
      <c r="J97" s="268">
        <f t="shared" si="0"/>
        <v>0</v>
      </c>
      <c r="K97" s="264" t="s">
        <v>303</v>
      </c>
      <c r="L97" s="269"/>
      <c r="M97" s="270" t="s">
        <v>3</v>
      </c>
      <c r="N97" s="271" t="s">
        <v>39</v>
      </c>
      <c r="P97" s="234">
        <f t="shared" si="1"/>
        <v>0</v>
      </c>
      <c r="Q97" s="234">
        <v>0</v>
      </c>
      <c r="R97" s="234">
        <f t="shared" si="2"/>
        <v>0</v>
      </c>
      <c r="S97" s="234">
        <v>0</v>
      </c>
      <c r="T97" s="235">
        <f t="shared" si="3"/>
        <v>0</v>
      </c>
      <c r="AR97" s="236" t="s">
        <v>314</v>
      </c>
      <c r="AT97" s="236" t="s">
        <v>383</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275</v>
      </c>
      <c r="BM97" s="236" t="s">
        <v>2270</v>
      </c>
    </row>
    <row r="98" spans="2:65" s="1" customFormat="1" ht="16.5" customHeight="1">
      <c r="B98" s="14"/>
      <c r="C98" s="262" t="s">
        <v>186</v>
      </c>
      <c r="D98" s="262" t="s">
        <v>383</v>
      </c>
      <c r="E98" s="263" t="s">
        <v>1119</v>
      </c>
      <c r="F98" s="264" t="s">
        <v>1120</v>
      </c>
      <c r="G98" s="265" t="s">
        <v>308</v>
      </c>
      <c r="H98" s="266">
        <v>1</v>
      </c>
      <c r="I98" s="24"/>
      <c r="J98" s="268">
        <f t="shared" si="0"/>
        <v>0</v>
      </c>
      <c r="K98" s="264" t="s">
        <v>303</v>
      </c>
      <c r="L98" s="269"/>
      <c r="M98" s="270" t="s">
        <v>3</v>
      </c>
      <c r="N98" s="271" t="s">
        <v>39</v>
      </c>
      <c r="P98" s="234">
        <f t="shared" si="1"/>
        <v>0</v>
      </c>
      <c r="Q98" s="234">
        <v>0</v>
      </c>
      <c r="R98" s="234">
        <f t="shared" si="2"/>
        <v>0</v>
      </c>
      <c r="S98" s="234">
        <v>0</v>
      </c>
      <c r="T98" s="235">
        <f t="shared" si="3"/>
        <v>0</v>
      </c>
      <c r="AR98" s="236" t="s">
        <v>314</v>
      </c>
      <c r="AT98" s="236" t="s">
        <v>383</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275</v>
      </c>
      <c r="BM98" s="236" t="s">
        <v>2271</v>
      </c>
    </row>
    <row r="99" spans="2:65" s="1" customFormat="1" ht="24.2" customHeight="1">
      <c r="B99" s="14"/>
      <c r="C99" s="262" t="s">
        <v>275</v>
      </c>
      <c r="D99" s="262" t="s">
        <v>383</v>
      </c>
      <c r="E99" s="263" t="s">
        <v>2272</v>
      </c>
      <c r="F99" s="264" t="s">
        <v>1114</v>
      </c>
      <c r="G99" s="265" t="s">
        <v>308</v>
      </c>
      <c r="H99" s="266">
        <v>1</v>
      </c>
      <c r="I99" s="24"/>
      <c r="J99" s="268">
        <f t="shared" si="0"/>
        <v>0</v>
      </c>
      <c r="K99" s="264" t="s">
        <v>303</v>
      </c>
      <c r="L99" s="269"/>
      <c r="M99" s="270" t="s">
        <v>3</v>
      </c>
      <c r="N99" s="271" t="s">
        <v>39</v>
      </c>
      <c r="P99" s="234">
        <f t="shared" si="1"/>
        <v>0</v>
      </c>
      <c r="Q99" s="234">
        <v>0</v>
      </c>
      <c r="R99" s="234">
        <f t="shared" si="2"/>
        <v>0</v>
      </c>
      <c r="S99" s="234">
        <v>0</v>
      </c>
      <c r="T99" s="235">
        <f t="shared" si="3"/>
        <v>0</v>
      </c>
      <c r="AR99" s="236" t="s">
        <v>314</v>
      </c>
      <c r="AT99" s="236" t="s">
        <v>383</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275</v>
      </c>
      <c r="BM99" s="236" t="s">
        <v>2273</v>
      </c>
    </row>
    <row r="100" spans="2:65" s="1" customFormat="1" ht="16.5" customHeight="1">
      <c r="B100" s="14"/>
      <c r="C100" s="262" t="s">
        <v>299</v>
      </c>
      <c r="D100" s="262" t="s">
        <v>383</v>
      </c>
      <c r="E100" s="263" t="s">
        <v>2274</v>
      </c>
      <c r="F100" s="264" t="s">
        <v>2275</v>
      </c>
      <c r="G100" s="265" t="s">
        <v>308</v>
      </c>
      <c r="H100" s="266">
        <v>1</v>
      </c>
      <c r="I100" s="24"/>
      <c r="J100" s="268">
        <f t="shared" si="0"/>
        <v>0</v>
      </c>
      <c r="K100" s="264" t="s">
        <v>303</v>
      </c>
      <c r="L100" s="269"/>
      <c r="M100" s="270" t="s">
        <v>3</v>
      </c>
      <c r="N100" s="271" t="s">
        <v>39</v>
      </c>
      <c r="P100" s="234">
        <f t="shared" si="1"/>
        <v>0</v>
      </c>
      <c r="Q100" s="234">
        <v>0</v>
      </c>
      <c r="R100" s="234">
        <f t="shared" si="2"/>
        <v>0</v>
      </c>
      <c r="S100" s="234">
        <v>0</v>
      </c>
      <c r="T100" s="235">
        <f t="shared" si="3"/>
        <v>0</v>
      </c>
      <c r="AR100" s="236" t="s">
        <v>314</v>
      </c>
      <c r="AT100" s="236" t="s">
        <v>383</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275</v>
      </c>
      <c r="BM100" s="236" t="s">
        <v>2276</v>
      </c>
    </row>
    <row r="101" spans="2:65" s="1" customFormat="1" ht="16.5" customHeight="1">
      <c r="B101" s="14"/>
      <c r="C101" s="262" t="s">
        <v>305</v>
      </c>
      <c r="D101" s="262" t="s">
        <v>383</v>
      </c>
      <c r="E101" s="263" t="s">
        <v>2277</v>
      </c>
      <c r="F101" s="264" t="s">
        <v>1140</v>
      </c>
      <c r="G101" s="265" t="s">
        <v>308</v>
      </c>
      <c r="H101" s="266">
        <v>1</v>
      </c>
      <c r="I101" s="24"/>
      <c r="J101" s="268">
        <f t="shared" si="0"/>
        <v>0</v>
      </c>
      <c r="K101" s="264" t="s">
        <v>303</v>
      </c>
      <c r="L101" s="269"/>
      <c r="M101" s="270" t="s">
        <v>3</v>
      </c>
      <c r="N101" s="271" t="s">
        <v>39</v>
      </c>
      <c r="P101" s="234">
        <f t="shared" si="1"/>
        <v>0</v>
      </c>
      <c r="Q101" s="234">
        <v>0</v>
      </c>
      <c r="R101" s="234">
        <f t="shared" si="2"/>
        <v>0</v>
      </c>
      <c r="S101" s="234">
        <v>0</v>
      </c>
      <c r="T101" s="235">
        <f t="shared" si="3"/>
        <v>0</v>
      </c>
      <c r="AR101" s="236" t="s">
        <v>314</v>
      </c>
      <c r="AT101" s="236" t="s">
        <v>383</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275</v>
      </c>
      <c r="BM101" s="236" t="s">
        <v>2278</v>
      </c>
    </row>
    <row r="102" spans="2:65" s="1" customFormat="1" ht="16.5" customHeight="1">
      <c r="B102" s="14"/>
      <c r="C102" s="262" t="s">
        <v>310</v>
      </c>
      <c r="D102" s="262" t="s">
        <v>383</v>
      </c>
      <c r="E102" s="263" t="s">
        <v>2279</v>
      </c>
      <c r="F102" s="264" t="s">
        <v>2280</v>
      </c>
      <c r="G102" s="265" t="s">
        <v>308</v>
      </c>
      <c r="H102" s="266">
        <v>1</v>
      </c>
      <c r="I102" s="24"/>
      <c r="J102" s="268">
        <f t="shared" si="0"/>
        <v>0</v>
      </c>
      <c r="K102" s="264" t="s">
        <v>303</v>
      </c>
      <c r="L102" s="269"/>
      <c r="M102" s="270" t="s">
        <v>3</v>
      </c>
      <c r="N102" s="271" t="s">
        <v>39</v>
      </c>
      <c r="P102" s="234">
        <f t="shared" si="1"/>
        <v>0</v>
      </c>
      <c r="Q102" s="234">
        <v>0</v>
      </c>
      <c r="R102" s="234">
        <f t="shared" si="2"/>
        <v>0</v>
      </c>
      <c r="S102" s="234">
        <v>0</v>
      </c>
      <c r="T102" s="235">
        <f t="shared" si="3"/>
        <v>0</v>
      </c>
      <c r="AR102" s="236" t="s">
        <v>314</v>
      </c>
      <c r="AT102" s="236" t="s">
        <v>383</v>
      </c>
      <c r="AU102" s="236" t="s">
        <v>75</v>
      </c>
      <c r="AY102" s="4" t="s">
        <v>268</v>
      </c>
      <c r="BE102" s="237">
        <f t="shared" si="4"/>
        <v>0</v>
      </c>
      <c r="BF102" s="237">
        <f t="shared" si="5"/>
        <v>0</v>
      </c>
      <c r="BG102" s="237">
        <f t="shared" si="6"/>
        <v>0</v>
      </c>
      <c r="BH102" s="237">
        <f t="shared" si="7"/>
        <v>0</v>
      </c>
      <c r="BI102" s="237">
        <f t="shared" si="8"/>
        <v>0</v>
      </c>
      <c r="BJ102" s="4" t="s">
        <v>75</v>
      </c>
      <c r="BK102" s="237">
        <f t="shared" si="9"/>
        <v>0</v>
      </c>
      <c r="BL102" s="4" t="s">
        <v>275</v>
      </c>
      <c r="BM102" s="236" t="s">
        <v>2281</v>
      </c>
    </row>
    <row r="103" spans="2:65" s="1" customFormat="1" ht="16.5" customHeight="1">
      <c r="B103" s="14"/>
      <c r="C103" s="262" t="s">
        <v>314</v>
      </c>
      <c r="D103" s="262" t="s">
        <v>383</v>
      </c>
      <c r="E103" s="263" t="s">
        <v>2282</v>
      </c>
      <c r="F103" s="264" t="s">
        <v>1146</v>
      </c>
      <c r="G103" s="265" t="s">
        <v>308</v>
      </c>
      <c r="H103" s="266">
        <v>1</v>
      </c>
      <c r="I103" s="24"/>
      <c r="J103" s="268">
        <f t="shared" si="0"/>
        <v>0</v>
      </c>
      <c r="K103" s="264" t="s">
        <v>303</v>
      </c>
      <c r="L103" s="269"/>
      <c r="M103" s="270" t="s">
        <v>3</v>
      </c>
      <c r="N103" s="271" t="s">
        <v>39</v>
      </c>
      <c r="P103" s="234">
        <f t="shared" si="1"/>
        <v>0</v>
      </c>
      <c r="Q103" s="234">
        <v>0</v>
      </c>
      <c r="R103" s="234">
        <f t="shared" si="2"/>
        <v>0</v>
      </c>
      <c r="S103" s="234">
        <v>0</v>
      </c>
      <c r="T103" s="235">
        <f t="shared" si="3"/>
        <v>0</v>
      </c>
      <c r="AR103" s="236" t="s">
        <v>314</v>
      </c>
      <c r="AT103" s="236" t="s">
        <v>383</v>
      </c>
      <c r="AU103" s="236" t="s">
        <v>75</v>
      </c>
      <c r="AY103" s="4" t="s">
        <v>268</v>
      </c>
      <c r="BE103" s="237">
        <f t="shared" si="4"/>
        <v>0</v>
      </c>
      <c r="BF103" s="237">
        <f t="shared" si="5"/>
        <v>0</v>
      </c>
      <c r="BG103" s="237">
        <f t="shared" si="6"/>
        <v>0</v>
      </c>
      <c r="BH103" s="237">
        <f t="shared" si="7"/>
        <v>0</v>
      </c>
      <c r="BI103" s="237">
        <f t="shared" si="8"/>
        <v>0</v>
      </c>
      <c r="BJ103" s="4" t="s">
        <v>75</v>
      </c>
      <c r="BK103" s="237">
        <f t="shared" si="9"/>
        <v>0</v>
      </c>
      <c r="BL103" s="4" t="s">
        <v>275</v>
      </c>
      <c r="BM103" s="236" t="s">
        <v>2283</v>
      </c>
    </row>
    <row r="104" spans="2:65" s="1" customFormat="1" ht="24.2" customHeight="1">
      <c r="B104" s="14"/>
      <c r="C104" s="262" t="s">
        <v>323</v>
      </c>
      <c r="D104" s="262" t="s">
        <v>383</v>
      </c>
      <c r="E104" s="263" t="s">
        <v>2284</v>
      </c>
      <c r="F104" s="264" t="s">
        <v>2285</v>
      </c>
      <c r="G104" s="265" t="s">
        <v>308</v>
      </c>
      <c r="H104" s="266">
        <v>1</v>
      </c>
      <c r="I104" s="24"/>
      <c r="J104" s="268">
        <f t="shared" si="0"/>
        <v>0</v>
      </c>
      <c r="K104" s="264" t="s">
        <v>303</v>
      </c>
      <c r="L104" s="269"/>
      <c r="M104" s="270" t="s">
        <v>3</v>
      </c>
      <c r="N104" s="271" t="s">
        <v>39</v>
      </c>
      <c r="P104" s="234">
        <f t="shared" si="1"/>
        <v>0</v>
      </c>
      <c r="Q104" s="234">
        <v>0</v>
      </c>
      <c r="R104" s="234">
        <f t="shared" si="2"/>
        <v>0</v>
      </c>
      <c r="S104" s="234">
        <v>0</v>
      </c>
      <c r="T104" s="235">
        <f t="shared" si="3"/>
        <v>0</v>
      </c>
      <c r="AR104" s="236" t="s">
        <v>314</v>
      </c>
      <c r="AT104" s="236" t="s">
        <v>383</v>
      </c>
      <c r="AU104" s="236" t="s">
        <v>75</v>
      </c>
      <c r="AY104" s="4" t="s">
        <v>268</v>
      </c>
      <c r="BE104" s="237">
        <f t="shared" si="4"/>
        <v>0</v>
      </c>
      <c r="BF104" s="237">
        <f t="shared" si="5"/>
        <v>0</v>
      </c>
      <c r="BG104" s="237">
        <f t="shared" si="6"/>
        <v>0</v>
      </c>
      <c r="BH104" s="237">
        <f t="shared" si="7"/>
        <v>0</v>
      </c>
      <c r="BI104" s="237">
        <f t="shared" si="8"/>
        <v>0</v>
      </c>
      <c r="BJ104" s="4" t="s">
        <v>75</v>
      </c>
      <c r="BK104" s="237">
        <f t="shared" si="9"/>
        <v>0</v>
      </c>
      <c r="BL104" s="4" t="s">
        <v>275</v>
      </c>
      <c r="BM104" s="236" t="s">
        <v>2286</v>
      </c>
    </row>
    <row r="105" spans="2:65" s="1" customFormat="1" ht="24.2" customHeight="1">
      <c r="B105" s="14"/>
      <c r="C105" s="262" t="s">
        <v>334</v>
      </c>
      <c r="D105" s="262" t="s">
        <v>383</v>
      </c>
      <c r="E105" s="263" t="s">
        <v>2287</v>
      </c>
      <c r="F105" s="264" t="s">
        <v>2288</v>
      </c>
      <c r="G105" s="265" t="s">
        <v>308</v>
      </c>
      <c r="H105" s="266">
        <v>1</v>
      </c>
      <c r="I105" s="24"/>
      <c r="J105" s="268">
        <f t="shared" si="0"/>
        <v>0</v>
      </c>
      <c r="K105" s="264" t="s">
        <v>303</v>
      </c>
      <c r="L105" s="269"/>
      <c r="M105" s="270" t="s">
        <v>3</v>
      </c>
      <c r="N105" s="271" t="s">
        <v>39</v>
      </c>
      <c r="P105" s="234">
        <f t="shared" si="1"/>
        <v>0</v>
      </c>
      <c r="Q105" s="234">
        <v>0</v>
      </c>
      <c r="R105" s="234">
        <f t="shared" si="2"/>
        <v>0</v>
      </c>
      <c r="S105" s="234">
        <v>0</v>
      </c>
      <c r="T105" s="235">
        <f t="shared" si="3"/>
        <v>0</v>
      </c>
      <c r="AR105" s="236" t="s">
        <v>314</v>
      </c>
      <c r="AT105" s="236" t="s">
        <v>383</v>
      </c>
      <c r="AU105" s="236" t="s">
        <v>75</v>
      </c>
      <c r="AY105" s="4" t="s">
        <v>268</v>
      </c>
      <c r="BE105" s="237">
        <f t="shared" si="4"/>
        <v>0</v>
      </c>
      <c r="BF105" s="237">
        <f t="shared" si="5"/>
        <v>0</v>
      </c>
      <c r="BG105" s="237">
        <f t="shared" si="6"/>
        <v>0</v>
      </c>
      <c r="BH105" s="237">
        <f t="shared" si="7"/>
        <v>0</v>
      </c>
      <c r="BI105" s="237">
        <f t="shared" si="8"/>
        <v>0</v>
      </c>
      <c r="BJ105" s="4" t="s">
        <v>75</v>
      </c>
      <c r="BK105" s="237">
        <f t="shared" si="9"/>
        <v>0</v>
      </c>
      <c r="BL105" s="4" t="s">
        <v>275</v>
      </c>
      <c r="BM105" s="236" t="s">
        <v>2289</v>
      </c>
    </row>
    <row r="106" spans="2:65" s="1" customFormat="1" ht="24.2" customHeight="1">
      <c r="B106" s="14"/>
      <c r="C106" s="262" t="s">
        <v>342</v>
      </c>
      <c r="D106" s="262" t="s">
        <v>383</v>
      </c>
      <c r="E106" s="263" t="s">
        <v>2290</v>
      </c>
      <c r="F106" s="264" t="s">
        <v>2291</v>
      </c>
      <c r="G106" s="265" t="s">
        <v>308</v>
      </c>
      <c r="H106" s="266">
        <v>2</v>
      </c>
      <c r="I106" s="24"/>
      <c r="J106" s="268">
        <f t="shared" si="0"/>
        <v>0</v>
      </c>
      <c r="K106" s="264" t="s">
        <v>303</v>
      </c>
      <c r="L106" s="269"/>
      <c r="M106" s="270" t="s">
        <v>3</v>
      </c>
      <c r="N106" s="271" t="s">
        <v>39</v>
      </c>
      <c r="P106" s="234">
        <f t="shared" si="1"/>
        <v>0</v>
      </c>
      <c r="Q106" s="234">
        <v>0</v>
      </c>
      <c r="R106" s="234">
        <f t="shared" si="2"/>
        <v>0</v>
      </c>
      <c r="S106" s="234">
        <v>0</v>
      </c>
      <c r="T106" s="235">
        <f t="shared" si="3"/>
        <v>0</v>
      </c>
      <c r="AR106" s="236" t="s">
        <v>314</v>
      </c>
      <c r="AT106" s="236" t="s">
        <v>383</v>
      </c>
      <c r="AU106" s="236" t="s">
        <v>75</v>
      </c>
      <c r="AY106" s="4" t="s">
        <v>268</v>
      </c>
      <c r="BE106" s="237">
        <f t="shared" si="4"/>
        <v>0</v>
      </c>
      <c r="BF106" s="237">
        <f t="shared" si="5"/>
        <v>0</v>
      </c>
      <c r="BG106" s="237">
        <f t="shared" si="6"/>
        <v>0</v>
      </c>
      <c r="BH106" s="237">
        <f t="shared" si="7"/>
        <v>0</v>
      </c>
      <c r="BI106" s="237">
        <f t="shared" si="8"/>
        <v>0</v>
      </c>
      <c r="BJ106" s="4" t="s">
        <v>75</v>
      </c>
      <c r="BK106" s="237">
        <f t="shared" si="9"/>
        <v>0</v>
      </c>
      <c r="BL106" s="4" t="s">
        <v>275</v>
      </c>
      <c r="BM106" s="236" t="s">
        <v>2292</v>
      </c>
    </row>
    <row r="107" spans="2:65" s="1" customFormat="1" ht="16.5" customHeight="1">
      <c r="B107" s="14"/>
      <c r="C107" s="262" t="s">
        <v>9</v>
      </c>
      <c r="D107" s="262" t="s">
        <v>383</v>
      </c>
      <c r="E107" s="263" t="s">
        <v>2293</v>
      </c>
      <c r="F107" s="264" t="s">
        <v>1158</v>
      </c>
      <c r="G107" s="265" t="s">
        <v>308</v>
      </c>
      <c r="H107" s="266">
        <v>1</v>
      </c>
      <c r="I107" s="24"/>
      <c r="J107" s="268">
        <f t="shared" si="0"/>
        <v>0</v>
      </c>
      <c r="K107" s="264" t="s">
        <v>303</v>
      </c>
      <c r="L107" s="269"/>
      <c r="M107" s="270" t="s">
        <v>3</v>
      </c>
      <c r="N107" s="271" t="s">
        <v>39</v>
      </c>
      <c r="P107" s="234">
        <f t="shared" si="1"/>
        <v>0</v>
      </c>
      <c r="Q107" s="234">
        <v>0</v>
      </c>
      <c r="R107" s="234">
        <f t="shared" si="2"/>
        <v>0</v>
      </c>
      <c r="S107" s="234">
        <v>0</v>
      </c>
      <c r="T107" s="235">
        <f t="shared" si="3"/>
        <v>0</v>
      </c>
      <c r="AR107" s="236" t="s">
        <v>314</v>
      </c>
      <c r="AT107" s="236" t="s">
        <v>383</v>
      </c>
      <c r="AU107" s="236" t="s">
        <v>75</v>
      </c>
      <c r="AY107" s="4" t="s">
        <v>268</v>
      </c>
      <c r="BE107" s="237">
        <f t="shared" si="4"/>
        <v>0</v>
      </c>
      <c r="BF107" s="237">
        <f t="shared" si="5"/>
        <v>0</v>
      </c>
      <c r="BG107" s="237">
        <f t="shared" si="6"/>
        <v>0</v>
      </c>
      <c r="BH107" s="237">
        <f t="shared" si="7"/>
        <v>0</v>
      </c>
      <c r="BI107" s="237">
        <f t="shared" si="8"/>
        <v>0</v>
      </c>
      <c r="BJ107" s="4" t="s">
        <v>75</v>
      </c>
      <c r="BK107" s="237">
        <f t="shared" si="9"/>
        <v>0</v>
      </c>
      <c r="BL107" s="4" t="s">
        <v>275</v>
      </c>
      <c r="BM107" s="236" t="s">
        <v>2294</v>
      </c>
    </row>
    <row r="108" spans="2:65" s="1" customFormat="1" ht="16.5" customHeight="1">
      <c r="B108" s="14"/>
      <c r="C108" s="262" t="s">
        <v>356</v>
      </c>
      <c r="D108" s="262" t="s">
        <v>383</v>
      </c>
      <c r="E108" s="263" t="s">
        <v>2295</v>
      </c>
      <c r="F108" s="264" t="s">
        <v>1161</v>
      </c>
      <c r="G108" s="265" t="s">
        <v>308</v>
      </c>
      <c r="H108" s="266">
        <v>4</v>
      </c>
      <c r="I108" s="24"/>
      <c r="J108" s="268">
        <f t="shared" si="0"/>
        <v>0</v>
      </c>
      <c r="K108" s="264" t="s">
        <v>303</v>
      </c>
      <c r="L108" s="269"/>
      <c r="M108" s="270" t="s">
        <v>3</v>
      </c>
      <c r="N108" s="271" t="s">
        <v>39</v>
      </c>
      <c r="P108" s="234">
        <f t="shared" si="1"/>
        <v>0</v>
      </c>
      <c r="Q108" s="234">
        <v>0</v>
      </c>
      <c r="R108" s="234">
        <f t="shared" si="2"/>
        <v>0</v>
      </c>
      <c r="S108" s="234">
        <v>0</v>
      </c>
      <c r="T108" s="235">
        <f t="shared" si="3"/>
        <v>0</v>
      </c>
      <c r="AR108" s="236" t="s">
        <v>314</v>
      </c>
      <c r="AT108" s="236" t="s">
        <v>383</v>
      </c>
      <c r="AU108" s="236" t="s">
        <v>75</v>
      </c>
      <c r="AY108" s="4" t="s">
        <v>268</v>
      </c>
      <c r="BE108" s="237">
        <f t="shared" si="4"/>
        <v>0</v>
      </c>
      <c r="BF108" s="237">
        <f t="shared" si="5"/>
        <v>0</v>
      </c>
      <c r="BG108" s="237">
        <f t="shared" si="6"/>
        <v>0</v>
      </c>
      <c r="BH108" s="237">
        <f t="shared" si="7"/>
        <v>0</v>
      </c>
      <c r="BI108" s="237">
        <f t="shared" si="8"/>
        <v>0</v>
      </c>
      <c r="BJ108" s="4" t="s">
        <v>75</v>
      </c>
      <c r="BK108" s="237">
        <f t="shared" si="9"/>
        <v>0</v>
      </c>
      <c r="BL108" s="4" t="s">
        <v>275</v>
      </c>
      <c r="BM108" s="236" t="s">
        <v>2296</v>
      </c>
    </row>
    <row r="109" spans="2:65" s="1" customFormat="1" ht="16.5" customHeight="1">
      <c r="B109" s="14"/>
      <c r="C109" s="262" t="s">
        <v>361</v>
      </c>
      <c r="D109" s="262" t="s">
        <v>383</v>
      </c>
      <c r="E109" s="263" t="s">
        <v>2297</v>
      </c>
      <c r="F109" s="264" t="s">
        <v>2298</v>
      </c>
      <c r="G109" s="265" t="s">
        <v>308</v>
      </c>
      <c r="H109" s="266">
        <v>1</v>
      </c>
      <c r="I109" s="24"/>
      <c r="J109" s="268">
        <f t="shared" si="0"/>
        <v>0</v>
      </c>
      <c r="K109" s="264" t="s">
        <v>303</v>
      </c>
      <c r="L109" s="269"/>
      <c r="M109" s="270" t="s">
        <v>3</v>
      </c>
      <c r="N109" s="271" t="s">
        <v>39</v>
      </c>
      <c r="P109" s="234">
        <f t="shared" si="1"/>
        <v>0</v>
      </c>
      <c r="Q109" s="234">
        <v>0</v>
      </c>
      <c r="R109" s="234">
        <f t="shared" si="2"/>
        <v>0</v>
      </c>
      <c r="S109" s="234">
        <v>0</v>
      </c>
      <c r="T109" s="235">
        <f t="shared" si="3"/>
        <v>0</v>
      </c>
      <c r="AR109" s="236" t="s">
        <v>314</v>
      </c>
      <c r="AT109" s="236" t="s">
        <v>383</v>
      </c>
      <c r="AU109" s="236" t="s">
        <v>75</v>
      </c>
      <c r="AY109" s="4" t="s">
        <v>268</v>
      </c>
      <c r="BE109" s="237">
        <f t="shared" si="4"/>
        <v>0</v>
      </c>
      <c r="BF109" s="237">
        <f t="shared" si="5"/>
        <v>0</v>
      </c>
      <c r="BG109" s="237">
        <f t="shared" si="6"/>
        <v>0</v>
      </c>
      <c r="BH109" s="237">
        <f t="shared" si="7"/>
        <v>0</v>
      </c>
      <c r="BI109" s="237">
        <f t="shared" si="8"/>
        <v>0</v>
      </c>
      <c r="BJ109" s="4" t="s">
        <v>75</v>
      </c>
      <c r="BK109" s="237">
        <f t="shared" si="9"/>
        <v>0</v>
      </c>
      <c r="BL109" s="4" t="s">
        <v>275</v>
      </c>
      <c r="BM109" s="236" t="s">
        <v>2299</v>
      </c>
    </row>
    <row r="110" spans="2:65" s="1" customFormat="1" ht="16.5" customHeight="1">
      <c r="B110" s="14"/>
      <c r="C110" s="262" t="s">
        <v>367</v>
      </c>
      <c r="D110" s="262" t="s">
        <v>383</v>
      </c>
      <c r="E110" s="263" t="s">
        <v>2300</v>
      </c>
      <c r="F110" s="264" t="s">
        <v>2301</v>
      </c>
      <c r="G110" s="265" t="s">
        <v>308</v>
      </c>
      <c r="H110" s="266">
        <v>1</v>
      </c>
      <c r="I110" s="24"/>
      <c r="J110" s="268">
        <f t="shared" si="0"/>
        <v>0</v>
      </c>
      <c r="K110" s="264" t="s">
        <v>303</v>
      </c>
      <c r="L110" s="269"/>
      <c r="M110" s="270" t="s">
        <v>3</v>
      </c>
      <c r="N110" s="271" t="s">
        <v>39</v>
      </c>
      <c r="P110" s="234">
        <f t="shared" si="1"/>
        <v>0</v>
      </c>
      <c r="Q110" s="234">
        <v>0</v>
      </c>
      <c r="R110" s="234">
        <f t="shared" si="2"/>
        <v>0</v>
      </c>
      <c r="S110" s="234">
        <v>0</v>
      </c>
      <c r="T110" s="235">
        <f t="shared" si="3"/>
        <v>0</v>
      </c>
      <c r="AR110" s="236" t="s">
        <v>314</v>
      </c>
      <c r="AT110" s="236" t="s">
        <v>383</v>
      </c>
      <c r="AU110" s="236" t="s">
        <v>75</v>
      </c>
      <c r="AY110" s="4" t="s">
        <v>268</v>
      </c>
      <c r="BE110" s="237">
        <f t="shared" si="4"/>
        <v>0</v>
      </c>
      <c r="BF110" s="237">
        <f t="shared" si="5"/>
        <v>0</v>
      </c>
      <c r="BG110" s="237">
        <f t="shared" si="6"/>
        <v>0</v>
      </c>
      <c r="BH110" s="237">
        <f t="shared" si="7"/>
        <v>0</v>
      </c>
      <c r="BI110" s="237">
        <f t="shared" si="8"/>
        <v>0</v>
      </c>
      <c r="BJ110" s="4" t="s">
        <v>75</v>
      </c>
      <c r="BK110" s="237">
        <f t="shared" si="9"/>
        <v>0</v>
      </c>
      <c r="BL110" s="4" t="s">
        <v>275</v>
      </c>
      <c r="BM110" s="236" t="s">
        <v>2302</v>
      </c>
    </row>
    <row r="111" spans="2:65" s="214" customFormat="1" ht="22.9" customHeight="1">
      <c r="B111" s="213"/>
      <c r="D111" s="215" t="s">
        <v>67</v>
      </c>
      <c r="E111" s="223" t="s">
        <v>8</v>
      </c>
      <c r="F111" s="223" t="s">
        <v>1172</v>
      </c>
      <c r="J111" s="224">
        <f>BK111</f>
        <v>0</v>
      </c>
      <c r="L111" s="213"/>
      <c r="M111" s="218"/>
      <c r="P111" s="219">
        <f>SUM(P112:P113)</f>
        <v>0</v>
      </c>
      <c r="R111" s="219">
        <f>SUM(R112:R113)</f>
        <v>0</v>
      </c>
      <c r="T111" s="220">
        <f>SUM(T112:T113)</f>
        <v>0</v>
      </c>
      <c r="AR111" s="215" t="s">
        <v>75</v>
      </c>
      <c r="AT111" s="221" t="s">
        <v>67</v>
      </c>
      <c r="AU111" s="221" t="s">
        <v>75</v>
      </c>
      <c r="AY111" s="215" t="s">
        <v>268</v>
      </c>
      <c r="BK111" s="222">
        <f>SUM(BK112:BK113)</f>
        <v>0</v>
      </c>
    </row>
    <row r="112" spans="2:65" s="1" customFormat="1" ht="49.15" customHeight="1">
      <c r="B112" s="14"/>
      <c r="C112" s="262" t="s">
        <v>292</v>
      </c>
      <c r="D112" s="262" t="s">
        <v>383</v>
      </c>
      <c r="E112" s="263" t="s">
        <v>2303</v>
      </c>
      <c r="F112" s="264" t="s">
        <v>2304</v>
      </c>
      <c r="G112" s="265" t="s">
        <v>195</v>
      </c>
      <c r="H112" s="266">
        <v>2</v>
      </c>
      <c r="I112" s="24"/>
      <c r="J112" s="268">
        <f>ROUND(I112*H112,2)</f>
        <v>0</v>
      </c>
      <c r="K112" s="264" t="s">
        <v>303</v>
      </c>
      <c r="L112" s="269"/>
      <c r="M112" s="270" t="s">
        <v>3</v>
      </c>
      <c r="N112" s="271" t="s">
        <v>39</v>
      </c>
      <c r="P112" s="234">
        <f>O112*H112</f>
        <v>0</v>
      </c>
      <c r="Q112" s="234">
        <v>0</v>
      </c>
      <c r="R112" s="234">
        <f>Q112*H112</f>
        <v>0</v>
      </c>
      <c r="S112" s="234">
        <v>0</v>
      </c>
      <c r="T112" s="235">
        <f>S112*H112</f>
        <v>0</v>
      </c>
      <c r="AR112" s="236" t="s">
        <v>314</v>
      </c>
      <c r="AT112" s="236" t="s">
        <v>383</v>
      </c>
      <c r="AU112" s="236" t="s">
        <v>77</v>
      </c>
      <c r="AY112" s="4" t="s">
        <v>268</v>
      </c>
      <c r="BE112" s="237">
        <f>IF(N112="základní",J112,0)</f>
        <v>0</v>
      </c>
      <c r="BF112" s="237">
        <f>IF(N112="snížená",J112,0)</f>
        <v>0</v>
      </c>
      <c r="BG112" s="237">
        <f>IF(N112="zákl. přenesená",J112,0)</f>
        <v>0</v>
      </c>
      <c r="BH112" s="237">
        <f>IF(N112="sníž. přenesená",J112,0)</f>
        <v>0</v>
      </c>
      <c r="BI112" s="237">
        <f>IF(N112="nulová",J112,0)</f>
        <v>0</v>
      </c>
      <c r="BJ112" s="4" t="s">
        <v>75</v>
      </c>
      <c r="BK112" s="237">
        <f>ROUND(I112*H112,2)</f>
        <v>0</v>
      </c>
      <c r="BL112" s="4" t="s">
        <v>275</v>
      </c>
      <c r="BM112" s="236" t="s">
        <v>2305</v>
      </c>
    </row>
    <row r="113" spans="2:65" s="1" customFormat="1" ht="16.5" customHeight="1">
      <c r="B113" s="14"/>
      <c r="C113" s="262" t="s">
        <v>382</v>
      </c>
      <c r="D113" s="262" t="s">
        <v>383</v>
      </c>
      <c r="E113" s="263" t="s">
        <v>2306</v>
      </c>
      <c r="F113" s="264" t="s">
        <v>2307</v>
      </c>
      <c r="G113" s="265" t="s">
        <v>195</v>
      </c>
      <c r="H113" s="266">
        <v>5</v>
      </c>
      <c r="I113" s="24"/>
      <c r="J113" s="268">
        <f>ROUND(I113*H113,2)</f>
        <v>0</v>
      </c>
      <c r="K113" s="264" t="s">
        <v>303</v>
      </c>
      <c r="L113" s="269"/>
      <c r="M113" s="270" t="s">
        <v>3</v>
      </c>
      <c r="N113" s="271" t="s">
        <v>39</v>
      </c>
      <c r="P113" s="234">
        <f>O113*H113</f>
        <v>0</v>
      </c>
      <c r="Q113" s="234">
        <v>0</v>
      </c>
      <c r="R113" s="234">
        <f>Q113*H113</f>
        <v>0</v>
      </c>
      <c r="S113" s="234">
        <v>0</v>
      </c>
      <c r="T113" s="235">
        <f>S113*H113</f>
        <v>0</v>
      </c>
      <c r="AR113" s="236" t="s">
        <v>314</v>
      </c>
      <c r="AT113" s="236" t="s">
        <v>383</v>
      </c>
      <c r="AU113" s="236" t="s">
        <v>77</v>
      </c>
      <c r="AY113" s="4" t="s">
        <v>268</v>
      </c>
      <c r="BE113" s="237">
        <f>IF(N113="základní",J113,0)</f>
        <v>0</v>
      </c>
      <c r="BF113" s="237">
        <f>IF(N113="snížená",J113,0)</f>
        <v>0</v>
      </c>
      <c r="BG113" s="237">
        <f>IF(N113="zákl. přenesená",J113,0)</f>
        <v>0</v>
      </c>
      <c r="BH113" s="237">
        <f>IF(N113="sníž. přenesená",J113,0)</f>
        <v>0</v>
      </c>
      <c r="BI113" s="237">
        <f>IF(N113="nulová",J113,0)</f>
        <v>0</v>
      </c>
      <c r="BJ113" s="4" t="s">
        <v>75</v>
      </c>
      <c r="BK113" s="237">
        <f>ROUND(I113*H113,2)</f>
        <v>0</v>
      </c>
      <c r="BL113" s="4" t="s">
        <v>275</v>
      </c>
      <c r="BM113" s="236" t="s">
        <v>2308</v>
      </c>
    </row>
    <row r="114" spans="2:65" s="214" customFormat="1" ht="22.9" customHeight="1">
      <c r="B114" s="213"/>
      <c r="D114" s="215" t="s">
        <v>67</v>
      </c>
      <c r="E114" s="223" t="s">
        <v>411</v>
      </c>
      <c r="F114" s="223" t="s">
        <v>1188</v>
      </c>
      <c r="J114" s="224">
        <f>BK114</f>
        <v>0</v>
      </c>
      <c r="L114" s="213"/>
      <c r="M114" s="218"/>
      <c r="P114" s="219">
        <f>SUM(P115:P117)</f>
        <v>0</v>
      </c>
      <c r="R114" s="219">
        <f>SUM(R115:R117)</f>
        <v>0</v>
      </c>
      <c r="T114" s="220">
        <f>SUM(T115:T117)</f>
        <v>0</v>
      </c>
      <c r="AR114" s="215" t="s">
        <v>75</v>
      </c>
      <c r="AT114" s="221" t="s">
        <v>67</v>
      </c>
      <c r="AU114" s="221" t="s">
        <v>75</v>
      </c>
      <c r="AY114" s="215" t="s">
        <v>268</v>
      </c>
      <c r="BK114" s="222">
        <f>SUM(BK115:BK117)</f>
        <v>0</v>
      </c>
    </row>
    <row r="115" spans="2:65" s="1" customFormat="1" ht="33" customHeight="1">
      <c r="B115" s="14"/>
      <c r="C115" s="262" t="s">
        <v>388</v>
      </c>
      <c r="D115" s="262" t="s">
        <v>383</v>
      </c>
      <c r="E115" s="263" t="s">
        <v>2309</v>
      </c>
      <c r="F115" s="264" t="s">
        <v>1177</v>
      </c>
      <c r="G115" s="265" t="s">
        <v>195</v>
      </c>
      <c r="H115" s="266">
        <v>2</v>
      </c>
      <c r="I115" s="24"/>
      <c r="J115" s="268">
        <f>ROUND(I115*H115,2)</f>
        <v>0</v>
      </c>
      <c r="K115" s="264" t="s">
        <v>303</v>
      </c>
      <c r="L115" s="269"/>
      <c r="M115" s="270" t="s">
        <v>3</v>
      </c>
      <c r="N115" s="271" t="s">
        <v>39</v>
      </c>
      <c r="P115" s="234">
        <f>O115*H115</f>
        <v>0</v>
      </c>
      <c r="Q115" s="234">
        <v>0</v>
      </c>
      <c r="R115" s="234">
        <f>Q115*H115</f>
        <v>0</v>
      </c>
      <c r="S115" s="234">
        <v>0</v>
      </c>
      <c r="T115" s="235">
        <f>S115*H115</f>
        <v>0</v>
      </c>
      <c r="AR115" s="236" t="s">
        <v>314</v>
      </c>
      <c r="AT115" s="236" t="s">
        <v>383</v>
      </c>
      <c r="AU115" s="236" t="s">
        <v>77</v>
      </c>
      <c r="AY115" s="4" t="s">
        <v>268</v>
      </c>
      <c r="BE115" s="237">
        <f>IF(N115="základní",J115,0)</f>
        <v>0</v>
      </c>
      <c r="BF115" s="237">
        <f>IF(N115="snížená",J115,0)</f>
        <v>0</v>
      </c>
      <c r="BG115" s="237">
        <f>IF(N115="zákl. přenesená",J115,0)</f>
        <v>0</v>
      </c>
      <c r="BH115" s="237">
        <f>IF(N115="sníž. přenesená",J115,0)</f>
        <v>0</v>
      </c>
      <c r="BI115" s="237">
        <f>IF(N115="nulová",J115,0)</f>
        <v>0</v>
      </c>
      <c r="BJ115" s="4" t="s">
        <v>75</v>
      </c>
      <c r="BK115" s="237">
        <f>ROUND(I115*H115,2)</f>
        <v>0</v>
      </c>
      <c r="BL115" s="4" t="s">
        <v>275</v>
      </c>
      <c r="BM115" s="236" t="s">
        <v>2310</v>
      </c>
    </row>
    <row r="116" spans="2:65" s="1" customFormat="1" ht="33" customHeight="1">
      <c r="B116" s="14"/>
      <c r="C116" s="262" t="s">
        <v>393</v>
      </c>
      <c r="D116" s="262" t="s">
        <v>383</v>
      </c>
      <c r="E116" s="263" t="s">
        <v>2311</v>
      </c>
      <c r="F116" s="264" t="s">
        <v>1180</v>
      </c>
      <c r="G116" s="265" t="s">
        <v>195</v>
      </c>
      <c r="H116" s="266">
        <v>3</v>
      </c>
      <c r="I116" s="24"/>
      <c r="J116" s="268">
        <f>ROUND(I116*H116,2)</f>
        <v>0</v>
      </c>
      <c r="K116" s="264" t="s">
        <v>303</v>
      </c>
      <c r="L116" s="269"/>
      <c r="M116" s="270" t="s">
        <v>3</v>
      </c>
      <c r="N116" s="271" t="s">
        <v>39</v>
      </c>
      <c r="P116" s="234">
        <f>O116*H116</f>
        <v>0</v>
      </c>
      <c r="Q116" s="234">
        <v>0</v>
      </c>
      <c r="R116" s="234">
        <f>Q116*H116</f>
        <v>0</v>
      </c>
      <c r="S116" s="234">
        <v>0</v>
      </c>
      <c r="T116" s="235">
        <f>S116*H116</f>
        <v>0</v>
      </c>
      <c r="AR116" s="236" t="s">
        <v>314</v>
      </c>
      <c r="AT116" s="236" t="s">
        <v>383</v>
      </c>
      <c r="AU116" s="236" t="s">
        <v>77</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275</v>
      </c>
      <c r="BM116" s="236" t="s">
        <v>2312</v>
      </c>
    </row>
    <row r="117" spans="2:65" s="1" customFormat="1" ht="33" customHeight="1">
      <c r="B117" s="14"/>
      <c r="C117" s="262" t="s">
        <v>399</v>
      </c>
      <c r="D117" s="262" t="s">
        <v>383</v>
      </c>
      <c r="E117" s="263" t="s">
        <v>2017</v>
      </c>
      <c r="F117" s="264" t="s">
        <v>1183</v>
      </c>
      <c r="G117" s="265" t="s">
        <v>195</v>
      </c>
      <c r="H117" s="266">
        <v>4</v>
      </c>
      <c r="I117" s="24"/>
      <c r="J117" s="268">
        <f>ROUND(I117*H117,2)</f>
        <v>0</v>
      </c>
      <c r="K117" s="264" t="s">
        <v>303</v>
      </c>
      <c r="L117" s="269"/>
      <c r="M117" s="270" t="s">
        <v>3</v>
      </c>
      <c r="N117" s="271" t="s">
        <v>39</v>
      </c>
      <c r="P117" s="234">
        <f>O117*H117</f>
        <v>0</v>
      </c>
      <c r="Q117" s="234">
        <v>0</v>
      </c>
      <c r="R117" s="234">
        <f>Q117*H117</f>
        <v>0</v>
      </c>
      <c r="S117" s="234">
        <v>0</v>
      </c>
      <c r="T117" s="235">
        <f>S117*H117</f>
        <v>0</v>
      </c>
      <c r="AR117" s="236" t="s">
        <v>314</v>
      </c>
      <c r="AT117" s="236" t="s">
        <v>383</v>
      </c>
      <c r="AU117" s="236" t="s">
        <v>77</v>
      </c>
      <c r="AY117" s="4" t="s">
        <v>268</v>
      </c>
      <c r="BE117" s="237">
        <f>IF(N117="základní",J117,0)</f>
        <v>0</v>
      </c>
      <c r="BF117" s="237">
        <f>IF(N117="snížená",J117,0)</f>
        <v>0</v>
      </c>
      <c r="BG117" s="237">
        <f>IF(N117="zákl. přenesená",J117,0)</f>
        <v>0</v>
      </c>
      <c r="BH117" s="237">
        <f>IF(N117="sníž. přenesená",J117,0)</f>
        <v>0</v>
      </c>
      <c r="BI117" s="237">
        <f>IF(N117="nulová",J117,0)</f>
        <v>0</v>
      </c>
      <c r="BJ117" s="4" t="s">
        <v>75</v>
      </c>
      <c r="BK117" s="237">
        <f>ROUND(I117*H117,2)</f>
        <v>0</v>
      </c>
      <c r="BL117" s="4" t="s">
        <v>275</v>
      </c>
      <c r="BM117" s="236" t="s">
        <v>2313</v>
      </c>
    </row>
    <row r="118" spans="2:65" s="214" customFormat="1" ht="22.9" customHeight="1">
      <c r="B118" s="213"/>
      <c r="D118" s="215" t="s">
        <v>67</v>
      </c>
      <c r="E118" s="223" t="s">
        <v>418</v>
      </c>
      <c r="F118" s="223" t="s">
        <v>1197</v>
      </c>
      <c r="J118" s="224">
        <f>BK118</f>
        <v>0</v>
      </c>
      <c r="L118" s="213"/>
      <c r="M118" s="218"/>
      <c r="P118" s="219">
        <f>SUM(P119:P122)</f>
        <v>0</v>
      </c>
      <c r="R118" s="219">
        <f>SUM(R119:R122)</f>
        <v>0</v>
      </c>
      <c r="T118" s="220">
        <f>SUM(T119:T122)</f>
        <v>0</v>
      </c>
      <c r="AR118" s="215" t="s">
        <v>75</v>
      </c>
      <c r="AT118" s="221" t="s">
        <v>67</v>
      </c>
      <c r="AU118" s="221" t="s">
        <v>75</v>
      </c>
      <c r="AY118" s="215" t="s">
        <v>268</v>
      </c>
      <c r="BK118" s="222">
        <f>SUM(BK119:BK122)</f>
        <v>0</v>
      </c>
    </row>
    <row r="119" spans="2:65" s="1" customFormat="1" ht="21.75" customHeight="1">
      <c r="B119" s="14"/>
      <c r="C119" s="262" t="s">
        <v>8</v>
      </c>
      <c r="D119" s="262" t="s">
        <v>383</v>
      </c>
      <c r="E119" s="263" t="s">
        <v>1198</v>
      </c>
      <c r="F119" s="264" t="s">
        <v>1199</v>
      </c>
      <c r="G119" s="265" t="s">
        <v>184</v>
      </c>
      <c r="H119" s="266">
        <v>2</v>
      </c>
      <c r="I119" s="24"/>
      <c r="J119" s="268">
        <f>ROUND(I119*H119,2)</f>
        <v>0</v>
      </c>
      <c r="K119" s="264" t="s">
        <v>303</v>
      </c>
      <c r="L119" s="269"/>
      <c r="M119" s="270" t="s">
        <v>3</v>
      </c>
      <c r="N119" s="271" t="s">
        <v>39</v>
      </c>
      <c r="P119" s="234">
        <f>O119*H119</f>
        <v>0</v>
      </c>
      <c r="Q119" s="234">
        <v>0</v>
      </c>
      <c r="R119" s="234">
        <f>Q119*H119</f>
        <v>0</v>
      </c>
      <c r="S119" s="234">
        <v>0</v>
      </c>
      <c r="T119" s="235">
        <f>S119*H119</f>
        <v>0</v>
      </c>
      <c r="AR119" s="236" t="s">
        <v>314</v>
      </c>
      <c r="AT119" s="236" t="s">
        <v>383</v>
      </c>
      <c r="AU119" s="236" t="s">
        <v>77</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275</v>
      </c>
      <c r="BM119" s="236" t="s">
        <v>2314</v>
      </c>
    </row>
    <row r="120" spans="2:65" s="1" customFormat="1" ht="16.5" customHeight="1">
      <c r="B120" s="14"/>
      <c r="C120" s="262" t="s">
        <v>411</v>
      </c>
      <c r="D120" s="262" t="s">
        <v>383</v>
      </c>
      <c r="E120" s="263" t="s">
        <v>2025</v>
      </c>
      <c r="F120" s="264" t="s">
        <v>1202</v>
      </c>
      <c r="G120" s="265" t="s">
        <v>184</v>
      </c>
      <c r="H120" s="266">
        <v>1</v>
      </c>
      <c r="I120" s="24"/>
      <c r="J120" s="268">
        <f>ROUND(I120*H120,2)</f>
        <v>0</v>
      </c>
      <c r="K120" s="264" t="s">
        <v>303</v>
      </c>
      <c r="L120" s="269"/>
      <c r="M120" s="270" t="s">
        <v>3</v>
      </c>
      <c r="N120" s="271" t="s">
        <v>39</v>
      </c>
      <c r="P120" s="234">
        <f>O120*H120</f>
        <v>0</v>
      </c>
      <c r="Q120" s="234">
        <v>0</v>
      </c>
      <c r="R120" s="234">
        <f>Q120*H120</f>
        <v>0</v>
      </c>
      <c r="S120" s="234">
        <v>0</v>
      </c>
      <c r="T120" s="235">
        <f>S120*H120</f>
        <v>0</v>
      </c>
      <c r="AR120" s="236" t="s">
        <v>314</v>
      </c>
      <c r="AT120" s="236" t="s">
        <v>383</v>
      </c>
      <c r="AU120" s="236" t="s">
        <v>77</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275</v>
      </c>
      <c r="BM120" s="236" t="s">
        <v>2315</v>
      </c>
    </row>
    <row r="121" spans="2:65" s="1" customFormat="1" ht="16.5" customHeight="1">
      <c r="B121" s="14"/>
      <c r="C121" s="262" t="s">
        <v>418</v>
      </c>
      <c r="D121" s="262" t="s">
        <v>383</v>
      </c>
      <c r="E121" s="263" t="s">
        <v>1204</v>
      </c>
      <c r="F121" s="264" t="s">
        <v>1205</v>
      </c>
      <c r="G121" s="265" t="s">
        <v>184</v>
      </c>
      <c r="H121" s="266">
        <v>2</v>
      </c>
      <c r="I121" s="24"/>
      <c r="J121" s="268">
        <f>ROUND(I121*H121,2)</f>
        <v>0</v>
      </c>
      <c r="K121" s="264" t="s">
        <v>303</v>
      </c>
      <c r="L121" s="269"/>
      <c r="M121" s="270" t="s">
        <v>3</v>
      </c>
      <c r="N121" s="271" t="s">
        <v>39</v>
      </c>
      <c r="P121" s="234">
        <f>O121*H121</f>
        <v>0</v>
      </c>
      <c r="Q121" s="234">
        <v>0</v>
      </c>
      <c r="R121" s="234">
        <f>Q121*H121</f>
        <v>0</v>
      </c>
      <c r="S121" s="234">
        <v>0</v>
      </c>
      <c r="T121" s="235">
        <f>S121*H121</f>
        <v>0</v>
      </c>
      <c r="AR121" s="236" t="s">
        <v>314</v>
      </c>
      <c r="AT121" s="236" t="s">
        <v>383</v>
      </c>
      <c r="AU121" s="236" t="s">
        <v>77</v>
      </c>
      <c r="AY121" s="4" t="s">
        <v>268</v>
      </c>
      <c r="BE121" s="237">
        <f>IF(N121="základní",J121,0)</f>
        <v>0</v>
      </c>
      <c r="BF121" s="237">
        <f>IF(N121="snížená",J121,0)</f>
        <v>0</v>
      </c>
      <c r="BG121" s="237">
        <f>IF(N121="zákl. přenesená",J121,0)</f>
        <v>0</v>
      </c>
      <c r="BH121" s="237">
        <f>IF(N121="sníž. přenesená",J121,0)</f>
        <v>0</v>
      </c>
      <c r="BI121" s="237">
        <f>IF(N121="nulová",J121,0)</f>
        <v>0</v>
      </c>
      <c r="BJ121" s="4" t="s">
        <v>75</v>
      </c>
      <c r="BK121" s="237">
        <f>ROUND(I121*H121,2)</f>
        <v>0</v>
      </c>
      <c r="BL121" s="4" t="s">
        <v>275</v>
      </c>
      <c r="BM121" s="236" t="s">
        <v>2316</v>
      </c>
    </row>
    <row r="122" spans="2:65" s="1" customFormat="1" ht="16.5" customHeight="1">
      <c r="B122" s="14"/>
      <c r="C122" s="262" t="s">
        <v>423</v>
      </c>
      <c r="D122" s="262" t="s">
        <v>383</v>
      </c>
      <c r="E122" s="263" t="s">
        <v>2317</v>
      </c>
      <c r="F122" s="264" t="s">
        <v>2029</v>
      </c>
      <c r="G122" s="265" t="s">
        <v>184</v>
      </c>
      <c r="H122" s="266">
        <v>5</v>
      </c>
      <c r="I122" s="24"/>
      <c r="J122" s="268">
        <f>ROUND(I122*H122,2)</f>
        <v>0</v>
      </c>
      <c r="K122" s="264" t="s">
        <v>303</v>
      </c>
      <c r="L122" s="269"/>
      <c r="M122" s="270" t="s">
        <v>3</v>
      </c>
      <c r="N122" s="271" t="s">
        <v>39</v>
      </c>
      <c r="P122" s="234">
        <f>O122*H122</f>
        <v>0</v>
      </c>
      <c r="Q122" s="234">
        <v>0</v>
      </c>
      <c r="R122" s="234">
        <f>Q122*H122</f>
        <v>0</v>
      </c>
      <c r="S122" s="234">
        <v>0</v>
      </c>
      <c r="T122" s="235">
        <f>S122*H122</f>
        <v>0</v>
      </c>
      <c r="AR122" s="236" t="s">
        <v>314</v>
      </c>
      <c r="AT122" s="236" t="s">
        <v>383</v>
      </c>
      <c r="AU122" s="236" t="s">
        <v>77</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275</v>
      </c>
      <c r="BM122" s="236" t="s">
        <v>2318</v>
      </c>
    </row>
    <row r="123" spans="2:65" s="214" customFormat="1" ht="22.9" customHeight="1">
      <c r="B123" s="213"/>
      <c r="D123" s="215" t="s">
        <v>67</v>
      </c>
      <c r="E123" s="223" t="s">
        <v>423</v>
      </c>
      <c r="F123" s="223" t="s">
        <v>1207</v>
      </c>
      <c r="J123" s="224">
        <f>BK123</f>
        <v>0</v>
      </c>
      <c r="L123" s="213"/>
      <c r="M123" s="218"/>
      <c r="P123" s="219">
        <f>SUM(P124:P128)</f>
        <v>0</v>
      </c>
      <c r="R123" s="219">
        <f>SUM(R124:R128)</f>
        <v>0</v>
      </c>
      <c r="T123" s="220">
        <f>SUM(T124:T128)</f>
        <v>0</v>
      </c>
      <c r="AR123" s="215" t="s">
        <v>75</v>
      </c>
      <c r="AT123" s="221" t="s">
        <v>67</v>
      </c>
      <c r="AU123" s="221" t="s">
        <v>75</v>
      </c>
      <c r="AY123" s="215" t="s">
        <v>268</v>
      </c>
      <c r="BK123" s="222">
        <f>SUM(BK124:BK128)</f>
        <v>0</v>
      </c>
    </row>
    <row r="124" spans="2:65" s="1" customFormat="1" ht="24.2" customHeight="1">
      <c r="B124" s="14"/>
      <c r="C124" s="262" t="s">
        <v>429</v>
      </c>
      <c r="D124" s="262" t="s">
        <v>383</v>
      </c>
      <c r="E124" s="263" t="s">
        <v>2031</v>
      </c>
      <c r="F124" s="264" t="s">
        <v>1209</v>
      </c>
      <c r="G124" s="265" t="s">
        <v>1094</v>
      </c>
      <c r="H124" s="266">
        <v>1</v>
      </c>
      <c r="I124" s="24"/>
      <c r="J124" s="268">
        <f>ROUND(I124*H124,2)</f>
        <v>0</v>
      </c>
      <c r="K124" s="264" t="s">
        <v>303</v>
      </c>
      <c r="L124" s="269"/>
      <c r="M124" s="270" t="s">
        <v>3</v>
      </c>
      <c r="N124" s="271" t="s">
        <v>39</v>
      </c>
      <c r="P124" s="234">
        <f>O124*H124</f>
        <v>0</v>
      </c>
      <c r="Q124" s="234">
        <v>0</v>
      </c>
      <c r="R124" s="234">
        <f>Q124*H124</f>
        <v>0</v>
      </c>
      <c r="S124" s="234">
        <v>0</v>
      </c>
      <c r="T124" s="235">
        <f>S124*H124</f>
        <v>0</v>
      </c>
      <c r="AR124" s="236" t="s">
        <v>314</v>
      </c>
      <c r="AT124" s="236" t="s">
        <v>383</v>
      </c>
      <c r="AU124" s="236" t="s">
        <v>77</v>
      </c>
      <c r="AY124" s="4" t="s">
        <v>268</v>
      </c>
      <c r="BE124" s="237">
        <f>IF(N124="základní",J124,0)</f>
        <v>0</v>
      </c>
      <c r="BF124" s="237">
        <f>IF(N124="snížená",J124,0)</f>
        <v>0</v>
      </c>
      <c r="BG124" s="237">
        <f>IF(N124="zákl. přenesená",J124,0)</f>
        <v>0</v>
      </c>
      <c r="BH124" s="237">
        <f>IF(N124="sníž. přenesená",J124,0)</f>
        <v>0</v>
      </c>
      <c r="BI124" s="237">
        <f>IF(N124="nulová",J124,0)</f>
        <v>0</v>
      </c>
      <c r="BJ124" s="4" t="s">
        <v>75</v>
      </c>
      <c r="BK124" s="237">
        <f>ROUND(I124*H124,2)</f>
        <v>0</v>
      </c>
      <c r="BL124" s="4" t="s">
        <v>275</v>
      </c>
      <c r="BM124" s="236" t="s">
        <v>2319</v>
      </c>
    </row>
    <row r="125" spans="2:65" s="1" customFormat="1" ht="37.9" customHeight="1">
      <c r="B125" s="14"/>
      <c r="C125" s="225" t="s">
        <v>434</v>
      </c>
      <c r="D125" s="225" t="s">
        <v>271</v>
      </c>
      <c r="E125" s="226" t="s">
        <v>2033</v>
      </c>
      <c r="F125" s="227" t="s">
        <v>1212</v>
      </c>
      <c r="G125" s="228" t="s">
        <v>1094</v>
      </c>
      <c r="H125" s="229">
        <v>1</v>
      </c>
      <c r="I125" s="22"/>
      <c r="J125" s="231">
        <f>ROUND(I125*H125,2)</f>
        <v>0</v>
      </c>
      <c r="K125" s="227" t="s">
        <v>303</v>
      </c>
      <c r="L125" s="14"/>
      <c r="M125" s="232" t="s">
        <v>3</v>
      </c>
      <c r="N125" s="233" t="s">
        <v>39</v>
      </c>
      <c r="P125" s="234">
        <f>O125*H125</f>
        <v>0</v>
      </c>
      <c r="Q125" s="234">
        <v>0</v>
      </c>
      <c r="R125" s="234">
        <f>Q125*H125</f>
        <v>0</v>
      </c>
      <c r="S125" s="234">
        <v>0</v>
      </c>
      <c r="T125" s="235">
        <f>S125*H125</f>
        <v>0</v>
      </c>
      <c r="AR125" s="236" t="s">
        <v>275</v>
      </c>
      <c r="AT125" s="236" t="s">
        <v>271</v>
      </c>
      <c r="AU125" s="236" t="s">
        <v>77</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275</v>
      </c>
      <c r="BM125" s="236" t="s">
        <v>2320</v>
      </c>
    </row>
    <row r="126" spans="2:65" s="1" customFormat="1" ht="16.5" customHeight="1">
      <c r="B126" s="14"/>
      <c r="C126" s="225" t="s">
        <v>441</v>
      </c>
      <c r="D126" s="225" t="s">
        <v>271</v>
      </c>
      <c r="E126" s="226" t="s">
        <v>1214</v>
      </c>
      <c r="F126" s="227" t="s">
        <v>1215</v>
      </c>
      <c r="G126" s="228" t="s">
        <v>1094</v>
      </c>
      <c r="H126" s="229">
        <v>1</v>
      </c>
      <c r="I126" s="22"/>
      <c r="J126" s="231">
        <f>ROUND(I126*H126,2)</f>
        <v>0</v>
      </c>
      <c r="K126" s="227" t="s">
        <v>303</v>
      </c>
      <c r="L126" s="14"/>
      <c r="M126" s="232" t="s">
        <v>3</v>
      </c>
      <c r="N126" s="233" t="s">
        <v>39</v>
      </c>
      <c r="P126" s="234">
        <f>O126*H126</f>
        <v>0</v>
      </c>
      <c r="Q126" s="234">
        <v>0</v>
      </c>
      <c r="R126" s="234">
        <f>Q126*H126</f>
        <v>0</v>
      </c>
      <c r="S126" s="234">
        <v>0</v>
      </c>
      <c r="T126" s="235">
        <f>S126*H126</f>
        <v>0</v>
      </c>
      <c r="AR126" s="236" t="s">
        <v>275</v>
      </c>
      <c r="AT126" s="236" t="s">
        <v>271</v>
      </c>
      <c r="AU126" s="236" t="s">
        <v>77</v>
      </c>
      <c r="AY126" s="4" t="s">
        <v>268</v>
      </c>
      <c r="BE126" s="237">
        <f>IF(N126="základní",J126,0)</f>
        <v>0</v>
      </c>
      <c r="BF126" s="237">
        <f>IF(N126="snížená",J126,0)</f>
        <v>0</v>
      </c>
      <c r="BG126" s="237">
        <f>IF(N126="zákl. přenesená",J126,0)</f>
        <v>0</v>
      </c>
      <c r="BH126" s="237">
        <f>IF(N126="sníž. přenesená",J126,0)</f>
        <v>0</v>
      </c>
      <c r="BI126" s="237">
        <f>IF(N126="nulová",J126,0)</f>
        <v>0</v>
      </c>
      <c r="BJ126" s="4" t="s">
        <v>75</v>
      </c>
      <c r="BK126" s="237">
        <f>ROUND(I126*H126,2)</f>
        <v>0</v>
      </c>
      <c r="BL126" s="4" t="s">
        <v>275</v>
      </c>
      <c r="BM126" s="236" t="s">
        <v>2321</v>
      </c>
    </row>
    <row r="127" spans="2:65" s="1" customFormat="1" ht="16.5" customHeight="1">
      <c r="B127" s="14"/>
      <c r="C127" s="225" t="s">
        <v>447</v>
      </c>
      <c r="D127" s="225" t="s">
        <v>271</v>
      </c>
      <c r="E127" s="226" t="s">
        <v>1217</v>
      </c>
      <c r="F127" s="227" t="s">
        <v>1758</v>
      </c>
      <c r="G127" s="228" t="s">
        <v>1094</v>
      </c>
      <c r="H127" s="229">
        <v>1</v>
      </c>
      <c r="I127" s="22"/>
      <c r="J127" s="231">
        <f>ROUND(I127*H127,2)</f>
        <v>0</v>
      </c>
      <c r="K127" s="227" t="s">
        <v>303</v>
      </c>
      <c r="L127" s="14"/>
      <c r="M127" s="232" t="s">
        <v>3</v>
      </c>
      <c r="N127" s="233" t="s">
        <v>39</v>
      </c>
      <c r="P127" s="234">
        <f>O127*H127</f>
        <v>0</v>
      </c>
      <c r="Q127" s="234">
        <v>0</v>
      </c>
      <c r="R127" s="234">
        <f>Q127*H127</f>
        <v>0</v>
      </c>
      <c r="S127" s="234">
        <v>0</v>
      </c>
      <c r="T127" s="235">
        <f>S127*H127</f>
        <v>0</v>
      </c>
      <c r="AR127" s="236" t="s">
        <v>275</v>
      </c>
      <c r="AT127" s="236" t="s">
        <v>271</v>
      </c>
      <c r="AU127" s="236" t="s">
        <v>77</v>
      </c>
      <c r="AY127" s="4" t="s">
        <v>268</v>
      </c>
      <c r="BE127" s="237">
        <f>IF(N127="základní",J127,0)</f>
        <v>0</v>
      </c>
      <c r="BF127" s="237">
        <f>IF(N127="snížená",J127,0)</f>
        <v>0</v>
      </c>
      <c r="BG127" s="237">
        <f>IF(N127="zákl. přenesená",J127,0)</f>
        <v>0</v>
      </c>
      <c r="BH127" s="237">
        <f>IF(N127="sníž. přenesená",J127,0)</f>
        <v>0</v>
      </c>
      <c r="BI127" s="237">
        <f>IF(N127="nulová",J127,0)</f>
        <v>0</v>
      </c>
      <c r="BJ127" s="4" t="s">
        <v>75</v>
      </c>
      <c r="BK127" s="237">
        <f>ROUND(I127*H127,2)</f>
        <v>0</v>
      </c>
      <c r="BL127" s="4" t="s">
        <v>275</v>
      </c>
      <c r="BM127" s="236" t="s">
        <v>2322</v>
      </c>
    </row>
    <row r="128" spans="2:65" s="1" customFormat="1" ht="16.5" customHeight="1">
      <c r="B128" s="14"/>
      <c r="C128" s="225" t="s">
        <v>454</v>
      </c>
      <c r="D128" s="225" t="s">
        <v>271</v>
      </c>
      <c r="E128" s="226" t="s">
        <v>1220</v>
      </c>
      <c r="F128" s="227" t="s">
        <v>1221</v>
      </c>
      <c r="G128" s="228" t="s">
        <v>1094</v>
      </c>
      <c r="H128" s="229">
        <v>1</v>
      </c>
      <c r="I128" s="22"/>
      <c r="J128" s="231">
        <f>ROUND(I128*H128,2)</f>
        <v>0</v>
      </c>
      <c r="K128" s="227" t="s">
        <v>303</v>
      </c>
      <c r="L128" s="14"/>
      <c r="M128" s="232" t="s">
        <v>3</v>
      </c>
      <c r="N128" s="233" t="s">
        <v>39</v>
      </c>
      <c r="P128" s="234">
        <f>O128*H128</f>
        <v>0</v>
      </c>
      <c r="Q128" s="234">
        <v>0</v>
      </c>
      <c r="R128" s="234">
        <f>Q128*H128</f>
        <v>0</v>
      </c>
      <c r="S128" s="234">
        <v>0</v>
      </c>
      <c r="T128" s="235">
        <f>S128*H128</f>
        <v>0</v>
      </c>
      <c r="AR128" s="236" t="s">
        <v>275</v>
      </c>
      <c r="AT128" s="236" t="s">
        <v>271</v>
      </c>
      <c r="AU128" s="236" t="s">
        <v>77</v>
      </c>
      <c r="AY128" s="4" t="s">
        <v>268</v>
      </c>
      <c r="BE128" s="237">
        <f>IF(N128="základní",J128,0)</f>
        <v>0</v>
      </c>
      <c r="BF128" s="237">
        <f>IF(N128="snížená",J128,0)</f>
        <v>0</v>
      </c>
      <c r="BG128" s="237">
        <f>IF(N128="zákl. přenesená",J128,0)</f>
        <v>0</v>
      </c>
      <c r="BH128" s="237">
        <f>IF(N128="sníž. přenesená",J128,0)</f>
        <v>0</v>
      </c>
      <c r="BI128" s="237">
        <f>IF(N128="nulová",J128,0)</f>
        <v>0</v>
      </c>
      <c r="BJ128" s="4" t="s">
        <v>75</v>
      </c>
      <c r="BK128" s="237">
        <f>ROUND(I128*H128,2)</f>
        <v>0</v>
      </c>
      <c r="BL128" s="4" t="s">
        <v>275</v>
      </c>
      <c r="BM128" s="236" t="s">
        <v>2323</v>
      </c>
    </row>
    <row r="129" spans="2:65" s="214" customFormat="1" ht="25.9" customHeight="1">
      <c r="B129" s="213"/>
      <c r="D129" s="215" t="s">
        <v>67</v>
      </c>
      <c r="E129" s="216" t="s">
        <v>75</v>
      </c>
      <c r="F129" s="216" t="s">
        <v>2324</v>
      </c>
      <c r="J129" s="217">
        <f>BK129</f>
        <v>0</v>
      </c>
      <c r="L129" s="213"/>
      <c r="M129" s="218"/>
      <c r="P129" s="219">
        <f>P130+SUM(P131:P142)+P149+P153</f>
        <v>0</v>
      </c>
      <c r="R129" s="219">
        <f>R130+SUM(R131:R142)+R149+R153</f>
        <v>0</v>
      </c>
      <c r="T129" s="220">
        <f>T130+SUM(T131:T142)+T149+T153</f>
        <v>0</v>
      </c>
      <c r="AR129" s="215" t="s">
        <v>275</v>
      </c>
      <c r="AT129" s="221" t="s">
        <v>67</v>
      </c>
      <c r="AU129" s="221" t="s">
        <v>68</v>
      </c>
      <c r="AY129" s="215" t="s">
        <v>268</v>
      </c>
      <c r="BK129" s="222">
        <f>BK130+SUM(BK131:BK142)+BK149+BK153</f>
        <v>0</v>
      </c>
    </row>
    <row r="130" spans="2:65" s="1" customFormat="1" ht="24.2" customHeight="1">
      <c r="B130" s="14"/>
      <c r="C130" s="262" t="s">
        <v>459</v>
      </c>
      <c r="D130" s="262" t="s">
        <v>383</v>
      </c>
      <c r="E130" s="263" t="s">
        <v>2325</v>
      </c>
      <c r="F130" s="264" t="s">
        <v>1123</v>
      </c>
      <c r="G130" s="265" t="s">
        <v>308</v>
      </c>
      <c r="H130" s="266">
        <v>1</v>
      </c>
      <c r="I130" s="24"/>
      <c r="J130" s="268">
        <f t="shared" ref="J130:J141" si="10">ROUND(I130*H130,2)</f>
        <v>0</v>
      </c>
      <c r="K130" s="264" t="s">
        <v>303</v>
      </c>
      <c r="L130" s="269"/>
      <c r="M130" s="270" t="s">
        <v>3</v>
      </c>
      <c r="N130" s="271" t="s">
        <v>39</v>
      </c>
      <c r="P130" s="234">
        <f t="shared" ref="P130:P141" si="11">O130*H130</f>
        <v>0</v>
      </c>
      <c r="Q130" s="234">
        <v>0</v>
      </c>
      <c r="R130" s="234">
        <f t="shared" ref="R130:R141" si="12">Q130*H130</f>
        <v>0</v>
      </c>
      <c r="S130" s="234">
        <v>0</v>
      </c>
      <c r="T130" s="235">
        <f t="shared" ref="T130:T141" si="13">S130*H130</f>
        <v>0</v>
      </c>
      <c r="AR130" s="236" t="s">
        <v>314</v>
      </c>
      <c r="AT130" s="236" t="s">
        <v>383</v>
      </c>
      <c r="AU130" s="236" t="s">
        <v>75</v>
      </c>
      <c r="AY130" s="4" t="s">
        <v>268</v>
      </c>
      <c r="BE130" s="237">
        <f t="shared" ref="BE130:BE141" si="14">IF(N130="základní",J130,0)</f>
        <v>0</v>
      </c>
      <c r="BF130" s="237">
        <f t="shared" ref="BF130:BF141" si="15">IF(N130="snížená",J130,0)</f>
        <v>0</v>
      </c>
      <c r="BG130" s="237">
        <f t="shared" ref="BG130:BG141" si="16">IF(N130="zákl. přenesená",J130,0)</f>
        <v>0</v>
      </c>
      <c r="BH130" s="237">
        <f t="shared" ref="BH130:BH141" si="17">IF(N130="sníž. přenesená",J130,0)</f>
        <v>0</v>
      </c>
      <c r="BI130" s="237">
        <f t="shared" ref="BI130:BI141" si="18">IF(N130="nulová",J130,0)</f>
        <v>0</v>
      </c>
      <c r="BJ130" s="4" t="s">
        <v>75</v>
      </c>
      <c r="BK130" s="237">
        <f t="shared" ref="BK130:BK141" si="19">ROUND(I130*H130,2)</f>
        <v>0</v>
      </c>
      <c r="BL130" s="4" t="s">
        <v>275</v>
      </c>
      <c r="BM130" s="236" t="s">
        <v>2326</v>
      </c>
    </row>
    <row r="131" spans="2:65" s="1" customFormat="1" ht="21.75" customHeight="1">
      <c r="B131" s="14"/>
      <c r="C131" s="262" t="s">
        <v>464</v>
      </c>
      <c r="D131" s="262" t="s">
        <v>383</v>
      </c>
      <c r="E131" s="263" t="s">
        <v>2327</v>
      </c>
      <c r="F131" s="264" t="s">
        <v>1117</v>
      </c>
      <c r="G131" s="265" t="s">
        <v>308</v>
      </c>
      <c r="H131" s="266">
        <v>1</v>
      </c>
      <c r="I131" s="24"/>
      <c r="J131" s="268">
        <f t="shared" si="10"/>
        <v>0</v>
      </c>
      <c r="K131" s="264" t="s">
        <v>303</v>
      </c>
      <c r="L131" s="269"/>
      <c r="M131" s="270" t="s">
        <v>3</v>
      </c>
      <c r="N131" s="271" t="s">
        <v>39</v>
      </c>
      <c r="P131" s="234">
        <f t="shared" si="11"/>
        <v>0</v>
      </c>
      <c r="Q131" s="234">
        <v>0</v>
      </c>
      <c r="R131" s="234">
        <f t="shared" si="12"/>
        <v>0</v>
      </c>
      <c r="S131" s="234">
        <v>0</v>
      </c>
      <c r="T131" s="235">
        <f t="shared" si="13"/>
        <v>0</v>
      </c>
      <c r="AR131" s="236" t="s">
        <v>314</v>
      </c>
      <c r="AT131" s="236" t="s">
        <v>383</v>
      </c>
      <c r="AU131" s="236" t="s">
        <v>75</v>
      </c>
      <c r="AY131" s="4" t="s">
        <v>268</v>
      </c>
      <c r="BE131" s="237">
        <f t="shared" si="14"/>
        <v>0</v>
      </c>
      <c r="BF131" s="237">
        <f t="shared" si="15"/>
        <v>0</v>
      </c>
      <c r="BG131" s="237">
        <f t="shared" si="16"/>
        <v>0</v>
      </c>
      <c r="BH131" s="237">
        <f t="shared" si="17"/>
        <v>0</v>
      </c>
      <c r="BI131" s="237">
        <f t="shared" si="18"/>
        <v>0</v>
      </c>
      <c r="BJ131" s="4" t="s">
        <v>75</v>
      </c>
      <c r="BK131" s="237">
        <f t="shared" si="19"/>
        <v>0</v>
      </c>
      <c r="BL131" s="4" t="s">
        <v>275</v>
      </c>
      <c r="BM131" s="236" t="s">
        <v>2328</v>
      </c>
    </row>
    <row r="132" spans="2:65" s="1" customFormat="1" ht="16.5" customHeight="1">
      <c r="B132" s="14"/>
      <c r="C132" s="262" t="s">
        <v>470</v>
      </c>
      <c r="D132" s="262" t="s">
        <v>383</v>
      </c>
      <c r="E132" s="263" t="s">
        <v>1119</v>
      </c>
      <c r="F132" s="264" t="s">
        <v>1120</v>
      </c>
      <c r="G132" s="265" t="s">
        <v>308</v>
      </c>
      <c r="H132" s="266">
        <v>1</v>
      </c>
      <c r="I132" s="24"/>
      <c r="J132" s="268">
        <f t="shared" si="10"/>
        <v>0</v>
      </c>
      <c r="K132" s="264" t="s">
        <v>303</v>
      </c>
      <c r="L132" s="269"/>
      <c r="M132" s="270" t="s">
        <v>3</v>
      </c>
      <c r="N132" s="271" t="s">
        <v>39</v>
      </c>
      <c r="P132" s="234">
        <f t="shared" si="11"/>
        <v>0</v>
      </c>
      <c r="Q132" s="234">
        <v>0</v>
      </c>
      <c r="R132" s="234">
        <f t="shared" si="12"/>
        <v>0</v>
      </c>
      <c r="S132" s="234">
        <v>0</v>
      </c>
      <c r="T132" s="235">
        <f t="shared" si="13"/>
        <v>0</v>
      </c>
      <c r="AR132" s="236" t="s">
        <v>314</v>
      </c>
      <c r="AT132" s="236" t="s">
        <v>383</v>
      </c>
      <c r="AU132" s="236" t="s">
        <v>75</v>
      </c>
      <c r="AY132" s="4" t="s">
        <v>268</v>
      </c>
      <c r="BE132" s="237">
        <f t="shared" si="14"/>
        <v>0</v>
      </c>
      <c r="BF132" s="237">
        <f t="shared" si="15"/>
        <v>0</v>
      </c>
      <c r="BG132" s="237">
        <f t="shared" si="16"/>
        <v>0</v>
      </c>
      <c r="BH132" s="237">
        <f t="shared" si="17"/>
        <v>0</v>
      </c>
      <c r="BI132" s="237">
        <f t="shared" si="18"/>
        <v>0</v>
      </c>
      <c r="BJ132" s="4" t="s">
        <v>75</v>
      </c>
      <c r="BK132" s="237">
        <f t="shared" si="19"/>
        <v>0</v>
      </c>
      <c r="BL132" s="4" t="s">
        <v>275</v>
      </c>
      <c r="BM132" s="236" t="s">
        <v>2329</v>
      </c>
    </row>
    <row r="133" spans="2:65" s="1" customFormat="1" ht="24.2" customHeight="1">
      <c r="B133" s="14"/>
      <c r="C133" s="262" t="s">
        <v>475</v>
      </c>
      <c r="D133" s="262" t="s">
        <v>383</v>
      </c>
      <c r="E133" s="263" t="s">
        <v>2330</v>
      </c>
      <c r="F133" s="264" t="s">
        <v>1123</v>
      </c>
      <c r="G133" s="265" t="s">
        <v>308</v>
      </c>
      <c r="H133" s="266">
        <v>1</v>
      </c>
      <c r="I133" s="24"/>
      <c r="J133" s="268">
        <f t="shared" si="10"/>
        <v>0</v>
      </c>
      <c r="K133" s="264" t="s">
        <v>303</v>
      </c>
      <c r="L133" s="269"/>
      <c r="M133" s="270" t="s">
        <v>3</v>
      </c>
      <c r="N133" s="271" t="s">
        <v>39</v>
      </c>
      <c r="P133" s="234">
        <f t="shared" si="11"/>
        <v>0</v>
      </c>
      <c r="Q133" s="234">
        <v>0</v>
      </c>
      <c r="R133" s="234">
        <f t="shared" si="12"/>
        <v>0</v>
      </c>
      <c r="S133" s="234">
        <v>0</v>
      </c>
      <c r="T133" s="235">
        <f t="shared" si="13"/>
        <v>0</v>
      </c>
      <c r="AR133" s="236" t="s">
        <v>314</v>
      </c>
      <c r="AT133" s="236" t="s">
        <v>383</v>
      </c>
      <c r="AU133" s="236" t="s">
        <v>75</v>
      </c>
      <c r="AY133" s="4" t="s">
        <v>268</v>
      </c>
      <c r="BE133" s="237">
        <f t="shared" si="14"/>
        <v>0</v>
      </c>
      <c r="BF133" s="237">
        <f t="shared" si="15"/>
        <v>0</v>
      </c>
      <c r="BG133" s="237">
        <f t="shared" si="16"/>
        <v>0</v>
      </c>
      <c r="BH133" s="237">
        <f t="shared" si="17"/>
        <v>0</v>
      </c>
      <c r="BI133" s="237">
        <f t="shared" si="18"/>
        <v>0</v>
      </c>
      <c r="BJ133" s="4" t="s">
        <v>75</v>
      </c>
      <c r="BK133" s="237">
        <f t="shared" si="19"/>
        <v>0</v>
      </c>
      <c r="BL133" s="4" t="s">
        <v>275</v>
      </c>
      <c r="BM133" s="236" t="s">
        <v>2331</v>
      </c>
    </row>
    <row r="134" spans="2:65" s="1" customFormat="1" ht="16.5" customHeight="1">
      <c r="B134" s="14"/>
      <c r="C134" s="262" t="s">
        <v>480</v>
      </c>
      <c r="D134" s="262" t="s">
        <v>383</v>
      </c>
      <c r="E134" s="263" t="s">
        <v>2332</v>
      </c>
      <c r="F134" s="264" t="s">
        <v>1143</v>
      </c>
      <c r="G134" s="265" t="s">
        <v>308</v>
      </c>
      <c r="H134" s="266">
        <v>2</v>
      </c>
      <c r="I134" s="24"/>
      <c r="J134" s="268">
        <f t="shared" si="10"/>
        <v>0</v>
      </c>
      <c r="K134" s="264" t="s">
        <v>303</v>
      </c>
      <c r="L134" s="269"/>
      <c r="M134" s="270" t="s">
        <v>3</v>
      </c>
      <c r="N134" s="271" t="s">
        <v>39</v>
      </c>
      <c r="P134" s="234">
        <f t="shared" si="11"/>
        <v>0</v>
      </c>
      <c r="Q134" s="234">
        <v>0</v>
      </c>
      <c r="R134" s="234">
        <f t="shared" si="12"/>
        <v>0</v>
      </c>
      <c r="S134" s="234">
        <v>0</v>
      </c>
      <c r="T134" s="235">
        <f t="shared" si="13"/>
        <v>0</v>
      </c>
      <c r="AR134" s="236" t="s">
        <v>314</v>
      </c>
      <c r="AT134" s="236" t="s">
        <v>383</v>
      </c>
      <c r="AU134" s="236" t="s">
        <v>75</v>
      </c>
      <c r="AY134" s="4" t="s">
        <v>268</v>
      </c>
      <c r="BE134" s="237">
        <f t="shared" si="14"/>
        <v>0</v>
      </c>
      <c r="BF134" s="237">
        <f t="shared" si="15"/>
        <v>0</v>
      </c>
      <c r="BG134" s="237">
        <f t="shared" si="16"/>
        <v>0</v>
      </c>
      <c r="BH134" s="237">
        <f t="shared" si="17"/>
        <v>0</v>
      </c>
      <c r="BI134" s="237">
        <f t="shared" si="18"/>
        <v>0</v>
      </c>
      <c r="BJ134" s="4" t="s">
        <v>75</v>
      </c>
      <c r="BK134" s="237">
        <f t="shared" si="19"/>
        <v>0</v>
      </c>
      <c r="BL134" s="4" t="s">
        <v>275</v>
      </c>
      <c r="BM134" s="236" t="s">
        <v>2333</v>
      </c>
    </row>
    <row r="135" spans="2:65" s="1" customFormat="1" ht="16.5" customHeight="1">
      <c r="B135" s="14"/>
      <c r="C135" s="262" t="s">
        <v>486</v>
      </c>
      <c r="D135" s="262" t="s">
        <v>383</v>
      </c>
      <c r="E135" s="263" t="s">
        <v>2334</v>
      </c>
      <c r="F135" s="264" t="s">
        <v>1149</v>
      </c>
      <c r="G135" s="265" t="s">
        <v>308</v>
      </c>
      <c r="H135" s="266">
        <v>2</v>
      </c>
      <c r="I135" s="24"/>
      <c r="J135" s="268">
        <f t="shared" si="10"/>
        <v>0</v>
      </c>
      <c r="K135" s="264" t="s">
        <v>303</v>
      </c>
      <c r="L135" s="269"/>
      <c r="M135" s="270" t="s">
        <v>3</v>
      </c>
      <c r="N135" s="271" t="s">
        <v>39</v>
      </c>
      <c r="P135" s="234">
        <f t="shared" si="11"/>
        <v>0</v>
      </c>
      <c r="Q135" s="234">
        <v>0</v>
      </c>
      <c r="R135" s="234">
        <f t="shared" si="12"/>
        <v>0</v>
      </c>
      <c r="S135" s="234">
        <v>0</v>
      </c>
      <c r="T135" s="235">
        <f t="shared" si="13"/>
        <v>0</v>
      </c>
      <c r="AR135" s="236" t="s">
        <v>314</v>
      </c>
      <c r="AT135" s="236" t="s">
        <v>383</v>
      </c>
      <c r="AU135" s="236" t="s">
        <v>75</v>
      </c>
      <c r="AY135" s="4" t="s">
        <v>268</v>
      </c>
      <c r="BE135" s="237">
        <f t="shared" si="14"/>
        <v>0</v>
      </c>
      <c r="BF135" s="237">
        <f t="shared" si="15"/>
        <v>0</v>
      </c>
      <c r="BG135" s="237">
        <f t="shared" si="16"/>
        <v>0</v>
      </c>
      <c r="BH135" s="237">
        <f t="shared" si="17"/>
        <v>0</v>
      </c>
      <c r="BI135" s="237">
        <f t="shared" si="18"/>
        <v>0</v>
      </c>
      <c r="BJ135" s="4" t="s">
        <v>75</v>
      </c>
      <c r="BK135" s="237">
        <f t="shared" si="19"/>
        <v>0</v>
      </c>
      <c r="BL135" s="4" t="s">
        <v>275</v>
      </c>
      <c r="BM135" s="236" t="s">
        <v>2335</v>
      </c>
    </row>
    <row r="136" spans="2:65" s="1" customFormat="1" ht="24.2" customHeight="1">
      <c r="B136" s="14"/>
      <c r="C136" s="262" t="s">
        <v>495</v>
      </c>
      <c r="D136" s="262" t="s">
        <v>383</v>
      </c>
      <c r="E136" s="263" t="s">
        <v>2336</v>
      </c>
      <c r="F136" s="264" t="s">
        <v>2337</v>
      </c>
      <c r="G136" s="265" t="s">
        <v>308</v>
      </c>
      <c r="H136" s="266">
        <v>1</v>
      </c>
      <c r="I136" s="24"/>
      <c r="J136" s="268">
        <f t="shared" si="10"/>
        <v>0</v>
      </c>
      <c r="K136" s="264" t="s">
        <v>303</v>
      </c>
      <c r="L136" s="269"/>
      <c r="M136" s="270" t="s">
        <v>3</v>
      </c>
      <c r="N136" s="271" t="s">
        <v>39</v>
      </c>
      <c r="P136" s="234">
        <f t="shared" si="11"/>
        <v>0</v>
      </c>
      <c r="Q136" s="234">
        <v>0</v>
      </c>
      <c r="R136" s="234">
        <f t="shared" si="12"/>
        <v>0</v>
      </c>
      <c r="S136" s="234">
        <v>0</v>
      </c>
      <c r="T136" s="235">
        <f t="shared" si="13"/>
        <v>0</v>
      </c>
      <c r="AR136" s="236" t="s">
        <v>314</v>
      </c>
      <c r="AT136" s="236" t="s">
        <v>383</v>
      </c>
      <c r="AU136" s="236" t="s">
        <v>75</v>
      </c>
      <c r="AY136" s="4" t="s">
        <v>268</v>
      </c>
      <c r="BE136" s="237">
        <f t="shared" si="14"/>
        <v>0</v>
      </c>
      <c r="BF136" s="237">
        <f t="shared" si="15"/>
        <v>0</v>
      </c>
      <c r="BG136" s="237">
        <f t="shared" si="16"/>
        <v>0</v>
      </c>
      <c r="BH136" s="237">
        <f t="shared" si="17"/>
        <v>0</v>
      </c>
      <c r="BI136" s="237">
        <f t="shared" si="18"/>
        <v>0</v>
      </c>
      <c r="BJ136" s="4" t="s">
        <v>75</v>
      </c>
      <c r="BK136" s="237">
        <f t="shared" si="19"/>
        <v>0</v>
      </c>
      <c r="BL136" s="4" t="s">
        <v>275</v>
      </c>
      <c r="BM136" s="236" t="s">
        <v>2338</v>
      </c>
    </row>
    <row r="137" spans="2:65" s="1" customFormat="1" ht="33" customHeight="1">
      <c r="B137" s="14"/>
      <c r="C137" s="262" t="s">
        <v>502</v>
      </c>
      <c r="D137" s="262" t="s">
        <v>383</v>
      </c>
      <c r="E137" s="263" t="s">
        <v>2339</v>
      </c>
      <c r="F137" s="264" t="s">
        <v>1155</v>
      </c>
      <c r="G137" s="265" t="s">
        <v>308</v>
      </c>
      <c r="H137" s="266">
        <v>3</v>
      </c>
      <c r="I137" s="24"/>
      <c r="J137" s="268">
        <f t="shared" si="10"/>
        <v>0</v>
      </c>
      <c r="K137" s="264" t="s">
        <v>303</v>
      </c>
      <c r="L137" s="269"/>
      <c r="M137" s="270" t="s">
        <v>3</v>
      </c>
      <c r="N137" s="271" t="s">
        <v>39</v>
      </c>
      <c r="P137" s="234">
        <f t="shared" si="11"/>
        <v>0</v>
      </c>
      <c r="Q137" s="234">
        <v>0</v>
      </c>
      <c r="R137" s="234">
        <f t="shared" si="12"/>
        <v>0</v>
      </c>
      <c r="S137" s="234">
        <v>0</v>
      </c>
      <c r="T137" s="235">
        <f t="shared" si="13"/>
        <v>0</v>
      </c>
      <c r="AR137" s="236" t="s">
        <v>314</v>
      </c>
      <c r="AT137" s="236" t="s">
        <v>383</v>
      </c>
      <c r="AU137" s="236" t="s">
        <v>75</v>
      </c>
      <c r="AY137" s="4" t="s">
        <v>268</v>
      </c>
      <c r="BE137" s="237">
        <f t="shared" si="14"/>
        <v>0</v>
      </c>
      <c r="BF137" s="237">
        <f t="shared" si="15"/>
        <v>0</v>
      </c>
      <c r="BG137" s="237">
        <f t="shared" si="16"/>
        <v>0</v>
      </c>
      <c r="BH137" s="237">
        <f t="shared" si="17"/>
        <v>0</v>
      </c>
      <c r="BI137" s="237">
        <f t="shared" si="18"/>
        <v>0</v>
      </c>
      <c r="BJ137" s="4" t="s">
        <v>75</v>
      </c>
      <c r="BK137" s="237">
        <f t="shared" si="19"/>
        <v>0</v>
      </c>
      <c r="BL137" s="4" t="s">
        <v>275</v>
      </c>
      <c r="BM137" s="236" t="s">
        <v>2340</v>
      </c>
    </row>
    <row r="138" spans="2:65" s="1" customFormat="1" ht="16.5" customHeight="1">
      <c r="B138" s="14"/>
      <c r="C138" s="262" t="s">
        <v>511</v>
      </c>
      <c r="D138" s="262" t="s">
        <v>383</v>
      </c>
      <c r="E138" s="263" t="s">
        <v>2341</v>
      </c>
      <c r="F138" s="264" t="s">
        <v>1158</v>
      </c>
      <c r="G138" s="265" t="s">
        <v>308</v>
      </c>
      <c r="H138" s="266">
        <v>7</v>
      </c>
      <c r="I138" s="24"/>
      <c r="J138" s="268">
        <f t="shared" si="10"/>
        <v>0</v>
      </c>
      <c r="K138" s="264" t="s">
        <v>303</v>
      </c>
      <c r="L138" s="269"/>
      <c r="M138" s="270" t="s">
        <v>3</v>
      </c>
      <c r="N138" s="271" t="s">
        <v>39</v>
      </c>
      <c r="P138" s="234">
        <f t="shared" si="11"/>
        <v>0</v>
      </c>
      <c r="Q138" s="234">
        <v>0</v>
      </c>
      <c r="R138" s="234">
        <f t="shared" si="12"/>
        <v>0</v>
      </c>
      <c r="S138" s="234">
        <v>0</v>
      </c>
      <c r="T138" s="235">
        <f t="shared" si="13"/>
        <v>0</v>
      </c>
      <c r="AR138" s="236" t="s">
        <v>314</v>
      </c>
      <c r="AT138" s="236" t="s">
        <v>383</v>
      </c>
      <c r="AU138" s="236" t="s">
        <v>75</v>
      </c>
      <c r="AY138" s="4" t="s">
        <v>268</v>
      </c>
      <c r="BE138" s="237">
        <f t="shared" si="14"/>
        <v>0</v>
      </c>
      <c r="BF138" s="237">
        <f t="shared" si="15"/>
        <v>0</v>
      </c>
      <c r="BG138" s="237">
        <f t="shared" si="16"/>
        <v>0</v>
      </c>
      <c r="BH138" s="237">
        <f t="shared" si="17"/>
        <v>0</v>
      </c>
      <c r="BI138" s="237">
        <f t="shared" si="18"/>
        <v>0</v>
      </c>
      <c r="BJ138" s="4" t="s">
        <v>75</v>
      </c>
      <c r="BK138" s="237">
        <f t="shared" si="19"/>
        <v>0</v>
      </c>
      <c r="BL138" s="4" t="s">
        <v>275</v>
      </c>
      <c r="BM138" s="236" t="s">
        <v>2342</v>
      </c>
    </row>
    <row r="139" spans="2:65" s="1" customFormat="1" ht="16.5" customHeight="1">
      <c r="B139" s="14"/>
      <c r="C139" s="262" t="s">
        <v>516</v>
      </c>
      <c r="D139" s="262" t="s">
        <v>383</v>
      </c>
      <c r="E139" s="263" t="s">
        <v>2343</v>
      </c>
      <c r="F139" s="264" t="s">
        <v>1161</v>
      </c>
      <c r="G139" s="265" t="s">
        <v>308</v>
      </c>
      <c r="H139" s="266">
        <v>6</v>
      </c>
      <c r="I139" s="24"/>
      <c r="J139" s="268">
        <f t="shared" si="10"/>
        <v>0</v>
      </c>
      <c r="K139" s="264" t="s">
        <v>303</v>
      </c>
      <c r="L139" s="269"/>
      <c r="M139" s="270" t="s">
        <v>3</v>
      </c>
      <c r="N139" s="271" t="s">
        <v>39</v>
      </c>
      <c r="P139" s="234">
        <f t="shared" si="11"/>
        <v>0</v>
      </c>
      <c r="Q139" s="234">
        <v>0</v>
      </c>
      <c r="R139" s="234">
        <f t="shared" si="12"/>
        <v>0</v>
      </c>
      <c r="S139" s="234">
        <v>0</v>
      </c>
      <c r="T139" s="235">
        <f t="shared" si="13"/>
        <v>0</v>
      </c>
      <c r="AR139" s="236" t="s">
        <v>314</v>
      </c>
      <c r="AT139" s="236" t="s">
        <v>383</v>
      </c>
      <c r="AU139" s="236" t="s">
        <v>75</v>
      </c>
      <c r="AY139" s="4" t="s">
        <v>268</v>
      </c>
      <c r="BE139" s="237">
        <f t="shared" si="14"/>
        <v>0</v>
      </c>
      <c r="BF139" s="237">
        <f t="shared" si="15"/>
        <v>0</v>
      </c>
      <c r="BG139" s="237">
        <f t="shared" si="16"/>
        <v>0</v>
      </c>
      <c r="BH139" s="237">
        <f t="shared" si="17"/>
        <v>0</v>
      </c>
      <c r="BI139" s="237">
        <f t="shared" si="18"/>
        <v>0</v>
      </c>
      <c r="BJ139" s="4" t="s">
        <v>75</v>
      </c>
      <c r="BK139" s="237">
        <f t="shared" si="19"/>
        <v>0</v>
      </c>
      <c r="BL139" s="4" t="s">
        <v>275</v>
      </c>
      <c r="BM139" s="236" t="s">
        <v>2344</v>
      </c>
    </row>
    <row r="140" spans="2:65" s="1" customFormat="1" ht="24.2" customHeight="1">
      <c r="B140" s="14"/>
      <c r="C140" s="262" t="s">
        <v>521</v>
      </c>
      <c r="D140" s="262" t="s">
        <v>383</v>
      </c>
      <c r="E140" s="263" t="s">
        <v>2345</v>
      </c>
      <c r="F140" s="264" t="s">
        <v>1167</v>
      </c>
      <c r="G140" s="265" t="s">
        <v>308</v>
      </c>
      <c r="H140" s="266">
        <v>2</v>
      </c>
      <c r="I140" s="24"/>
      <c r="J140" s="268">
        <f t="shared" si="10"/>
        <v>0</v>
      </c>
      <c r="K140" s="264" t="s">
        <v>303</v>
      </c>
      <c r="L140" s="269"/>
      <c r="M140" s="270" t="s">
        <v>3</v>
      </c>
      <c r="N140" s="271" t="s">
        <v>39</v>
      </c>
      <c r="P140" s="234">
        <f t="shared" si="11"/>
        <v>0</v>
      </c>
      <c r="Q140" s="234">
        <v>0</v>
      </c>
      <c r="R140" s="234">
        <f t="shared" si="12"/>
        <v>0</v>
      </c>
      <c r="S140" s="234">
        <v>0</v>
      </c>
      <c r="T140" s="235">
        <f t="shared" si="13"/>
        <v>0</v>
      </c>
      <c r="AR140" s="236" t="s">
        <v>314</v>
      </c>
      <c r="AT140" s="236" t="s">
        <v>383</v>
      </c>
      <c r="AU140" s="236" t="s">
        <v>75</v>
      </c>
      <c r="AY140" s="4" t="s">
        <v>268</v>
      </c>
      <c r="BE140" s="237">
        <f t="shared" si="14"/>
        <v>0</v>
      </c>
      <c r="BF140" s="237">
        <f t="shared" si="15"/>
        <v>0</v>
      </c>
      <c r="BG140" s="237">
        <f t="shared" si="16"/>
        <v>0</v>
      </c>
      <c r="BH140" s="237">
        <f t="shared" si="17"/>
        <v>0</v>
      </c>
      <c r="BI140" s="237">
        <f t="shared" si="18"/>
        <v>0</v>
      </c>
      <c r="BJ140" s="4" t="s">
        <v>75</v>
      </c>
      <c r="BK140" s="237">
        <f t="shared" si="19"/>
        <v>0</v>
      </c>
      <c r="BL140" s="4" t="s">
        <v>275</v>
      </c>
      <c r="BM140" s="236" t="s">
        <v>2346</v>
      </c>
    </row>
    <row r="141" spans="2:65" s="1" customFormat="1" ht="16.5" customHeight="1">
      <c r="B141" s="14"/>
      <c r="C141" s="262" t="s">
        <v>525</v>
      </c>
      <c r="D141" s="262" t="s">
        <v>383</v>
      </c>
      <c r="E141" s="263" t="s">
        <v>2347</v>
      </c>
      <c r="F141" s="264" t="s">
        <v>2348</v>
      </c>
      <c r="G141" s="265" t="s">
        <v>308</v>
      </c>
      <c r="H141" s="266">
        <v>1</v>
      </c>
      <c r="I141" s="24"/>
      <c r="J141" s="268">
        <f t="shared" si="10"/>
        <v>0</v>
      </c>
      <c r="K141" s="264" t="s">
        <v>303</v>
      </c>
      <c r="L141" s="269"/>
      <c r="M141" s="270" t="s">
        <v>3</v>
      </c>
      <c r="N141" s="271" t="s">
        <v>39</v>
      </c>
      <c r="P141" s="234">
        <f t="shared" si="11"/>
        <v>0</v>
      </c>
      <c r="Q141" s="234">
        <v>0</v>
      </c>
      <c r="R141" s="234">
        <f t="shared" si="12"/>
        <v>0</v>
      </c>
      <c r="S141" s="234">
        <v>0</v>
      </c>
      <c r="T141" s="235">
        <f t="shared" si="13"/>
        <v>0</v>
      </c>
      <c r="AR141" s="236" t="s">
        <v>314</v>
      </c>
      <c r="AT141" s="236" t="s">
        <v>383</v>
      </c>
      <c r="AU141" s="236" t="s">
        <v>75</v>
      </c>
      <c r="AY141" s="4" t="s">
        <v>268</v>
      </c>
      <c r="BE141" s="237">
        <f t="shared" si="14"/>
        <v>0</v>
      </c>
      <c r="BF141" s="237">
        <f t="shared" si="15"/>
        <v>0</v>
      </c>
      <c r="BG141" s="237">
        <f t="shared" si="16"/>
        <v>0</v>
      </c>
      <c r="BH141" s="237">
        <f t="shared" si="17"/>
        <v>0</v>
      </c>
      <c r="BI141" s="237">
        <f t="shared" si="18"/>
        <v>0</v>
      </c>
      <c r="BJ141" s="4" t="s">
        <v>75</v>
      </c>
      <c r="BK141" s="237">
        <f t="shared" si="19"/>
        <v>0</v>
      </c>
      <c r="BL141" s="4" t="s">
        <v>275</v>
      </c>
      <c r="BM141" s="236" t="s">
        <v>2349</v>
      </c>
    </row>
    <row r="142" spans="2:65" s="214" customFormat="1" ht="22.9" customHeight="1">
      <c r="B142" s="213"/>
      <c r="D142" s="215" t="s">
        <v>67</v>
      </c>
      <c r="E142" s="223" t="s">
        <v>334</v>
      </c>
      <c r="F142" s="223" t="s">
        <v>2350</v>
      </c>
      <c r="J142" s="224">
        <f>BK142</f>
        <v>0</v>
      </c>
      <c r="L142" s="213"/>
      <c r="M142" s="218"/>
      <c r="P142" s="219">
        <f>SUM(P143:P148)</f>
        <v>0</v>
      </c>
      <c r="R142" s="219">
        <f>SUM(R143:R148)</f>
        <v>0</v>
      </c>
      <c r="T142" s="220">
        <f>SUM(T143:T148)</f>
        <v>0</v>
      </c>
      <c r="AR142" s="215" t="s">
        <v>75</v>
      </c>
      <c r="AT142" s="221" t="s">
        <v>67</v>
      </c>
      <c r="AU142" s="221" t="s">
        <v>75</v>
      </c>
      <c r="AY142" s="215" t="s">
        <v>268</v>
      </c>
      <c r="BK142" s="222">
        <f>SUM(BK143:BK148)</f>
        <v>0</v>
      </c>
    </row>
    <row r="143" spans="2:65" s="1" customFormat="1" ht="33" customHeight="1">
      <c r="B143" s="14"/>
      <c r="C143" s="262" t="s">
        <v>530</v>
      </c>
      <c r="D143" s="262" t="s">
        <v>383</v>
      </c>
      <c r="E143" s="263" t="s">
        <v>2351</v>
      </c>
      <c r="F143" s="264" t="s">
        <v>1180</v>
      </c>
      <c r="G143" s="265" t="s">
        <v>195</v>
      </c>
      <c r="H143" s="266">
        <v>4</v>
      </c>
      <c r="I143" s="24"/>
      <c r="J143" s="268">
        <f t="shared" ref="J143:J148" si="20">ROUND(I143*H143,2)</f>
        <v>0</v>
      </c>
      <c r="K143" s="264" t="s">
        <v>303</v>
      </c>
      <c r="L143" s="269"/>
      <c r="M143" s="270" t="s">
        <v>3</v>
      </c>
      <c r="N143" s="271" t="s">
        <v>39</v>
      </c>
      <c r="P143" s="234">
        <f t="shared" ref="P143:P148" si="21">O143*H143</f>
        <v>0</v>
      </c>
      <c r="Q143" s="234">
        <v>0</v>
      </c>
      <c r="R143" s="234">
        <f t="shared" ref="R143:R148" si="22">Q143*H143</f>
        <v>0</v>
      </c>
      <c r="S143" s="234">
        <v>0</v>
      </c>
      <c r="T143" s="235">
        <f t="shared" ref="T143:T148" si="23">S143*H143</f>
        <v>0</v>
      </c>
      <c r="AR143" s="236" t="s">
        <v>314</v>
      </c>
      <c r="AT143" s="236" t="s">
        <v>383</v>
      </c>
      <c r="AU143" s="236" t="s">
        <v>77</v>
      </c>
      <c r="AY143" s="4" t="s">
        <v>268</v>
      </c>
      <c r="BE143" s="237">
        <f t="shared" ref="BE143:BE148" si="24">IF(N143="základní",J143,0)</f>
        <v>0</v>
      </c>
      <c r="BF143" s="237">
        <f t="shared" ref="BF143:BF148" si="25">IF(N143="snížená",J143,0)</f>
        <v>0</v>
      </c>
      <c r="BG143" s="237">
        <f t="shared" ref="BG143:BG148" si="26">IF(N143="zákl. přenesená",J143,0)</f>
        <v>0</v>
      </c>
      <c r="BH143" s="237">
        <f t="shared" ref="BH143:BH148" si="27">IF(N143="sníž. přenesená",J143,0)</f>
        <v>0</v>
      </c>
      <c r="BI143" s="237">
        <f t="shared" ref="BI143:BI148" si="28">IF(N143="nulová",J143,0)</f>
        <v>0</v>
      </c>
      <c r="BJ143" s="4" t="s">
        <v>75</v>
      </c>
      <c r="BK143" s="237">
        <f t="shared" ref="BK143:BK148" si="29">ROUND(I143*H143,2)</f>
        <v>0</v>
      </c>
      <c r="BL143" s="4" t="s">
        <v>275</v>
      </c>
      <c r="BM143" s="236" t="s">
        <v>2352</v>
      </c>
    </row>
    <row r="144" spans="2:65" s="1" customFormat="1" ht="33" customHeight="1">
      <c r="B144" s="14"/>
      <c r="C144" s="262" t="s">
        <v>534</v>
      </c>
      <c r="D144" s="262" t="s">
        <v>383</v>
      </c>
      <c r="E144" s="263" t="s">
        <v>1194</v>
      </c>
      <c r="F144" s="264" t="s">
        <v>1195</v>
      </c>
      <c r="G144" s="265" t="s">
        <v>195</v>
      </c>
      <c r="H144" s="266">
        <v>2</v>
      </c>
      <c r="I144" s="24"/>
      <c r="J144" s="268">
        <f t="shared" si="20"/>
        <v>0</v>
      </c>
      <c r="K144" s="264" t="s">
        <v>303</v>
      </c>
      <c r="L144" s="269"/>
      <c r="M144" s="270" t="s">
        <v>3</v>
      </c>
      <c r="N144" s="271" t="s">
        <v>39</v>
      </c>
      <c r="P144" s="234">
        <f t="shared" si="21"/>
        <v>0</v>
      </c>
      <c r="Q144" s="234">
        <v>0</v>
      </c>
      <c r="R144" s="234">
        <f t="shared" si="22"/>
        <v>0</v>
      </c>
      <c r="S144" s="234">
        <v>0</v>
      </c>
      <c r="T144" s="235">
        <f t="shared" si="23"/>
        <v>0</v>
      </c>
      <c r="AR144" s="236" t="s">
        <v>314</v>
      </c>
      <c r="AT144" s="236" t="s">
        <v>383</v>
      </c>
      <c r="AU144" s="236" t="s">
        <v>77</v>
      </c>
      <c r="AY144" s="4" t="s">
        <v>268</v>
      </c>
      <c r="BE144" s="237">
        <f t="shared" si="24"/>
        <v>0</v>
      </c>
      <c r="BF144" s="237">
        <f t="shared" si="25"/>
        <v>0</v>
      </c>
      <c r="BG144" s="237">
        <f t="shared" si="26"/>
        <v>0</v>
      </c>
      <c r="BH144" s="237">
        <f t="shared" si="27"/>
        <v>0</v>
      </c>
      <c r="BI144" s="237">
        <f t="shared" si="28"/>
        <v>0</v>
      </c>
      <c r="BJ144" s="4" t="s">
        <v>75</v>
      </c>
      <c r="BK144" s="237">
        <f t="shared" si="29"/>
        <v>0</v>
      </c>
      <c r="BL144" s="4" t="s">
        <v>275</v>
      </c>
      <c r="BM144" s="236" t="s">
        <v>2353</v>
      </c>
    </row>
    <row r="145" spans="2:65" s="1" customFormat="1" ht="33" customHeight="1">
      <c r="B145" s="14"/>
      <c r="C145" s="262" t="s">
        <v>539</v>
      </c>
      <c r="D145" s="262" t="s">
        <v>383</v>
      </c>
      <c r="E145" s="263" t="s">
        <v>2354</v>
      </c>
      <c r="F145" s="264" t="s">
        <v>2355</v>
      </c>
      <c r="G145" s="265" t="s">
        <v>195</v>
      </c>
      <c r="H145" s="266">
        <v>9</v>
      </c>
      <c r="I145" s="24"/>
      <c r="J145" s="268">
        <f t="shared" si="20"/>
        <v>0</v>
      </c>
      <c r="K145" s="264" t="s">
        <v>303</v>
      </c>
      <c r="L145" s="269"/>
      <c r="M145" s="270" t="s">
        <v>3</v>
      </c>
      <c r="N145" s="271" t="s">
        <v>39</v>
      </c>
      <c r="P145" s="234">
        <f t="shared" si="21"/>
        <v>0</v>
      </c>
      <c r="Q145" s="234">
        <v>0</v>
      </c>
      <c r="R145" s="234">
        <f t="shared" si="22"/>
        <v>0</v>
      </c>
      <c r="S145" s="234">
        <v>0</v>
      </c>
      <c r="T145" s="235">
        <f t="shared" si="23"/>
        <v>0</v>
      </c>
      <c r="AR145" s="236" t="s">
        <v>314</v>
      </c>
      <c r="AT145" s="236" t="s">
        <v>383</v>
      </c>
      <c r="AU145" s="236" t="s">
        <v>77</v>
      </c>
      <c r="AY145" s="4" t="s">
        <v>268</v>
      </c>
      <c r="BE145" s="237">
        <f t="shared" si="24"/>
        <v>0</v>
      </c>
      <c r="BF145" s="237">
        <f t="shared" si="25"/>
        <v>0</v>
      </c>
      <c r="BG145" s="237">
        <f t="shared" si="26"/>
        <v>0</v>
      </c>
      <c r="BH145" s="237">
        <f t="shared" si="27"/>
        <v>0</v>
      </c>
      <c r="BI145" s="237">
        <f t="shared" si="28"/>
        <v>0</v>
      </c>
      <c r="BJ145" s="4" t="s">
        <v>75</v>
      </c>
      <c r="BK145" s="237">
        <f t="shared" si="29"/>
        <v>0</v>
      </c>
      <c r="BL145" s="4" t="s">
        <v>275</v>
      </c>
      <c r="BM145" s="236" t="s">
        <v>2356</v>
      </c>
    </row>
    <row r="146" spans="2:65" s="1" customFormat="1" ht="33" customHeight="1">
      <c r="B146" s="14"/>
      <c r="C146" s="262" t="s">
        <v>543</v>
      </c>
      <c r="D146" s="262" t="s">
        <v>383</v>
      </c>
      <c r="E146" s="263" t="s">
        <v>2357</v>
      </c>
      <c r="F146" s="264" t="s">
        <v>1180</v>
      </c>
      <c r="G146" s="265" t="s">
        <v>195</v>
      </c>
      <c r="H146" s="266">
        <v>4</v>
      </c>
      <c r="I146" s="24"/>
      <c r="J146" s="268">
        <f t="shared" si="20"/>
        <v>0</v>
      </c>
      <c r="K146" s="264" t="s">
        <v>303</v>
      </c>
      <c r="L146" s="269"/>
      <c r="M146" s="270" t="s">
        <v>3</v>
      </c>
      <c r="N146" s="271" t="s">
        <v>39</v>
      </c>
      <c r="P146" s="234">
        <f t="shared" si="21"/>
        <v>0</v>
      </c>
      <c r="Q146" s="234">
        <v>0</v>
      </c>
      <c r="R146" s="234">
        <f t="shared" si="22"/>
        <v>0</v>
      </c>
      <c r="S146" s="234">
        <v>0</v>
      </c>
      <c r="T146" s="235">
        <f t="shared" si="23"/>
        <v>0</v>
      </c>
      <c r="AR146" s="236" t="s">
        <v>314</v>
      </c>
      <c r="AT146" s="236" t="s">
        <v>383</v>
      </c>
      <c r="AU146" s="236" t="s">
        <v>77</v>
      </c>
      <c r="AY146" s="4" t="s">
        <v>268</v>
      </c>
      <c r="BE146" s="237">
        <f t="shared" si="24"/>
        <v>0</v>
      </c>
      <c r="BF146" s="237">
        <f t="shared" si="25"/>
        <v>0</v>
      </c>
      <c r="BG146" s="237">
        <f t="shared" si="26"/>
        <v>0</v>
      </c>
      <c r="BH146" s="237">
        <f t="shared" si="27"/>
        <v>0</v>
      </c>
      <c r="BI146" s="237">
        <f t="shared" si="28"/>
        <v>0</v>
      </c>
      <c r="BJ146" s="4" t="s">
        <v>75</v>
      </c>
      <c r="BK146" s="237">
        <f t="shared" si="29"/>
        <v>0</v>
      </c>
      <c r="BL146" s="4" t="s">
        <v>275</v>
      </c>
      <c r="BM146" s="236" t="s">
        <v>2358</v>
      </c>
    </row>
    <row r="147" spans="2:65" s="1" customFormat="1" ht="33" customHeight="1">
      <c r="B147" s="14"/>
      <c r="C147" s="262" t="s">
        <v>547</v>
      </c>
      <c r="D147" s="262" t="s">
        <v>383</v>
      </c>
      <c r="E147" s="263" t="s">
        <v>2017</v>
      </c>
      <c r="F147" s="264" t="s">
        <v>1183</v>
      </c>
      <c r="G147" s="265" t="s">
        <v>195</v>
      </c>
      <c r="H147" s="266">
        <v>2</v>
      </c>
      <c r="I147" s="24"/>
      <c r="J147" s="268">
        <f t="shared" si="20"/>
        <v>0</v>
      </c>
      <c r="K147" s="264" t="s">
        <v>303</v>
      </c>
      <c r="L147" s="269"/>
      <c r="M147" s="270" t="s">
        <v>3</v>
      </c>
      <c r="N147" s="271" t="s">
        <v>39</v>
      </c>
      <c r="P147" s="234">
        <f t="shared" si="21"/>
        <v>0</v>
      </c>
      <c r="Q147" s="234">
        <v>0</v>
      </c>
      <c r="R147" s="234">
        <f t="shared" si="22"/>
        <v>0</v>
      </c>
      <c r="S147" s="234">
        <v>0</v>
      </c>
      <c r="T147" s="235">
        <f t="shared" si="23"/>
        <v>0</v>
      </c>
      <c r="AR147" s="236" t="s">
        <v>314</v>
      </c>
      <c r="AT147" s="236" t="s">
        <v>383</v>
      </c>
      <c r="AU147" s="236" t="s">
        <v>77</v>
      </c>
      <c r="AY147" s="4" t="s">
        <v>268</v>
      </c>
      <c r="BE147" s="237">
        <f t="shared" si="24"/>
        <v>0</v>
      </c>
      <c r="BF147" s="237">
        <f t="shared" si="25"/>
        <v>0</v>
      </c>
      <c r="BG147" s="237">
        <f t="shared" si="26"/>
        <v>0</v>
      </c>
      <c r="BH147" s="237">
        <f t="shared" si="27"/>
        <v>0</v>
      </c>
      <c r="BI147" s="237">
        <f t="shared" si="28"/>
        <v>0</v>
      </c>
      <c r="BJ147" s="4" t="s">
        <v>75</v>
      </c>
      <c r="BK147" s="237">
        <f t="shared" si="29"/>
        <v>0</v>
      </c>
      <c r="BL147" s="4" t="s">
        <v>275</v>
      </c>
      <c r="BM147" s="236" t="s">
        <v>2359</v>
      </c>
    </row>
    <row r="148" spans="2:65" s="1" customFormat="1" ht="33" customHeight="1">
      <c r="B148" s="14"/>
      <c r="C148" s="262" t="s">
        <v>551</v>
      </c>
      <c r="D148" s="262" t="s">
        <v>383</v>
      </c>
      <c r="E148" s="263" t="s">
        <v>1194</v>
      </c>
      <c r="F148" s="264" t="s">
        <v>1195</v>
      </c>
      <c r="G148" s="265" t="s">
        <v>195</v>
      </c>
      <c r="H148" s="266">
        <v>3</v>
      </c>
      <c r="I148" s="24"/>
      <c r="J148" s="268">
        <f t="shared" si="20"/>
        <v>0</v>
      </c>
      <c r="K148" s="264" t="s">
        <v>303</v>
      </c>
      <c r="L148" s="269"/>
      <c r="M148" s="270" t="s">
        <v>3</v>
      </c>
      <c r="N148" s="271" t="s">
        <v>39</v>
      </c>
      <c r="P148" s="234">
        <f t="shared" si="21"/>
        <v>0</v>
      </c>
      <c r="Q148" s="234">
        <v>0</v>
      </c>
      <c r="R148" s="234">
        <f t="shared" si="22"/>
        <v>0</v>
      </c>
      <c r="S148" s="234">
        <v>0</v>
      </c>
      <c r="T148" s="235">
        <f t="shared" si="23"/>
        <v>0</v>
      </c>
      <c r="AR148" s="236" t="s">
        <v>314</v>
      </c>
      <c r="AT148" s="236" t="s">
        <v>383</v>
      </c>
      <c r="AU148" s="236" t="s">
        <v>77</v>
      </c>
      <c r="AY148" s="4" t="s">
        <v>268</v>
      </c>
      <c r="BE148" s="237">
        <f t="shared" si="24"/>
        <v>0</v>
      </c>
      <c r="BF148" s="237">
        <f t="shared" si="25"/>
        <v>0</v>
      </c>
      <c r="BG148" s="237">
        <f t="shared" si="26"/>
        <v>0</v>
      </c>
      <c r="BH148" s="237">
        <f t="shared" si="27"/>
        <v>0</v>
      </c>
      <c r="BI148" s="237">
        <f t="shared" si="28"/>
        <v>0</v>
      </c>
      <c r="BJ148" s="4" t="s">
        <v>75</v>
      </c>
      <c r="BK148" s="237">
        <f t="shared" si="29"/>
        <v>0</v>
      </c>
      <c r="BL148" s="4" t="s">
        <v>275</v>
      </c>
      <c r="BM148" s="236" t="s">
        <v>2360</v>
      </c>
    </row>
    <row r="149" spans="2:65" s="214" customFormat="1" ht="22.9" customHeight="1">
      <c r="B149" s="213"/>
      <c r="D149" s="215" t="s">
        <v>67</v>
      </c>
      <c r="E149" s="223" t="s">
        <v>342</v>
      </c>
      <c r="F149" s="223" t="s">
        <v>1197</v>
      </c>
      <c r="J149" s="224">
        <f>BK149</f>
        <v>0</v>
      </c>
      <c r="L149" s="213"/>
      <c r="M149" s="218"/>
      <c r="P149" s="219">
        <f>SUM(P150:P152)</f>
        <v>0</v>
      </c>
      <c r="R149" s="219">
        <f>SUM(R150:R152)</f>
        <v>0</v>
      </c>
      <c r="T149" s="220">
        <f>SUM(T150:T152)</f>
        <v>0</v>
      </c>
      <c r="AR149" s="215" t="s">
        <v>75</v>
      </c>
      <c r="AT149" s="221" t="s">
        <v>67</v>
      </c>
      <c r="AU149" s="221" t="s">
        <v>75</v>
      </c>
      <c r="AY149" s="215" t="s">
        <v>268</v>
      </c>
      <c r="BK149" s="222">
        <f>SUM(BK150:BK152)</f>
        <v>0</v>
      </c>
    </row>
    <row r="150" spans="2:65" s="1" customFormat="1" ht="21.75" customHeight="1">
      <c r="B150" s="14"/>
      <c r="C150" s="262" t="s">
        <v>555</v>
      </c>
      <c r="D150" s="262" t="s">
        <v>383</v>
      </c>
      <c r="E150" s="263" t="s">
        <v>1198</v>
      </c>
      <c r="F150" s="264" t="s">
        <v>1199</v>
      </c>
      <c r="G150" s="265" t="s">
        <v>184</v>
      </c>
      <c r="H150" s="266">
        <v>1</v>
      </c>
      <c r="I150" s="24"/>
      <c r="J150" s="268">
        <f>ROUND(I150*H150,2)</f>
        <v>0</v>
      </c>
      <c r="K150" s="264" t="s">
        <v>303</v>
      </c>
      <c r="L150" s="269"/>
      <c r="M150" s="270" t="s">
        <v>3</v>
      </c>
      <c r="N150" s="271" t="s">
        <v>39</v>
      </c>
      <c r="P150" s="234">
        <f>O150*H150</f>
        <v>0</v>
      </c>
      <c r="Q150" s="234">
        <v>0</v>
      </c>
      <c r="R150" s="234">
        <f>Q150*H150</f>
        <v>0</v>
      </c>
      <c r="S150" s="234">
        <v>0</v>
      </c>
      <c r="T150" s="235">
        <f>S150*H150</f>
        <v>0</v>
      </c>
      <c r="AR150" s="236" t="s">
        <v>314</v>
      </c>
      <c r="AT150" s="236" t="s">
        <v>383</v>
      </c>
      <c r="AU150" s="236" t="s">
        <v>77</v>
      </c>
      <c r="AY150" s="4" t="s">
        <v>268</v>
      </c>
      <c r="BE150" s="237">
        <f>IF(N150="základní",J150,0)</f>
        <v>0</v>
      </c>
      <c r="BF150" s="237">
        <f>IF(N150="snížená",J150,0)</f>
        <v>0</v>
      </c>
      <c r="BG150" s="237">
        <f>IF(N150="zákl. přenesená",J150,0)</f>
        <v>0</v>
      </c>
      <c r="BH150" s="237">
        <f>IF(N150="sníž. přenesená",J150,0)</f>
        <v>0</v>
      </c>
      <c r="BI150" s="237">
        <f>IF(N150="nulová",J150,0)</f>
        <v>0</v>
      </c>
      <c r="BJ150" s="4" t="s">
        <v>75</v>
      </c>
      <c r="BK150" s="237">
        <f>ROUND(I150*H150,2)</f>
        <v>0</v>
      </c>
      <c r="BL150" s="4" t="s">
        <v>275</v>
      </c>
      <c r="BM150" s="236" t="s">
        <v>2361</v>
      </c>
    </row>
    <row r="151" spans="2:65" s="1" customFormat="1" ht="16.5" customHeight="1">
      <c r="B151" s="14"/>
      <c r="C151" s="262" t="s">
        <v>559</v>
      </c>
      <c r="D151" s="262" t="s">
        <v>383</v>
      </c>
      <c r="E151" s="263" t="s">
        <v>2025</v>
      </c>
      <c r="F151" s="264" t="s">
        <v>1202</v>
      </c>
      <c r="G151" s="265" t="s">
        <v>184</v>
      </c>
      <c r="H151" s="266">
        <v>3</v>
      </c>
      <c r="I151" s="24"/>
      <c r="J151" s="268">
        <f>ROUND(I151*H151,2)</f>
        <v>0</v>
      </c>
      <c r="K151" s="264" t="s">
        <v>303</v>
      </c>
      <c r="L151" s="269"/>
      <c r="M151" s="270" t="s">
        <v>3</v>
      </c>
      <c r="N151" s="271" t="s">
        <v>39</v>
      </c>
      <c r="P151" s="234">
        <f>O151*H151</f>
        <v>0</v>
      </c>
      <c r="Q151" s="234">
        <v>0</v>
      </c>
      <c r="R151" s="234">
        <f>Q151*H151</f>
        <v>0</v>
      </c>
      <c r="S151" s="234">
        <v>0</v>
      </c>
      <c r="T151" s="235">
        <f>S151*H151</f>
        <v>0</v>
      </c>
      <c r="AR151" s="236" t="s">
        <v>314</v>
      </c>
      <c r="AT151" s="236" t="s">
        <v>383</v>
      </c>
      <c r="AU151" s="236" t="s">
        <v>77</v>
      </c>
      <c r="AY151" s="4" t="s">
        <v>268</v>
      </c>
      <c r="BE151" s="237">
        <f>IF(N151="základní",J151,0)</f>
        <v>0</v>
      </c>
      <c r="BF151" s="237">
        <f>IF(N151="snížená",J151,0)</f>
        <v>0</v>
      </c>
      <c r="BG151" s="237">
        <f>IF(N151="zákl. přenesená",J151,0)</f>
        <v>0</v>
      </c>
      <c r="BH151" s="237">
        <f>IF(N151="sníž. přenesená",J151,0)</f>
        <v>0</v>
      </c>
      <c r="BI151" s="237">
        <f>IF(N151="nulová",J151,0)</f>
        <v>0</v>
      </c>
      <c r="BJ151" s="4" t="s">
        <v>75</v>
      </c>
      <c r="BK151" s="237">
        <f>ROUND(I151*H151,2)</f>
        <v>0</v>
      </c>
      <c r="BL151" s="4" t="s">
        <v>275</v>
      </c>
      <c r="BM151" s="236" t="s">
        <v>2362</v>
      </c>
    </row>
    <row r="152" spans="2:65" s="1" customFormat="1" ht="16.5" customHeight="1">
      <c r="B152" s="14"/>
      <c r="C152" s="262" t="s">
        <v>563</v>
      </c>
      <c r="D152" s="262" t="s">
        <v>383</v>
      </c>
      <c r="E152" s="263" t="s">
        <v>1204</v>
      </c>
      <c r="F152" s="264" t="s">
        <v>1205</v>
      </c>
      <c r="G152" s="265" t="s">
        <v>184</v>
      </c>
      <c r="H152" s="266">
        <v>1</v>
      </c>
      <c r="I152" s="24"/>
      <c r="J152" s="268">
        <f>ROUND(I152*H152,2)</f>
        <v>0</v>
      </c>
      <c r="K152" s="264" t="s">
        <v>303</v>
      </c>
      <c r="L152" s="269"/>
      <c r="M152" s="270" t="s">
        <v>3</v>
      </c>
      <c r="N152" s="271" t="s">
        <v>39</v>
      </c>
      <c r="P152" s="234">
        <f>O152*H152</f>
        <v>0</v>
      </c>
      <c r="Q152" s="234">
        <v>0</v>
      </c>
      <c r="R152" s="234">
        <f>Q152*H152</f>
        <v>0</v>
      </c>
      <c r="S152" s="234">
        <v>0</v>
      </c>
      <c r="T152" s="235">
        <f>S152*H152</f>
        <v>0</v>
      </c>
      <c r="AR152" s="236" t="s">
        <v>314</v>
      </c>
      <c r="AT152" s="236" t="s">
        <v>383</v>
      </c>
      <c r="AU152" s="236" t="s">
        <v>77</v>
      </c>
      <c r="AY152" s="4" t="s">
        <v>268</v>
      </c>
      <c r="BE152" s="237">
        <f>IF(N152="základní",J152,0)</f>
        <v>0</v>
      </c>
      <c r="BF152" s="237">
        <f>IF(N152="snížená",J152,0)</f>
        <v>0</v>
      </c>
      <c r="BG152" s="237">
        <f>IF(N152="zákl. přenesená",J152,0)</f>
        <v>0</v>
      </c>
      <c r="BH152" s="237">
        <f>IF(N152="sníž. přenesená",J152,0)</f>
        <v>0</v>
      </c>
      <c r="BI152" s="237">
        <f>IF(N152="nulová",J152,0)</f>
        <v>0</v>
      </c>
      <c r="BJ152" s="4" t="s">
        <v>75</v>
      </c>
      <c r="BK152" s="237">
        <f>ROUND(I152*H152,2)</f>
        <v>0</v>
      </c>
      <c r="BL152" s="4" t="s">
        <v>275</v>
      </c>
      <c r="BM152" s="236" t="s">
        <v>2363</v>
      </c>
    </row>
    <row r="153" spans="2:65" s="214" customFormat="1" ht="22.9" customHeight="1">
      <c r="B153" s="213"/>
      <c r="D153" s="215" t="s">
        <v>67</v>
      </c>
      <c r="E153" s="223" t="s">
        <v>9</v>
      </c>
      <c r="F153" s="223" t="s">
        <v>1207</v>
      </c>
      <c r="J153" s="224">
        <f>BK153</f>
        <v>0</v>
      </c>
      <c r="L153" s="213"/>
      <c r="M153" s="218"/>
      <c r="P153" s="219">
        <f>SUM(P154:P157)</f>
        <v>0</v>
      </c>
      <c r="R153" s="219">
        <f>SUM(R154:R157)</f>
        <v>0</v>
      </c>
      <c r="T153" s="220">
        <f>SUM(T154:T157)</f>
        <v>0</v>
      </c>
      <c r="AR153" s="215" t="s">
        <v>75</v>
      </c>
      <c r="AT153" s="221" t="s">
        <v>67</v>
      </c>
      <c r="AU153" s="221" t="s">
        <v>75</v>
      </c>
      <c r="AY153" s="215" t="s">
        <v>268</v>
      </c>
      <c r="BK153" s="222">
        <f>SUM(BK154:BK157)</f>
        <v>0</v>
      </c>
    </row>
    <row r="154" spans="2:65" s="1" customFormat="1" ht="24.2" customHeight="1">
      <c r="B154" s="14"/>
      <c r="C154" s="225" t="s">
        <v>568</v>
      </c>
      <c r="D154" s="225" t="s">
        <v>271</v>
      </c>
      <c r="E154" s="226" t="s">
        <v>2364</v>
      </c>
      <c r="F154" s="227" t="s">
        <v>1209</v>
      </c>
      <c r="G154" s="228" t="s">
        <v>1094</v>
      </c>
      <c r="H154" s="229">
        <v>1</v>
      </c>
      <c r="I154" s="22"/>
      <c r="J154" s="231">
        <f>ROUND(I154*H154,2)</f>
        <v>0</v>
      </c>
      <c r="K154" s="227" t="s">
        <v>303</v>
      </c>
      <c r="L154" s="14"/>
      <c r="M154" s="232" t="s">
        <v>3</v>
      </c>
      <c r="N154" s="233" t="s">
        <v>39</v>
      </c>
      <c r="P154" s="234">
        <f>O154*H154</f>
        <v>0</v>
      </c>
      <c r="Q154" s="234">
        <v>0</v>
      </c>
      <c r="R154" s="234">
        <f>Q154*H154</f>
        <v>0</v>
      </c>
      <c r="S154" s="234">
        <v>0</v>
      </c>
      <c r="T154" s="235">
        <f>S154*H154</f>
        <v>0</v>
      </c>
      <c r="AR154" s="236" t="s">
        <v>275</v>
      </c>
      <c r="AT154" s="236" t="s">
        <v>271</v>
      </c>
      <c r="AU154" s="236" t="s">
        <v>77</v>
      </c>
      <c r="AY154" s="4" t="s">
        <v>268</v>
      </c>
      <c r="BE154" s="237">
        <f>IF(N154="základní",J154,0)</f>
        <v>0</v>
      </c>
      <c r="BF154" s="237">
        <f>IF(N154="snížená",J154,0)</f>
        <v>0</v>
      </c>
      <c r="BG154" s="237">
        <f>IF(N154="zákl. přenesená",J154,0)</f>
        <v>0</v>
      </c>
      <c r="BH154" s="237">
        <f>IF(N154="sníž. přenesená",J154,0)</f>
        <v>0</v>
      </c>
      <c r="BI154" s="237">
        <f>IF(N154="nulová",J154,0)</f>
        <v>0</v>
      </c>
      <c r="BJ154" s="4" t="s">
        <v>75</v>
      </c>
      <c r="BK154" s="237">
        <f>ROUND(I154*H154,2)</f>
        <v>0</v>
      </c>
      <c r="BL154" s="4" t="s">
        <v>275</v>
      </c>
      <c r="BM154" s="236" t="s">
        <v>2365</v>
      </c>
    </row>
    <row r="155" spans="2:65" s="1" customFormat="1" ht="37.9" customHeight="1">
      <c r="B155" s="14"/>
      <c r="C155" s="225" t="s">
        <v>574</v>
      </c>
      <c r="D155" s="225" t="s">
        <v>271</v>
      </c>
      <c r="E155" s="226" t="s">
        <v>2033</v>
      </c>
      <c r="F155" s="227" t="s">
        <v>1212</v>
      </c>
      <c r="G155" s="228" t="s">
        <v>1094</v>
      </c>
      <c r="H155" s="229">
        <v>1</v>
      </c>
      <c r="I155" s="22"/>
      <c r="J155" s="231">
        <f>ROUND(I155*H155,2)</f>
        <v>0</v>
      </c>
      <c r="K155" s="227" t="s">
        <v>303</v>
      </c>
      <c r="L155" s="14"/>
      <c r="M155" s="232" t="s">
        <v>3</v>
      </c>
      <c r="N155" s="233" t="s">
        <v>39</v>
      </c>
      <c r="P155" s="234">
        <f>O155*H155</f>
        <v>0</v>
      </c>
      <c r="Q155" s="234">
        <v>0</v>
      </c>
      <c r="R155" s="234">
        <f>Q155*H155</f>
        <v>0</v>
      </c>
      <c r="S155" s="234">
        <v>0</v>
      </c>
      <c r="T155" s="235">
        <f>S155*H155</f>
        <v>0</v>
      </c>
      <c r="AR155" s="236" t="s">
        <v>275</v>
      </c>
      <c r="AT155" s="236" t="s">
        <v>271</v>
      </c>
      <c r="AU155" s="236" t="s">
        <v>77</v>
      </c>
      <c r="AY155" s="4" t="s">
        <v>268</v>
      </c>
      <c r="BE155" s="237">
        <f>IF(N155="základní",J155,0)</f>
        <v>0</v>
      </c>
      <c r="BF155" s="237">
        <f>IF(N155="snížená",J155,0)</f>
        <v>0</v>
      </c>
      <c r="BG155" s="237">
        <f>IF(N155="zákl. přenesená",J155,0)</f>
        <v>0</v>
      </c>
      <c r="BH155" s="237">
        <f>IF(N155="sníž. přenesená",J155,0)</f>
        <v>0</v>
      </c>
      <c r="BI155" s="237">
        <f>IF(N155="nulová",J155,0)</f>
        <v>0</v>
      </c>
      <c r="BJ155" s="4" t="s">
        <v>75</v>
      </c>
      <c r="BK155" s="237">
        <f>ROUND(I155*H155,2)</f>
        <v>0</v>
      </c>
      <c r="BL155" s="4" t="s">
        <v>275</v>
      </c>
      <c r="BM155" s="236" t="s">
        <v>2366</v>
      </c>
    </row>
    <row r="156" spans="2:65" s="1" customFormat="1" ht="16.5" customHeight="1">
      <c r="B156" s="14"/>
      <c r="C156" s="225" t="s">
        <v>581</v>
      </c>
      <c r="D156" s="225" t="s">
        <v>271</v>
      </c>
      <c r="E156" s="226" t="s">
        <v>1214</v>
      </c>
      <c r="F156" s="227" t="s">
        <v>1215</v>
      </c>
      <c r="G156" s="228" t="s">
        <v>1094</v>
      </c>
      <c r="H156" s="229">
        <v>1</v>
      </c>
      <c r="I156" s="22"/>
      <c r="J156" s="231">
        <f>ROUND(I156*H156,2)</f>
        <v>0</v>
      </c>
      <c r="K156" s="227" t="s">
        <v>303</v>
      </c>
      <c r="L156" s="14"/>
      <c r="M156" s="232" t="s">
        <v>3</v>
      </c>
      <c r="N156" s="233" t="s">
        <v>39</v>
      </c>
      <c r="P156" s="234">
        <f>O156*H156</f>
        <v>0</v>
      </c>
      <c r="Q156" s="234">
        <v>0</v>
      </c>
      <c r="R156" s="234">
        <f>Q156*H156</f>
        <v>0</v>
      </c>
      <c r="S156" s="234">
        <v>0</v>
      </c>
      <c r="T156" s="235">
        <f>S156*H156</f>
        <v>0</v>
      </c>
      <c r="AR156" s="236" t="s">
        <v>275</v>
      </c>
      <c r="AT156" s="236" t="s">
        <v>271</v>
      </c>
      <c r="AU156" s="236" t="s">
        <v>77</v>
      </c>
      <c r="AY156" s="4" t="s">
        <v>268</v>
      </c>
      <c r="BE156" s="237">
        <f>IF(N156="základní",J156,0)</f>
        <v>0</v>
      </c>
      <c r="BF156" s="237">
        <f>IF(N156="snížená",J156,0)</f>
        <v>0</v>
      </c>
      <c r="BG156" s="237">
        <f>IF(N156="zákl. přenesená",J156,0)</f>
        <v>0</v>
      </c>
      <c r="BH156" s="237">
        <f>IF(N156="sníž. přenesená",J156,0)</f>
        <v>0</v>
      </c>
      <c r="BI156" s="237">
        <f>IF(N156="nulová",J156,0)</f>
        <v>0</v>
      </c>
      <c r="BJ156" s="4" t="s">
        <v>75</v>
      </c>
      <c r="BK156" s="237">
        <f>ROUND(I156*H156,2)</f>
        <v>0</v>
      </c>
      <c r="BL156" s="4" t="s">
        <v>275</v>
      </c>
      <c r="BM156" s="236" t="s">
        <v>2367</v>
      </c>
    </row>
    <row r="157" spans="2:65" s="1" customFormat="1" ht="16.5" customHeight="1">
      <c r="B157" s="14"/>
      <c r="C157" s="225" t="s">
        <v>586</v>
      </c>
      <c r="D157" s="225" t="s">
        <v>271</v>
      </c>
      <c r="E157" s="226" t="s">
        <v>1217</v>
      </c>
      <c r="F157" s="227" t="s">
        <v>1758</v>
      </c>
      <c r="G157" s="228" t="s">
        <v>1094</v>
      </c>
      <c r="H157" s="229">
        <v>1</v>
      </c>
      <c r="I157" s="22"/>
      <c r="J157" s="231">
        <f>ROUND(I157*H157,2)</f>
        <v>0</v>
      </c>
      <c r="K157" s="227" t="s">
        <v>303</v>
      </c>
      <c r="L157" s="14"/>
      <c r="M157" s="285" t="s">
        <v>3</v>
      </c>
      <c r="N157" s="286" t="s">
        <v>39</v>
      </c>
      <c r="O157" s="283"/>
      <c r="P157" s="287">
        <f>O157*H157</f>
        <v>0</v>
      </c>
      <c r="Q157" s="287">
        <v>0</v>
      </c>
      <c r="R157" s="287">
        <f>Q157*H157</f>
        <v>0</v>
      </c>
      <c r="S157" s="287">
        <v>0</v>
      </c>
      <c r="T157" s="288">
        <f>S157*H157</f>
        <v>0</v>
      </c>
      <c r="AR157" s="236" t="s">
        <v>275</v>
      </c>
      <c r="AT157" s="236" t="s">
        <v>271</v>
      </c>
      <c r="AU157" s="236" t="s">
        <v>77</v>
      </c>
      <c r="AY157" s="4" t="s">
        <v>268</v>
      </c>
      <c r="BE157" s="237">
        <f>IF(N157="základní",J157,0)</f>
        <v>0</v>
      </c>
      <c r="BF157" s="237">
        <f>IF(N157="snížená",J157,0)</f>
        <v>0</v>
      </c>
      <c r="BG157" s="237">
        <f>IF(N157="zákl. přenesená",J157,0)</f>
        <v>0</v>
      </c>
      <c r="BH157" s="237">
        <f>IF(N157="sníž. přenesená",J157,0)</f>
        <v>0</v>
      </c>
      <c r="BI157" s="237">
        <f>IF(N157="nulová",J157,0)</f>
        <v>0</v>
      </c>
      <c r="BJ157" s="4" t="s">
        <v>75</v>
      </c>
      <c r="BK157" s="237">
        <f>ROUND(I157*H157,2)</f>
        <v>0</v>
      </c>
      <c r="BL157" s="4" t="s">
        <v>275</v>
      </c>
      <c r="BM157" s="236" t="s">
        <v>2368</v>
      </c>
    </row>
    <row r="158" spans="2:65" s="1" customFormat="1" ht="6.95" customHeight="1">
      <c r="B158" s="15"/>
      <c r="C158" s="16"/>
      <c r="D158" s="16"/>
      <c r="E158" s="16"/>
      <c r="F158" s="16"/>
      <c r="G158" s="16"/>
      <c r="H158" s="16"/>
      <c r="I158" s="16"/>
      <c r="J158" s="16"/>
      <c r="K158" s="16"/>
      <c r="L158" s="14"/>
    </row>
  </sheetData>
  <sheetProtection algorithmName="SHA-512" hashValue="5t71iwdU8c4AeTH/Kz3eSDsaroTsLHtKI5sJ4e0bg09G42VIJLVuCdI2QP2Mu2ygshC1fx9AZFvXGZ6k1Lte1Q==" saltValue="dkWtdUjCa4lALDap0r+DyQ==" spinCount="100000" sheet="1" objects="1" scenarios="1"/>
  <autoFilter ref="C93:K157" xr:uid="{00000000-0009-0000-0000-00001A000000}"/>
  <mergeCells count="12">
    <mergeCell ref="E86:H86"/>
    <mergeCell ref="L2:V2"/>
    <mergeCell ref="E50:H50"/>
    <mergeCell ref="E52:H52"/>
    <mergeCell ref="E54:H54"/>
    <mergeCell ref="E82:H82"/>
    <mergeCell ref="E84:H84"/>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BM148"/>
  <sheetViews>
    <sheetView showGridLines="0" workbookViewId="0">
      <selection activeCell="I145" activeCellId="26" sqref="J19 J20 E20:H20 I88:I90 I92:I93 I95 I97 I99 I101:I103 I105:I107 I109:I110 I112 I114:I116 I118 I120 I122 I124 I126 I128 I130 I132:I133 I135 I137 I139 I141 I143 I145:I147"/>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159</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2044</v>
      </c>
      <c r="F9" s="332"/>
      <c r="G9" s="332"/>
      <c r="H9" s="332"/>
      <c r="L9" s="14"/>
    </row>
    <row r="10" spans="2:46" s="1" customFormat="1" ht="12" customHeight="1">
      <c r="B10" s="14"/>
      <c r="D10" s="11" t="s">
        <v>211</v>
      </c>
      <c r="L10" s="14"/>
    </row>
    <row r="11" spans="2:46" s="1" customFormat="1" ht="16.5" customHeight="1">
      <c r="B11" s="14"/>
      <c r="E11" s="324" t="s">
        <v>2369</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ROUND((SUM(BE86:BE147)),  2)</f>
        <v>0</v>
      </c>
      <c r="I35" s="189">
        <v>0.21</v>
      </c>
      <c r="J35" s="174">
        <f>ROUND(((SUM(BE86:BE147))*I35),  2)</f>
        <v>0</v>
      </c>
      <c r="L35" s="14"/>
    </row>
    <row r="36" spans="2:12" s="1" customFormat="1" ht="14.45" customHeight="1">
      <c r="B36" s="14"/>
      <c r="E36" s="11" t="s">
        <v>40</v>
      </c>
      <c r="F36" s="174">
        <f>ROUND((SUM(BF86:BF147)),  2)</f>
        <v>0</v>
      </c>
      <c r="I36" s="189">
        <v>0.12</v>
      </c>
      <c r="J36" s="174">
        <f>ROUND(((SUM(BF86:BF147))*I36),  2)</f>
        <v>0</v>
      </c>
      <c r="L36" s="14"/>
    </row>
    <row r="37" spans="2:12" s="1" customFormat="1" ht="14.45" hidden="1" customHeight="1">
      <c r="B37" s="14"/>
      <c r="E37" s="11" t="s">
        <v>41</v>
      </c>
      <c r="F37" s="174">
        <f>ROUND((SUM(BG86:BG147)),  2)</f>
        <v>0</v>
      </c>
      <c r="I37" s="189">
        <v>0.21</v>
      </c>
      <c r="J37" s="174">
        <f>0</f>
        <v>0</v>
      </c>
      <c r="L37" s="14"/>
    </row>
    <row r="38" spans="2:12" s="1" customFormat="1" ht="14.45" hidden="1" customHeight="1">
      <c r="B38" s="14"/>
      <c r="E38" s="11" t="s">
        <v>42</v>
      </c>
      <c r="F38" s="174">
        <f>ROUND((SUM(BH86:BH147)),  2)</f>
        <v>0</v>
      </c>
      <c r="I38" s="189">
        <v>0.12</v>
      </c>
      <c r="J38" s="174">
        <f>0</f>
        <v>0</v>
      </c>
      <c r="L38" s="14"/>
    </row>
    <row r="39" spans="2:12" s="1" customFormat="1" ht="14.45" hidden="1" customHeight="1">
      <c r="B39" s="14"/>
      <c r="E39" s="11" t="s">
        <v>43</v>
      </c>
      <c r="F39" s="174">
        <f>ROUND((SUM(BI86:BI147)),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2044</v>
      </c>
      <c r="F52" s="332"/>
      <c r="G52" s="332"/>
      <c r="H52" s="332"/>
      <c r="L52" s="14"/>
    </row>
    <row r="53" spans="2:47" s="1" customFormat="1" ht="12" customHeight="1">
      <c r="B53" s="14"/>
      <c r="C53" s="11" t="s">
        <v>211</v>
      </c>
      <c r="L53" s="14"/>
    </row>
    <row r="54" spans="2:47" s="1" customFormat="1" ht="16.5" customHeight="1">
      <c r="B54" s="14"/>
      <c r="E54" s="324" t="str">
        <f>E11</f>
        <v>D6 - ZTI</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2370</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2044</v>
      </c>
      <c r="F76" s="332"/>
      <c r="G76" s="332"/>
      <c r="H76" s="332"/>
      <c r="L76" s="14"/>
    </row>
    <row r="77" spans="2:12" s="1" customFormat="1" ht="12" customHeight="1">
      <c r="B77" s="14"/>
      <c r="C77" s="11" t="s">
        <v>211</v>
      </c>
      <c r="L77" s="14"/>
    </row>
    <row r="78" spans="2:12" s="1" customFormat="1" ht="16.5" customHeight="1">
      <c r="B78" s="14"/>
      <c r="E78" s="324" t="str">
        <f>E11</f>
        <v>D6 - ZTI</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0.34326000000000007</v>
      </c>
      <c r="S86" s="140"/>
      <c r="T86" s="211">
        <f>T87</f>
        <v>1.6239300000000001</v>
      </c>
      <c r="AT86" s="4" t="s">
        <v>67</v>
      </c>
      <c r="AU86" s="4" t="s">
        <v>227</v>
      </c>
      <c r="BK86" s="212">
        <f>BK87</f>
        <v>0</v>
      </c>
    </row>
    <row r="87" spans="2:65" s="214" customFormat="1" ht="25.9" customHeight="1">
      <c r="B87" s="213"/>
      <c r="D87" s="215" t="s">
        <v>67</v>
      </c>
      <c r="E87" s="216" t="s">
        <v>75</v>
      </c>
      <c r="F87" s="216" t="s">
        <v>2371</v>
      </c>
      <c r="J87" s="217">
        <f>BK87</f>
        <v>0</v>
      </c>
      <c r="L87" s="213"/>
      <c r="M87" s="218"/>
      <c r="P87" s="219">
        <f>SUM(P88:P147)</f>
        <v>0</v>
      </c>
      <c r="R87" s="219">
        <f>SUM(R88:R147)</f>
        <v>0.34326000000000007</v>
      </c>
      <c r="T87" s="220">
        <f>SUM(T88:T147)</f>
        <v>1.6239300000000001</v>
      </c>
      <c r="AR87" s="215" t="s">
        <v>275</v>
      </c>
      <c r="AT87" s="221" t="s">
        <v>67</v>
      </c>
      <c r="AU87" s="221" t="s">
        <v>68</v>
      </c>
      <c r="AY87" s="215" t="s">
        <v>268</v>
      </c>
      <c r="BK87" s="222">
        <f>SUM(BK88:BK147)</f>
        <v>0</v>
      </c>
    </row>
    <row r="88" spans="2:65" s="1" customFormat="1" ht="16.5" customHeight="1">
      <c r="B88" s="14"/>
      <c r="C88" s="225" t="s">
        <v>75</v>
      </c>
      <c r="D88" s="225" t="s">
        <v>271</v>
      </c>
      <c r="E88" s="226" t="s">
        <v>2372</v>
      </c>
      <c r="F88" s="227" t="s">
        <v>2373</v>
      </c>
      <c r="G88" s="228" t="s">
        <v>308</v>
      </c>
      <c r="H88" s="229">
        <v>7</v>
      </c>
      <c r="I88" s="22"/>
      <c r="J88" s="231">
        <f>ROUND(I88*H88,2)</f>
        <v>0</v>
      </c>
      <c r="K88" s="227" t="s">
        <v>303</v>
      </c>
      <c r="L88" s="14"/>
      <c r="M88" s="232" t="s">
        <v>3</v>
      </c>
      <c r="N88" s="233" t="s">
        <v>39</v>
      </c>
      <c r="P88" s="234">
        <f>O88*H88</f>
        <v>0</v>
      </c>
      <c r="Q88" s="234">
        <v>0</v>
      </c>
      <c r="R88" s="234">
        <f>Q88*H88</f>
        <v>0</v>
      </c>
      <c r="S88" s="234">
        <v>0</v>
      </c>
      <c r="T88" s="235">
        <f>S88*H88</f>
        <v>0</v>
      </c>
      <c r="AR88" s="236" t="s">
        <v>1095</v>
      </c>
      <c r="AT88" s="236" t="s">
        <v>271</v>
      </c>
      <c r="AU88" s="236" t="s">
        <v>75</v>
      </c>
      <c r="AY88" s="4" t="s">
        <v>268</v>
      </c>
      <c r="BE88" s="237">
        <f>IF(N88="základní",J88,0)</f>
        <v>0</v>
      </c>
      <c r="BF88" s="237">
        <f>IF(N88="snížená",J88,0)</f>
        <v>0</v>
      </c>
      <c r="BG88" s="237">
        <f>IF(N88="zákl. přenesená",J88,0)</f>
        <v>0</v>
      </c>
      <c r="BH88" s="237">
        <f>IF(N88="sníž. přenesená",J88,0)</f>
        <v>0</v>
      </c>
      <c r="BI88" s="237">
        <f>IF(N88="nulová",J88,0)</f>
        <v>0</v>
      </c>
      <c r="BJ88" s="4" t="s">
        <v>75</v>
      </c>
      <c r="BK88" s="237">
        <f>ROUND(I88*H88,2)</f>
        <v>0</v>
      </c>
      <c r="BL88" s="4" t="s">
        <v>1095</v>
      </c>
      <c r="BM88" s="236" t="s">
        <v>2374</v>
      </c>
    </row>
    <row r="89" spans="2:65" s="1" customFormat="1" ht="24.2" customHeight="1">
      <c r="B89" s="14"/>
      <c r="C89" s="225" t="s">
        <v>77</v>
      </c>
      <c r="D89" s="225" t="s">
        <v>271</v>
      </c>
      <c r="E89" s="226" t="s">
        <v>1229</v>
      </c>
      <c r="F89" s="227" t="s">
        <v>1230</v>
      </c>
      <c r="G89" s="228" t="s">
        <v>308</v>
      </c>
      <c r="H89" s="229">
        <v>7</v>
      </c>
      <c r="I89" s="22"/>
      <c r="J89" s="231">
        <f>ROUND(I89*H89,2)</f>
        <v>0</v>
      </c>
      <c r="K89" s="227" t="s">
        <v>303</v>
      </c>
      <c r="L89" s="14"/>
      <c r="M89" s="232" t="s">
        <v>3</v>
      </c>
      <c r="N89" s="233" t="s">
        <v>39</v>
      </c>
      <c r="P89" s="234">
        <f>O89*H89</f>
        <v>0</v>
      </c>
      <c r="Q89" s="234">
        <v>0</v>
      </c>
      <c r="R89" s="234">
        <f>Q89*H89</f>
        <v>0</v>
      </c>
      <c r="S89" s="234">
        <v>0</v>
      </c>
      <c r="T89" s="235">
        <f>S89*H89</f>
        <v>0</v>
      </c>
      <c r="AR89" s="236" t="s">
        <v>1095</v>
      </c>
      <c r="AT89" s="236" t="s">
        <v>271</v>
      </c>
      <c r="AU89" s="236" t="s">
        <v>75</v>
      </c>
      <c r="AY89" s="4" t="s">
        <v>268</v>
      </c>
      <c r="BE89" s="237">
        <f>IF(N89="základní",J89,0)</f>
        <v>0</v>
      </c>
      <c r="BF89" s="237">
        <f>IF(N89="snížená",J89,0)</f>
        <v>0</v>
      </c>
      <c r="BG89" s="237">
        <f>IF(N89="zákl. přenesená",J89,0)</f>
        <v>0</v>
      </c>
      <c r="BH89" s="237">
        <f>IF(N89="sníž. přenesená",J89,0)</f>
        <v>0</v>
      </c>
      <c r="BI89" s="237">
        <f>IF(N89="nulová",J89,0)</f>
        <v>0</v>
      </c>
      <c r="BJ89" s="4" t="s">
        <v>75</v>
      </c>
      <c r="BK89" s="237">
        <f>ROUND(I89*H89,2)</f>
        <v>0</v>
      </c>
      <c r="BL89" s="4" t="s">
        <v>1095</v>
      </c>
      <c r="BM89" s="236" t="s">
        <v>2375</v>
      </c>
    </row>
    <row r="90" spans="2:65" s="1" customFormat="1" ht="16.5" customHeight="1">
      <c r="B90" s="14"/>
      <c r="C90" s="225" t="s">
        <v>186</v>
      </c>
      <c r="D90" s="225" t="s">
        <v>271</v>
      </c>
      <c r="E90" s="226" t="s">
        <v>1768</v>
      </c>
      <c r="F90" s="227" t="s">
        <v>1769</v>
      </c>
      <c r="G90" s="228" t="s">
        <v>308</v>
      </c>
      <c r="H90" s="229">
        <v>2</v>
      </c>
      <c r="I90" s="22"/>
      <c r="J90" s="231">
        <f>ROUND(I90*H90,2)</f>
        <v>0</v>
      </c>
      <c r="K90" s="227" t="s">
        <v>274</v>
      </c>
      <c r="L90" s="14"/>
      <c r="M90" s="232" t="s">
        <v>3</v>
      </c>
      <c r="N90" s="233" t="s">
        <v>39</v>
      </c>
      <c r="P90" s="234">
        <f>O90*H90</f>
        <v>0</v>
      </c>
      <c r="Q90" s="234">
        <v>1.7690000000000001E-2</v>
      </c>
      <c r="R90" s="234">
        <f>Q90*H90</f>
        <v>3.5380000000000002E-2</v>
      </c>
      <c r="S90" s="234">
        <v>0</v>
      </c>
      <c r="T90" s="235">
        <f>S90*H90</f>
        <v>0</v>
      </c>
      <c r="AR90" s="236" t="s">
        <v>1095</v>
      </c>
      <c r="AT90" s="236" t="s">
        <v>271</v>
      </c>
      <c r="AU90" s="236" t="s">
        <v>75</v>
      </c>
      <c r="AY90" s="4" t="s">
        <v>268</v>
      </c>
      <c r="BE90" s="237">
        <f>IF(N90="základní",J90,0)</f>
        <v>0</v>
      </c>
      <c r="BF90" s="237">
        <f>IF(N90="snížená",J90,0)</f>
        <v>0</v>
      </c>
      <c r="BG90" s="237">
        <f>IF(N90="zákl. přenesená",J90,0)</f>
        <v>0</v>
      </c>
      <c r="BH90" s="237">
        <f>IF(N90="sníž. přenesená",J90,0)</f>
        <v>0</v>
      </c>
      <c r="BI90" s="237">
        <f>IF(N90="nulová",J90,0)</f>
        <v>0</v>
      </c>
      <c r="BJ90" s="4" t="s">
        <v>75</v>
      </c>
      <c r="BK90" s="237">
        <f>ROUND(I90*H90,2)</f>
        <v>0</v>
      </c>
      <c r="BL90" s="4" t="s">
        <v>1095</v>
      </c>
      <c r="BM90" s="236" t="s">
        <v>2376</v>
      </c>
    </row>
    <row r="91" spans="2:65" s="1" customFormat="1">
      <c r="B91" s="14"/>
      <c r="D91" s="238" t="s">
        <v>277</v>
      </c>
      <c r="F91" s="239" t="s">
        <v>1771</v>
      </c>
      <c r="L91" s="14"/>
      <c r="M91" s="240"/>
      <c r="T91" s="142"/>
      <c r="AT91" s="4" t="s">
        <v>277</v>
      </c>
      <c r="AU91" s="4" t="s">
        <v>75</v>
      </c>
    </row>
    <row r="92" spans="2:65" s="1" customFormat="1" ht="16.5" customHeight="1">
      <c r="B92" s="14"/>
      <c r="C92" s="225" t="s">
        <v>275</v>
      </c>
      <c r="D92" s="225" t="s">
        <v>271</v>
      </c>
      <c r="E92" s="226" t="s">
        <v>1772</v>
      </c>
      <c r="F92" s="227" t="s">
        <v>1773</v>
      </c>
      <c r="G92" s="228" t="s">
        <v>308</v>
      </c>
      <c r="H92" s="229">
        <v>1</v>
      </c>
      <c r="I92" s="22"/>
      <c r="J92" s="231">
        <f>ROUND(I92*H92,2)</f>
        <v>0</v>
      </c>
      <c r="K92" s="227" t="s">
        <v>303</v>
      </c>
      <c r="L92" s="14"/>
      <c r="M92" s="232" t="s">
        <v>3</v>
      </c>
      <c r="N92" s="233" t="s">
        <v>39</v>
      </c>
      <c r="P92" s="234">
        <f>O92*H92</f>
        <v>0</v>
      </c>
      <c r="Q92" s="234">
        <v>0</v>
      </c>
      <c r="R92" s="234">
        <f>Q92*H92</f>
        <v>0</v>
      </c>
      <c r="S92" s="234">
        <v>0</v>
      </c>
      <c r="T92" s="235">
        <f>S92*H92</f>
        <v>0</v>
      </c>
      <c r="AR92" s="236" t="s">
        <v>1095</v>
      </c>
      <c r="AT92" s="236" t="s">
        <v>271</v>
      </c>
      <c r="AU92" s="236" t="s">
        <v>75</v>
      </c>
      <c r="AY92" s="4" t="s">
        <v>268</v>
      </c>
      <c r="BE92" s="237">
        <f>IF(N92="základní",J92,0)</f>
        <v>0</v>
      </c>
      <c r="BF92" s="237">
        <f>IF(N92="snížená",J92,0)</f>
        <v>0</v>
      </c>
      <c r="BG92" s="237">
        <f>IF(N92="zákl. přenesená",J92,0)</f>
        <v>0</v>
      </c>
      <c r="BH92" s="237">
        <f>IF(N92="sníž. přenesená",J92,0)</f>
        <v>0</v>
      </c>
      <c r="BI92" s="237">
        <f>IF(N92="nulová",J92,0)</f>
        <v>0</v>
      </c>
      <c r="BJ92" s="4" t="s">
        <v>75</v>
      </c>
      <c r="BK92" s="237">
        <f>ROUND(I92*H92,2)</f>
        <v>0</v>
      </c>
      <c r="BL92" s="4" t="s">
        <v>1095</v>
      </c>
      <c r="BM92" s="236" t="s">
        <v>2377</v>
      </c>
    </row>
    <row r="93" spans="2:65" s="1" customFormat="1" ht="16.5" customHeight="1">
      <c r="B93" s="14"/>
      <c r="C93" s="225" t="s">
        <v>299</v>
      </c>
      <c r="D93" s="225" t="s">
        <v>271</v>
      </c>
      <c r="E93" s="226" t="s">
        <v>2378</v>
      </c>
      <c r="F93" s="227" t="s">
        <v>2379</v>
      </c>
      <c r="G93" s="228" t="s">
        <v>308</v>
      </c>
      <c r="H93" s="229">
        <v>1</v>
      </c>
      <c r="I93" s="22"/>
      <c r="J93" s="231">
        <f>ROUND(I93*H93,2)</f>
        <v>0</v>
      </c>
      <c r="K93" s="227" t="s">
        <v>274</v>
      </c>
      <c r="L93" s="14"/>
      <c r="M93" s="232" t="s">
        <v>3</v>
      </c>
      <c r="N93" s="233" t="s">
        <v>39</v>
      </c>
      <c r="P93" s="234">
        <f>O93*H93</f>
        <v>0</v>
      </c>
      <c r="Q93" s="234">
        <v>9.9600000000000001E-3</v>
      </c>
      <c r="R93" s="234">
        <f>Q93*H93</f>
        <v>9.9600000000000001E-3</v>
      </c>
      <c r="S93" s="234">
        <v>0</v>
      </c>
      <c r="T93" s="235">
        <f>S93*H93</f>
        <v>0</v>
      </c>
      <c r="AR93" s="236" t="s">
        <v>1095</v>
      </c>
      <c r="AT93" s="236" t="s">
        <v>271</v>
      </c>
      <c r="AU93" s="236" t="s">
        <v>75</v>
      </c>
      <c r="AY93" s="4" t="s">
        <v>268</v>
      </c>
      <c r="BE93" s="237">
        <f>IF(N93="základní",J93,0)</f>
        <v>0</v>
      </c>
      <c r="BF93" s="237">
        <f>IF(N93="snížená",J93,0)</f>
        <v>0</v>
      </c>
      <c r="BG93" s="237">
        <f>IF(N93="zákl. přenesená",J93,0)</f>
        <v>0</v>
      </c>
      <c r="BH93" s="237">
        <f>IF(N93="sníž. přenesená",J93,0)</f>
        <v>0</v>
      </c>
      <c r="BI93" s="237">
        <f>IF(N93="nulová",J93,0)</f>
        <v>0</v>
      </c>
      <c r="BJ93" s="4" t="s">
        <v>75</v>
      </c>
      <c r="BK93" s="237">
        <f>ROUND(I93*H93,2)</f>
        <v>0</v>
      </c>
      <c r="BL93" s="4" t="s">
        <v>1095</v>
      </c>
      <c r="BM93" s="236" t="s">
        <v>2380</v>
      </c>
    </row>
    <row r="94" spans="2:65" s="1" customFormat="1">
      <c r="B94" s="14"/>
      <c r="D94" s="238" t="s">
        <v>277</v>
      </c>
      <c r="F94" s="239" t="s">
        <v>2381</v>
      </c>
      <c r="L94" s="14"/>
      <c r="M94" s="240"/>
      <c r="T94" s="142"/>
      <c r="AT94" s="4" t="s">
        <v>277</v>
      </c>
      <c r="AU94" s="4" t="s">
        <v>75</v>
      </c>
    </row>
    <row r="95" spans="2:65" s="1" customFormat="1" ht="16.5" customHeight="1">
      <c r="B95" s="14"/>
      <c r="C95" s="225" t="s">
        <v>305</v>
      </c>
      <c r="D95" s="225" t="s">
        <v>271</v>
      </c>
      <c r="E95" s="226" t="s">
        <v>2382</v>
      </c>
      <c r="F95" s="227" t="s">
        <v>2383</v>
      </c>
      <c r="G95" s="228" t="s">
        <v>308</v>
      </c>
      <c r="H95" s="229">
        <v>2</v>
      </c>
      <c r="I95" s="22"/>
      <c r="J95" s="231">
        <f>ROUND(I95*H95,2)</f>
        <v>0</v>
      </c>
      <c r="K95" s="227" t="s">
        <v>274</v>
      </c>
      <c r="L95" s="14"/>
      <c r="M95" s="232" t="s">
        <v>3</v>
      </c>
      <c r="N95" s="233" t="s">
        <v>39</v>
      </c>
      <c r="P95" s="234">
        <f>O95*H95</f>
        <v>0</v>
      </c>
      <c r="Q95" s="234">
        <v>9.9600000000000001E-3</v>
      </c>
      <c r="R95" s="234">
        <f>Q95*H95</f>
        <v>1.992E-2</v>
      </c>
      <c r="S95" s="234">
        <v>0</v>
      </c>
      <c r="T95" s="235">
        <f>S95*H95</f>
        <v>0</v>
      </c>
      <c r="AR95" s="236" t="s">
        <v>1095</v>
      </c>
      <c r="AT95" s="236" t="s">
        <v>271</v>
      </c>
      <c r="AU95" s="236" t="s">
        <v>75</v>
      </c>
      <c r="AY95" s="4" t="s">
        <v>268</v>
      </c>
      <c r="BE95" s="237">
        <f>IF(N95="základní",J95,0)</f>
        <v>0</v>
      </c>
      <c r="BF95" s="237">
        <f>IF(N95="snížená",J95,0)</f>
        <v>0</v>
      </c>
      <c r="BG95" s="237">
        <f>IF(N95="zákl. přenesená",J95,0)</f>
        <v>0</v>
      </c>
      <c r="BH95" s="237">
        <f>IF(N95="sníž. přenesená",J95,0)</f>
        <v>0</v>
      </c>
      <c r="BI95" s="237">
        <f>IF(N95="nulová",J95,0)</f>
        <v>0</v>
      </c>
      <c r="BJ95" s="4" t="s">
        <v>75</v>
      </c>
      <c r="BK95" s="237">
        <f>ROUND(I95*H95,2)</f>
        <v>0</v>
      </c>
      <c r="BL95" s="4" t="s">
        <v>1095</v>
      </c>
      <c r="BM95" s="236" t="s">
        <v>2384</v>
      </c>
    </row>
    <row r="96" spans="2:65" s="1" customFormat="1">
      <c r="B96" s="14"/>
      <c r="D96" s="238" t="s">
        <v>277</v>
      </c>
      <c r="F96" s="239" t="s">
        <v>2385</v>
      </c>
      <c r="L96" s="14"/>
      <c r="M96" s="240"/>
      <c r="T96" s="142"/>
      <c r="AT96" s="4" t="s">
        <v>277</v>
      </c>
      <c r="AU96" s="4" t="s">
        <v>75</v>
      </c>
    </row>
    <row r="97" spans="2:65" s="1" customFormat="1" ht="37.9" customHeight="1">
      <c r="B97" s="14"/>
      <c r="C97" s="225" t="s">
        <v>310</v>
      </c>
      <c r="D97" s="225" t="s">
        <v>271</v>
      </c>
      <c r="E97" s="226" t="s">
        <v>1253</v>
      </c>
      <c r="F97" s="227" t="s">
        <v>1254</v>
      </c>
      <c r="G97" s="228" t="s">
        <v>308</v>
      </c>
      <c r="H97" s="229">
        <v>2</v>
      </c>
      <c r="I97" s="22"/>
      <c r="J97" s="231">
        <f>ROUND(I97*H97,2)</f>
        <v>0</v>
      </c>
      <c r="K97" s="227" t="s">
        <v>274</v>
      </c>
      <c r="L97" s="14"/>
      <c r="M97" s="232" t="s">
        <v>3</v>
      </c>
      <c r="N97" s="233" t="s">
        <v>39</v>
      </c>
      <c r="P97" s="234">
        <f>O97*H97</f>
        <v>0</v>
      </c>
      <c r="Q97" s="234">
        <v>1.6969999999999999E-2</v>
      </c>
      <c r="R97" s="234">
        <f>Q97*H97</f>
        <v>3.3939999999999998E-2</v>
      </c>
      <c r="S97" s="234">
        <v>0</v>
      </c>
      <c r="T97" s="235">
        <f>S97*H97</f>
        <v>0</v>
      </c>
      <c r="AR97" s="236" t="s">
        <v>1095</v>
      </c>
      <c r="AT97" s="236" t="s">
        <v>271</v>
      </c>
      <c r="AU97" s="236" t="s">
        <v>75</v>
      </c>
      <c r="AY97" s="4" t="s">
        <v>268</v>
      </c>
      <c r="BE97" s="237">
        <f>IF(N97="základní",J97,0)</f>
        <v>0</v>
      </c>
      <c r="BF97" s="237">
        <f>IF(N97="snížená",J97,0)</f>
        <v>0</v>
      </c>
      <c r="BG97" s="237">
        <f>IF(N97="zákl. přenesená",J97,0)</f>
        <v>0</v>
      </c>
      <c r="BH97" s="237">
        <f>IF(N97="sníž. přenesená",J97,0)</f>
        <v>0</v>
      </c>
      <c r="BI97" s="237">
        <f>IF(N97="nulová",J97,0)</f>
        <v>0</v>
      </c>
      <c r="BJ97" s="4" t="s">
        <v>75</v>
      </c>
      <c r="BK97" s="237">
        <f>ROUND(I97*H97,2)</f>
        <v>0</v>
      </c>
      <c r="BL97" s="4" t="s">
        <v>1095</v>
      </c>
      <c r="BM97" s="236" t="s">
        <v>2386</v>
      </c>
    </row>
    <row r="98" spans="2:65" s="1" customFormat="1">
      <c r="B98" s="14"/>
      <c r="D98" s="238" t="s">
        <v>277</v>
      </c>
      <c r="F98" s="239" t="s">
        <v>1256</v>
      </c>
      <c r="L98" s="14"/>
      <c r="M98" s="240"/>
      <c r="T98" s="142"/>
      <c r="AT98" s="4" t="s">
        <v>277</v>
      </c>
      <c r="AU98" s="4" t="s">
        <v>75</v>
      </c>
    </row>
    <row r="99" spans="2:65" s="1" customFormat="1" ht="21.75" customHeight="1">
      <c r="B99" s="14"/>
      <c r="C99" s="225" t="s">
        <v>314</v>
      </c>
      <c r="D99" s="225" t="s">
        <v>271</v>
      </c>
      <c r="E99" s="226" t="s">
        <v>1776</v>
      </c>
      <c r="F99" s="227" t="s">
        <v>1777</v>
      </c>
      <c r="G99" s="228" t="s">
        <v>308</v>
      </c>
      <c r="H99" s="229">
        <v>5</v>
      </c>
      <c r="I99" s="22"/>
      <c r="J99" s="231">
        <f>ROUND(I99*H99,2)</f>
        <v>0</v>
      </c>
      <c r="K99" s="227" t="s">
        <v>274</v>
      </c>
      <c r="L99" s="14"/>
      <c r="M99" s="232" t="s">
        <v>3</v>
      </c>
      <c r="N99" s="233" t="s">
        <v>39</v>
      </c>
      <c r="P99" s="234">
        <f>O99*H99</f>
        <v>0</v>
      </c>
      <c r="Q99" s="234">
        <v>1.8E-3</v>
      </c>
      <c r="R99" s="234">
        <f>Q99*H99</f>
        <v>8.9999999999999993E-3</v>
      </c>
      <c r="S99" s="234">
        <v>0</v>
      </c>
      <c r="T99" s="235">
        <f>S99*H99</f>
        <v>0</v>
      </c>
      <c r="AR99" s="236" t="s">
        <v>1095</v>
      </c>
      <c r="AT99" s="236" t="s">
        <v>271</v>
      </c>
      <c r="AU99" s="236" t="s">
        <v>75</v>
      </c>
      <c r="AY99" s="4" t="s">
        <v>268</v>
      </c>
      <c r="BE99" s="237">
        <f>IF(N99="základní",J99,0)</f>
        <v>0</v>
      </c>
      <c r="BF99" s="237">
        <f>IF(N99="snížená",J99,0)</f>
        <v>0</v>
      </c>
      <c r="BG99" s="237">
        <f>IF(N99="zákl. přenesená",J99,0)</f>
        <v>0</v>
      </c>
      <c r="BH99" s="237">
        <f>IF(N99="sníž. přenesená",J99,0)</f>
        <v>0</v>
      </c>
      <c r="BI99" s="237">
        <f>IF(N99="nulová",J99,0)</f>
        <v>0</v>
      </c>
      <c r="BJ99" s="4" t="s">
        <v>75</v>
      </c>
      <c r="BK99" s="237">
        <f>ROUND(I99*H99,2)</f>
        <v>0</v>
      </c>
      <c r="BL99" s="4" t="s">
        <v>1095</v>
      </c>
      <c r="BM99" s="236" t="s">
        <v>2387</v>
      </c>
    </row>
    <row r="100" spans="2:65" s="1" customFormat="1">
      <c r="B100" s="14"/>
      <c r="D100" s="238" t="s">
        <v>277</v>
      </c>
      <c r="F100" s="239" t="s">
        <v>1779</v>
      </c>
      <c r="L100" s="14"/>
      <c r="M100" s="240"/>
      <c r="T100" s="142"/>
      <c r="AT100" s="4" t="s">
        <v>277</v>
      </c>
      <c r="AU100" s="4" t="s">
        <v>75</v>
      </c>
    </row>
    <row r="101" spans="2:65" s="1" customFormat="1" ht="24.2" customHeight="1">
      <c r="B101" s="14"/>
      <c r="C101" s="225" t="s">
        <v>323</v>
      </c>
      <c r="D101" s="225" t="s">
        <v>271</v>
      </c>
      <c r="E101" s="226" t="s">
        <v>2388</v>
      </c>
      <c r="F101" s="227" t="s">
        <v>2389</v>
      </c>
      <c r="G101" s="228" t="s">
        <v>308</v>
      </c>
      <c r="H101" s="229">
        <v>3</v>
      </c>
      <c r="I101" s="22"/>
      <c r="J101" s="231">
        <f>ROUND(I101*H101,2)</f>
        <v>0</v>
      </c>
      <c r="K101" s="227" t="s">
        <v>303</v>
      </c>
      <c r="L101" s="14"/>
      <c r="M101" s="232" t="s">
        <v>3</v>
      </c>
      <c r="N101" s="233" t="s">
        <v>39</v>
      </c>
      <c r="P101" s="234">
        <f>O101*H101</f>
        <v>0</v>
      </c>
      <c r="Q101" s="234">
        <v>0</v>
      </c>
      <c r="R101" s="234">
        <f>Q101*H101</f>
        <v>0</v>
      </c>
      <c r="S101" s="234">
        <v>0</v>
      </c>
      <c r="T101" s="235">
        <f>S101*H101</f>
        <v>0</v>
      </c>
      <c r="AR101" s="236" t="s">
        <v>1095</v>
      </c>
      <c r="AT101" s="236" t="s">
        <v>271</v>
      </c>
      <c r="AU101" s="236" t="s">
        <v>75</v>
      </c>
      <c r="AY101" s="4" t="s">
        <v>268</v>
      </c>
      <c r="BE101" s="237">
        <f>IF(N101="základní",J101,0)</f>
        <v>0</v>
      </c>
      <c r="BF101" s="237">
        <f>IF(N101="snížená",J101,0)</f>
        <v>0</v>
      </c>
      <c r="BG101" s="237">
        <f>IF(N101="zákl. přenesená",J101,0)</f>
        <v>0</v>
      </c>
      <c r="BH101" s="237">
        <f>IF(N101="sníž. přenesená",J101,0)</f>
        <v>0</v>
      </c>
      <c r="BI101" s="237">
        <f>IF(N101="nulová",J101,0)</f>
        <v>0</v>
      </c>
      <c r="BJ101" s="4" t="s">
        <v>75</v>
      </c>
      <c r="BK101" s="237">
        <f>ROUND(I101*H101,2)</f>
        <v>0</v>
      </c>
      <c r="BL101" s="4" t="s">
        <v>1095</v>
      </c>
      <c r="BM101" s="236" t="s">
        <v>2390</v>
      </c>
    </row>
    <row r="102" spans="2:65" s="1" customFormat="1" ht="24.2" customHeight="1">
      <c r="B102" s="14"/>
      <c r="C102" s="225" t="s">
        <v>334</v>
      </c>
      <c r="D102" s="225" t="s">
        <v>271</v>
      </c>
      <c r="E102" s="226" t="s">
        <v>1261</v>
      </c>
      <c r="F102" s="227" t="s">
        <v>1262</v>
      </c>
      <c r="G102" s="228" t="s">
        <v>308</v>
      </c>
      <c r="H102" s="229">
        <v>2</v>
      </c>
      <c r="I102" s="22"/>
      <c r="J102" s="231">
        <f>ROUND(I102*H102,2)</f>
        <v>0</v>
      </c>
      <c r="K102" s="227" t="s">
        <v>303</v>
      </c>
      <c r="L102" s="14"/>
      <c r="M102" s="232" t="s">
        <v>3</v>
      </c>
      <c r="N102" s="233" t="s">
        <v>39</v>
      </c>
      <c r="P102" s="234">
        <f>O102*H102</f>
        <v>0</v>
      </c>
      <c r="Q102" s="234">
        <v>0</v>
      </c>
      <c r="R102" s="234">
        <f>Q102*H102</f>
        <v>0</v>
      </c>
      <c r="S102" s="234">
        <v>0</v>
      </c>
      <c r="T102" s="235">
        <f>S102*H102</f>
        <v>0</v>
      </c>
      <c r="AR102" s="236" t="s">
        <v>1095</v>
      </c>
      <c r="AT102" s="236" t="s">
        <v>271</v>
      </c>
      <c r="AU102" s="236" t="s">
        <v>75</v>
      </c>
      <c r="AY102" s="4" t="s">
        <v>268</v>
      </c>
      <c r="BE102" s="237">
        <f>IF(N102="základní",J102,0)</f>
        <v>0</v>
      </c>
      <c r="BF102" s="237">
        <f>IF(N102="snížená",J102,0)</f>
        <v>0</v>
      </c>
      <c r="BG102" s="237">
        <f>IF(N102="zákl. přenesená",J102,0)</f>
        <v>0</v>
      </c>
      <c r="BH102" s="237">
        <f>IF(N102="sníž. přenesená",J102,0)</f>
        <v>0</v>
      </c>
      <c r="BI102" s="237">
        <f>IF(N102="nulová",J102,0)</f>
        <v>0</v>
      </c>
      <c r="BJ102" s="4" t="s">
        <v>75</v>
      </c>
      <c r="BK102" s="237">
        <f>ROUND(I102*H102,2)</f>
        <v>0</v>
      </c>
      <c r="BL102" s="4" t="s">
        <v>1095</v>
      </c>
      <c r="BM102" s="236" t="s">
        <v>2391</v>
      </c>
    </row>
    <row r="103" spans="2:65" s="1" customFormat="1" ht="24.2" customHeight="1">
      <c r="B103" s="14"/>
      <c r="C103" s="225" t="s">
        <v>342</v>
      </c>
      <c r="D103" s="225" t="s">
        <v>271</v>
      </c>
      <c r="E103" s="226" t="s">
        <v>2392</v>
      </c>
      <c r="F103" s="227" t="s">
        <v>2393</v>
      </c>
      <c r="G103" s="228" t="s">
        <v>308</v>
      </c>
      <c r="H103" s="229">
        <v>1</v>
      </c>
      <c r="I103" s="22"/>
      <c r="J103" s="231">
        <f>ROUND(I103*H103,2)</f>
        <v>0</v>
      </c>
      <c r="K103" s="227" t="s">
        <v>274</v>
      </c>
      <c r="L103" s="14"/>
      <c r="M103" s="232" t="s">
        <v>3</v>
      </c>
      <c r="N103" s="233" t="s">
        <v>39</v>
      </c>
      <c r="P103" s="234">
        <f>O103*H103</f>
        <v>0</v>
      </c>
      <c r="Q103" s="234">
        <v>2.14E-3</v>
      </c>
      <c r="R103" s="234">
        <f>Q103*H103</f>
        <v>2.14E-3</v>
      </c>
      <c r="S103" s="234">
        <v>0</v>
      </c>
      <c r="T103" s="235">
        <f>S103*H103</f>
        <v>0</v>
      </c>
      <c r="AR103" s="236" t="s">
        <v>1095</v>
      </c>
      <c r="AT103" s="236" t="s">
        <v>271</v>
      </c>
      <c r="AU103" s="236" t="s">
        <v>75</v>
      </c>
      <c r="AY103" s="4" t="s">
        <v>268</v>
      </c>
      <c r="BE103" s="237">
        <f>IF(N103="základní",J103,0)</f>
        <v>0</v>
      </c>
      <c r="BF103" s="237">
        <f>IF(N103="snížená",J103,0)</f>
        <v>0</v>
      </c>
      <c r="BG103" s="237">
        <f>IF(N103="zákl. přenesená",J103,0)</f>
        <v>0</v>
      </c>
      <c r="BH103" s="237">
        <f>IF(N103="sníž. přenesená",J103,0)</f>
        <v>0</v>
      </c>
      <c r="BI103" s="237">
        <f>IF(N103="nulová",J103,0)</f>
        <v>0</v>
      </c>
      <c r="BJ103" s="4" t="s">
        <v>75</v>
      </c>
      <c r="BK103" s="237">
        <f>ROUND(I103*H103,2)</f>
        <v>0</v>
      </c>
      <c r="BL103" s="4" t="s">
        <v>1095</v>
      </c>
      <c r="BM103" s="236" t="s">
        <v>2394</v>
      </c>
    </row>
    <row r="104" spans="2:65" s="1" customFormat="1">
      <c r="B104" s="14"/>
      <c r="D104" s="238" t="s">
        <v>277</v>
      </c>
      <c r="F104" s="239" t="s">
        <v>2395</v>
      </c>
      <c r="L104" s="14"/>
      <c r="M104" s="240"/>
      <c r="T104" s="142"/>
      <c r="AT104" s="4" t="s">
        <v>277</v>
      </c>
      <c r="AU104" s="4" t="s">
        <v>75</v>
      </c>
    </row>
    <row r="105" spans="2:65" s="1" customFormat="1" ht="21.75" customHeight="1">
      <c r="B105" s="14"/>
      <c r="C105" s="225" t="s">
        <v>9</v>
      </c>
      <c r="D105" s="225" t="s">
        <v>271</v>
      </c>
      <c r="E105" s="226" t="s">
        <v>2396</v>
      </c>
      <c r="F105" s="227" t="s">
        <v>2397</v>
      </c>
      <c r="G105" s="228" t="s">
        <v>308</v>
      </c>
      <c r="H105" s="229">
        <v>1</v>
      </c>
      <c r="I105" s="22"/>
      <c r="J105" s="231">
        <f>ROUND(I105*H105,2)</f>
        <v>0</v>
      </c>
      <c r="K105" s="227" t="s">
        <v>303</v>
      </c>
      <c r="L105" s="14"/>
      <c r="M105" s="232" t="s">
        <v>3</v>
      </c>
      <c r="N105" s="233" t="s">
        <v>39</v>
      </c>
      <c r="P105" s="234">
        <f>O105*H105</f>
        <v>0</v>
      </c>
      <c r="Q105" s="234">
        <v>0</v>
      </c>
      <c r="R105" s="234">
        <f>Q105*H105</f>
        <v>0</v>
      </c>
      <c r="S105" s="234">
        <v>0</v>
      </c>
      <c r="T105" s="235">
        <f>S105*H105</f>
        <v>0</v>
      </c>
      <c r="AR105" s="236" t="s">
        <v>1095</v>
      </c>
      <c r="AT105" s="236" t="s">
        <v>271</v>
      </c>
      <c r="AU105" s="236" t="s">
        <v>75</v>
      </c>
      <c r="AY105" s="4" t="s">
        <v>268</v>
      </c>
      <c r="BE105" s="237">
        <f>IF(N105="základní",J105,0)</f>
        <v>0</v>
      </c>
      <c r="BF105" s="237">
        <f>IF(N105="snížená",J105,0)</f>
        <v>0</v>
      </c>
      <c r="BG105" s="237">
        <f>IF(N105="zákl. přenesená",J105,0)</f>
        <v>0</v>
      </c>
      <c r="BH105" s="237">
        <f>IF(N105="sníž. přenesená",J105,0)</f>
        <v>0</v>
      </c>
      <c r="BI105" s="237">
        <f>IF(N105="nulová",J105,0)</f>
        <v>0</v>
      </c>
      <c r="BJ105" s="4" t="s">
        <v>75</v>
      </c>
      <c r="BK105" s="237">
        <f>ROUND(I105*H105,2)</f>
        <v>0</v>
      </c>
      <c r="BL105" s="4" t="s">
        <v>1095</v>
      </c>
      <c r="BM105" s="236" t="s">
        <v>2398</v>
      </c>
    </row>
    <row r="106" spans="2:65" s="1" customFormat="1" ht="16.5" customHeight="1">
      <c r="B106" s="14"/>
      <c r="C106" s="225" t="s">
        <v>356</v>
      </c>
      <c r="D106" s="225" t="s">
        <v>271</v>
      </c>
      <c r="E106" s="226" t="s">
        <v>1267</v>
      </c>
      <c r="F106" s="227" t="s">
        <v>1268</v>
      </c>
      <c r="G106" s="228" t="s">
        <v>308</v>
      </c>
      <c r="H106" s="229">
        <v>22</v>
      </c>
      <c r="I106" s="22"/>
      <c r="J106" s="231">
        <f>ROUND(I106*H106,2)</f>
        <v>0</v>
      </c>
      <c r="K106" s="227" t="s">
        <v>303</v>
      </c>
      <c r="L106" s="14"/>
      <c r="M106" s="232" t="s">
        <v>3</v>
      </c>
      <c r="N106" s="233" t="s">
        <v>39</v>
      </c>
      <c r="P106" s="234">
        <f>O106*H106</f>
        <v>0</v>
      </c>
      <c r="Q106" s="234">
        <v>0</v>
      </c>
      <c r="R106" s="234">
        <f>Q106*H106</f>
        <v>0</v>
      </c>
      <c r="S106" s="234">
        <v>0</v>
      </c>
      <c r="T106" s="235">
        <f>S106*H106</f>
        <v>0</v>
      </c>
      <c r="AR106" s="236" t="s">
        <v>1095</v>
      </c>
      <c r="AT106" s="236" t="s">
        <v>271</v>
      </c>
      <c r="AU106" s="236" t="s">
        <v>75</v>
      </c>
      <c r="AY106" s="4" t="s">
        <v>268</v>
      </c>
      <c r="BE106" s="237">
        <f>IF(N106="základní",J106,0)</f>
        <v>0</v>
      </c>
      <c r="BF106" s="237">
        <f>IF(N106="snížená",J106,0)</f>
        <v>0</v>
      </c>
      <c r="BG106" s="237">
        <f>IF(N106="zákl. přenesená",J106,0)</f>
        <v>0</v>
      </c>
      <c r="BH106" s="237">
        <f>IF(N106="sníž. přenesená",J106,0)</f>
        <v>0</v>
      </c>
      <c r="BI106" s="237">
        <f>IF(N106="nulová",J106,0)</f>
        <v>0</v>
      </c>
      <c r="BJ106" s="4" t="s">
        <v>75</v>
      </c>
      <c r="BK106" s="237">
        <f>ROUND(I106*H106,2)</f>
        <v>0</v>
      </c>
      <c r="BL106" s="4" t="s">
        <v>1095</v>
      </c>
      <c r="BM106" s="236" t="s">
        <v>2399</v>
      </c>
    </row>
    <row r="107" spans="2:65" s="1" customFormat="1" ht="24.2" customHeight="1">
      <c r="B107" s="14"/>
      <c r="C107" s="225" t="s">
        <v>361</v>
      </c>
      <c r="D107" s="225" t="s">
        <v>271</v>
      </c>
      <c r="E107" s="226" t="s">
        <v>1270</v>
      </c>
      <c r="F107" s="227" t="s">
        <v>1271</v>
      </c>
      <c r="G107" s="228" t="s">
        <v>308</v>
      </c>
      <c r="H107" s="229">
        <v>17</v>
      </c>
      <c r="I107" s="22"/>
      <c r="J107" s="231">
        <f>ROUND(I107*H107,2)</f>
        <v>0</v>
      </c>
      <c r="K107" s="227" t="s">
        <v>274</v>
      </c>
      <c r="L107" s="14"/>
      <c r="M107" s="232" t="s">
        <v>3</v>
      </c>
      <c r="N107" s="233" t="s">
        <v>39</v>
      </c>
      <c r="P107" s="234">
        <f>O107*H107</f>
        <v>0</v>
      </c>
      <c r="Q107" s="234">
        <v>9.0000000000000006E-5</v>
      </c>
      <c r="R107" s="234">
        <f>Q107*H107</f>
        <v>1.5300000000000001E-3</v>
      </c>
      <c r="S107" s="234">
        <v>0</v>
      </c>
      <c r="T107" s="235">
        <f>S107*H107</f>
        <v>0</v>
      </c>
      <c r="AR107" s="236" t="s">
        <v>1095</v>
      </c>
      <c r="AT107" s="236" t="s">
        <v>271</v>
      </c>
      <c r="AU107" s="236" t="s">
        <v>75</v>
      </c>
      <c r="AY107" s="4" t="s">
        <v>268</v>
      </c>
      <c r="BE107" s="237">
        <f>IF(N107="základní",J107,0)</f>
        <v>0</v>
      </c>
      <c r="BF107" s="237">
        <f>IF(N107="snížená",J107,0)</f>
        <v>0</v>
      </c>
      <c r="BG107" s="237">
        <f>IF(N107="zákl. přenesená",J107,0)</f>
        <v>0</v>
      </c>
      <c r="BH107" s="237">
        <f>IF(N107="sníž. přenesená",J107,0)</f>
        <v>0</v>
      </c>
      <c r="BI107" s="237">
        <f>IF(N107="nulová",J107,0)</f>
        <v>0</v>
      </c>
      <c r="BJ107" s="4" t="s">
        <v>75</v>
      </c>
      <c r="BK107" s="237">
        <f>ROUND(I107*H107,2)</f>
        <v>0</v>
      </c>
      <c r="BL107" s="4" t="s">
        <v>1095</v>
      </c>
      <c r="BM107" s="236" t="s">
        <v>2400</v>
      </c>
    </row>
    <row r="108" spans="2:65" s="1" customFormat="1">
      <c r="B108" s="14"/>
      <c r="D108" s="238" t="s">
        <v>277</v>
      </c>
      <c r="F108" s="239" t="s">
        <v>1273</v>
      </c>
      <c r="L108" s="14"/>
      <c r="M108" s="240"/>
      <c r="T108" s="142"/>
      <c r="AT108" s="4" t="s">
        <v>277</v>
      </c>
      <c r="AU108" s="4" t="s">
        <v>75</v>
      </c>
    </row>
    <row r="109" spans="2:65" s="1" customFormat="1" ht="16.5" customHeight="1">
      <c r="B109" s="14"/>
      <c r="C109" s="225" t="s">
        <v>367</v>
      </c>
      <c r="D109" s="225" t="s">
        <v>271</v>
      </c>
      <c r="E109" s="226" t="s">
        <v>1274</v>
      </c>
      <c r="F109" s="227" t="s">
        <v>1275</v>
      </c>
      <c r="G109" s="228" t="s">
        <v>308</v>
      </c>
      <c r="H109" s="229">
        <v>2</v>
      </c>
      <c r="I109" s="22"/>
      <c r="J109" s="231">
        <f>ROUND(I109*H109,2)</f>
        <v>0</v>
      </c>
      <c r="K109" s="227" t="s">
        <v>303</v>
      </c>
      <c r="L109" s="14"/>
      <c r="M109" s="232" t="s">
        <v>3</v>
      </c>
      <c r="N109" s="233" t="s">
        <v>39</v>
      </c>
      <c r="P109" s="234">
        <f>O109*H109</f>
        <v>0</v>
      </c>
      <c r="Q109" s="234">
        <v>0</v>
      </c>
      <c r="R109" s="234">
        <f>Q109*H109</f>
        <v>0</v>
      </c>
      <c r="S109" s="234">
        <v>0</v>
      </c>
      <c r="T109" s="235">
        <f>S109*H109</f>
        <v>0</v>
      </c>
      <c r="AR109" s="236" t="s">
        <v>1095</v>
      </c>
      <c r="AT109" s="236" t="s">
        <v>271</v>
      </c>
      <c r="AU109" s="236" t="s">
        <v>75</v>
      </c>
      <c r="AY109" s="4" t="s">
        <v>268</v>
      </c>
      <c r="BE109" s="237">
        <f>IF(N109="základní",J109,0)</f>
        <v>0</v>
      </c>
      <c r="BF109" s="237">
        <f>IF(N109="snížená",J109,0)</f>
        <v>0</v>
      </c>
      <c r="BG109" s="237">
        <f>IF(N109="zákl. přenesená",J109,0)</f>
        <v>0</v>
      </c>
      <c r="BH109" s="237">
        <f>IF(N109="sníž. přenesená",J109,0)</f>
        <v>0</v>
      </c>
      <c r="BI109" s="237">
        <f>IF(N109="nulová",J109,0)</f>
        <v>0</v>
      </c>
      <c r="BJ109" s="4" t="s">
        <v>75</v>
      </c>
      <c r="BK109" s="237">
        <f>ROUND(I109*H109,2)</f>
        <v>0</v>
      </c>
      <c r="BL109" s="4" t="s">
        <v>1095</v>
      </c>
      <c r="BM109" s="236" t="s">
        <v>2401</v>
      </c>
    </row>
    <row r="110" spans="2:65" s="1" customFormat="1" ht="16.5" customHeight="1">
      <c r="B110" s="14"/>
      <c r="C110" s="225" t="s">
        <v>292</v>
      </c>
      <c r="D110" s="225" t="s">
        <v>271</v>
      </c>
      <c r="E110" s="226" t="s">
        <v>2402</v>
      </c>
      <c r="F110" s="227" t="s">
        <v>2403</v>
      </c>
      <c r="G110" s="228" t="s">
        <v>308</v>
      </c>
      <c r="H110" s="229">
        <v>1</v>
      </c>
      <c r="I110" s="22"/>
      <c r="J110" s="231">
        <f>ROUND(I110*H110,2)</f>
        <v>0</v>
      </c>
      <c r="K110" s="227" t="s">
        <v>274</v>
      </c>
      <c r="L110" s="14"/>
      <c r="M110" s="232" t="s">
        <v>3</v>
      </c>
      <c r="N110" s="233" t="s">
        <v>39</v>
      </c>
      <c r="P110" s="234">
        <f>O110*H110</f>
        <v>0</v>
      </c>
      <c r="Q110" s="234">
        <v>3.6339999999999997E-2</v>
      </c>
      <c r="R110" s="234">
        <f>Q110*H110</f>
        <v>3.6339999999999997E-2</v>
      </c>
      <c r="S110" s="234">
        <v>0</v>
      </c>
      <c r="T110" s="235">
        <f>S110*H110</f>
        <v>0</v>
      </c>
      <c r="AR110" s="236" t="s">
        <v>1095</v>
      </c>
      <c r="AT110" s="236" t="s">
        <v>271</v>
      </c>
      <c r="AU110" s="236" t="s">
        <v>75</v>
      </c>
      <c r="AY110" s="4" t="s">
        <v>268</v>
      </c>
      <c r="BE110" s="237">
        <f>IF(N110="základní",J110,0)</f>
        <v>0</v>
      </c>
      <c r="BF110" s="237">
        <f>IF(N110="snížená",J110,0)</f>
        <v>0</v>
      </c>
      <c r="BG110" s="237">
        <f>IF(N110="zákl. přenesená",J110,0)</f>
        <v>0</v>
      </c>
      <c r="BH110" s="237">
        <f>IF(N110="sníž. přenesená",J110,0)</f>
        <v>0</v>
      </c>
      <c r="BI110" s="237">
        <f>IF(N110="nulová",J110,0)</f>
        <v>0</v>
      </c>
      <c r="BJ110" s="4" t="s">
        <v>75</v>
      </c>
      <c r="BK110" s="237">
        <f>ROUND(I110*H110,2)</f>
        <v>0</v>
      </c>
      <c r="BL110" s="4" t="s">
        <v>1095</v>
      </c>
      <c r="BM110" s="236" t="s">
        <v>2404</v>
      </c>
    </row>
    <row r="111" spans="2:65" s="1" customFormat="1">
      <c r="B111" s="14"/>
      <c r="D111" s="238" t="s">
        <v>277</v>
      </c>
      <c r="F111" s="239" t="s">
        <v>2405</v>
      </c>
      <c r="L111" s="14"/>
      <c r="M111" s="240"/>
      <c r="T111" s="142"/>
      <c r="AT111" s="4" t="s">
        <v>277</v>
      </c>
      <c r="AU111" s="4" t="s">
        <v>75</v>
      </c>
    </row>
    <row r="112" spans="2:65" s="1" customFormat="1" ht="21.75" customHeight="1">
      <c r="B112" s="14"/>
      <c r="C112" s="225" t="s">
        <v>382</v>
      </c>
      <c r="D112" s="225" t="s">
        <v>271</v>
      </c>
      <c r="E112" s="226" t="s">
        <v>1281</v>
      </c>
      <c r="F112" s="227" t="s">
        <v>1282</v>
      </c>
      <c r="G112" s="228" t="s">
        <v>308</v>
      </c>
      <c r="H112" s="229">
        <v>6</v>
      </c>
      <c r="I112" s="22"/>
      <c r="J112" s="231">
        <f>ROUND(I112*H112,2)</f>
        <v>0</v>
      </c>
      <c r="K112" s="227" t="s">
        <v>274</v>
      </c>
      <c r="L112" s="14"/>
      <c r="M112" s="232" t="s">
        <v>3</v>
      </c>
      <c r="N112" s="233" t="s">
        <v>39</v>
      </c>
      <c r="P112" s="234">
        <f>O112*H112</f>
        <v>0</v>
      </c>
      <c r="Q112" s="234">
        <v>2.1000000000000001E-4</v>
      </c>
      <c r="R112" s="234">
        <f>Q112*H112</f>
        <v>1.2600000000000001E-3</v>
      </c>
      <c r="S112" s="234">
        <v>0</v>
      </c>
      <c r="T112" s="235">
        <f>S112*H112</f>
        <v>0</v>
      </c>
      <c r="AR112" s="236" t="s">
        <v>1095</v>
      </c>
      <c r="AT112" s="236" t="s">
        <v>271</v>
      </c>
      <c r="AU112" s="236" t="s">
        <v>75</v>
      </c>
      <c r="AY112" s="4" t="s">
        <v>268</v>
      </c>
      <c r="BE112" s="237">
        <f>IF(N112="základní",J112,0)</f>
        <v>0</v>
      </c>
      <c r="BF112" s="237">
        <f>IF(N112="snížená",J112,0)</f>
        <v>0</v>
      </c>
      <c r="BG112" s="237">
        <f>IF(N112="zákl. přenesená",J112,0)</f>
        <v>0</v>
      </c>
      <c r="BH112" s="237">
        <f>IF(N112="sníž. přenesená",J112,0)</f>
        <v>0</v>
      </c>
      <c r="BI112" s="237">
        <f>IF(N112="nulová",J112,0)</f>
        <v>0</v>
      </c>
      <c r="BJ112" s="4" t="s">
        <v>75</v>
      </c>
      <c r="BK112" s="237">
        <f>ROUND(I112*H112,2)</f>
        <v>0</v>
      </c>
      <c r="BL112" s="4" t="s">
        <v>1095</v>
      </c>
      <c r="BM112" s="236" t="s">
        <v>2406</v>
      </c>
    </row>
    <row r="113" spans="2:65" s="1" customFormat="1">
      <c r="B113" s="14"/>
      <c r="D113" s="238" t="s">
        <v>277</v>
      </c>
      <c r="F113" s="239" t="s">
        <v>1790</v>
      </c>
      <c r="L113" s="14"/>
      <c r="M113" s="240"/>
      <c r="T113" s="142"/>
      <c r="AT113" s="4" t="s">
        <v>277</v>
      </c>
      <c r="AU113" s="4" t="s">
        <v>75</v>
      </c>
    </row>
    <row r="114" spans="2:65" s="1" customFormat="1" ht="24.2" customHeight="1">
      <c r="B114" s="14"/>
      <c r="C114" s="225" t="s">
        <v>388</v>
      </c>
      <c r="D114" s="225" t="s">
        <v>271</v>
      </c>
      <c r="E114" s="226" t="s">
        <v>2407</v>
      </c>
      <c r="F114" s="227" t="s">
        <v>1285</v>
      </c>
      <c r="G114" s="228" t="s">
        <v>308</v>
      </c>
      <c r="H114" s="229">
        <v>3</v>
      </c>
      <c r="I114" s="22"/>
      <c r="J114" s="231">
        <f>ROUND(I114*H114,2)</f>
        <v>0</v>
      </c>
      <c r="K114" s="227" t="s">
        <v>303</v>
      </c>
      <c r="L114" s="14"/>
      <c r="M114" s="232" t="s">
        <v>3</v>
      </c>
      <c r="N114" s="233" t="s">
        <v>39</v>
      </c>
      <c r="P114" s="234">
        <f>O114*H114</f>
        <v>0</v>
      </c>
      <c r="Q114" s="234">
        <v>0</v>
      </c>
      <c r="R114" s="234">
        <f>Q114*H114</f>
        <v>0</v>
      </c>
      <c r="S114" s="234">
        <v>0</v>
      </c>
      <c r="T114" s="235">
        <f>S114*H114</f>
        <v>0</v>
      </c>
      <c r="AR114" s="236" t="s">
        <v>1095</v>
      </c>
      <c r="AT114" s="236" t="s">
        <v>271</v>
      </c>
      <c r="AU114" s="236" t="s">
        <v>75</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1095</v>
      </c>
      <c r="BM114" s="236" t="s">
        <v>2408</v>
      </c>
    </row>
    <row r="115" spans="2:65" s="1" customFormat="1" ht="33" customHeight="1">
      <c r="B115" s="14"/>
      <c r="C115" s="225" t="s">
        <v>393</v>
      </c>
      <c r="D115" s="225" t="s">
        <v>271</v>
      </c>
      <c r="E115" s="226" t="s">
        <v>1287</v>
      </c>
      <c r="F115" s="227" t="s">
        <v>1288</v>
      </c>
      <c r="G115" s="228" t="s">
        <v>308</v>
      </c>
      <c r="H115" s="229">
        <v>3</v>
      </c>
      <c r="I115" s="22"/>
      <c r="J115" s="231">
        <f>ROUND(I115*H115,2)</f>
        <v>0</v>
      </c>
      <c r="K115" s="227" t="s">
        <v>303</v>
      </c>
      <c r="L115" s="14"/>
      <c r="M115" s="232" t="s">
        <v>3</v>
      </c>
      <c r="N115" s="233" t="s">
        <v>39</v>
      </c>
      <c r="P115" s="234">
        <f>O115*H115</f>
        <v>0</v>
      </c>
      <c r="Q115" s="234">
        <v>0</v>
      </c>
      <c r="R115" s="234">
        <f>Q115*H115</f>
        <v>0</v>
      </c>
      <c r="S115" s="234">
        <v>0</v>
      </c>
      <c r="T115" s="235">
        <f>S115*H115</f>
        <v>0</v>
      </c>
      <c r="AR115" s="236" t="s">
        <v>1095</v>
      </c>
      <c r="AT115" s="236" t="s">
        <v>271</v>
      </c>
      <c r="AU115" s="236" t="s">
        <v>75</v>
      </c>
      <c r="AY115" s="4" t="s">
        <v>268</v>
      </c>
      <c r="BE115" s="237">
        <f>IF(N115="základní",J115,0)</f>
        <v>0</v>
      </c>
      <c r="BF115" s="237">
        <f>IF(N115="snížená",J115,0)</f>
        <v>0</v>
      </c>
      <c r="BG115" s="237">
        <f>IF(N115="zákl. přenesená",J115,0)</f>
        <v>0</v>
      </c>
      <c r="BH115" s="237">
        <f>IF(N115="sníž. přenesená",J115,0)</f>
        <v>0</v>
      </c>
      <c r="BI115" s="237">
        <f>IF(N115="nulová",J115,0)</f>
        <v>0</v>
      </c>
      <c r="BJ115" s="4" t="s">
        <v>75</v>
      </c>
      <c r="BK115" s="237">
        <f>ROUND(I115*H115,2)</f>
        <v>0</v>
      </c>
      <c r="BL115" s="4" t="s">
        <v>1095</v>
      </c>
      <c r="BM115" s="236" t="s">
        <v>2409</v>
      </c>
    </row>
    <row r="116" spans="2:65" s="1" customFormat="1" ht="16.5" customHeight="1">
      <c r="B116" s="14"/>
      <c r="C116" s="225" t="s">
        <v>399</v>
      </c>
      <c r="D116" s="225" t="s">
        <v>271</v>
      </c>
      <c r="E116" s="226" t="s">
        <v>1290</v>
      </c>
      <c r="F116" s="227" t="s">
        <v>1291</v>
      </c>
      <c r="G116" s="228" t="s">
        <v>308</v>
      </c>
      <c r="H116" s="229">
        <v>3</v>
      </c>
      <c r="I116" s="22"/>
      <c r="J116" s="231">
        <f>ROUND(I116*H116,2)</f>
        <v>0</v>
      </c>
      <c r="K116" s="227" t="s">
        <v>274</v>
      </c>
      <c r="L116" s="14"/>
      <c r="M116" s="232" t="s">
        <v>3</v>
      </c>
      <c r="N116" s="233" t="s">
        <v>39</v>
      </c>
      <c r="P116" s="234">
        <f>O116*H116</f>
        <v>0</v>
      </c>
      <c r="Q116" s="234">
        <v>1.2E-4</v>
      </c>
      <c r="R116" s="234">
        <f>Q116*H116</f>
        <v>3.6000000000000002E-4</v>
      </c>
      <c r="S116" s="234">
        <v>0</v>
      </c>
      <c r="T116" s="235">
        <f>S116*H116</f>
        <v>0</v>
      </c>
      <c r="AR116" s="236" t="s">
        <v>1095</v>
      </c>
      <c r="AT116" s="236" t="s">
        <v>271</v>
      </c>
      <c r="AU116" s="236" t="s">
        <v>75</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1095</v>
      </c>
      <c r="BM116" s="236" t="s">
        <v>2410</v>
      </c>
    </row>
    <row r="117" spans="2:65" s="1" customFormat="1">
      <c r="B117" s="14"/>
      <c r="D117" s="238" t="s">
        <v>277</v>
      </c>
      <c r="F117" s="239" t="s">
        <v>1293</v>
      </c>
      <c r="L117" s="14"/>
      <c r="M117" s="240"/>
      <c r="T117" s="142"/>
      <c r="AT117" s="4" t="s">
        <v>277</v>
      </c>
      <c r="AU117" s="4" t="s">
        <v>75</v>
      </c>
    </row>
    <row r="118" spans="2:65" s="1" customFormat="1" ht="16.5" customHeight="1">
      <c r="B118" s="14"/>
      <c r="C118" s="225" t="s">
        <v>8</v>
      </c>
      <c r="D118" s="225" t="s">
        <v>271</v>
      </c>
      <c r="E118" s="226" t="s">
        <v>1294</v>
      </c>
      <c r="F118" s="227" t="s">
        <v>1295</v>
      </c>
      <c r="G118" s="228" t="s">
        <v>308</v>
      </c>
      <c r="H118" s="229">
        <v>1</v>
      </c>
      <c r="I118" s="22"/>
      <c r="J118" s="231">
        <f>ROUND(I118*H118,2)</f>
        <v>0</v>
      </c>
      <c r="K118" s="227" t="s">
        <v>274</v>
      </c>
      <c r="L118" s="14"/>
      <c r="M118" s="232" t="s">
        <v>3</v>
      </c>
      <c r="N118" s="233" t="s">
        <v>39</v>
      </c>
      <c r="P118" s="234">
        <f>O118*H118</f>
        <v>0</v>
      </c>
      <c r="Q118" s="234">
        <v>0</v>
      </c>
      <c r="R118" s="234">
        <f>Q118*H118</f>
        <v>0</v>
      </c>
      <c r="S118" s="234">
        <v>0.155</v>
      </c>
      <c r="T118" s="235">
        <f>S118*H118</f>
        <v>0.155</v>
      </c>
      <c r="AR118" s="236" t="s">
        <v>1095</v>
      </c>
      <c r="AT118" s="236" t="s">
        <v>271</v>
      </c>
      <c r="AU118" s="236" t="s">
        <v>75</v>
      </c>
      <c r="AY118" s="4" t="s">
        <v>268</v>
      </c>
      <c r="BE118" s="237">
        <f>IF(N118="základní",J118,0)</f>
        <v>0</v>
      </c>
      <c r="BF118" s="237">
        <f>IF(N118="snížená",J118,0)</f>
        <v>0</v>
      </c>
      <c r="BG118" s="237">
        <f>IF(N118="zákl. přenesená",J118,0)</f>
        <v>0</v>
      </c>
      <c r="BH118" s="237">
        <f>IF(N118="sníž. přenesená",J118,0)</f>
        <v>0</v>
      </c>
      <c r="BI118" s="237">
        <f>IF(N118="nulová",J118,0)</f>
        <v>0</v>
      </c>
      <c r="BJ118" s="4" t="s">
        <v>75</v>
      </c>
      <c r="BK118" s="237">
        <f>ROUND(I118*H118,2)</f>
        <v>0</v>
      </c>
      <c r="BL118" s="4" t="s">
        <v>1095</v>
      </c>
      <c r="BM118" s="236" t="s">
        <v>2411</v>
      </c>
    </row>
    <row r="119" spans="2:65" s="1" customFormat="1">
      <c r="B119" s="14"/>
      <c r="D119" s="238" t="s">
        <v>277</v>
      </c>
      <c r="F119" s="239" t="s">
        <v>1297</v>
      </c>
      <c r="L119" s="14"/>
      <c r="M119" s="240"/>
      <c r="T119" s="142"/>
      <c r="AT119" s="4" t="s">
        <v>277</v>
      </c>
      <c r="AU119" s="4" t="s">
        <v>75</v>
      </c>
    </row>
    <row r="120" spans="2:65" s="1" customFormat="1" ht="16.5" customHeight="1">
      <c r="B120" s="14"/>
      <c r="C120" s="225" t="s">
        <v>411</v>
      </c>
      <c r="D120" s="225" t="s">
        <v>271</v>
      </c>
      <c r="E120" s="226" t="s">
        <v>1298</v>
      </c>
      <c r="F120" s="227" t="s">
        <v>1299</v>
      </c>
      <c r="G120" s="228" t="s">
        <v>308</v>
      </c>
      <c r="H120" s="229">
        <v>6</v>
      </c>
      <c r="I120" s="22"/>
      <c r="J120" s="231">
        <f>ROUND(I120*H120,2)</f>
        <v>0</v>
      </c>
      <c r="K120" s="227" t="s">
        <v>274</v>
      </c>
      <c r="L120" s="14"/>
      <c r="M120" s="232" t="s">
        <v>3</v>
      </c>
      <c r="N120" s="233" t="s">
        <v>39</v>
      </c>
      <c r="P120" s="234">
        <f>O120*H120</f>
        <v>0</v>
      </c>
      <c r="Q120" s="234">
        <v>0</v>
      </c>
      <c r="R120" s="234">
        <f>Q120*H120</f>
        <v>0</v>
      </c>
      <c r="S120" s="234">
        <v>1.9460000000000002E-2</v>
      </c>
      <c r="T120" s="235">
        <f>S120*H120</f>
        <v>0.11676</v>
      </c>
      <c r="AR120" s="236" t="s">
        <v>1095</v>
      </c>
      <c r="AT120" s="236" t="s">
        <v>271</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1095</v>
      </c>
      <c r="BM120" s="236" t="s">
        <v>2412</v>
      </c>
    </row>
    <row r="121" spans="2:65" s="1" customFormat="1">
      <c r="B121" s="14"/>
      <c r="D121" s="238" t="s">
        <v>277</v>
      </c>
      <c r="F121" s="239" t="s">
        <v>1796</v>
      </c>
      <c r="L121" s="14"/>
      <c r="M121" s="240"/>
      <c r="T121" s="142"/>
      <c r="AT121" s="4" t="s">
        <v>277</v>
      </c>
      <c r="AU121" s="4" t="s">
        <v>75</v>
      </c>
    </row>
    <row r="122" spans="2:65" s="1" customFormat="1" ht="16.5" customHeight="1">
      <c r="B122" s="14"/>
      <c r="C122" s="225" t="s">
        <v>418</v>
      </c>
      <c r="D122" s="225" t="s">
        <v>271</v>
      </c>
      <c r="E122" s="226" t="s">
        <v>1301</v>
      </c>
      <c r="F122" s="227" t="s">
        <v>1302</v>
      </c>
      <c r="G122" s="228" t="s">
        <v>308</v>
      </c>
      <c r="H122" s="229">
        <v>7</v>
      </c>
      <c r="I122" s="22"/>
      <c r="J122" s="231">
        <f>ROUND(I122*H122,2)</f>
        <v>0</v>
      </c>
      <c r="K122" s="227" t="s">
        <v>274</v>
      </c>
      <c r="L122" s="14"/>
      <c r="M122" s="232" t="s">
        <v>3</v>
      </c>
      <c r="N122" s="233" t="s">
        <v>39</v>
      </c>
      <c r="P122" s="234">
        <f>O122*H122</f>
        <v>0</v>
      </c>
      <c r="Q122" s="234">
        <v>0</v>
      </c>
      <c r="R122" s="234">
        <f>Q122*H122</f>
        <v>0</v>
      </c>
      <c r="S122" s="234">
        <v>3.4200000000000001E-2</v>
      </c>
      <c r="T122" s="235">
        <f>S122*H122</f>
        <v>0.2394</v>
      </c>
      <c r="AR122" s="236" t="s">
        <v>1095</v>
      </c>
      <c r="AT122" s="236" t="s">
        <v>271</v>
      </c>
      <c r="AU122" s="236" t="s">
        <v>75</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1095</v>
      </c>
      <c r="BM122" s="236" t="s">
        <v>2413</v>
      </c>
    </row>
    <row r="123" spans="2:65" s="1" customFormat="1">
      <c r="B123" s="14"/>
      <c r="D123" s="238" t="s">
        <v>277</v>
      </c>
      <c r="F123" s="239" t="s">
        <v>1304</v>
      </c>
      <c r="L123" s="14"/>
      <c r="M123" s="240"/>
      <c r="T123" s="142"/>
      <c r="AT123" s="4" t="s">
        <v>277</v>
      </c>
      <c r="AU123" s="4" t="s">
        <v>75</v>
      </c>
    </row>
    <row r="124" spans="2:65" s="1" customFormat="1" ht="16.5" customHeight="1">
      <c r="B124" s="14"/>
      <c r="C124" s="225" t="s">
        <v>423</v>
      </c>
      <c r="D124" s="225" t="s">
        <v>271</v>
      </c>
      <c r="E124" s="226" t="s">
        <v>1798</v>
      </c>
      <c r="F124" s="227" t="s">
        <v>1799</v>
      </c>
      <c r="G124" s="228" t="s">
        <v>308</v>
      </c>
      <c r="H124" s="229">
        <v>2</v>
      </c>
      <c r="I124" s="22"/>
      <c r="J124" s="231">
        <f>ROUND(I124*H124,2)</f>
        <v>0</v>
      </c>
      <c r="K124" s="227" t="s">
        <v>274</v>
      </c>
      <c r="L124" s="14"/>
      <c r="M124" s="232" t="s">
        <v>3</v>
      </c>
      <c r="N124" s="233" t="s">
        <v>39</v>
      </c>
      <c r="P124" s="234">
        <f>O124*H124</f>
        <v>0</v>
      </c>
      <c r="Q124" s="234">
        <v>0</v>
      </c>
      <c r="R124" s="234">
        <f>Q124*H124</f>
        <v>0</v>
      </c>
      <c r="S124" s="234">
        <v>3.968E-2</v>
      </c>
      <c r="T124" s="235">
        <f>S124*H124</f>
        <v>7.936E-2</v>
      </c>
      <c r="AR124" s="236" t="s">
        <v>1095</v>
      </c>
      <c r="AT124" s="236" t="s">
        <v>271</v>
      </c>
      <c r="AU124" s="236" t="s">
        <v>75</v>
      </c>
      <c r="AY124" s="4" t="s">
        <v>268</v>
      </c>
      <c r="BE124" s="237">
        <f>IF(N124="základní",J124,0)</f>
        <v>0</v>
      </c>
      <c r="BF124" s="237">
        <f>IF(N124="snížená",J124,0)</f>
        <v>0</v>
      </c>
      <c r="BG124" s="237">
        <f>IF(N124="zákl. přenesená",J124,0)</f>
        <v>0</v>
      </c>
      <c r="BH124" s="237">
        <f>IF(N124="sníž. přenesená",J124,0)</f>
        <v>0</v>
      </c>
      <c r="BI124" s="237">
        <f>IF(N124="nulová",J124,0)</f>
        <v>0</v>
      </c>
      <c r="BJ124" s="4" t="s">
        <v>75</v>
      </c>
      <c r="BK124" s="237">
        <f>ROUND(I124*H124,2)</f>
        <v>0</v>
      </c>
      <c r="BL124" s="4" t="s">
        <v>1095</v>
      </c>
      <c r="BM124" s="236" t="s">
        <v>2414</v>
      </c>
    </row>
    <row r="125" spans="2:65" s="1" customFormat="1">
      <c r="B125" s="14"/>
      <c r="D125" s="238" t="s">
        <v>277</v>
      </c>
      <c r="F125" s="239" t="s">
        <v>1801</v>
      </c>
      <c r="L125" s="14"/>
      <c r="M125" s="240"/>
      <c r="T125" s="142"/>
      <c r="AT125" s="4" t="s">
        <v>277</v>
      </c>
      <c r="AU125" s="4" t="s">
        <v>75</v>
      </c>
    </row>
    <row r="126" spans="2:65" s="1" customFormat="1" ht="24.2" customHeight="1">
      <c r="B126" s="14"/>
      <c r="C126" s="225" t="s">
        <v>429</v>
      </c>
      <c r="D126" s="225" t="s">
        <v>271</v>
      </c>
      <c r="E126" s="226" t="s">
        <v>1305</v>
      </c>
      <c r="F126" s="227" t="s">
        <v>1306</v>
      </c>
      <c r="G126" s="228" t="s">
        <v>379</v>
      </c>
      <c r="H126" s="229">
        <v>65</v>
      </c>
      <c r="I126" s="22"/>
      <c r="J126" s="231">
        <f>ROUND(I126*H126,2)</f>
        <v>0</v>
      </c>
      <c r="K126" s="227" t="s">
        <v>274</v>
      </c>
      <c r="L126" s="14"/>
      <c r="M126" s="232" t="s">
        <v>3</v>
      </c>
      <c r="N126" s="233" t="s">
        <v>39</v>
      </c>
      <c r="P126" s="234">
        <f>O126*H126</f>
        <v>0</v>
      </c>
      <c r="Q126" s="234">
        <v>0</v>
      </c>
      <c r="R126" s="234">
        <f>Q126*H126</f>
        <v>0</v>
      </c>
      <c r="S126" s="234">
        <v>2.9E-4</v>
      </c>
      <c r="T126" s="235">
        <f>S126*H126</f>
        <v>1.8849999999999999E-2</v>
      </c>
      <c r="AR126" s="236" t="s">
        <v>1095</v>
      </c>
      <c r="AT126" s="236" t="s">
        <v>271</v>
      </c>
      <c r="AU126" s="236" t="s">
        <v>75</v>
      </c>
      <c r="AY126" s="4" t="s">
        <v>268</v>
      </c>
      <c r="BE126" s="237">
        <f>IF(N126="základní",J126,0)</f>
        <v>0</v>
      </c>
      <c r="BF126" s="237">
        <f>IF(N126="snížená",J126,0)</f>
        <v>0</v>
      </c>
      <c r="BG126" s="237">
        <f>IF(N126="zákl. přenesená",J126,0)</f>
        <v>0</v>
      </c>
      <c r="BH126" s="237">
        <f>IF(N126="sníž. přenesená",J126,0)</f>
        <v>0</v>
      </c>
      <c r="BI126" s="237">
        <f>IF(N126="nulová",J126,0)</f>
        <v>0</v>
      </c>
      <c r="BJ126" s="4" t="s">
        <v>75</v>
      </c>
      <c r="BK126" s="237">
        <f>ROUND(I126*H126,2)</f>
        <v>0</v>
      </c>
      <c r="BL126" s="4" t="s">
        <v>1095</v>
      </c>
      <c r="BM126" s="236" t="s">
        <v>2415</v>
      </c>
    </row>
    <row r="127" spans="2:65" s="1" customFormat="1">
      <c r="B127" s="14"/>
      <c r="D127" s="238" t="s">
        <v>277</v>
      </c>
      <c r="F127" s="239" t="s">
        <v>1308</v>
      </c>
      <c r="L127" s="14"/>
      <c r="M127" s="240"/>
      <c r="T127" s="142"/>
      <c r="AT127" s="4" t="s">
        <v>277</v>
      </c>
      <c r="AU127" s="4" t="s">
        <v>75</v>
      </c>
    </row>
    <row r="128" spans="2:65" s="1" customFormat="1" ht="24.2" customHeight="1">
      <c r="B128" s="14"/>
      <c r="C128" s="225" t="s">
        <v>434</v>
      </c>
      <c r="D128" s="225" t="s">
        <v>271</v>
      </c>
      <c r="E128" s="226" t="s">
        <v>1313</v>
      </c>
      <c r="F128" s="227" t="s">
        <v>1314</v>
      </c>
      <c r="G128" s="228" t="s">
        <v>379</v>
      </c>
      <c r="H128" s="229">
        <v>57</v>
      </c>
      <c r="I128" s="22"/>
      <c r="J128" s="231">
        <f>ROUND(I128*H128,2)</f>
        <v>0</v>
      </c>
      <c r="K128" s="227" t="s">
        <v>274</v>
      </c>
      <c r="L128" s="14"/>
      <c r="M128" s="232" t="s">
        <v>3</v>
      </c>
      <c r="N128" s="233" t="s">
        <v>39</v>
      </c>
      <c r="P128" s="234">
        <f>O128*H128</f>
        <v>0</v>
      </c>
      <c r="Q128" s="234">
        <v>7.5000000000000002E-4</v>
      </c>
      <c r="R128" s="234">
        <f>Q128*H128</f>
        <v>4.2750000000000003E-2</v>
      </c>
      <c r="S128" s="234">
        <v>0</v>
      </c>
      <c r="T128" s="235">
        <f>S128*H128</f>
        <v>0</v>
      </c>
      <c r="AR128" s="236" t="s">
        <v>1095</v>
      </c>
      <c r="AT128" s="236" t="s">
        <v>271</v>
      </c>
      <c r="AU128" s="236" t="s">
        <v>75</v>
      </c>
      <c r="AY128" s="4" t="s">
        <v>268</v>
      </c>
      <c r="BE128" s="237">
        <f>IF(N128="základní",J128,0)</f>
        <v>0</v>
      </c>
      <c r="BF128" s="237">
        <f>IF(N128="snížená",J128,0)</f>
        <v>0</v>
      </c>
      <c r="BG128" s="237">
        <f>IF(N128="zákl. přenesená",J128,0)</f>
        <v>0</v>
      </c>
      <c r="BH128" s="237">
        <f>IF(N128="sníž. přenesená",J128,0)</f>
        <v>0</v>
      </c>
      <c r="BI128" s="237">
        <f>IF(N128="nulová",J128,0)</f>
        <v>0</v>
      </c>
      <c r="BJ128" s="4" t="s">
        <v>75</v>
      </c>
      <c r="BK128" s="237">
        <f>ROUND(I128*H128,2)</f>
        <v>0</v>
      </c>
      <c r="BL128" s="4" t="s">
        <v>1095</v>
      </c>
      <c r="BM128" s="236" t="s">
        <v>2416</v>
      </c>
    </row>
    <row r="129" spans="2:65" s="1" customFormat="1">
      <c r="B129" s="14"/>
      <c r="D129" s="238" t="s">
        <v>277</v>
      </c>
      <c r="F129" s="239" t="s">
        <v>1316</v>
      </c>
      <c r="L129" s="14"/>
      <c r="M129" s="240"/>
      <c r="T129" s="142"/>
      <c r="AT129" s="4" t="s">
        <v>277</v>
      </c>
      <c r="AU129" s="4" t="s">
        <v>75</v>
      </c>
    </row>
    <row r="130" spans="2:65" s="1" customFormat="1" ht="24.2" customHeight="1">
      <c r="B130" s="14"/>
      <c r="C130" s="225" t="s">
        <v>441</v>
      </c>
      <c r="D130" s="225" t="s">
        <v>271</v>
      </c>
      <c r="E130" s="226" t="s">
        <v>1805</v>
      </c>
      <c r="F130" s="227" t="s">
        <v>1806</v>
      </c>
      <c r="G130" s="228" t="s">
        <v>379</v>
      </c>
      <c r="H130" s="229">
        <v>10</v>
      </c>
      <c r="I130" s="22"/>
      <c r="J130" s="231">
        <f>ROUND(I130*H130,2)</f>
        <v>0</v>
      </c>
      <c r="K130" s="227" t="s">
        <v>274</v>
      </c>
      <c r="L130" s="14"/>
      <c r="M130" s="232" t="s">
        <v>3</v>
      </c>
      <c r="N130" s="233" t="s">
        <v>39</v>
      </c>
      <c r="P130" s="234">
        <f>O130*H130</f>
        <v>0</v>
      </c>
      <c r="Q130" s="234">
        <v>1.15E-3</v>
      </c>
      <c r="R130" s="234">
        <f>Q130*H130</f>
        <v>1.15E-2</v>
      </c>
      <c r="S130" s="234">
        <v>0</v>
      </c>
      <c r="T130" s="235">
        <f>S130*H130</f>
        <v>0</v>
      </c>
      <c r="AR130" s="236" t="s">
        <v>1095</v>
      </c>
      <c r="AT130" s="236" t="s">
        <v>271</v>
      </c>
      <c r="AU130" s="236" t="s">
        <v>75</v>
      </c>
      <c r="AY130" s="4" t="s">
        <v>268</v>
      </c>
      <c r="BE130" s="237">
        <f>IF(N130="základní",J130,0)</f>
        <v>0</v>
      </c>
      <c r="BF130" s="237">
        <f>IF(N130="snížená",J130,0)</f>
        <v>0</v>
      </c>
      <c r="BG130" s="237">
        <f>IF(N130="zákl. přenesená",J130,0)</f>
        <v>0</v>
      </c>
      <c r="BH130" s="237">
        <f>IF(N130="sníž. přenesená",J130,0)</f>
        <v>0</v>
      </c>
      <c r="BI130" s="237">
        <f>IF(N130="nulová",J130,0)</f>
        <v>0</v>
      </c>
      <c r="BJ130" s="4" t="s">
        <v>75</v>
      </c>
      <c r="BK130" s="237">
        <f>ROUND(I130*H130,2)</f>
        <v>0</v>
      </c>
      <c r="BL130" s="4" t="s">
        <v>1095</v>
      </c>
      <c r="BM130" s="236" t="s">
        <v>2417</v>
      </c>
    </row>
    <row r="131" spans="2:65" s="1" customFormat="1">
      <c r="B131" s="14"/>
      <c r="D131" s="238" t="s">
        <v>277</v>
      </c>
      <c r="F131" s="239" t="s">
        <v>1808</v>
      </c>
      <c r="L131" s="14"/>
      <c r="M131" s="240"/>
      <c r="T131" s="142"/>
      <c r="AT131" s="4" t="s">
        <v>277</v>
      </c>
      <c r="AU131" s="4" t="s">
        <v>75</v>
      </c>
    </row>
    <row r="132" spans="2:65" s="1" customFormat="1" ht="16.5" customHeight="1">
      <c r="B132" s="14"/>
      <c r="C132" s="225" t="s">
        <v>447</v>
      </c>
      <c r="D132" s="225" t="s">
        <v>271</v>
      </c>
      <c r="E132" s="226" t="s">
        <v>1317</v>
      </c>
      <c r="F132" s="227" t="s">
        <v>1318</v>
      </c>
      <c r="G132" s="228" t="s">
        <v>308</v>
      </c>
      <c r="H132" s="229">
        <v>6</v>
      </c>
      <c r="I132" s="22"/>
      <c r="J132" s="231">
        <f>ROUND(I132*H132,2)</f>
        <v>0</v>
      </c>
      <c r="K132" s="227" t="s">
        <v>303</v>
      </c>
      <c r="L132" s="14"/>
      <c r="M132" s="232" t="s">
        <v>3</v>
      </c>
      <c r="N132" s="233" t="s">
        <v>39</v>
      </c>
      <c r="P132" s="234">
        <f>O132*H132</f>
        <v>0</v>
      </c>
      <c r="Q132" s="234">
        <v>0</v>
      </c>
      <c r="R132" s="234">
        <f>Q132*H132</f>
        <v>0</v>
      </c>
      <c r="S132" s="234">
        <v>0</v>
      </c>
      <c r="T132" s="235">
        <f>S132*H132</f>
        <v>0</v>
      </c>
      <c r="AR132" s="236" t="s">
        <v>1095</v>
      </c>
      <c r="AT132" s="236" t="s">
        <v>271</v>
      </c>
      <c r="AU132" s="236" t="s">
        <v>75</v>
      </c>
      <c r="AY132" s="4" t="s">
        <v>268</v>
      </c>
      <c r="BE132" s="237">
        <f>IF(N132="základní",J132,0)</f>
        <v>0</v>
      </c>
      <c r="BF132" s="237">
        <f>IF(N132="snížená",J132,0)</f>
        <v>0</v>
      </c>
      <c r="BG132" s="237">
        <f>IF(N132="zákl. přenesená",J132,0)</f>
        <v>0</v>
      </c>
      <c r="BH132" s="237">
        <f>IF(N132="sníž. přenesená",J132,0)</f>
        <v>0</v>
      </c>
      <c r="BI132" s="237">
        <f>IF(N132="nulová",J132,0)</f>
        <v>0</v>
      </c>
      <c r="BJ132" s="4" t="s">
        <v>75</v>
      </c>
      <c r="BK132" s="237">
        <f>ROUND(I132*H132,2)</f>
        <v>0</v>
      </c>
      <c r="BL132" s="4" t="s">
        <v>1095</v>
      </c>
      <c r="BM132" s="236" t="s">
        <v>2418</v>
      </c>
    </row>
    <row r="133" spans="2:65" s="1" customFormat="1" ht="37.9" customHeight="1">
      <c r="B133" s="14"/>
      <c r="C133" s="225" t="s">
        <v>454</v>
      </c>
      <c r="D133" s="225" t="s">
        <v>271</v>
      </c>
      <c r="E133" s="226" t="s">
        <v>1328</v>
      </c>
      <c r="F133" s="227" t="s">
        <v>1329</v>
      </c>
      <c r="G133" s="228" t="s">
        <v>195</v>
      </c>
      <c r="H133" s="229">
        <v>31</v>
      </c>
      <c r="I133" s="22"/>
      <c r="J133" s="231">
        <f>ROUND(I133*H133,2)</f>
        <v>0</v>
      </c>
      <c r="K133" s="227" t="s">
        <v>274</v>
      </c>
      <c r="L133" s="14"/>
      <c r="M133" s="232" t="s">
        <v>3</v>
      </c>
      <c r="N133" s="233" t="s">
        <v>39</v>
      </c>
      <c r="P133" s="234">
        <f>O133*H133</f>
        <v>0</v>
      </c>
      <c r="Q133" s="234">
        <v>3.4000000000000002E-4</v>
      </c>
      <c r="R133" s="234">
        <f>Q133*H133</f>
        <v>1.0540000000000001E-2</v>
      </c>
      <c r="S133" s="234">
        <v>0</v>
      </c>
      <c r="T133" s="235">
        <f>S133*H133</f>
        <v>0</v>
      </c>
      <c r="AR133" s="236" t="s">
        <v>1095</v>
      </c>
      <c r="AT133" s="236" t="s">
        <v>271</v>
      </c>
      <c r="AU133" s="236" t="s">
        <v>75</v>
      </c>
      <c r="AY133" s="4" t="s">
        <v>268</v>
      </c>
      <c r="BE133" s="237">
        <f>IF(N133="základní",J133,0)</f>
        <v>0</v>
      </c>
      <c r="BF133" s="237">
        <f>IF(N133="snížená",J133,0)</f>
        <v>0</v>
      </c>
      <c r="BG133" s="237">
        <f>IF(N133="zákl. přenesená",J133,0)</f>
        <v>0</v>
      </c>
      <c r="BH133" s="237">
        <f>IF(N133="sníž. přenesená",J133,0)</f>
        <v>0</v>
      </c>
      <c r="BI133" s="237">
        <f>IF(N133="nulová",J133,0)</f>
        <v>0</v>
      </c>
      <c r="BJ133" s="4" t="s">
        <v>75</v>
      </c>
      <c r="BK133" s="237">
        <f>ROUND(I133*H133,2)</f>
        <v>0</v>
      </c>
      <c r="BL133" s="4" t="s">
        <v>1095</v>
      </c>
      <c r="BM133" s="236" t="s">
        <v>2419</v>
      </c>
    </row>
    <row r="134" spans="2:65" s="1" customFormat="1">
      <c r="B134" s="14"/>
      <c r="D134" s="238" t="s">
        <v>277</v>
      </c>
      <c r="F134" s="239" t="s">
        <v>1813</v>
      </c>
      <c r="L134" s="14"/>
      <c r="M134" s="240"/>
      <c r="T134" s="142"/>
      <c r="AT134" s="4" t="s">
        <v>277</v>
      </c>
      <c r="AU134" s="4" t="s">
        <v>75</v>
      </c>
    </row>
    <row r="135" spans="2:65" s="1" customFormat="1" ht="37.9" customHeight="1">
      <c r="B135" s="14"/>
      <c r="C135" s="225" t="s">
        <v>459</v>
      </c>
      <c r="D135" s="225" t="s">
        <v>271</v>
      </c>
      <c r="E135" s="226" t="s">
        <v>2420</v>
      </c>
      <c r="F135" s="227" t="s">
        <v>1332</v>
      </c>
      <c r="G135" s="228" t="s">
        <v>195</v>
      </c>
      <c r="H135" s="229">
        <v>15</v>
      </c>
      <c r="I135" s="22"/>
      <c r="J135" s="231">
        <f>ROUND(I135*H135,2)</f>
        <v>0</v>
      </c>
      <c r="K135" s="227" t="s">
        <v>274</v>
      </c>
      <c r="L135" s="14"/>
      <c r="M135" s="232" t="s">
        <v>3</v>
      </c>
      <c r="N135" s="233" t="s">
        <v>39</v>
      </c>
      <c r="P135" s="234">
        <f>O135*H135</f>
        <v>0</v>
      </c>
      <c r="Q135" s="234">
        <v>1.1E-4</v>
      </c>
      <c r="R135" s="234">
        <f>Q135*H135</f>
        <v>1.65E-3</v>
      </c>
      <c r="S135" s="234">
        <v>0</v>
      </c>
      <c r="T135" s="235">
        <f>S135*H135</f>
        <v>0</v>
      </c>
      <c r="AR135" s="236" t="s">
        <v>1095</v>
      </c>
      <c r="AT135" s="236" t="s">
        <v>271</v>
      </c>
      <c r="AU135" s="236" t="s">
        <v>75</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1095</v>
      </c>
      <c r="BM135" s="236" t="s">
        <v>2421</v>
      </c>
    </row>
    <row r="136" spans="2:65" s="1" customFormat="1">
      <c r="B136" s="14"/>
      <c r="D136" s="238" t="s">
        <v>277</v>
      </c>
      <c r="F136" s="239" t="s">
        <v>2422</v>
      </c>
      <c r="L136" s="14"/>
      <c r="M136" s="240"/>
      <c r="T136" s="142"/>
      <c r="AT136" s="4" t="s">
        <v>277</v>
      </c>
      <c r="AU136" s="4" t="s">
        <v>75</v>
      </c>
    </row>
    <row r="137" spans="2:65" s="1" customFormat="1" ht="37.9" customHeight="1">
      <c r="B137" s="14"/>
      <c r="C137" s="225" t="s">
        <v>464</v>
      </c>
      <c r="D137" s="225" t="s">
        <v>271</v>
      </c>
      <c r="E137" s="226" t="s">
        <v>1814</v>
      </c>
      <c r="F137" s="227" t="s">
        <v>1815</v>
      </c>
      <c r="G137" s="228" t="s">
        <v>195</v>
      </c>
      <c r="H137" s="229">
        <v>8</v>
      </c>
      <c r="I137" s="22"/>
      <c r="J137" s="231">
        <f>ROUND(I137*H137,2)</f>
        <v>0</v>
      </c>
      <c r="K137" s="227" t="s">
        <v>274</v>
      </c>
      <c r="L137" s="14"/>
      <c r="M137" s="232" t="s">
        <v>3</v>
      </c>
      <c r="N137" s="233" t="s">
        <v>39</v>
      </c>
      <c r="P137" s="234">
        <f>O137*H137</f>
        <v>0</v>
      </c>
      <c r="Q137" s="234">
        <v>1E-4</v>
      </c>
      <c r="R137" s="234">
        <f>Q137*H137</f>
        <v>8.0000000000000004E-4</v>
      </c>
      <c r="S137" s="234">
        <v>0</v>
      </c>
      <c r="T137" s="235">
        <f>S137*H137</f>
        <v>0</v>
      </c>
      <c r="AR137" s="236" t="s">
        <v>1095</v>
      </c>
      <c r="AT137" s="236" t="s">
        <v>271</v>
      </c>
      <c r="AU137" s="236" t="s">
        <v>75</v>
      </c>
      <c r="AY137" s="4" t="s">
        <v>268</v>
      </c>
      <c r="BE137" s="237">
        <f>IF(N137="základní",J137,0)</f>
        <v>0</v>
      </c>
      <c r="BF137" s="237">
        <f>IF(N137="snížená",J137,0)</f>
        <v>0</v>
      </c>
      <c r="BG137" s="237">
        <f>IF(N137="zákl. přenesená",J137,0)</f>
        <v>0</v>
      </c>
      <c r="BH137" s="237">
        <f>IF(N137="sníž. přenesená",J137,0)</f>
        <v>0</v>
      </c>
      <c r="BI137" s="237">
        <f>IF(N137="nulová",J137,0)</f>
        <v>0</v>
      </c>
      <c r="BJ137" s="4" t="s">
        <v>75</v>
      </c>
      <c r="BK137" s="237">
        <f>ROUND(I137*H137,2)</f>
        <v>0</v>
      </c>
      <c r="BL137" s="4" t="s">
        <v>1095</v>
      </c>
      <c r="BM137" s="236" t="s">
        <v>2423</v>
      </c>
    </row>
    <row r="138" spans="2:65" s="1" customFormat="1">
      <c r="B138" s="14"/>
      <c r="D138" s="238" t="s">
        <v>277</v>
      </c>
      <c r="F138" s="239" t="s">
        <v>1817</v>
      </c>
      <c r="L138" s="14"/>
      <c r="M138" s="240"/>
      <c r="T138" s="142"/>
      <c r="AT138" s="4" t="s">
        <v>277</v>
      </c>
      <c r="AU138" s="4" t="s">
        <v>75</v>
      </c>
    </row>
    <row r="139" spans="2:65" s="1" customFormat="1" ht="24.2" customHeight="1">
      <c r="B139" s="14"/>
      <c r="C139" s="225" t="s">
        <v>470</v>
      </c>
      <c r="D139" s="225" t="s">
        <v>271</v>
      </c>
      <c r="E139" s="226" t="s">
        <v>1335</v>
      </c>
      <c r="F139" s="227" t="s">
        <v>1336</v>
      </c>
      <c r="G139" s="228" t="s">
        <v>379</v>
      </c>
      <c r="H139" s="229">
        <v>68</v>
      </c>
      <c r="I139" s="22"/>
      <c r="J139" s="231">
        <f>ROUND(I139*H139,2)</f>
        <v>0</v>
      </c>
      <c r="K139" s="227" t="s">
        <v>274</v>
      </c>
      <c r="L139" s="14"/>
      <c r="M139" s="232" t="s">
        <v>3</v>
      </c>
      <c r="N139" s="233" t="s">
        <v>39</v>
      </c>
      <c r="P139" s="234">
        <f>O139*H139</f>
        <v>0</v>
      </c>
      <c r="Q139" s="234">
        <v>0</v>
      </c>
      <c r="R139" s="234">
        <f>Q139*H139</f>
        <v>0</v>
      </c>
      <c r="S139" s="234">
        <v>1.4919999999999999E-2</v>
      </c>
      <c r="T139" s="235">
        <f>S139*H139</f>
        <v>1.0145599999999999</v>
      </c>
      <c r="AR139" s="236" t="s">
        <v>1095</v>
      </c>
      <c r="AT139" s="236" t="s">
        <v>271</v>
      </c>
      <c r="AU139" s="236" t="s">
        <v>75</v>
      </c>
      <c r="AY139" s="4" t="s">
        <v>268</v>
      </c>
      <c r="BE139" s="237">
        <f>IF(N139="základní",J139,0)</f>
        <v>0</v>
      </c>
      <c r="BF139" s="237">
        <f>IF(N139="snížená",J139,0)</f>
        <v>0</v>
      </c>
      <c r="BG139" s="237">
        <f>IF(N139="zákl. přenesená",J139,0)</f>
        <v>0</v>
      </c>
      <c r="BH139" s="237">
        <f>IF(N139="sníž. přenesená",J139,0)</f>
        <v>0</v>
      </c>
      <c r="BI139" s="237">
        <f>IF(N139="nulová",J139,0)</f>
        <v>0</v>
      </c>
      <c r="BJ139" s="4" t="s">
        <v>75</v>
      </c>
      <c r="BK139" s="237">
        <f>ROUND(I139*H139,2)</f>
        <v>0</v>
      </c>
      <c r="BL139" s="4" t="s">
        <v>1095</v>
      </c>
      <c r="BM139" s="236" t="s">
        <v>2424</v>
      </c>
    </row>
    <row r="140" spans="2:65" s="1" customFormat="1">
      <c r="B140" s="14"/>
      <c r="D140" s="238" t="s">
        <v>277</v>
      </c>
      <c r="F140" s="239" t="s">
        <v>1338</v>
      </c>
      <c r="L140" s="14"/>
      <c r="M140" s="240"/>
      <c r="T140" s="142"/>
      <c r="AT140" s="4" t="s">
        <v>277</v>
      </c>
      <c r="AU140" s="4" t="s">
        <v>75</v>
      </c>
    </row>
    <row r="141" spans="2:65" s="1" customFormat="1" ht="33" customHeight="1">
      <c r="B141" s="14"/>
      <c r="C141" s="225" t="s">
        <v>475</v>
      </c>
      <c r="D141" s="225" t="s">
        <v>271</v>
      </c>
      <c r="E141" s="226" t="s">
        <v>1339</v>
      </c>
      <c r="F141" s="227" t="s">
        <v>1340</v>
      </c>
      <c r="G141" s="228" t="s">
        <v>379</v>
      </c>
      <c r="H141" s="229">
        <v>29</v>
      </c>
      <c r="I141" s="22"/>
      <c r="J141" s="231">
        <f>ROUND(I141*H141,2)</f>
        <v>0</v>
      </c>
      <c r="K141" s="227" t="s">
        <v>274</v>
      </c>
      <c r="L141" s="14"/>
      <c r="M141" s="232" t="s">
        <v>3</v>
      </c>
      <c r="N141" s="233" t="s">
        <v>39</v>
      </c>
      <c r="P141" s="234">
        <f>O141*H141</f>
        <v>0</v>
      </c>
      <c r="Q141" s="234">
        <v>5.0000000000000001E-4</v>
      </c>
      <c r="R141" s="234">
        <f>Q141*H141</f>
        <v>1.4500000000000001E-2</v>
      </c>
      <c r="S141" s="234">
        <v>0</v>
      </c>
      <c r="T141" s="235">
        <f>S141*H141</f>
        <v>0</v>
      </c>
      <c r="AR141" s="236" t="s">
        <v>1095</v>
      </c>
      <c r="AT141" s="236" t="s">
        <v>271</v>
      </c>
      <c r="AU141" s="236" t="s">
        <v>75</v>
      </c>
      <c r="AY141" s="4" t="s">
        <v>268</v>
      </c>
      <c r="BE141" s="237">
        <f>IF(N141="základní",J141,0)</f>
        <v>0</v>
      </c>
      <c r="BF141" s="237">
        <f>IF(N141="snížená",J141,0)</f>
        <v>0</v>
      </c>
      <c r="BG141" s="237">
        <f>IF(N141="zákl. přenesená",J141,0)</f>
        <v>0</v>
      </c>
      <c r="BH141" s="237">
        <f>IF(N141="sníž. přenesená",J141,0)</f>
        <v>0</v>
      </c>
      <c r="BI141" s="237">
        <f>IF(N141="nulová",J141,0)</f>
        <v>0</v>
      </c>
      <c r="BJ141" s="4" t="s">
        <v>75</v>
      </c>
      <c r="BK141" s="237">
        <f>ROUND(I141*H141,2)</f>
        <v>0</v>
      </c>
      <c r="BL141" s="4" t="s">
        <v>1095</v>
      </c>
      <c r="BM141" s="236" t="s">
        <v>2425</v>
      </c>
    </row>
    <row r="142" spans="2:65" s="1" customFormat="1">
      <c r="B142" s="14"/>
      <c r="D142" s="238" t="s">
        <v>277</v>
      </c>
      <c r="F142" s="239" t="s">
        <v>1342</v>
      </c>
      <c r="L142" s="14"/>
      <c r="M142" s="240"/>
      <c r="T142" s="142"/>
      <c r="AT142" s="4" t="s">
        <v>277</v>
      </c>
      <c r="AU142" s="4" t="s">
        <v>75</v>
      </c>
    </row>
    <row r="143" spans="2:65" s="1" customFormat="1" ht="33" customHeight="1">
      <c r="B143" s="14"/>
      <c r="C143" s="225" t="s">
        <v>480</v>
      </c>
      <c r="D143" s="225" t="s">
        <v>271</v>
      </c>
      <c r="E143" s="226" t="s">
        <v>1343</v>
      </c>
      <c r="F143" s="227" t="s">
        <v>1344</v>
      </c>
      <c r="G143" s="228" t="s">
        <v>379</v>
      </c>
      <c r="H143" s="229">
        <v>73</v>
      </c>
      <c r="I143" s="22"/>
      <c r="J143" s="231">
        <f>ROUND(I143*H143,2)</f>
        <v>0</v>
      </c>
      <c r="K143" s="227" t="s">
        <v>274</v>
      </c>
      <c r="L143" s="14"/>
      <c r="M143" s="232" t="s">
        <v>3</v>
      </c>
      <c r="N143" s="233" t="s">
        <v>39</v>
      </c>
      <c r="P143" s="234">
        <f>O143*H143</f>
        <v>0</v>
      </c>
      <c r="Q143" s="234">
        <v>1.5299999999999999E-3</v>
      </c>
      <c r="R143" s="234">
        <f>Q143*H143</f>
        <v>0.11169</v>
      </c>
      <c r="S143" s="234">
        <v>0</v>
      </c>
      <c r="T143" s="235">
        <f>S143*H143</f>
        <v>0</v>
      </c>
      <c r="AR143" s="236" t="s">
        <v>1095</v>
      </c>
      <c r="AT143" s="236" t="s">
        <v>271</v>
      </c>
      <c r="AU143" s="236" t="s">
        <v>75</v>
      </c>
      <c r="AY143" s="4" t="s">
        <v>268</v>
      </c>
      <c r="BE143" s="237">
        <f>IF(N143="základní",J143,0)</f>
        <v>0</v>
      </c>
      <c r="BF143" s="237">
        <f>IF(N143="snížená",J143,0)</f>
        <v>0</v>
      </c>
      <c r="BG143" s="237">
        <f>IF(N143="zákl. přenesená",J143,0)</f>
        <v>0</v>
      </c>
      <c r="BH143" s="237">
        <f>IF(N143="sníž. přenesená",J143,0)</f>
        <v>0</v>
      </c>
      <c r="BI143" s="237">
        <f>IF(N143="nulová",J143,0)</f>
        <v>0</v>
      </c>
      <c r="BJ143" s="4" t="s">
        <v>75</v>
      </c>
      <c r="BK143" s="237">
        <f>ROUND(I143*H143,2)</f>
        <v>0</v>
      </c>
      <c r="BL143" s="4" t="s">
        <v>1095</v>
      </c>
      <c r="BM143" s="236" t="s">
        <v>2426</v>
      </c>
    </row>
    <row r="144" spans="2:65" s="1" customFormat="1">
      <c r="B144" s="14"/>
      <c r="D144" s="238" t="s">
        <v>277</v>
      </c>
      <c r="F144" s="239" t="s">
        <v>1346</v>
      </c>
      <c r="L144" s="14"/>
      <c r="M144" s="240"/>
      <c r="T144" s="142"/>
      <c r="AT144" s="4" t="s">
        <v>277</v>
      </c>
      <c r="AU144" s="4" t="s">
        <v>75</v>
      </c>
    </row>
    <row r="145" spans="2:65" s="1" customFormat="1" ht="16.5" customHeight="1">
      <c r="B145" s="14"/>
      <c r="C145" s="225" t="s">
        <v>486</v>
      </c>
      <c r="D145" s="225" t="s">
        <v>271</v>
      </c>
      <c r="E145" s="226" t="s">
        <v>2427</v>
      </c>
      <c r="F145" s="227" t="s">
        <v>1348</v>
      </c>
      <c r="G145" s="228" t="s">
        <v>1094</v>
      </c>
      <c r="H145" s="229">
        <v>1</v>
      </c>
      <c r="I145" s="22"/>
      <c r="J145" s="231">
        <f>ROUND(I145*H145,2)</f>
        <v>0</v>
      </c>
      <c r="K145" s="227" t="s">
        <v>303</v>
      </c>
      <c r="L145" s="14"/>
      <c r="M145" s="232" t="s">
        <v>3</v>
      </c>
      <c r="N145" s="233" t="s">
        <v>39</v>
      </c>
      <c r="P145" s="234">
        <f>O145*H145</f>
        <v>0</v>
      </c>
      <c r="Q145" s="234">
        <v>0</v>
      </c>
      <c r="R145" s="234">
        <f>Q145*H145</f>
        <v>0</v>
      </c>
      <c r="S145" s="234">
        <v>0</v>
      </c>
      <c r="T145" s="235">
        <f>S145*H145</f>
        <v>0</v>
      </c>
      <c r="AR145" s="236" t="s">
        <v>1095</v>
      </c>
      <c r="AT145" s="236" t="s">
        <v>271</v>
      </c>
      <c r="AU145" s="236" t="s">
        <v>75</v>
      </c>
      <c r="AY145" s="4" t="s">
        <v>268</v>
      </c>
      <c r="BE145" s="237">
        <f>IF(N145="základní",J145,0)</f>
        <v>0</v>
      </c>
      <c r="BF145" s="237">
        <f>IF(N145="snížená",J145,0)</f>
        <v>0</v>
      </c>
      <c r="BG145" s="237">
        <f>IF(N145="zákl. přenesená",J145,0)</f>
        <v>0</v>
      </c>
      <c r="BH145" s="237">
        <f>IF(N145="sníž. přenesená",J145,0)</f>
        <v>0</v>
      </c>
      <c r="BI145" s="237">
        <f>IF(N145="nulová",J145,0)</f>
        <v>0</v>
      </c>
      <c r="BJ145" s="4" t="s">
        <v>75</v>
      </c>
      <c r="BK145" s="237">
        <f>ROUND(I145*H145,2)</f>
        <v>0</v>
      </c>
      <c r="BL145" s="4" t="s">
        <v>1095</v>
      </c>
      <c r="BM145" s="236" t="s">
        <v>2428</v>
      </c>
    </row>
    <row r="146" spans="2:65" s="1" customFormat="1" ht="16.5" customHeight="1">
      <c r="B146" s="14"/>
      <c r="C146" s="225" t="s">
        <v>495</v>
      </c>
      <c r="D146" s="225" t="s">
        <v>271</v>
      </c>
      <c r="E146" s="226" t="s">
        <v>2429</v>
      </c>
      <c r="F146" s="227" t="s">
        <v>1351</v>
      </c>
      <c r="G146" s="228" t="s">
        <v>1094</v>
      </c>
      <c r="H146" s="229">
        <v>1</v>
      </c>
      <c r="I146" s="22"/>
      <c r="J146" s="231">
        <f>ROUND(I146*H146,2)</f>
        <v>0</v>
      </c>
      <c r="K146" s="227" t="s">
        <v>303</v>
      </c>
      <c r="L146" s="14"/>
      <c r="M146" s="232" t="s">
        <v>3</v>
      </c>
      <c r="N146" s="233" t="s">
        <v>39</v>
      </c>
      <c r="P146" s="234">
        <f>O146*H146</f>
        <v>0</v>
      </c>
      <c r="Q146" s="234">
        <v>0</v>
      </c>
      <c r="R146" s="234">
        <f>Q146*H146</f>
        <v>0</v>
      </c>
      <c r="S146" s="234">
        <v>0</v>
      </c>
      <c r="T146" s="235">
        <f>S146*H146</f>
        <v>0</v>
      </c>
      <c r="AR146" s="236" t="s">
        <v>1095</v>
      </c>
      <c r="AT146" s="236" t="s">
        <v>271</v>
      </c>
      <c r="AU146" s="236" t="s">
        <v>75</v>
      </c>
      <c r="AY146" s="4" t="s">
        <v>268</v>
      </c>
      <c r="BE146" s="237">
        <f>IF(N146="základní",J146,0)</f>
        <v>0</v>
      </c>
      <c r="BF146" s="237">
        <f>IF(N146="snížená",J146,0)</f>
        <v>0</v>
      </c>
      <c r="BG146" s="237">
        <f>IF(N146="zákl. přenesená",J146,0)</f>
        <v>0</v>
      </c>
      <c r="BH146" s="237">
        <f>IF(N146="sníž. přenesená",J146,0)</f>
        <v>0</v>
      </c>
      <c r="BI146" s="237">
        <f>IF(N146="nulová",J146,0)</f>
        <v>0</v>
      </c>
      <c r="BJ146" s="4" t="s">
        <v>75</v>
      </c>
      <c r="BK146" s="237">
        <f>ROUND(I146*H146,2)</f>
        <v>0</v>
      </c>
      <c r="BL146" s="4" t="s">
        <v>1095</v>
      </c>
      <c r="BM146" s="236" t="s">
        <v>2430</v>
      </c>
    </row>
    <row r="147" spans="2:65" s="1" customFormat="1" ht="24.2" customHeight="1">
      <c r="B147" s="14"/>
      <c r="C147" s="225" t="s">
        <v>502</v>
      </c>
      <c r="D147" s="225" t="s">
        <v>271</v>
      </c>
      <c r="E147" s="226" t="s">
        <v>2431</v>
      </c>
      <c r="F147" s="227" t="s">
        <v>1354</v>
      </c>
      <c r="G147" s="228" t="s">
        <v>1094</v>
      </c>
      <c r="H147" s="229">
        <v>1</v>
      </c>
      <c r="I147" s="22"/>
      <c r="J147" s="231">
        <f>ROUND(I147*H147,2)</f>
        <v>0</v>
      </c>
      <c r="K147" s="227" t="s">
        <v>303</v>
      </c>
      <c r="L147" s="14"/>
      <c r="M147" s="285" t="s">
        <v>3</v>
      </c>
      <c r="N147" s="286" t="s">
        <v>39</v>
      </c>
      <c r="O147" s="283"/>
      <c r="P147" s="287">
        <f>O147*H147</f>
        <v>0</v>
      </c>
      <c r="Q147" s="287">
        <v>0</v>
      </c>
      <c r="R147" s="287">
        <f>Q147*H147</f>
        <v>0</v>
      </c>
      <c r="S147" s="287">
        <v>0</v>
      </c>
      <c r="T147" s="288">
        <f>S147*H147</f>
        <v>0</v>
      </c>
      <c r="AR147" s="236" t="s">
        <v>1095</v>
      </c>
      <c r="AT147" s="236" t="s">
        <v>271</v>
      </c>
      <c r="AU147" s="236" t="s">
        <v>75</v>
      </c>
      <c r="AY147" s="4" t="s">
        <v>268</v>
      </c>
      <c r="BE147" s="237">
        <f>IF(N147="základní",J147,0)</f>
        <v>0</v>
      </c>
      <c r="BF147" s="237">
        <f>IF(N147="snížená",J147,0)</f>
        <v>0</v>
      </c>
      <c r="BG147" s="237">
        <f>IF(N147="zákl. přenesená",J147,0)</f>
        <v>0</v>
      </c>
      <c r="BH147" s="237">
        <f>IF(N147="sníž. přenesená",J147,0)</f>
        <v>0</v>
      </c>
      <c r="BI147" s="237">
        <f>IF(N147="nulová",J147,0)</f>
        <v>0</v>
      </c>
      <c r="BJ147" s="4" t="s">
        <v>75</v>
      </c>
      <c r="BK147" s="237">
        <f>ROUND(I147*H147,2)</f>
        <v>0</v>
      </c>
      <c r="BL147" s="4" t="s">
        <v>1095</v>
      </c>
      <c r="BM147" s="236" t="s">
        <v>2432</v>
      </c>
    </row>
    <row r="148" spans="2:65" s="1" customFormat="1" ht="6.95" customHeight="1">
      <c r="B148" s="15"/>
      <c r="C148" s="16"/>
      <c r="D148" s="16"/>
      <c r="E148" s="16"/>
      <c r="F148" s="16"/>
      <c r="G148" s="16"/>
      <c r="H148" s="16"/>
      <c r="I148" s="16"/>
      <c r="J148" s="16"/>
      <c r="K148" s="16"/>
      <c r="L148" s="14"/>
    </row>
  </sheetData>
  <sheetProtection algorithmName="SHA-512" hashValue="43BYfrIQ4VcTC8aANYi9B28/IZrIxU/LPxL3uO9PCxqj9JwqY6CaDBlEKyopjo/2oseweZDIBAdCiy9PMDsa7g==" saltValue="FkOEjYxSZqZSmfIjWV4fIA==" spinCount="100000" sheet="1" objects="1" scenarios="1"/>
  <autoFilter ref="C85:K147" xr:uid="{00000000-0009-0000-0000-00001B000000}"/>
  <mergeCells count="12">
    <mergeCell ref="E78:H78"/>
    <mergeCell ref="L2:V2"/>
    <mergeCell ref="E50:H50"/>
    <mergeCell ref="E52:H52"/>
    <mergeCell ref="E54:H54"/>
    <mergeCell ref="E74:H74"/>
    <mergeCell ref="E76:H76"/>
    <mergeCell ref="E7:H7"/>
    <mergeCell ref="E9:H9"/>
    <mergeCell ref="E11:H11"/>
    <mergeCell ref="E20:H20"/>
    <mergeCell ref="E29:H29"/>
  </mergeCells>
  <hyperlinks>
    <hyperlink ref="F91" r:id="rId1" xr:uid="{00000000-0004-0000-1B00-000000000000}"/>
    <hyperlink ref="F94" r:id="rId2" xr:uid="{00000000-0004-0000-1B00-000001000000}"/>
    <hyperlink ref="F96" r:id="rId3" xr:uid="{00000000-0004-0000-1B00-000002000000}"/>
    <hyperlink ref="F98" r:id="rId4" xr:uid="{00000000-0004-0000-1B00-000003000000}"/>
    <hyperlink ref="F100" r:id="rId5" xr:uid="{00000000-0004-0000-1B00-000004000000}"/>
    <hyperlink ref="F104" r:id="rId6" xr:uid="{00000000-0004-0000-1B00-000005000000}"/>
    <hyperlink ref="F108" r:id="rId7" xr:uid="{00000000-0004-0000-1B00-000006000000}"/>
    <hyperlink ref="F111" r:id="rId8" xr:uid="{00000000-0004-0000-1B00-000007000000}"/>
    <hyperlink ref="F113" r:id="rId9" xr:uid="{00000000-0004-0000-1B00-000008000000}"/>
    <hyperlink ref="F117" r:id="rId10" xr:uid="{00000000-0004-0000-1B00-000009000000}"/>
    <hyperlink ref="F119" r:id="rId11" xr:uid="{00000000-0004-0000-1B00-00000A000000}"/>
    <hyperlink ref="F121" r:id="rId12" xr:uid="{00000000-0004-0000-1B00-00000B000000}"/>
    <hyperlink ref="F123" r:id="rId13" xr:uid="{00000000-0004-0000-1B00-00000C000000}"/>
    <hyperlink ref="F125" r:id="rId14" xr:uid="{00000000-0004-0000-1B00-00000D000000}"/>
    <hyperlink ref="F127" r:id="rId15" xr:uid="{00000000-0004-0000-1B00-00000E000000}"/>
    <hyperlink ref="F129" r:id="rId16" xr:uid="{00000000-0004-0000-1B00-00000F000000}"/>
    <hyperlink ref="F131" r:id="rId17" xr:uid="{00000000-0004-0000-1B00-000010000000}"/>
    <hyperlink ref="F134" r:id="rId18" xr:uid="{00000000-0004-0000-1B00-000011000000}"/>
    <hyperlink ref="F136" r:id="rId19" xr:uid="{00000000-0004-0000-1B00-000012000000}"/>
    <hyperlink ref="F138" r:id="rId20" xr:uid="{00000000-0004-0000-1B00-000013000000}"/>
    <hyperlink ref="F140" r:id="rId21" xr:uid="{00000000-0004-0000-1B00-000014000000}"/>
    <hyperlink ref="F142" r:id="rId22" xr:uid="{00000000-0004-0000-1B00-000015000000}"/>
    <hyperlink ref="F144" r:id="rId23" xr:uid="{00000000-0004-0000-1B00-000016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BM97"/>
  <sheetViews>
    <sheetView showGridLines="0" topLeftCell="A83" workbookViewId="0">
      <selection activeCell="I91" activeCellId="4" sqref="E20:H20 J19:J20 I95 I93 I91"/>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161</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2044</v>
      </c>
      <c r="F9" s="332"/>
      <c r="G9" s="332"/>
      <c r="H9" s="332"/>
      <c r="L9" s="14"/>
    </row>
    <row r="10" spans="2:46" s="1" customFormat="1" ht="12" customHeight="1">
      <c r="B10" s="14"/>
      <c r="D10" s="11" t="s">
        <v>211</v>
      </c>
      <c r="L10" s="14"/>
    </row>
    <row r="11" spans="2:46" s="1" customFormat="1" ht="16.5" customHeight="1">
      <c r="B11" s="14"/>
      <c r="E11" s="324" t="s">
        <v>2433</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ROUND(J88,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ROUND((SUM(BE88:BE96)),  2)</f>
        <v>0</v>
      </c>
      <c r="I35" s="189">
        <v>0.21</v>
      </c>
      <c r="J35" s="174">
        <f>ROUND(((SUM(BE88:BE96))*I35),  2)</f>
        <v>0</v>
      </c>
      <c r="L35" s="14"/>
    </row>
    <row r="36" spans="2:12" s="1" customFormat="1" ht="14.45" customHeight="1">
      <c r="B36" s="14"/>
      <c r="E36" s="11" t="s">
        <v>40</v>
      </c>
      <c r="F36" s="174">
        <f>ROUND((SUM(BF88:BF96)),  2)</f>
        <v>0</v>
      </c>
      <c r="I36" s="189">
        <v>0.12</v>
      </c>
      <c r="J36" s="174">
        <f>ROUND(((SUM(BF88:BF96))*I36),  2)</f>
        <v>0</v>
      </c>
      <c r="L36" s="14"/>
    </row>
    <row r="37" spans="2:12" s="1" customFormat="1" ht="14.45" hidden="1" customHeight="1">
      <c r="B37" s="14"/>
      <c r="E37" s="11" t="s">
        <v>41</v>
      </c>
      <c r="F37" s="174">
        <f>ROUND((SUM(BG88:BG96)),  2)</f>
        <v>0</v>
      </c>
      <c r="I37" s="189">
        <v>0.21</v>
      </c>
      <c r="J37" s="174">
        <f>0</f>
        <v>0</v>
      </c>
      <c r="L37" s="14"/>
    </row>
    <row r="38" spans="2:12" s="1" customFormat="1" ht="14.45" hidden="1" customHeight="1">
      <c r="B38" s="14"/>
      <c r="E38" s="11" t="s">
        <v>42</v>
      </c>
      <c r="F38" s="174">
        <f>ROUND((SUM(BH88:BH96)),  2)</f>
        <v>0</v>
      </c>
      <c r="I38" s="189">
        <v>0.12</v>
      </c>
      <c r="J38" s="174">
        <f>0</f>
        <v>0</v>
      </c>
      <c r="L38" s="14"/>
    </row>
    <row r="39" spans="2:12" s="1" customFormat="1" ht="14.45" hidden="1" customHeight="1">
      <c r="B39" s="14"/>
      <c r="E39" s="11" t="s">
        <v>43</v>
      </c>
      <c r="F39" s="174">
        <f>ROUND((SUM(BI88:BI96)),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2044</v>
      </c>
      <c r="F52" s="332"/>
      <c r="G52" s="332"/>
      <c r="H52" s="332"/>
      <c r="L52" s="14"/>
    </row>
    <row r="53" spans="2:47" s="1" customFormat="1" ht="12" customHeight="1">
      <c r="B53" s="14"/>
      <c r="C53" s="11" t="s">
        <v>211</v>
      </c>
      <c r="L53" s="14"/>
    </row>
    <row r="54" spans="2:47" s="1" customFormat="1" ht="16.5" customHeight="1">
      <c r="B54" s="14"/>
      <c r="E54" s="324" t="str">
        <f>E11</f>
        <v>D7 - VRN</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J88</f>
        <v>0</v>
      </c>
      <c r="L63" s="14"/>
      <c r="AU63" s="4" t="s">
        <v>227</v>
      </c>
    </row>
    <row r="64" spans="2:47" s="201" customFormat="1" ht="24.95" customHeight="1">
      <c r="B64" s="200"/>
      <c r="D64" s="202" t="s">
        <v>1357</v>
      </c>
      <c r="E64" s="203"/>
      <c r="F64" s="203"/>
      <c r="G64" s="203"/>
      <c r="H64" s="203"/>
      <c r="I64" s="203"/>
      <c r="J64" s="204">
        <f>J89</f>
        <v>0</v>
      </c>
      <c r="L64" s="200"/>
    </row>
    <row r="65" spans="2:12" s="171" customFormat="1" ht="19.899999999999999" customHeight="1">
      <c r="B65" s="205"/>
      <c r="D65" s="206" t="s">
        <v>1358</v>
      </c>
      <c r="E65" s="207"/>
      <c r="F65" s="207"/>
      <c r="G65" s="207"/>
      <c r="H65" s="207"/>
      <c r="I65" s="207"/>
      <c r="J65" s="208">
        <f>J90</f>
        <v>0</v>
      </c>
      <c r="L65" s="205"/>
    </row>
    <row r="66" spans="2:12" s="171" customFormat="1" ht="19.899999999999999" customHeight="1">
      <c r="B66" s="205"/>
      <c r="D66" s="206" t="s">
        <v>1359</v>
      </c>
      <c r="E66" s="207"/>
      <c r="F66" s="207"/>
      <c r="G66" s="207"/>
      <c r="H66" s="207"/>
      <c r="I66" s="207"/>
      <c r="J66" s="208">
        <f>J94</f>
        <v>0</v>
      </c>
      <c r="L66" s="205"/>
    </row>
    <row r="67" spans="2:12" s="1" customFormat="1" ht="21.75" customHeight="1">
      <c r="B67" s="14"/>
      <c r="L67" s="14"/>
    </row>
    <row r="68" spans="2:12" s="1" customFormat="1" ht="6.95" customHeight="1">
      <c r="B68" s="15"/>
      <c r="C68" s="16"/>
      <c r="D68" s="16"/>
      <c r="E68" s="16"/>
      <c r="F68" s="16"/>
      <c r="G68" s="16"/>
      <c r="H68" s="16"/>
      <c r="I68" s="16"/>
      <c r="J68" s="16"/>
      <c r="K68" s="16"/>
      <c r="L68" s="14"/>
    </row>
    <row r="72" spans="2:12" s="1" customFormat="1" ht="6.95" customHeight="1">
      <c r="B72" s="132"/>
      <c r="C72" s="133"/>
      <c r="D72" s="133"/>
      <c r="E72" s="133"/>
      <c r="F72" s="133"/>
      <c r="G72" s="133"/>
      <c r="H72" s="133"/>
      <c r="I72" s="133"/>
      <c r="J72" s="133"/>
      <c r="K72" s="133"/>
      <c r="L72" s="14"/>
    </row>
    <row r="73" spans="2:12" s="1" customFormat="1" ht="24.95" customHeight="1">
      <c r="B73" s="14"/>
      <c r="C73" s="8" t="s">
        <v>253</v>
      </c>
      <c r="L73" s="14"/>
    </row>
    <row r="74" spans="2:12" s="1" customFormat="1" ht="6.95" customHeight="1">
      <c r="B74" s="14"/>
      <c r="L74" s="14"/>
    </row>
    <row r="75" spans="2:12" s="1" customFormat="1" ht="12" customHeight="1">
      <c r="B75" s="14"/>
      <c r="C75" s="11" t="s">
        <v>17</v>
      </c>
      <c r="L75" s="14"/>
    </row>
    <row r="76" spans="2:12" s="1" customFormat="1" ht="16.5" customHeight="1">
      <c r="B76" s="14"/>
      <c r="E76" s="333" t="str">
        <f>E7</f>
        <v>Rekonstrukce sociálního zařízení včetně rozvodů vody a kanalizace</v>
      </c>
      <c r="F76" s="334"/>
      <c r="G76" s="334"/>
      <c r="H76" s="334"/>
      <c r="L76" s="14"/>
    </row>
    <row r="77" spans="2:12" ht="12" customHeight="1">
      <c r="B77" s="7"/>
      <c r="C77" s="11" t="s">
        <v>203</v>
      </c>
      <c r="L77" s="7"/>
    </row>
    <row r="78" spans="2:12" s="1" customFormat="1" ht="16.5" customHeight="1">
      <c r="B78" s="14"/>
      <c r="E78" s="333" t="s">
        <v>2044</v>
      </c>
      <c r="F78" s="332"/>
      <c r="G78" s="332"/>
      <c r="H78" s="332"/>
      <c r="L78" s="14"/>
    </row>
    <row r="79" spans="2:12" s="1" customFormat="1" ht="12" customHeight="1">
      <c r="B79" s="14"/>
      <c r="C79" s="11" t="s">
        <v>211</v>
      </c>
      <c r="L79" s="14"/>
    </row>
    <row r="80" spans="2:12" s="1" customFormat="1" ht="16.5" customHeight="1">
      <c r="B80" s="14"/>
      <c r="E80" s="324" t="str">
        <f>E11</f>
        <v>D7 - VRN</v>
      </c>
      <c r="F80" s="332"/>
      <c r="G80" s="332"/>
      <c r="H80" s="332"/>
      <c r="L80" s="14"/>
    </row>
    <row r="81" spans="2:65" s="1" customFormat="1" ht="6.95" customHeight="1">
      <c r="B81" s="14"/>
      <c r="L81" s="14"/>
    </row>
    <row r="82" spans="2:65" s="1" customFormat="1" ht="12" customHeight="1">
      <c r="B82" s="14"/>
      <c r="C82" s="11" t="s">
        <v>21</v>
      </c>
      <c r="F82" s="121" t="str">
        <f>F14</f>
        <v xml:space="preserve"> </v>
      </c>
      <c r="I82" s="11" t="s">
        <v>23</v>
      </c>
      <c r="J82" s="17">
        <f>IF(J14="","",J14)</f>
        <v>0</v>
      </c>
      <c r="L82" s="14"/>
    </row>
    <row r="83" spans="2:65" s="1" customFormat="1" ht="6.95" customHeight="1">
      <c r="B83" s="14"/>
      <c r="L83" s="14"/>
    </row>
    <row r="84" spans="2:65" s="1" customFormat="1" ht="15.2" customHeight="1">
      <c r="B84" s="14"/>
      <c r="C84" s="11" t="s">
        <v>24</v>
      </c>
      <c r="F84" s="121" t="str">
        <f>E17</f>
        <v xml:space="preserve"> </v>
      </c>
      <c r="I84" s="11" t="s">
        <v>29</v>
      </c>
      <c r="J84" s="196" t="str">
        <f>E23</f>
        <v xml:space="preserve"> </v>
      </c>
      <c r="L84" s="14"/>
    </row>
    <row r="85" spans="2:65" s="1" customFormat="1" ht="15.2" customHeight="1">
      <c r="B85" s="14"/>
      <c r="C85" s="11" t="s">
        <v>27</v>
      </c>
      <c r="F85" s="121" t="str">
        <f>IF(E20="","",E20)</f>
        <v>Vyplň údaj</v>
      </c>
      <c r="I85" s="11" t="s">
        <v>31</v>
      </c>
      <c r="J85" s="196" t="str">
        <f>E26</f>
        <v xml:space="preserve"> </v>
      </c>
      <c r="L85" s="14"/>
    </row>
    <row r="86" spans="2:65" s="1" customFormat="1" ht="10.35" customHeight="1">
      <c r="B86" s="14"/>
      <c r="L86" s="14"/>
    </row>
    <row r="87" spans="2:65" s="2" customFormat="1" ht="29.25" customHeight="1">
      <c r="B87" s="18"/>
      <c r="C87" s="19" t="s">
        <v>254</v>
      </c>
      <c r="D87" s="20" t="s">
        <v>53</v>
      </c>
      <c r="E87" s="20" t="s">
        <v>49</v>
      </c>
      <c r="F87" s="20" t="s">
        <v>50</v>
      </c>
      <c r="G87" s="20" t="s">
        <v>255</v>
      </c>
      <c r="H87" s="20" t="s">
        <v>256</v>
      </c>
      <c r="I87" s="20" t="s">
        <v>257</v>
      </c>
      <c r="J87" s="20" t="s">
        <v>226</v>
      </c>
      <c r="K87" s="21" t="s">
        <v>258</v>
      </c>
      <c r="L87" s="18"/>
      <c r="M87" s="145" t="s">
        <v>3</v>
      </c>
      <c r="N87" s="146" t="s">
        <v>38</v>
      </c>
      <c r="O87" s="146" t="s">
        <v>259</v>
      </c>
      <c r="P87" s="146" t="s">
        <v>260</v>
      </c>
      <c r="Q87" s="146" t="s">
        <v>261</v>
      </c>
      <c r="R87" s="146" t="s">
        <v>262</v>
      </c>
      <c r="S87" s="146" t="s">
        <v>263</v>
      </c>
      <c r="T87" s="147" t="s">
        <v>264</v>
      </c>
    </row>
    <row r="88" spans="2:65" s="1" customFormat="1" ht="22.9" customHeight="1">
      <c r="B88" s="14"/>
      <c r="C88" s="151" t="s">
        <v>265</v>
      </c>
      <c r="J88" s="209">
        <f>BK88</f>
        <v>0</v>
      </c>
      <c r="L88" s="14"/>
      <c r="M88" s="148"/>
      <c r="N88" s="140"/>
      <c r="O88" s="140"/>
      <c r="P88" s="210">
        <f>P89</f>
        <v>0</v>
      </c>
      <c r="Q88" s="140"/>
      <c r="R88" s="210">
        <f>R89</f>
        <v>0</v>
      </c>
      <c r="S88" s="140"/>
      <c r="T88" s="211">
        <f>T89</f>
        <v>0</v>
      </c>
      <c r="AT88" s="4" t="s">
        <v>67</v>
      </c>
      <c r="AU88" s="4" t="s">
        <v>227</v>
      </c>
      <c r="BK88" s="212">
        <f>BK89</f>
        <v>0</v>
      </c>
    </row>
    <row r="89" spans="2:65" s="214" customFormat="1" ht="25.9" customHeight="1">
      <c r="B89" s="213"/>
      <c r="D89" s="215" t="s">
        <v>67</v>
      </c>
      <c r="E89" s="216" t="s">
        <v>102</v>
      </c>
      <c r="F89" s="216" t="s">
        <v>1360</v>
      </c>
      <c r="J89" s="217">
        <f>BK89</f>
        <v>0</v>
      </c>
      <c r="L89" s="213"/>
      <c r="M89" s="218"/>
      <c r="P89" s="219">
        <f>P90+P94</f>
        <v>0</v>
      </c>
      <c r="R89" s="219">
        <f>R90+R94</f>
        <v>0</v>
      </c>
      <c r="T89" s="220">
        <f>T90+T94</f>
        <v>0</v>
      </c>
      <c r="AR89" s="215" t="s">
        <v>299</v>
      </c>
      <c r="AT89" s="221" t="s">
        <v>67</v>
      </c>
      <c r="AU89" s="221" t="s">
        <v>68</v>
      </c>
      <c r="AY89" s="215" t="s">
        <v>268</v>
      </c>
      <c r="BK89" s="222">
        <f>BK90+BK94</f>
        <v>0</v>
      </c>
    </row>
    <row r="90" spans="2:65" s="214" customFormat="1" ht="22.9" customHeight="1">
      <c r="B90" s="213"/>
      <c r="D90" s="215" t="s">
        <v>67</v>
      </c>
      <c r="E90" s="223" t="s">
        <v>1361</v>
      </c>
      <c r="F90" s="223" t="s">
        <v>1362</v>
      </c>
      <c r="J90" s="224">
        <f>BK90</f>
        <v>0</v>
      </c>
      <c r="L90" s="213"/>
      <c r="M90" s="218"/>
      <c r="P90" s="219">
        <f>SUM(P91:P93)</f>
        <v>0</v>
      </c>
      <c r="R90" s="219">
        <f>SUM(R91:R93)</f>
        <v>0</v>
      </c>
      <c r="T90" s="220">
        <f>SUM(T91:T93)</f>
        <v>0</v>
      </c>
      <c r="AR90" s="215" t="s">
        <v>299</v>
      </c>
      <c r="AT90" s="221" t="s">
        <v>67</v>
      </c>
      <c r="AU90" s="221" t="s">
        <v>75</v>
      </c>
      <c r="AY90" s="215" t="s">
        <v>268</v>
      </c>
      <c r="BK90" s="222">
        <f>SUM(BK91:BK93)</f>
        <v>0</v>
      </c>
    </row>
    <row r="91" spans="2:65" s="1" customFormat="1" ht="16.5" customHeight="1">
      <c r="B91" s="14"/>
      <c r="C91" s="225" t="s">
        <v>75</v>
      </c>
      <c r="D91" s="225" t="s">
        <v>271</v>
      </c>
      <c r="E91" s="226" t="s">
        <v>1363</v>
      </c>
      <c r="F91" s="227" t="s">
        <v>1362</v>
      </c>
      <c r="G91" s="228" t="s">
        <v>1094</v>
      </c>
      <c r="H91" s="229">
        <v>1</v>
      </c>
      <c r="I91" s="22"/>
      <c r="J91" s="231">
        <f>ROUND(I91*H91,2)</f>
        <v>0</v>
      </c>
      <c r="K91" s="227" t="s">
        <v>274</v>
      </c>
      <c r="L91" s="14"/>
      <c r="M91" s="232" t="s">
        <v>3</v>
      </c>
      <c r="N91" s="233" t="s">
        <v>39</v>
      </c>
      <c r="P91" s="234">
        <f>O91*H91</f>
        <v>0</v>
      </c>
      <c r="Q91" s="234">
        <v>0</v>
      </c>
      <c r="R91" s="234">
        <f>Q91*H91</f>
        <v>0</v>
      </c>
      <c r="S91" s="234">
        <v>0</v>
      </c>
      <c r="T91" s="235">
        <f>S91*H91</f>
        <v>0</v>
      </c>
      <c r="AR91" s="236" t="s">
        <v>1364</v>
      </c>
      <c r="AT91" s="236" t="s">
        <v>271</v>
      </c>
      <c r="AU91" s="236" t="s">
        <v>77</v>
      </c>
      <c r="AY91" s="4" t="s">
        <v>268</v>
      </c>
      <c r="BE91" s="237">
        <f>IF(N91="základní",J91,0)</f>
        <v>0</v>
      </c>
      <c r="BF91" s="237">
        <f>IF(N91="snížená",J91,0)</f>
        <v>0</v>
      </c>
      <c r="BG91" s="237">
        <f>IF(N91="zákl. přenesená",J91,0)</f>
        <v>0</v>
      </c>
      <c r="BH91" s="237">
        <f>IF(N91="sníž. přenesená",J91,0)</f>
        <v>0</v>
      </c>
      <c r="BI91" s="237">
        <f>IF(N91="nulová",J91,0)</f>
        <v>0</v>
      </c>
      <c r="BJ91" s="4" t="s">
        <v>75</v>
      </c>
      <c r="BK91" s="237">
        <f>ROUND(I91*H91,2)</f>
        <v>0</v>
      </c>
      <c r="BL91" s="4" t="s">
        <v>1364</v>
      </c>
      <c r="BM91" s="236" t="s">
        <v>1365</v>
      </c>
    </row>
    <row r="92" spans="2:65" s="1" customFormat="1">
      <c r="B92" s="14"/>
      <c r="D92" s="238" t="s">
        <v>277</v>
      </c>
      <c r="F92" s="239" t="s">
        <v>1366</v>
      </c>
      <c r="L92" s="14"/>
      <c r="M92" s="240"/>
      <c r="T92" s="142"/>
      <c r="AT92" s="4" t="s">
        <v>277</v>
      </c>
      <c r="AU92" s="4" t="s">
        <v>77</v>
      </c>
    </row>
    <row r="93" spans="2:65" s="1" customFormat="1" ht="24.2" customHeight="1">
      <c r="B93" s="14"/>
      <c r="C93" s="225" t="s">
        <v>77</v>
      </c>
      <c r="D93" s="225" t="s">
        <v>271</v>
      </c>
      <c r="E93" s="226" t="s">
        <v>1367</v>
      </c>
      <c r="F93" s="227" t="s">
        <v>1368</v>
      </c>
      <c r="G93" s="228" t="s">
        <v>1094</v>
      </c>
      <c r="H93" s="229">
        <v>1</v>
      </c>
      <c r="I93" s="22"/>
      <c r="J93" s="231">
        <f>ROUND(I93*H93,2)</f>
        <v>0</v>
      </c>
      <c r="K93" s="227" t="s">
        <v>303</v>
      </c>
      <c r="L93" s="14"/>
      <c r="M93" s="232" t="s">
        <v>3</v>
      </c>
      <c r="N93" s="233" t="s">
        <v>39</v>
      </c>
      <c r="P93" s="234">
        <f>O93*H93</f>
        <v>0</v>
      </c>
      <c r="Q93" s="234">
        <v>0</v>
      </c>
      <c r="R93" s="234">
        <f>Q93*H93</f>
        <v>0</v>
      </c>
      <c r="S93" s="234">
        <v>0</v>
      </c>
      <c r="T93" s="235">
        <f>S93*H93</f>
        <v>0</v>
      </c>
      <c r="AR93" s="236" t="s">
        <v>275</v>
      </c>
      <c r="AT93" s="236" t="s">
        <v>271</v>
      </c>
      <c r="AU93" s="236" t="s">
        <v>77</v>
      </c>
      <c r="AY93" s="4" t="s">
        <v>268</v>
      </c>
      <c r="BE93" s="237">
        <f>IF(N93="základní",J93,0)</f>
        <v>0</v>
      </c>
      <c r="BF93" s="237">
        <f>IF(N93="snížená",J93,0)</f>
        <v>0</v>
      </c>
      <c r="BG93" s="237">
        <f>IF(N93="zákl. přenesená",J93,0)</f>
        <v>0</v>
      </c>
      <c r="BH93" s="237">
        <f>IF(N93="sníž. přenesená",J93,0)</f>
        <v>0</v>
      </c>
      <c r="BI93" s="237">
        <f>IF(N93="nulová",J93,0)</f>
        <v>0</v>
      </c>
      <c r="BJ93" s="4" t="s">
        <v>75</v>
      </c>
      <c r="BK93" s="237">
        <f>ROUND(I93*H93,2)</f>
        <v>0</v>
      </c>
      <c r="BL93" s="4" t="s">
        <v>275</v>
      </c>
      <c r="BM93" s="236" t="s">
        <v>2434</v>
      </c>
    </row>
    <row r="94" spans="2:65" s="214" customFormat="1" ht="22.9" customHeight="1">
      <c r="B94" s="213"/>
      <c r="D94" s="215" t="s">
        <v>67</v>
      </c>
      <c r="E94" s="223" t="s">
        <v>1370</v>
      </c>
      <c r="F94" s="223" t="s">
        <v>1371</v>
      </c>
      <c r="J94" s="224">
        <f>BK94</f>
        <v>0</v>
      </c>
      <c r="L94" s="213"/>
      <c r="M94" s="218"/>
      <c r="P94" s="219">
        <f>SUM(P95:P96)</f>
        <v>0</v>
      </c>
      <c r="R94" s="219">
        <f>SUM(R95:R96)</f>
        <v>0</v>
      </c>
      <c r="T94" s="220">
        <f>SUM(T95:T96)</f>
        <v>0</v>
      </c>
      <c r="AR94" s="215" t="s">
        <v>299</v>
      </c>
      <c r="AT94" s="221" t="s">
        <v>67</v>
      </c>
      <c r="AU94" s="221" t="s">
        <v>75</v>
      </c>
      <c r="AY94" s="215" t="s">
        <v>268</v>
      </c>
      <c r="BK94" s="222">
        <f>SUM(BK95:BK96)</f>
        <v>0</v>
      </c>
    </row>
    <row r="95" spans="2:65" s="1" customFormat="1" ht="24.2" customHeight="1">
      <c r="B95" s="14"/>
      <c r="C95" s="225" t="s">
        <v>186</v>
      </c>
      <c r="D95" s="225" t="s">
        <v>271</v>
      </c>
      <c r="E95" s="226" t="s">
        <v>1372</v>
      </c>
      <c r="F95" s="227" t="s">
        <v>1373</v>
      </c>
      <c r="G95" s="228" t="s">
        <v>1094</v>
      </c>
      <c r="H95" s="229">
        <v>1</v>
      </c>
      <c r="I95" s="22"/>
      <c r="J95" s="231">
        <f>ROUND(I95*H95,2)</f>
        <v>0</v>
      </c>
      <c r="K95" s="227" t="s">
        <v>274</v>
      </c>
      <c r="L95" s="14"/>
      <c r="M95" s="232" t="s">
        <v>3</v>
      </c>
      <c r="N95" s="233" t="s">
        <v>39</v>
      </c>
      <c r="P95" s="234">
        <f>O95*H95</f>
        <v>0</v>
      </c>
      <c r="Q95" s="234">
        <v>0</v>
      </c>
      <c r="R95" s="234">
        <f>Q95*H95</f>
        <v>0</v>
      </c>
      <c r="S95" s="234">
        <v>0</v>
      </c>
      <c r="T95" s="235">
        <f>S95*H95</f>
        <v>0</v>
      </c>
      <c r="AR95" s="236" t="s">
        <v>1364</v>
      </c>
      <c r="AT95" s="236" t="s">
        <v>271</v>
      </c>
      <c r="AU95" s="236" t="s">
        <v>77</v>
      </c>
      <c r="AY95" s="4" t="s">
        <v>268</v>
      </c>
      <c r="BE95" s="237">
        <f>IF(N95="základní",J95,0)</f>
        <v>0</v>
      </c>
      <c r="BF95" s="237">
        <f>IF(N95="snížená",J95,0)</f>
        <v>0</v>
      </c>
      <c r="BG95" s="237">
        <f>IF(N95="zákl. přenesená",J95,0)</f>
        <v>0</v>
      </c>
      <c r="BH95" s="237">
        <f>IF(N95="sníž. přenesená",J95,0)</f>
        <v>0</v>
      </c>
      <c r="BI95" s="237">
        <f>IF(N95="nulová",J95,0)</f>
        <v>0</v>
      </c>
      <c r="BJ95" s="4" t="s">
        <v>75</v>
      </c>
      <c r="BK95" s="237">
        <f>ROUND(I95*H95,2)</f>
        <v>0</v>
      </c>
      <c r="BL95" s="4" t="s">
        <v>1364</v>
      </c>
      <c r="BM95" s="236" t="s">
        <v>1374</v>
      </c>
    </row>
    <row r="96" spans="2:65" s="1" customFormat="1">
      <c r="B96" s="14"/>
      <c r="D96" s="238" t="s">
        <v>277</v>
      </c>
      <c r="F96" s="239" t="s">
        <v>1375</v>
      </c>
      <c r="L96" s="14"/>
      <c r="M96" s="282"/>
      <c r="N96" s="283"/>
      <c r="O96" s="283"/>
      <c r="P96" s="283"/>
      <c r="Q96" s="283"/>
      <c r="R96" s="283"/>
      <c r="S96" s="283"/>
      <c r="T96" s="284"/>
      <c r="AT96" s="4" t="s">
        <v>277</v>
      </c>
      <c r="AU96" s="4" t="s">
        <v>77</v>
      </c>
    </row>
    <row r="97" spans="2:12" s="1" customFormat="1" ht="6.95" customHeight="1">
      <c r="B97" s="15"/>
      <c r="C97" s="16"/>
      <c r="D97" s="16"/>
      <c r="E97" s="16"/>
      <c r="F97" s="16"/>
      <c r="G97" s="16"/>
      <c r="H97" s="16"/>
      <c r="I97" s="16"/>
      <c r="J97" s="16"/>
      <c r="K97" s="16"/>
      <c r="L97" s="14"/>
    </row>
  </sheetData>
  <sheetProtection algorithmName="SHA-512" hashValue="YjKx0pjao84J/aHdK77grP3W0VexylYNPG+TMRzC9mk10lKTiqgTVTGJ1kAAfjbkYf/yzVOAJ5dh7yC9h9CU1A==" saltValue="IXmcdaq+hhSRnh8cKSWpsQ==" spinCount="100000" sheet="1" objects="1" scenarios="1"/>
  <autoFilter ref="C87:K96" xr:uid="{00000000-0009-0000-0000-00001C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2" r:id="rId1" xr:uid="{00000000-0004-0000-1C00-000000000000}"/>
    <hyperlink ref="F96" r:id="rId2" xr:uid="{00000000-0004-0000-1C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426"/>
  <sheetViews>
    <sheetView showGridLines="0" topLeftCell="A32" workbookViewId="0">
      <selection activeCell="J32" sqref="J32"/>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t="s">
        <v>6</v>
      </c>
      <c r="M2" s="294"/>
      <c r="N2" s="294"/>
      <c r="O2" s="294"/>
      <c r="P2" s="294"/>
      <c r="Q2" s="294"/>
      <c r="R2" s="294"/>
      <c r="S2" s="294"/>
      <c r="T2" s="294"/>
      <c r="U2" s="294"/>
      <c r="V2" s="294"/>
      <c r="AT2" s="4" t="s">
        <v>85</v>
      </c>
      <c r="AZ2" s="181" t="s">
        <v>182</v>
      </c>
      <c r="BA2" s="181" t="s">
        <v>183</v>
      </c>
      <c r="BB2" s="181" t="s">
        <v>184</v>
      </c>
      <c r="BC2" s="181" t="s">
        <v>826</v>
      </c>
      <c r="BD2" s="181" t="s">
        <v>186</v>
      </c>
    </row>
    <row r="3" spans="2:56" ht="6.95" customHeight="1">
      <c r="B3" s="5"/>
      <c r="C3" s="6"/>
      <c r="D3" s="6"/>
      <c r="E3" s="6"/>
      <c r="F3" s="6"/>
      <c r="G3" s="6"/>
      <c r="H3" s="6"/>
      <c r="I3" s="6"/>
      <c r="J3" s="6"/>
      <c r="K3" s="6"/>
      <c r="L3" s="7"/>
      <c r="AT3" s="4" t="s">
        <v>77</v>
      </c>
      <c r="AZ3" s="181" t="s">
        <v>187</v>
      </c>
      <c r="BA3" s="181" t="s">
        <v>188</v>
      </c>
      <c r="BB3" s="181" t="s">
        <v>184</v>
      </c>
      <c r="BC3" s="181" t="s">
        <v>827</v>
      </c>
      <c r="BD3" s="181" t="s">
        <v>186</v>
      </c>
    </row>
    <row r="4" spans="2:56" ht="24.95" customHeight="1">
      <c r="B4" s="7"/>
      <c r="D4" s="8" t="s">
        <v>190</v>
      </c>
      <c r="L4" s="7"/>
      <c r="M4" s="182" t="s">
        <v>11</v>
      </c>
      <c r="AT4" s="4" t="s">
        <v>4</v>
      </c>
      <c r="AZ4" s="181" t="s">
        <v>191</v>
      </c>
      <c r="BA4" s="181" t="s">
        <v>192</v>
      </c>
      <c r="BB4" s="181" t="s">
        <v>184</v>
      </c>
      <c r="BC4" s="181" t="s">
        <v>827</v>
      </c>
      <c r="BD4" s="181" t="s">
        <v>186</v>
      </c>
    </row>
    <row r="5" spans="2:56" ht="6.95" customHeight="1">
      <c r="B5" s="7"/>
      <c r="L5" s="7"/>
      <c r="AZ5" s="181" t="s">
        <v>193</v>
      </c>
      <c r="BA5" s="181" t="s">
        <v>194</v>
      </c>
      <c r="BB5" s="181" t="s">
        <v>195</v>
      </c>
      <c r="BC5" s="181" t="s">
        <v>828</v>
      </c>
      <c r="BD5" s="181" t="s">
        <v>186</v>
      </c>
    </row>
    <row r="6" spans="2:56" ht="12" customHeight="1">
      <c r="B6" s="7"/>
      <c r="D6" s="11" t="s">
        <v>17</v>
      </c>
      <c r="L6" s="7"/>
      <c r="AZ6" s="181" t="s">
        <v>197</v>
      </c>
      <c r="BA6" s="181" t="s">
        <v>198</v>
      </c>
      <c r="BB6" s="181" t="s">
        <v>195</v>
      </c>
      <c r="BC6" s="181" t="s">
        <v>829</v>
      </c>
      <c r="BD6" s="181" t="s">
        <v>186</v>
      </c>
    </row>
    <row r="7" spans="2:56" ht="16.5" customHeight="1">
      <c r="B7" s="7"/>
      <c r="E7" s="333" t="str">
        <f>'Rekapitulace stavby'!K6</f>
        <v>Rekonstrukce sociálního zařízení včetně rozvodů vody a kanalizace</v>
      </c>
      <c r="F7" s="334"/>
      <c r="G7" s="334"/>
      <c r="H7" s="334"/>
      <c r="L7" s="7"/>
      <c r="AZ7" s="181" t="s">
        <v>200</v>
      </c>
      <c r="BA7" s="181" t="s">
        <v>201</v>
      </c>
      <c r="BB7" s="181" t="s">
        <v>184</v>
      </c>
      <c r="BC7" s="181" t="s">
        <v>830</v>
      </c>
      <c r="BD7" s="181" t="s">
        <v>186</v>
      </c>
    </row>
    <row r="8" spans="2:56" ht="12" customHeight="1">
      <c r="B8" s="7"/>
      <c r="D8" s="11" t="s">
        <v>203</v>
      </c>
      <c r="L8" s="7"/>
      <c r="AZ8" s="181" t="s">
        <v>204</v>
      </c>
      <c r="BA8" s="181" t="s">
        <v>205</v>
      </c>
      <c r="BB8" s="181" t="s">
        <v>184</v>
      </c>
      <c r="BC8" s="181" t="s">
        <v>831</v>
      </c>
      <c r="BD8" s="181" t="s">
        <v>186</v>
      </c>
    </row>
    <row r="9" spans="2:56" s="1" customFormat="1" ht="16.5" customHeight="1">
      <c r="B9" s="14"/>
      <c r="E9" s="333" t="s">
        <v>207</v>
      </c>
      <c r="F9" s="332"/>
      <c r="G9" s="332"/>
      <c r="H9" s="332"/>
      <c r="L9" s="14"/>
      <c r="AZ9" s="181" t="s">
        <v>208</v>
      </c>
      <c r="BA9" s="181" t="s">
        <v>209</v>
      </c>
      <c r="BB9" s="181" t="s">
        <v>184</v>
      </c>
      <c r="BC9" s="181" t="s">
        <v>832</v>
      </c>
      <c r="BD9" s="181" t="s">
        <v>186</v>
      </c>
    </row>
    <row r="10" spans="2:56" s="1" customFormat="1" ht="12" customHeight="1">
      <c r="B10" s="14"/>
      <c r="D10" s="11" t="s">
        <v>211</v>
      </c>
      <c r="L10" s="14"/>
      <c r="AZ10" s="181" t="s">
        <v>212</v>
      </c>
      <c r="BA10" s="181" t="s">
        <v>213</v>
      </c>
      <c r="BB10" s="181" t="s">
        <v>184</v>
      </c>
      <c r="BC10" s="181" t="s">
        <v>833</v>
      </c>
      <c r="BD10" s="181" t="s">
        <v>186</v>
      </c>
    </row>
    <row r="11" spans="2:56" s="1" customFormat="1" ht="16.5" customHeight="1">
      <c r="B11" s="14"/>
      <c r="E11" s="324" t="s">
        <v>834</v>
      </c>
      <c r="F11" s="332"/>
      <c r="G11" s="332"/>
      <c r="H11" s="332"/>
      <c r="L11" s="14"/>
      <c r="AZ11" s="181" t="s">
        <v>216</v>
      </c>
      <c r="BA11" s="181" t="s">
        <v>217</v>
      </c>
      <c r="BB11" s="181" t="s">
        <v>195</v>
      </c>
      <c r="BC11" s="181" t="s">
        <v>835</v>
      </c>
      <c r="BD11" s="181" t="s">
        <v>186</v>
      </c>
    </row>
    <row r="12" spans="2:56" s="1" customFormat="1">
      <c r="B12" s="14"/>
      <c r="L12" s="14"/>
      <c r="AZ12" s="181" t="s">
        <v>218</v>
      </c>
      <c r="BA12" s="181" t="s">
        <v>219</v>
      </c>
      <c r="BB12" s="181" t="s">
        <v>195</v>
      </c>
      <c r="BC12" s="181" t="s">
        <v>828</v>
      </c>
      <c r="BD12" s="181" t="s">
        <v>186</v>
      </c>
    </row>
    <row r="13" spans="2:56" s="1" customFormat="1" ht="12" customHeight="1">
      <c r="B13" s="14"/>
      <c r="D13" s="11" t="s">
        <v>19</v>
      </c>
      <c r="F13" s="121" t="s">
        <v>3</v>
      </c>
      <c r="I13" s="11" t="s">
        <v>20</v>
      </c>
      <c r="J13" s="121" t="s">
        <v>3</v>
      </c>
      <c r="L13" s="14"/>
      <c r="AZ13" s="181" t="s">
        <v>221</v>
      </c>
      <c r="BA13" s="181" t="s">
        <v>222</v>
      </c>
      <c r="BB13" s="181" t="s">
        <v>195</v>
      </c>
      <c r="BC13" s="181" t="s">
        <v>836</v>
      </c>
      <c r="BD13" s="181" t="s">
        <v>186</v>
      </c>
    </row>
    <row r="14" spans="2:56" s="1" customFormat="1" ht="12" customHeight="1">
      <c r="B14" s="14"/>
      <c r="D14" s="11" t="s">
        <v>21</v>
      </c>
      <c r="F14" s="121" t="s">
        <v>22</v>
      </c>
      <c r="I14" s="11" t="s">
        <v>23</v>
      </c>
      <c r="J14" s="17">
        <f>'Rekapitulace stavby'!AN8</f>
        <v>0</v>
      </c>
      <c r="L14" s="14"/>
    </row>
    <row r="15" spans="2:56" s="1" customFormat="1" ht="10.9" customHeight="1">
      <c r="B15" s="14"/>
      <c r="L15" s="14"/>
    </row>
    <row r="16" spans="2: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ROUND(J110,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ROUND((SUM(BE110:BE425)),  2)</f>
        <v>0</v>
      </c>
      <c r="I35" s="189">
        <v>0.21</v>
      </c>
      <c r="J35" s="174">
        <f>ROUND(((SUM(BE110:BE425))*I35),  2)</f>
        <v>0</v>
      </c>
      <c r="L35" s="14"/>
    </row>
    <row r="36" spans="2:12" s="1" customFormat="1" ht="14.45" customHeight="1">
      <c r="B36" s="14"/>
      <c r="E36" s="11" t="s">
        <v>40</v>
      </c>
      <c r="F36" s="174">
        <f>ROUND((SUM(BF110:BF425)),  2)</f>
        <v>0</v>
      </c>
      <c r="I36" s="189">
        <v>0.12</v>
      </c>
      <c r="J36" s="174">
        <f>ROUND(((SUM(BF110:BF425))*I36),  2)</f>
        <v>0</v>
      </c>
      <c r="L36" s="14"/>
    </row>
    <row r="37" spans="2:12" s="1" customFormat="1" ht="14.45" hidden="1" customHeight="1">
      <c r="B37" s="14"/>
      <c r="E37" s="11" t="s">
        <v>41</v>
      </c>
      <c r="F37" s="174">
        <f>ROUND((SUM(BG110:BG425)),  2)</f>
        <v>0</v>
      </c>
      <c r="I37" s="189">
        <v>0.21</v>
      </c>
      <c r="J37" s="174">
        <f>0</f>
        <v>0</v>
      </c>
      <c r="L37" s="14"/>
    </row>
    <row r="38" spans="2:12" s="1" customFormat="1" ht="14.45" hidden="1" customHeight="1">
      <c r="B38" s="14"/>
      <c r="E38" s="11" t="s">
        <v>42</v>
      </c>
      <c r="F38" s="174">
        <f>ROUND((SUM(BH110:BH425)),  2)</f>
        <v>0</v>
      </c>
      <c r="I38" s="189">
        <v>0.12</v>
      </c>
      <c r="J38" s="174">
        <f>0</f>
        <v>0</v>
      </c>
      <c r="L38" s="14"/>
    </row>
    <row r="39" spans="2:12" s="1" customFormat="1" ht="14.45" hidden="1" customHeight="1">
      <c r="B39" s="14"/>
      <c r="E39" s="11" t="s">
        <v>43</v>
      </c>
      <c r="F39" s="174">
        <f>ROUND((SUM(BI110:BI425)),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207</v>
      </c>
      <c r="F52" s="332"/>
      <c r="G52" s="332"/>
      <c r="H52" s="332"/>
      <c r="L52" s="14"/>
    </row>
    <row r="53" spans="2:47" s="1" customFormat="1" ht="12" customHeight="1">
      <c r="B53" s="14"/>
      <c r="C53" s="11" t="s">
        <v>211</v>
      </c>
      <c r="L53" s="14"/>
    </row>
    <row r="54" spans="2:47" s="1" customFormat="1" ht="16.5" customHeight="1">
      <c r="B54" s="14"/>
      <c r="E54" s="324" t="str">
        <f>E11</f>
        <v>A2 - Větev WC dívky 1 NP</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J110</f>
        <v>0</v>
      </c>
      <c r="L63" s="14"/>
      <c r="AU63" s="4" t="s">
        <v>227</v>
      </c>
    </row>
    <row r="64" spans="2:47" s="201" customFormat="1" ht="24.95" customHeight="1">
      <c r="B64" s="200"/>
      <c r="D64" s="202" t="s">
        <v>228</v>
      </c>
      <c r="E64" s="203"/>
      <c r="F64" s="203"/>
      <c r="G64" s="203"/>
      <c r="H64" s="203"/>
      <c r="I64" s="203"/>
      <c r="J64" s="204">
        <f>J111</f>
        <v>0</v>
      </c>
      <c r="L64" s="200"/>
    </row>
    <row r="65" spans="2:12" s="171" customFormat="1" ht="19.899999999999999" customHeight="1">
      <c r="B65" s="205"/>
      <c r="D65" s="206" t="s">
        <v>229</v>
      </c>
      <c r="E65" s="207"/>
      <c r="F65" s="207"/>
      <c r="G65" s="207"/>
      <c r="H65" s="207"/>
      <c r="I65" s="207"/>
      <c r="J65" s="208">
        <f>J112</f>
        <v>0</v>
      </c>
      <c r="L65" s="205"/>
    </row>
    <row r="66" spans="2:12" s="171" customFormat="1" ht="19.899999999999999" customHeight="1">
      <c r="B66" s="205"/>
      <c r="D66" s="206" t="s">
        <v>230</v>
      </c>
      <c r="E66" s="207"/>
      <c r="F66" s="207"/>
      <c r="G66" s="207"/>
      <c r="H66" s="207"/>
      <c r="I66" s="207"/>
      <c r="J66" s="208">
        <f>J121</f>
        <v>0</v>
      </c>
      <c r="L66" s="205"/>
    </row>
    <row r="67" spans="2:12" s="171" customFormat="1" ht="19.899999999999999" customHeight="1">
      <c r="B67" s="205"/>
      <c r="D67" s="206" t="s">
        <v>231</v>
      </c>
      <c r="E67" s="207"/>
      <c r="F67" s="207"/>
      <c r="G67" s="207"/>
      <c r="H67" s="207"/>
      <c r="I67" s="207"/>
      <c r="J67" s="208">
        <f>J135</f>
        <v>0</v>
      </c>
      <c r="L67" s="205"/>
    </row>
    <row r="68" spans="2:12" s="171" customFormat="1" ht="19.899999999999999" customHeight="1">
      <c r="B68" s="205"/>
      <c r="D68" s="206" t="s">
        <v>232</v>
      </c>
      <c r="E68" s="207"/>
      <c r="F68" s="207"/>
      <c r="G68" s="207"/>
      <c r="H68" s="207"/>
      <c r="I68" s="207"/>
      <c r="J68" s="208">
        <f>J149</f>
        <v>0</v>
      </c>
      <c r="L68" s="205"/>
    </row>
    <row r="69" spans="2:12" s="171" customFormat="1" ht="19.899999999999999" customHeight="1">
      <c r="B69" s="205"/>
      <c r="D69" s="206" t="s">
        <v>233</v>
      </c>
      <c r="E69" s="207"/>
      <c r="F69" s="207"/>
      <c r="G69" s="207"/>
      <c r="H69" s="207"/>
      <c r="I69" s="207"/>
      <c r="J69" s="208">
        <f>J161</f>
        <v>0</v>
      </c>
      <c r="L69" s="205"/>
    </row>
    <row r="70" spans="2:12" s="201" customFormat="1" ht="24.95" customHeight="1">
      <c r="B70" s="200"/>
      <c r="D70" s="202" t="s">
        <v>234</v>
      </c>
      <c r="E70" s="203"/>
      <c r="F70" s="203"/>
      <c r="G70" s="203"/>
      <c r="H70" s="203"/>
      <c r="I70" s="203"/>
      <c r="J70" s="204">
        <f>J171</f>
        <v>0</v>
      </c>
      <c r="L70" s="200"/>
    </row>
    <row r="71" spans="2:12" s="171" customFormat="1" ht="19.899999999999999" customHeight="1">
      <c r="B71" s="205"/>
      <c r="D71" s="206" t="s">
        <v>235</v>
      </c>
      <c r="E71" s="207"/>
      <c r="F71" s="207"/>
      <c r="G71" s="207"/>
      <c r="H71" s="207"/>
      <c r="I71" s="207"/>
      <c r="J71" s="208">
        <f>J172</f>
        <v>0</v>
      </c>
      <c r="L71" s="205"/>
    </row>
    <row r="72" spans="2:12" s="171" customFormat="1" ht="14.85" customHeight="1">
      <c r="B72" s="205"/>
      <c r="D72" s="206" t="s">
        <v>236</v>
      </c>
      <c r="E72" s="207"/>
      <c r="F72" s="207"/>
      <c r="G72" s="207"/>
      <c r="H72" s="207"/>
      <c r="I72" s="207"/>
      <c r="J72" s="208">
        <f>J173</f>
        <v>0</v>
      </c>
      <c r="L72" s="205"/>
    </row>
    <row r="73" spans="2:12" s="171" customFormat="1" ht="21.75" customHeight="1">
      <c r="B73" s="205"/>
      <c r="D73" s="206" t="s">
        <v>237</v>
      </c>
      <c r="E73" s="207"/>
      <c r="F73" s="207"/>
      <c r="G73" s="207"/>
      <c r="H73" s="207"/>
      <c r="I73" s="207"/>
      <c r="J73" s="208">
        <f>J193</f>
        <v>0</v>
      </c>
      <c r="L73" s="205"/>
    </row>
    <row r="74" spans="2:12" s="171" customFormat="1" ht="14.85" customHeight="1">
      <c r="B74" s="205"/>
      <c r="D74" s="206" t="s">
        <v>238</v>
      </c>
      <c r="E74" s="207"/>
      <c r="F74" s="207"/>
      <c r="G74" s="207"/>
      <c r="H74" s="207"/>
      <c r="I74" s="207"/>
      <c r="J74" s="208">
        <f>J213</f>
        <v>0</v>
      </c>
      <c r="L74" s="205"/>
    </row>
    <row r="75" spans="2:12" s="171" customFormat="1" ht="14.85" customHeight="1">
      <c r="B75" s="205"/>
      <c r="D75" s="206" t="s">
        <v>239</v>
      </c>
      <c r="E75" s="207"/>
      <c r="F75" s="207"/>
      <c r="G75" s="207"/>
      <c r="H75" s="207"/>
      <c r="I75" s="207"/>
      <c r="J75" s="208">
        <f>J220</f>
        <v>0</v>
      </c>
      <c r="L75" s="205"/>
    </row>
    <row r="76" spans="2:12" s="171" customFormat="1" ht="19.899999999999999" customHeight="1">
      <c r="B76" s="205"/>
      <c r="D76" s="206" t="s">
        <v>240</v>
      </c>
      <c r="E76" s="207"/>
      <c r="F76" s="207"/>
      <c r="G76" s="207"/>
      <c r="H76" s="207"/>
      <c r="I76" s="207"/>
      <c r="J76" s="208">
        <f>J238</f>
        <v>0</v>
      </c>
      <c r="L76" s="205"/>
    </row>
    <row r="77" spans="2:12" s="171" customFormat="1" ht="19.899999999999999" customHeight="1">
      <c r="B77" s="205"/>
      <c r="D77" s="206" t="s">
        <v>241</v>
      </c>
      <c r="E77" s="207"/>
      <c r="F77" s="207"/>
      <c r="G77" s="207"/>
      <c r="H77" s="207"/>
      <c r="I77" s="207"/>
      <c r="J77" s="208">
        <f>J244</f>
        <v>0</v>
      </c>
      <c r="L77" s="205"/>
    </row>
    <row r="78" spans="2:12" s="171" customFormat="1" ht="19.899999999999999" customHeight="1">
      <c r="B78" s="205"/>
      <c r="D78" s="206" t="s">
        <v>242</v>
      </c>
      <c r="E78" s="207"/>
      <c r="F78" s="207"/>
      <c r="G78" s="207"/>
      <c r="H78" s="207"/>
      <c r="I78" s="207"/>
      <c r="J78" s="208">
        <f>J252</f>
        <v>0</v>
      </c>
      <c r="L78" s="205"/>
    </row>
    <row r="79" spans="2:12" s="201" customFormat="1" ht="24.95" customHeight="1">
      <c r="B79" s="200"/>
      <c r="D79" s="202" t="s">
        <v>243</v>
      </c>
      <c r="E79" s="203"/>
      <c r="F79" s="203"/>
      <c r="G79" s="203"/>
      <c r="H79" s="203"/>
      <c r="I79" s="203"/>
      <c r="J79" s="204">
        <f>J255</f>
        <v>0</v>
      </c>
      <c r="L79" s="200"/>
    </row>
    <row r="80" spans="2:12" s="171" customFormat="1" ht="19.899999999999999" customHeight="1">
      <c r="B80" s="205"/>
      <c r="D80" s="206" t="s">
        <v>244</v>
      </c>
      <c r="E80" s="207"/>
      <c r="F80" s="207"/>
      <c r="G80" s="207"/>
      <c r="H80" s="207"/>
      <c r="I80" s="207"/>
      <c r="J80" s="208">
        <f>J256</f>
        <v>0</v>
      </c>
      <c r="L80" s="205"/>
    </row>
    <row r="81" spans="2:12" s="171" customFormat="1" ht="19.899999999999999" customHeight="1">
      <c r="B81" s="205"/>
      <c r="D81" s="206" t="s">
        <v>245</v>
      </c>
      <c r="E81" s="207"/>
      <c r="F81" s="207"/>
      <c r="G81" s="207"/>
      <c r="H81" s="207"/>
      <c r="I81" s="207"/>
      <c r="J81" s="208">
        <f>J287</f>
        <v>0</v>
      </c>
      <c r="L81" s="205"/>
    </row>
    <row r="82" spans="2:12" s="171" customFormat="1" ht="14.85" customHeight="1">
      <c r="B82" s="205"/>
      <c r="D82" s="206" t="s">
        <v>246</v>
      </c>
      <c r="E82" s="207"/>
      <c r="F82" s="207"/>
      <c r="G82" s="207"/>
      <c r="H82" s="207"/>
      <c r="I82" s="207"/>
      <c r="J82" s="208">
        <f>J290</f>
        <v>0</v>
      </c>
      <c r="L82" s="205"/>
    </row>
    <row r="83" spans="2:12" s="171" customFormat="1" ht="14.85" customHeight="1">
      <c r="B83" s="205"/>
      <c r="D83" s="206" t="s">
        <v>247</v>
      </c>
      <c r="E83" s="207"/>
      <c r="F83" s="207"/>
      <c r="G83" s="207"/>
      <c r="H83" s="207"/>
      <c r="I83" s="207"/>
      <c r="J83" s="208">
        <f>J305</f>
        <v>0</v>
      </c>
      <c r="L83" s="205"/>
    </row>
    <row r="84" spans="2:12" s="171" customFormat="1" ht="19.899999999999999" customHeight="1">
      <c r="B84" s="205"/>
      <c r="D84" s="206" t="s">
        <v>248</v>
      </c>
      <c r="E84" s="207"/>
      <c r="F84" s="207"/>
      <c r="G84" s="207"/>
      <c r="H84" s="207"/>
      <c r="I84" s="207"/>
      <c r="J84" s="208">
        <f>J313</f>
        <v>0</v>
      </c>
      <c r="L84" s="205"/>
    </row>
    <row r="85" spans="2:12" s="171" customFormat="1" ht="19.899999999999999" customHeight="1">
      <c r="B85" s="205"/>
      <c r="D85" s="206" t="s">
        <v>249</v>
      </c>
      <c r="E85" s="207"/>
      <c r="F85" s="207"/>
      <c r="G85" s="207"/>
      <c r="H85" s="207"/>
      <c r="I85" s="207"/>
      <c r="J85" s="208">
        <f>J332</f>
        <v>0</v>
      </c>
      <c r="L85" s="205"/>
    </row>
    <row r="86" spans="2:12" s="171" customFormat="1" ht="14.85" customHeight="1">
      <c r="B86" s="205"/>
      <c r="D86" s="206" t="s">
        <v>250</v>
      </c>
      <c r="E86" s="207"/>
      <c r="F86" s="207"/>
      <c r="G86" s="207"/>
      <c r="H86" s="207"/>
      <c r="I86" s="207"/>
      <c r="J86" s="208">
        <f>J346</f>
        <v>0</v>
      </c>
      <c r="L86" s="205"/>
    </row>
    <row r="87" spans="2:12" s="171" customFormat="1" ht="19.899999999999999" customHeight="1">
      <c r="B87" s="205"/>
      <c r="D87" s="206" t="s">
        <v>251</v>
      </c>
      <c r="E87" s="207"/>
      <c r="F87" s="207"/>
      <c r="G87" s="207"/>
      <c r="H87" s="207"/>
      <c r="I87" s="207"/>
      <c r="J87" s="208">
        <f>J365</f>
        <v>0</v>
      </c>
      <c r="L87" s="205"/>
    </row>
    <row r="88" spans="2:12" s="171" customFormat="1" ht="19.899999999999999" customHeight="1">
      <c r="B88" s="205"/>
      <c r="D88" s="206" t="s">
        <v>252</v>
      </c>
      <c r="E88" s="207"/>
      <c r="F88" s="207"/>
      <c r="G88" s="207"/>
      <c r="H88" s="207"/>
      <c r="I88" s="207"/>
      <c r="J88" s="208">
        <f>J404</f>
        <v>0</v>
      </c>
      <c r="L88" s="205"/>
    </row>
    <row r="89" spans="2:12" s="1" customFormat="1" ht="21.75" customHeight="1">
      <c r="B89" s="14"/>
      <c r="L89" s="14"/>
    </row>
    <row r="90" spans="2:12" s="1" customFormat="1" ht="6.95" customHeight="1">
      <c r="B90" s="15"/>
      <c r="C90" s="16"/>
      <c r="D90" s="16"/>
      <c r="E90" s="16"/>
      <c r="F90" s="16"/>
      <c r="G90" s="16"/>
      <c r="H90" s="16"/>
      <c r="I90" s="16"/>
      <c r="J90" s="16"/>
      <c r="K90" s="16"/>
      <c r="L90" s="14"/>
    </row>
    <row r="94" spans="2:12" s="1" customFormat="1" ht="6.95" customHeight="1">
      <c r="B94" s="132"/>
      <c r="C94" s="133"/>
      <c r="D94" s="133"/>
      <c r="E94" s="133"/>
      <c r="F94" s="133"/>
      <c r="G94" s="133"/>
      <c r="H94" s="133"/>
      <c r="I94" s="133"/>
      <c r="J94" s="133"/>
      <c r="K94" s="133"/>
      <c r="L94" s="14"/>
    </row>
    <row r="95" spans="2:12" s="1" customFormat="1" ht="24.95" customHeight="1">
      <c r="B95" s="14"/>
      <c r="C95" s="8" t="s">
        <v>253</v>
      </c>
      <c r="L95" s="14"/>
    </row>
    <row r="96" spans="2:12" s="1" customFormat="1" ht="6.95" customHeight="1">
      <c r="B96" s="14"/>
      <c r="L96" s="14"/>
    </row>
    <row r="97" spans="2:63" s="1" customFormat="1" ht="12" customHeight="1">
      <c r="B97" s="14"/>
      <c r="C97" s="11" t="s">
        <v>17</v>
      </c>
      <c r="L97" s="14"/>
    </row>
    <row r="98" spans="2:63" s="1" customFormat="1" ht="16.5" customHeight="1">
      <c r="B98" s="14"/>
      <c r="E98" s="333" t="str">
        <f>E7</f>
        <v>Rekonstrukce sociálního zařízení včetně rozvodů vody a kanalizace</v>
      </c>
      <c r="F98" s="334"/>
      <c r="G98" s="334"/>
      <c r="H98" s="334"/>
      <c r="L98" s="14"/>
    </row>
    <row r="99" spans="2:63" ht="12" customHeight="1">
      <c r="B99" s="7"/>
      <c r="C99" s="11" t="s">
        <v>203</v>
      </c>
      <c r="L99" s="7"/>
    </row>
    <row r="100" spans="2:63" s="1" customFormat="1" ht="16.5" customHeight="1">
      <c r="B100" s="14"/>
      <c r="E100" s="333" t="s">
        <v>207</v>
      </c>
      <c r="F100" s="332"/>
      <c r="G100" s="332"/>
      <c r="H100" s="332"/>
      <c r="L100" s="14"/>
    </row>
    <row r="101" spans="2:63" s="1" customFormat="1" ht="12" customHeight="1">
      <c r="B101" s="14"/>
      <c r="C101" s="11" t="s">
        <v>211</v>
      </c>
      <c r="L101" s="14"/>
    </row>
    <row r="102" spans="2:63" s="1" customFormat="1" ht="16.5" customHeight="1">
      <c r="B102" s="14"/>
      <c r="E102" s="324" t="str">
        <f>E11</f>
        <v>A2 - Větev WC dívky 1 NP</v>
      </c>
      <c r="F102" s="332"/>
      <c r="G102" s="332"/>
      <c r="H102" s="332"/>
      <c r="L102" s="14"/>
    </row>
    <row r="103" spans="2:63" s="1" customFormat="1" ht="6.95" customHeight="1">
      <c r="B103" s="14"/>
      <c r="L103" s="14"/>
    </row>
    <row r="104" spans="2:63" s="1" customFormat="1" ht="12" customHeight="1">
      <c r="B104" s="14"/>
      <c r="C104" s="11" t="s">
        <v>21</v>
      </c>
      <c r="F104" s="121" t="str">
        <f>F14</f>
        <v xml:space="preserve"> </v>
      </c>
      <c r="I104" s="11" t="s">
        <v>23</v>
      </c>
      <c r="J104" s="17">
        <f>IF(J14="","",J14)</f>
        <v>0</v>
      </c>
      <c r="L104" s="14"/>
    </row>
    <row r="105" spans="2:63" s="1" customFormat="1" ht="6.95" customHeight="1">
      <c r="B105" s="14"/>
      <c r="L105" s="14"/>
    </row>
    <row r="106" spans="2:63" s="1" customFormat="1" ht="15.2" customHeight="1">
      <c r="B106" s="14"/>
      <c r="C106" s="11" t="s">
        <v>24</v>
      </c>
      <c r="F106" s="121" t="str">
        <f>E17</f>
        <v xml:space="preserve"> </v>
      </c>
      <c r="I106" s="11" t="s">
        <v>29</v>
      </c>
      <c r="J106" s="196" t="str">
        <f>E23</f>
        <v xml:space="preserve"> </v>
      </c>
      <c r="L106" s="14"/>
    </row>
    <row r="107" spans="2:63" s="1" customFormat="1" ht="15.2" customHeight="1">
      <c r="B107" s="14"/>
      <c r="C107" s="11" t="s">
        <v>27</v>
      </c>
      <c r="F107" s="121" t="str">
        <f>IF(E20="","",E20)</f>
        <v>Vyplň údaj</v>
      </c>
      <c r="I107" s="11" t="s">
        <v>31</v>
      </c>
      <c r="J107" s="196" t="str">
        <f>E26</f>
        <v xml:space="preserve"> </v>
      </c>
      <c r="L107" s="14"/>
    </row>
    <row r="108" spans="2:63" s="1" customFormat="1" ht="10.35" customHeight="1">
      <c r="B108" s="14"/>
      <c r="L108" s="14"/>
    </row>
    <row r="109" spans="2:63" s="2" customFormat="1" ht="29.25" customHeight="1">
      <c r="B109" s="18"/>
      <c r="C109" s="19" t="s">
        <v>254</v>
      </c>
      <c r="D109" s="20" t="s">
        <v>53</v>
      </c>
      <c r="E109" s="20" t="s">
        <v>49</v>
      </c>
      <c r="F109" s="20" t="s">
        <v>50</v>
      </c>
      <c r="G109" s="20" t="s">
        <v>255</v>
      </c>
      <c r="H109" s="20" t="s">
        <v>256</v>
      </c>
      <c r="I109" s="20" t="s">
        <v>257</v>
      </c>
      <c r="J109" s="20" t="s">
        <v>226</v>
      </c>
      <c r="K109" s="21" t="s">
        <v>258</v>
      </c>
      <c r="L109" s="18"/>
      <c r="M109" s="145" t="s">
        <v>3</v>
      </c>
      <c r="N109" s="146" t="s">
        <v>38</v>
      </c>
      <c r="O109" s="146" t="s">
        <v>259</v>
      </c>
      <c r="P109" s="146" t="s">
        <v>260</v>
      </c>
      <c r="Q109" s="146" t="s">
        <v>261</v>
      </c>
      <c r="R109" s="146" t="s">
        <v>262</v>
      </c>
      <c r="S109" s="146" t="s">
        <v>263</v>
      </c>
      <c r="T109" s="147" t="s">
        <v>264</v>
      </c>
    </row>
    <row r="110" spans="2:63" s="1" customFormat="1" ht="22.9" customHeight="1">
      <c r="B110" s="14"/>
      <c r="C110" s="151" t="s">
        <v>265</v>
      </c>
      <c r="J110" s="209">
        <f>BK110</f>
        <v>0</v>
      </c>
      <c r="L110" s="14"/>
      <c r="M110" s="148"/>
      <c r="N110" s="140"/>
      <c r="O110" s="140"/>
      <c r="P110" s="210">
        <f>P111+P171+P255</f>
        <v>0</v>
      </c>
      <c r="Q110" s="140"/>
      <c r="R110" s="210">
        <f>R111+R171+R255</f>
        <v>7.4201346497800014</v>
      </c>
      <c r="S110" s="140"/>
      <c r="T110" s="211">
        <f>T111+T171+T255</f>
        <v>11.422997070000001</v>
      </c>
      <c r="AT110" s="4" t="s">
        <v>67</v>
      </c>
      <c r="AU110" s="4" t="s">
        <v>227</v>
      </c>
      <c r="BK110" s="212">
        <f>BK111+BK171+BK255</f>
        <v>0</v>
      </c>
    </row>
    <row r="111" spans="2:63" s="214" customFormat="1" ht="25.9" customHeight="1">
      <c r="B111" s="213"/>
      <c r="D111" s="215" t="s">
        <v>67</v>
      </c>
      <c r="E111" s="216" t="s">
        <v>266</v>
      </c>
      <c r="F111" s="216" t="s">
        <v>267</v>
      </c>
      <c r="J111" s="217">
        <f>BK111</f>
        <v>0</v>
      </c>
      <c r="L111" s="213"/>
      <c r="M111" s="218"/>
      <c r="P111" s="219">
        <f>P112+P121+P135+P149+P161</f>
        <v>0</v>
      </c>
      <c r="R111" s="219">
        <f>R112+R121+R135+R149+R161</f>
        <v>1.2775808000000001E-4</v>
      </c>
      <c r="T111" s="220">
        <f>T112+T121+T135+T149+T161</f>
        <v>11.421028</v>
      </c>
      <c r="AR111" s="215" t="s">
        <v>75</v>
      </c>
      <c r="AT111" s="221" t="s">
        <v>67</v>
      </c>
      <c r="AU111" s="221" t="s">
        <v>68</v>
      </c>
      <c r="AY111" s="215" t="s">
        <v>268</v>
      </c>
      <c r="BK111" s="222">
        <f>BK112+BK121+BK135+BK149+BK161</f>
        <v>0</v>
      </c>
    </row>
    <row r="112" spans="2:63" s="214" customFormat="1" ht="22.9" customHeight="1">
      <c r="B112" s="213"/>
      <c r="D112" s="215" t="s">
        <v>67</v>
      </c>
      <c r="E112" s="223" t="s">
        <v>269</v>
      </c>
      <c r="F112" s="223" t="s">
        <v>270</v>
      </c>
      <c r="J112" s="224">
        <f>BK112</f>
        <v>0</v>
      </c>
      <c r="L112" s="213"/>
      <c r="M112" s="218"/>
      <c r="P112" s="219">
        <f>SUM(P113:P120)</f>
        <v>0</v>
      </c>
      <c r="R112" s="219">
        <f>SUM(R113:R120)</f>
        <v>1.2775808000000001E-4</v>
      </c>
      <c r="T112" s="220">
        <f>SUM(T113:T120)</f>
        <v>0.92540000000000011</v>
      </c>
      <c r="AR112" s="215" t="s">
        <v>75</v>
      </c>
      <c r="AT112" s="221" t="s">
        <v>67</v>
      </c>
      <c r="AU112" s="221" t="s">
        <v>75</v>
      </c>
      <c r="AY112" s="215" t="s">
        <v>268</v>
      </c>
      <c r="BK112" s="222">
        <f>SUM(BK113:BK120)</f>
        <v>0</v>
      </c>
    </row>
    <row r="113" spans="2:65" s="1" customFormat="1" ht="44.25" customHeight="1">
      <c r="B113" s="14"/>
      <c r="C113" s="225" t="s">
        <v>75</v>
      </c>
      <c r="D113" s="225" t="s">
        <v>271</v>
      </c>
      <c r="E113" s="226" t="s">
        <v>272</v>
      </c>
      <c r="F113" s="227" t="s">
        <v>273</v>
      </c>
      <c r="G113" s="228" t="s">
        <v>184</v>
      </c>
      <c r="H113" s="229">
        <v>26.44</v>
      </c>
      <c r="I113" s="22"/>
      <c r="J113" s="231">
        <f>ROUND(I113*H113,2)</f>
        <v>0</v>
      </c>
      <c r="K113" s="227" t="s">
        <v>274</v>
      </c>
      <c r="L113" s="14"/>
      <c r="M113" s="232" t="s">
        <v>3</v>
      </c>
      <c r="N113" s="233" t="s">
        <v>39</v>
      </c>
      <c r="P113" s="234">
        <f>O113*H113</f>
        <v>0</v>
      </c>
      <c r="Q113" s="234">
        <v>0</v>
      </c>
      <c r="R113" s="234">
        <f>Q113*H113</f>
        <v>0</v>
      </c>
      <c r="S113" s="234">
        <v>3.5000000000000003E-2</v>
      </c>
      <c r="T113" s="235">
        <f>S113*H113</f>
        <v>0.92540000000000011</v>
      </c>
      <c r="AR113" s="236" t="s">
        <v>275</v>
      </c>
      <c r="AT113" s="236" t="s">
        <v>271</v>
      </c>
      <c r="AU113" s="236" t="s">
        <v>77</v>
      </c>
      <c r="AY113" s="4" t="s">
        <v>268</v>
      </c>
      <c r="BE113" s="237">
        <f>IF(N113="základní",J113,0)</f>
        <v>0</v>
      </c>
      <c r="BF113" s="237">
        <f>IF(N113="snížená",J113,0)</f>
        <v>0</v>
      </c>
      <c r="BG113" s="237">
        <f>IF(N113="zákl. přenesená",J113,0)</f>
        <v>0</v>
      </c>
      <c r="BH113" s="237">
        <f>IF(N113="sníž. přenesená",J113,0)</f>
        <v>0</v>
      </c>
      <c r="BI113" s="237">
        <f>IF(N113="nulová",J113,0)</f>
        <v>0</v>
      </c>
      <c r="BJ113" s="4" t="s">
        <v>75</v>
      </c>
      <c r="BK113" s="237">
        <f>ROUND(I113*H113,2)</f>
        <v>0</v>
      </c>
      <c r="BL113" s="4" t="s">
        <v>275</v>
      </c>
      <c r="BM113" s="236" t="s">
        <v>276</v>
      </c>
    </row>
    <row r="114" spans="2:65" s="1" customFormat="1">
      <c r="B114" s="14"/>
      <c r="D114" s="238" t="s">
        <v>277</v>
      </c>
      <c r="F114" s="239" t="s">
        <v>278</v>
      </c>
      <c r="L114" s="14"/>
      <c r="M114" s="240"/>
      <c r="T114" s="142"/>
      <c r="AT114" s="4" t="s">
        <v>277</v>
      </c>
      <c r="AU114" s="4" t="s">
        <v>77</v>
      </c>
    </row>
    <row r="115" spans="2:65" s="242" customFormat="1">
      <c r="B115" s="241"/>
      <c r="D115" s="243" t="s">
        <v>279</v>
      </c>
      <c r="E115" s="244" t="s">
        <v>3</v>
      </c>
      <c r="F115" s="245" t="s">
        <v>182</v>
      </c>
      <c r="H115" s="246">
        <v>26.44</v>
      </c>
      <c r="L115" s="241"/>
      <c r="M115" s="247"/>
      <c r="T115" s="248"/>
      <c r="AT115" s="244" t="s">
        <v>279</v>
      </c>
      <c r="AU115" s="244" t="s">
        <v>77</v>
      </c>
      <c r="AV115" s="242" t="s">
        <v>77</v>
      </c>
      <c r="AW115" s="242" t="s">
        <v>30</v>
      </c>
      <c r="AX115" s="242" t="s">
        <v>75</v>
      </c>
      <c r="AY115" s="244" t="s">
        <v>268</v>
      </c>
    </row>
    <row r="116" spans="2:65" s="1" customFormat="1" ht="21.75" customHeight="1">
      <c r="B116" s="14"/>
      <c r="C116" s="225" t="s">
        <v>77</v>
      </c>
      <c r="D116" s="225" t="s">
        <v>271</v>
      </c>
      <c r="E116" s="226" t="s">
        <v>280</v>
      </c>
      <c r="F116" s="227" t="s">
        <v>281</v>
      </c>
      <c r="G116" s="228" t="s">
        <v>184</v>
      </c>
      <c r="H116" s="229">
        <v>26.44</v>
      </c>
      <c r="I116" s="22"/>
      <c r="J116" s="231">
        <f>ROUND(I116*H116,2)</f>
        <v>0</v>
      </c>
      <c r="K116" s="227" t="s">
        <v>274</v>
      </c>
      <c r="L116" s="14"/>
      <c r="M116" s="232" t="s">
        <v>3</v>
      </c>
      <c r="N116" s="233" t="s">
        <v>39</v>
      </c>
      <c r="P116" s="234">
        <f>O116*H116</f>
        <v>0</v>
      </c>
      <c r="Q116" s="234">
        <v>3.472E-6</v>
      </c>
      <c r="R116" s="234">
        <f>Q116*H116</f>
        <v>9.179968E-5</v>
      </c>
      <c r="S116" s="234">
        <v>0</v>
      </c>
      <c r="T116" s="235">
        <f>S116*H116</f>
        <v>0</v>
      </c>
      <c r="AR116" s="236" t="s">
        <v>275</v>
      </c>
      <c r="AT116" s="236" t="s">
        <v>271</v>
      </c>
      <c r="AU116" s="236" t="s">
        <v>77</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275</v>
      </c>
      <c r="BM116" s="236" t="s">
        <v>282</v>
      </c>
    </row>
    <row r="117" spans="2:65" s="1" customFormat="1">
      <c r="B117" s="14"/>
      <c r="D117" s="238" t="s">
        <v>277</v>
      </c>
      <c r="F117" s="239" t="s">
        <v>283</v>
      </c>
      <c r="L117" s="14"/>
      <c r="M117" s="240"/>
      <c r="T117" s="142"/>
      <c r="AT117" s="4" t="s">
        <v>277</v>
      </c>
      <c r="AU117" s="4" t="s">
        <v>77</v>
      </c>
    </row>
    <row r="118" spans="2:65" s="242" customFormat="1">
      <c r="B118" s="241"/>
      <c r="D118" s="243" t="s">
        <v>279</v>
      </c>
      <c r="E118" s="244" t="s">
        <v>3</v>
      </c>
      <c r="F118" s="245" t="s">
        <v>182</v>
      </c>
      <c r="H118" s="246">
        <v>26.44</v>
      </c>
      <c r="L118" s="241"/>
      <c r="M118" s="247"/>
      <c r="T118" s="248"/>
      <c r="AT118" s="244" t="s">
        <v>279</v>
      </c>
      <c r="AU118" s="244" t="s">
        <v>77</v>
      </c>
      <c r="AV118" s="242" t="s">
        <v>77</v>
      </c>
      <c r="AW118" s="242" t="s">
        <v>30</v>
      </c>
      <c r="AX118" s="242" t="s">
        <v>75</v>
      </c>
      <c r="AY118" s="244" t="s">
        <v>268</v>
      </c>
    </row>
    <row r="119" spans="2:65" s="1" customFormat="1" ht="24.2" customHeight="1">
      <c r="B119" s="14"/>
      <c r="C119" s="225" t="s">
        <v>186</v>
      </c>
      <c r="D119" s="225" t="s">
        <v>271</v>
      </c>
      <c r="E119" s="226" t="s">
        <v>284</v>
      </c>
      <c r="F119" s="227" t="s">
        <v>285</v>
      </c>
      <c r="G119" s="228" t="s">
        <v>184</v>
      </c>
      <c r="H119" s="229">
        <v>26.44</v>
      </c>
      <c r="I119" s="22"/>
      <c r="J119" s="231">
        <f>ROUND(I119*H119,2)</f>
        <v>0</v>
      </c>
      <c r="K119" s="227" t="s">
        <v>274</v>
      </c>
      <c r="L119" s="14"/>
      <c r="M119" s="232" t="s">
        <v>3</v>
      </c>
      <c r="N119" s="233" t="s">
        <v>39</v>
      </c>
      <c r="P119" s="234">
        <f>O119*H119</f>
        <v>0</v>
      </c>
      <c r="Q119" s="234">
        <v>1.3599999999999999E-6</v>
      </c>
      <c r="R119" s="234">
        <f>Q119*H119</f>
        <v>3.5958399999999998E-5</v>
      </c>
      <c r="S119" s="234">
        <v>0</v>
      </c>
      <c r="T119" s="235">
        <f>S119*H119</f>
        <v>0</v>
      </c>
      <c r="AR119" s="236" t="s">
        <v>275</v>
      </c>
      <c r="AT119" s="236" t="s">
        <v>271</v>
      </c>
      <c r="AU119" s="236" t="s">
        <v>77</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275</v>
      </c>
      <c r="BM119" s="236" t="s">
        <v>286</v>
      </c>
    </row>
    <row r="120" spans="2:65" s="1" customFormat="1">
      <c r="B120" s="14"/>
      <c r="D120" s="238" t="s">
        <v>277</v>
      </c>
      <c r="F120" s="239" t="s">
        <v>287</v>
      </c>
      <c r="L120" s="14"/>
      <c r="M120" s="240"/>
      <c r="T120" s="142"/>
      <c r="AT120" s="4" t="s">
        <v>277</v>
      </c>
      <c r="AU120" s="4" t="s">
        <v>77</v>
      </c>
    </row>
    <row r="121" spans="2:65" s="214" customFormat="1" ht="22.9" customHeight="1">
      <c r="B121" s="213"/>
      <c r="D121" s="215" t="s">
        <v>67</v>
      </c>
      <c r="E121" s="223" t="s">
        <v>288</v>
      </c>
      <c r="F121" s="223" t="s">
        <v>289</v>
      </c>
      <c r="J121" s="224">
        <f>BK121</f>
        <v>0</v>
      </c>
      <c r="L121" s="213"/>
      <c r="M121" s="218"/>
      <c r="P121" s="219">
        <f>SUM(P122:P134)</f>
        <v>0</v>
      </c>
      <c r="R121" s="219">
        <f>SUM(R122:R134)</f>
        <v>0</v>
      </c>
      <c r="T121" s="220">
        <f>SUM(T122:T134)</f>
        <v>0.48530799999999996</v>
      </c>
      <c r="AR121" s="215" t="s">
        <v>75</v>
      </c>
      <c r="AT121" s="221" t="s">
        <v>67</v>
      </c>
      <c r="AU121" s="221" t="s">
        <v>75</v>
      </c>
      <c r="AY121" s="215" t="s">
        <v>268</v>
      </c>
      <c r="BK121" s="222">
        <f>SUM(BK122:BK134)</f>
        <v>0</v>
      </c>
    </row>
    <row r="122" spans="2:65" s="1" customFormat="1" ht="37.9" customHeight="1">
      <c r="B122" s="14"/>
      <c r="C122" s="225" t="s">
        <v>275</v>
      </c>
      <c r="D122" s="225" t="s">
        <v>271</v>
      </c>
      <c r="E122" s="226" t="s">
        <v>290</v>
      </c>
      <c r="F122" s="227" t="s">
        <v>291</v>
      </c>
      <c r="G122" s="228" t="s">
        <v>184</v>
      </c>
      <c r="H122" s="229">
        <v>5.8579999999999997</v>
      </c>
      <c r="I122" s="22"/>
      <c r="J122" s="231">
        <f>ROUND(I122*H122,2)</f>
        <v>0</v>
      </c>
      <c r="K122" s="227" t="s">
        <v>274</v>
      </c>
      <c r="L122" s="14"/>
      <c r="M122" s="232" t="s">
        <v>3</v>
      </c>
      <c r="N122" s="233" t="s">
        <v>39</v>
      </c>
      <c r="P122" s="234">
        <f>O122*H122</f>
        <v>0</v>
      </c>
      <c r="Q122" s="234">
        <v>0</v>
      </c>
      <c r="R122" s="234">
        <f>Q122*H122</f>
        <v>0</v>
      </c>
      <c r="S122" s="234">
        <v>7.5999999999999998E-2</v>
      </c>
      <c r="T122" s="235">
        <f>S122*H122</f>
        <v>0.44520799999999994</v>
      </c>
      <c r="AR122" s="236" t="s">
        <v>292</v>
      </c>
      <c r="AT122" s="236" t="s">
        <v>271</v>
      </c>
      <c r="AU122" s="236" t="s">
        <v>77</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292</v>
      </c>
      <c r="BM122" s="236" t="s">
        <v>293</v>
      </c>
    </row>
    <row r="123" spans="2:65" s="1" customFormat="1">
      <c r="B123" s="14"/>
      <c r="D123" s="238" t="s">
        <v>277</v>
      </c>
      <c r="F123" s="239" t="s">
        <v>294</v>
      </c>
      <c r="L123" s="14"/>
      <c r="M123" s="240"/>
      <c r="T123" s="142"/>
      <c r="AT123" s="4" t="s">
        <v>277</v>
      </c>
      <c r="AU123" s="4" t="s">
        <v>77</v>
      </c>
    </row>
    <row r="124" spans="2:65" s="242" customFormat="1">
      <c r="B124" s="241"/>
      <c r="D124" s="243" t="s">
        <v>279</v>
      </c>
      <c r="E124" s="244" t="s">
        <v>3</v>
      </c>
      <c r="F124" s="245" t="s">
        <v>837</v>
      </c>
      <c r="H124" s="246">
        <v>1.8180000000000001</v>
      </c>
      <c r="L124" s="241"/>
      <c r="M124" s="247"/>
      <c r="T124" s="248"/>
      <c r="AT124" s="244" t="s">
        <v>279</v>
      </c>
      <c r="AU124" s="244" t="s">
        <v>77</v>
      </c>
      <c r="AV124" s="242" t="s">
        <v>77</v>
      </c>
      <c r="AW124" s="242" t="s">
        <v>30</v>
      </c>
      <c r="AX124" s="242" t="s">
        <v>68</v>
      </c>
      <c r="AY124" s="244" t="s">
        <v>268</v>
      </c>
    </row>
    <row r="125" spans="2:65" s="242" customFormat="1">
      <c r="B125" s="241"/>
      <c r="D125" s="243" t="s">
        <v>279</v>
      </c>
      <c r="E125" s="244" t="s">
        <v>3</v>
      </c>
      <c r="F125" s="245" t="s">
        <v>838</v>
      </c>
      <c r="H125" s="246">
        <v>2.02</v>
      </c>
      <c r="L125" s="241"/>
      <c r="M125" s="247"/>
      <c r="T125" s="248"/>
      <c r="AT125" s="244" t="s">
        <v>279</v>
      </c>
      <c r="AU125" s="244" t="s">
        <v>77</v>
      </c>
      <c r="AV125" s="242" t="s">
        <v>77</v>
      </c>
      <c r="AW125" s="242" t="s">
        <v>30</v>
      </c>
      <c r="AX125" s="242" t="s">
        <v>68</v>
      </c>
      <c r="AY125" s="244" t="s">
        <v>268</v>
      </c>
    </row>
    <row r="126" spans="2:65" s="242" customFormat="1">
      <c r="B126" s="241"/>
      <c r="D126" s="243" t="s">
        <v>279</v>
      </c>
      <c r="E126" s="244" t="s">
        <v>3</v>
      </c>
      <c r="F126" s="245" t="s">
        <v>838</v>
      </c>
      <c r="H126" s="246">
        <v>2.02</v>
      </c>
      <c r="L126" s="241"/>
      <c r="M126" s="247"/>
      <c r="T126" s="248"/>
      <c r="AT126" s="244" t="s">
        <v>279</v>
      </c>
      <c r="AU126" s="244" t="s">
        <v>77</v>
      </c>
      <c r="AV126" s="242" t="s">
        <v>77</v>
      </c>
      <c r="AW126" s="242" t="s">
        <v>30</v>
      </c>
      <c r="AX126" s="242" t="s">
        <v>68</v>
      </c>
      <c r="AY126" s="244" t="s">
        <v>268</v>
      </c>
    </row>
    <row r="127" spans="2:65" s="257" customFormat="1">
      <c r="B127" s="256"/>
      <c r="D127" s="243" t="s">
        <v>279</v>
      </c>
      <c r="E127" s="258" t="s">
        <v>3</v>
      </c>
      <c r="F127" s="259" t="s">
        <v>839</v>
      </c>
      <c r="H127" s="258" t="s">
        <v>3</v>
      </c>
      <c r="L127" s="256"/>
      <c r="M127" s="260"/>
      <c r="T127" s="261"/>
      <c r="AT127" s="258" t="s">
        <v>279</v>
      </c>
      <c r="AU127" s="258" t="s">
        <v>77</v>
      </c>
      <c r="AV127" s="257" t="s">
        <v>75</v>
      </c>
      <c r="AW127" s="257" t="s">
        <v>30</v>
      </c>
      <c r="AX127" s="257" t="s">
        <v>68</v>
      </c>
      <c r="AY127" s="258" t="s">
        <v>268</v>
      </c>
    </row>
    <row r="128" spans="2:65" s="250" customFormat="1">
      <c r="B128" s="249"/>
      <c r="D128" s="243" t="s">
        <v>279</v>
      </c>
      <c r="E128" s="251" t="s">
        <v>3</v>
      </c>
      <c r="F128" s="252" t="s">
        <v>298</v>
      </c>
      <c r="H128" s="253">
        <v>5.8579999999999997</v>
      </c>
      <c r="L128" s="249"/>
      <c r="M128" s="254"/>
      <c r="T128" s="255"/>
      <c r="AT128" s="251" t="s">
        <v>279</v>
      </c>
      <c r="AU128" s="251" t="s">
        <v>77</v>
      </c>
      <c r="AV128" s="250" t="s">
        <v>275</v>
      </c>
      <c r="AW128" s="250" t="s">
        <v>30</v>
      </c>
      <c r="AX128" s="250" t="s">
        <v>75</v>
      </c>
      <c r="AY128" s="251" t="s">
        <v>268</v>
      </c>
    </row>
    <row r="129" spans="2:65" s="1" customFormat="1" ht="16.5" customHeight="1">
      <c r="B129" s="14"/>
      <c r="C129" s="225" t="s">
        <v>299</v>
      </c>
      <c r="D129" s="225" t="s">
        <v>271</v>
      </c>
      <c r="E129" s="226" t="s">
        <v>300</v>
      </c>
      <c r="F129" s="227" t="s">
        <v>301</v>
      </c>
      <c r="G129" s="228" t="s">
        <v>302</v>
      </c>
      <c r="H129" s="229">
        <v>3</v>
      </c>
      <c r="I129" s="22"/>
      <c r="J129" s="231">
        <f>ROUND(I129*H129,2)</f>
        <v>0</v>
      </c>
      <c r="K129" s="227" t="s">
        <v>303</v>
      </c>
      <c r="L129" s="14"/>
      <c r="M129" s="232" t="s">
        <v>3</v>
      </c>
      <c r="N129" s="233" t="s">
        <v>39</v>
      </c>
      <c r="P129" s="234">
        <f>O129*H129</f>
        <v>0</v>
      </c>
      <c r="Q129" s="234">
        <v>0</v>
      </c>
      <c r="R129" s="234">
        <f>Q129*H129</f>
        <v>0</v>
      </c>
      <c r="S129" s="234">
        <v>0.01</v>
      </c>
      <c r="T129" s="235">
        <f>S129*H129</f>
        <v>0.03</v>
      </c>
      <c r="AR129" s="236" t="s">
        <v>292</v>
      </c>
      <c r="AT129" s="236" t="s">
        <v>271</v>
      </c>
      <c r="AU129" s="236" t="s">
        <v>77</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292</v>
      </c>
      <c r="BM129" s="236" t="s">
        <v>304</v>
      </c>
    </row>
    <row r="130" spans="2:65" s="1" customFormat="1" ht="16.5" customHeight="1">
      <c r="B130" s="14"/>
      <c r="C130" s="225" t="s">
        <v>305</v>
      </c>
      <c r="D130" s="225" t="s">
        <v>271</v>
      </c>
      <c r="E130" s="226" t="s">
        <v>306</v>
      </c>
      <c r="F130" s="227" t="s">
        <v>307</v>
      </c>
      <c r="G130" s="228" t="s">
        <v>308</v>
      </c>
      <c r="H130" s="229">
        <v>4</v>
      </c>
      <c r="I130" s="22"/>
      <c r="J130" s="231">
        <f>ROUND(I130*H130,2)</f>
        <v>0</v>
      </c>
      <c r="K130" s="227" t="s">
        <v>303</v>
      </c>
      <c r="L130" s="14"/>
      <c r="M130" s="232" t="s">
        <v>3</v>
      </c>
      <c r="N130" s="233" t="s">
        <v>39</v>
      </c>
      <c r="P130" s="234">
        <f>O130*H130</f>
        <v>0</v>
      </c>
      <c r="Q130" s="234">
        <v>0</v>
      </c>
      <c r="R130" s="234">
        <f>Q130*H130</f>
        <v>0</v>
      </c>
      <c r="S130" s="234">
        <v>0</v>
      </c>
      <c r="T130" s="235">
        <f>S130*H130</f>
        <v>0</v>
      </c>
      <c r="AR130" s="236" t="s">
        <v>292</v>
      </c>
      <c r="AT130" s="236" t="s">
        <v>271</v>
      </c>
      <c r="AU130" s="236" t="s">
        <v>77</v>
      </c>
      <c r="AY130" s="4" t="s">
        <v>268</v>
      </c>
      <c r="BE130" s="237">
        <f>IF(N130="základní",J130,0)</f>
        <v>0</v>
      </c>
      <c r="BF130" s="237">
        <f>IF(N130="snížená",J130,0)</f>
        <v>0</v>
      </c>
      <c r="BG130" s="237">
        <f>IF(N130="zákl. přenesená",J130,0)</f>
        <v>0</v>
      </c>
      <c r="BH130" s="237">
        <f>IF(N130="sníž. přenesená",J130,0)</f>
        <v>0</v>
      </c>
      <c r="BI130" s="237">
        <f>IF(N130="nulová",J130,0)</f>
        <v>0</v>
      </c>
      <c r="BJ130" s="4" t="s">
        <v>75</v>
      </c>
      <c r="BK130" s="237">
        <f>ROUND(I130*H130,2)</f>
        <v>0</v>
      </c>
      <c r="BL130" s="4" t="s">
        <v>292</v>
      </c>
      <c r="BM130" s="236" t="s">
        <v>309</v>
      </c>
    </row>
    <row r="131" spans="2:65" s="1" customFormat="1" ht="24.2" customHeight="1">
      <c r="B131" s="14"/>
      <c r="C131" s="225" t="s">
        <v>310</v>
      </c>
      <c r="D131" s="225" t="s">
        <v>271</v>
      </c>
      <c r="E131" s="226" t="s">
        <v>311</v>
      </c>
      <c r="F131" s="227" t="s">
        <v>312</v>
      </c>
      <c r="G131" s="228" t="s">
        <v>308</v>
      </c>
      <c r="H131" s="229">
        <v>2</v>
      </c>
      <c r="I131" s="22"/>
      <c r="J131" s="231">
        <f>ROUND(I131*H131,2)</f>
        <v>0</v>
      </c>
      <c r="K131" s="227" t="s">
        <v>303</v>
      </c>
      <c r="L131" s="14"/>
      <c r="M131" s="232" t="s">
        <v>3</v>
      </c>
      <c r="N131" s="233" t="s">
        <v>39</v>
      </c>
      <c r="P131" s="234">
        <f>O131*H131</f>
        <v>0</v>
      </c>
      <c r="Q131" s="234">
        <v>0</v>
      </c>
      <c r="R131" s="234">
        <f>Q131*H131</f>
        <v>0</v>
      </c>
      <c r="S131" s="234">
        <v>5.0000000000000001E-3</v>
      </c>
      <c r="T131" s="235">
        <f>S131*H131</f>
        <v>0.01</v>
      </c>
      <c r="AR131" s="236" t="s">
        <v>292</v>
      </c>
      <c r="AT131" s="236" t="s">
        <v>271</v>
      </c>
      <c r="AU131" s="236" t="s">
        <v>77</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292</v>
      </c>
      <c r="BM131" s="236" t="s">
        <v>313</v>
      </c>
    </row>
    <row r="132" spans="2:65" s="1" customFormat="1" ht="24.2" customHeight="1">
      <c r="B132" s="14"/>
      <c r="C132" s="225" t="s">
        <v>314</v>
      </c>
      <c r="D132" s="225" t="s">
        <v>271</v>
      </c>
      <c r="E132" s="226" t="s">
        <v>315</v>
      </c>
      <c r="F132" s="227" t="s">
        <v>316</v>
      </c>
      <c r="G132" s="228" t="s">
        <v>317</v>
      </c>
      <c r="H132" s="229">
        <v>2</v>
      </c>
      <c r="I132" s="22"/>
      <c r="J132" s="231">
        <f>ROUND(I132*H132,2)</f>
        <v>0</v>
      </c>
      <c r="K132" s="227" t="s">
        <v>274</v>
      </c>
      <c r="L132" s="14"/>
      <c r="M132" s="232" t="s">
        <v>3</v>
      </c>
      <c r="N132" s="233" t="s">
        <v>39</v>
      </c>
      <c r="P132" s="234">
        <f>O132*H132</f>
        <v>0</v>
      </c>
      <c r="Q132" s="234">
        <v>0</v>
      </c>
      <c r="R132" s="234">
        <f>Q132*H132</f>
        <v>0</v>
      </c>
      <c r="S132" s="234">
        <v>5.0000000000000002E-5</v>
      </c>
      <c r="T132" s="235">
        <f>S132*H132</f>
        <v>1E-4</v>
      </c>
      <c r="AR132" s="236" t="s">
        <v>292</v>
      </c>
      <c r="AT132" s="236" t="s">
        <v>271</v>
      </c>
      <c r="AU132" s="236" t="s">
        <v>77</v>
      </c>
      <c r="AY132" s="4" t="s">
        <v>268</v>
      </c>
      <c r="BE132" s="237">
        <f>IF(N132="základní",J132,0)</f>
        <v>0</v>
      </c>
      <c r="BF132" s="237">
        <f>IF(N132="snížená",J132,0)</f>
        <v>0</v>
      </c>
      <c r="BG132" s="237">
        <f>IF(N132="zákl. přenesená",J132,0)</f>
        <v>0</v>
      </c>
      <c r="BH132" s="237">
        <f>IF(N132="sníž. přenesená",J132,0)</f>
        <v>0</v>
      </c>
      <c r="BI132" s="237">
        <f>IF(N132="nulová",J132,0)</f>
        <v>0</v>
      </c>
      <c r="BJ132" s="4" t="s">
        <v>75</v>
      </c>
      <c r="BK132" s="237">
        <f>ROUND(I132*H132,2)</f>
        <v>0</v>
      </c>
      <c r="BL132" s="4" t="s">
        <v>292</v>
      </c>
      <c r="BM132" s="236" t="s">
        <v>318</v>
      </c>
    </row>
    <row r="133" spans="2:65" s="1" customFormat="1">
      <c r="B133" s="14"/>
      <c r="D133" s="238" t="s">
        <v>277</v>
      </c>
      <c r="F133" s="239" t="s">
        <v>319</v>
      </c>
      <c r="L133" s="14"/>
      <c r="M133" s="240"/>
      <c r="T133" s="142"/>
      <c r="AT133" s="4" t="s">
        <v>277</v>
      </c>
      <c r="AU133" s="4" t="s">
        <v>77</v>
      </c>
    </row>
    <row r="134" spans="2:65" s="242" customFormat="1">
      <c r="B134" s="241"/>
      <c r="D134" s="243" t="s">
        <v>279</v>
      </c>
      <c r="E134" s="244" t="s">
        <v>3</v>
      </c>
      <c r="F134" s="245" t="s">
        <v>320</v>
      </c>
      <c r="H134" s="246">
        <v>2</v>
      </c>
      <c r="L134" s="241"/>
      <c r="M134" s="247"/>
      <c r="T134" s="248"/>
      <c r="AT134" s="244" t="s">
        <v>279</v>
      </c>
      <c r="AU134" s="244" t="s">
        <v>77</v>
      </c>
      <c r="AV134" s="242" t="s">
        <v>77</v>
      </c>
      <c r="AW134" s="242" t="s">
        <v>30</v>
      </c>
      <c r="AX134" s="242" t="s">
        <v>75</v>
      </c>
      <c r="AY134" s="244" t="s">
        <v>268</v>
      </c>
    </row>
    <row r="135" spans="2:65" s="214" customFormat="1" ht="22.9" customHeight="1">
      <c r="B135" s="213"/>
      <c r="D135" s="215" t="s">
        <v>67</v>
      </c>
      <c r="E135" s="223" t="s">
        <v>321</v>
      </c>
      <c r="F135" s="223" t="s">
        <v>322</v>
      </c>
      <c r="J135" s="224">
        <f>BK135</f>
        <v>0</v>
      </c>
      <c r="L135" s="213"/>
      <c r="M135" s="218"/>
      <c r="P135" s="219">
        <f>SUM(P136:P148)</f>
        <v>0</v>
      </c>
      <c r="R135" s="219">
        <f>SUM(R136:R148)</f>
        <v>0</v>
      </c>
      <c r="T135" s="220">
        <f>SUM(T136:T148)</f>
        <v>8.3942240000000012</v>
      </c>
      <c r="AR135" s="215" t="s">
        <v>75</v>
      </c>
      <c r="AT135" s="221" t="s">
        <v>67</v>
      </c>
      <c r="AU135" s="221" t="s">
        <v>75</v>
      </c>
      <c r="AY135" s="215" t="s">
        <v>268</v>
      </c>
      <c r="BK135" s="222">
        <f>SUM(BK136:BK148)</f>
        <v>0</v>
      </c>
    </row>
    <row r="136" spans="2:65" s="1" customFormat="1" ht="37.9" customHeight="1">
      <c r="B136" s="14"/>
      <c r="C136" s="225" t="s">
        <v>323</v>
      </c>
      <c r="D136" s="225" t="s">
        <v>271</v>
      </c>
      <c r="E136" s="226" t="s">
        <v>324</v>
      </c>
      <c r="F136" s="227" t="s">
        <v>325</v>
      </c>
      <c r="G136" s="228" t="s">
        <v>184</v>
      </c>
      <c r="H136" s="229">
        <v>50.776000000000003</v>
      </c>
      <c r="I136" s="22"/>
      <c r="J136" s="231">
        <f>ROUND(I136*H136,2)</f>
        <v>0</v>
      </c>
      <c r="K136" s="227" t="s">
        <v>274</v>
      </c>
      <c r="L136" s="14"/>
      <c r="M136" s="232" t="s">
        <v>3</v>
      </c>
      <c r="N136" s="233" t="s">
        <v>39</v>
      </c>
      <c r="P136" s="234">
        <f>O136*H136</f>
        <v>0</v>
      </c>
      <c r="Q136" s="234">
        <v>0</v>
      </c>
      <c r="R136" s="234">
        <f>Q136*H136</f>
        <v>0</v>
      </c>
      <c r="S136" s="234">
        <v>4.5999999999999999E-2</v>
      </c>
      <c r="T136" s="235">
        <f>S136*H136</f>
        <v>2.335696</v>
      </c>
      <c r="AR136" s="236" t="s">
        <v>275</v>
      </c>
      <c r="AT136" s="236" t="s">
        <v>271</v>
      </c>
      <c r="AU136" s="236" t="s">
        <v>77</v>
      </c>
      <c r="AY136" s="4" t="s">
        <v>268</v>
      </c>
      <c r="BE136" s="237">
        <f>IF(N136="základní",J136,0)</f>
        <v>0</v>
      </c>
      <c r="BF136" s="237">
        <f>IF(N136="snížená",J136,0)</f>
        <v>0</v>
      </c>
      <c r="BG136" s="237">
        <f>IF(N136="zákl. přenesená",J136,0)</f>
        <v>0</v>
      </c>
      <c r="BH136" s="237">
        <f>IF(N136="sníž. přenesená",J136,0)</f>
        <v>0</v>
      </c>
      <c r="BI136" s="237">
        <f>IF(N136="nulová",J136,0)</f>
        <v>0</v>
      </c>
      <c r="BJ136" s="4" t="s">
        <v>75</v>
      </c>
      <c r="BK136" s="237">
        <f>ROUND(I136*H136,2)</f>
        <v>0</v>
      </c>
      <c r="BL136" s="4" t="s">
        <v>275</v>
      </c>
      <c r="BM136" s="236" t="s">
        <v>326</v>
      </c>
    </row>
    <row r="137" spans="2:65" s="1" customFormat="1">
      <c r="B137" s="14"/>
      <c r="D137" s="238" t="s">
        <v>277</v>
      </c>
      <c r="F137" s="239" t="s">
        <v>327</v>
      </c>
      <c r="L137" s="14"/>
      <c r="M137" s="240"/>
      <c r="T137" s="142"/>
      <c r="AT137" s="4" t="s">
        <v>277</v>
      </c>
      <c r="AU137" s="4" t="s">
        <v>77</v>
      </c>
    </row>
    <row r="138" spans="2:65" s="257" customFormat="1">
      <c r="B138" s="256"/>
      <c r="D138" s="243" t="s">
        <v>279</v>
      </c>
      <c r="E138" s="258" t="s">
        <v>3</v>
      </c>
      <c r="F138" s="259" t="s">
        <v>328</v>
      </c>
      <c r="H138" s="258" t="s">
        <v>3</v>
      </c>
      <c r="L138" s="256"/>
      <c r="M138" s="260"/>
      <c r="T138" s="261"/>
      <c r="AT138" s="258" t="s">
        <v>279</v>
      </c>
      <c r="AU138" s="258" t="s">
        <v>77</v>
      </c>
      <c r="AV138" s="257" t="s">
        <v>75</v>
      </c>
      <c r="AW138" s="257" t="s">
        <v>30</v>
      </c>
      <c r="AX138" s="257" t="s">
        <v>68</v>
      </c>
      <c r="AY138" s="258" t="s">
        <v>268</v>
      </c>
    </row>
    <row r="139" spans="2:65" s="242" customFormat="1">
      <c r="B139" s="241"/>
      <c r="D139" s="243" t="s">
        <v>279</v>
      </c>
      <c r="E139" s="244" t="s">
        <v>3</v>
      </c>
      <c r="F139" s="245" t="s">
        <v>840</v>
      </c>
      <c r="H139" s="246">
        <v>51.155000000000001</v>
      </c>
      <c r="L139" s="241"/>
      <c r="M139" s="247"/>
      <c r="T139" s="248"/>
      <c r="AT139" s="244" t="s">
        <v>279</v>
      </c>
      <c r="AU139" s="244" t="s">
        <v>77</v>
      </c>
      <c r="AV139" s="242" t="s">
        <v>77</v>
      </c>
      <c r="AW139" s="242" t="s">
        <v>30</v>
      </c>
      <c r="AX139" s="242" t="s">
        <v>68</v>
      </c>
      <c r="AY139" s="244" t="s">
        <v>268</v>
      </c>
    </row>
    <row r="140" spans="2:65" s="257" customFormat="1">
      <c r="B140" s="256"/>
      <c r="D140" s="243" t="s">
        <v>279</v>
      </c>
      <c r="E140" s="258" t="s">
        <v>3</v>
      </c>
      <c r="F140" s="259" t="s">
        <v>330</v>
      </c>
      <c r="H140" s="258" t="s">
        <v>3</v>
      </c>
      <c r="L140" s="256"/>
      <c r="M140" s="260"/>
      <c r="T140" s="261"/>
      <c r="AT140" s="258" t="s">
        <v>279</v>
      </c>
      <c r="AU140" s="258" t="s">
        <v>77</v>
      </c>
      <c r="AV140" s="257" t="s">
        <v>75</v>
      </c>
      <c r="AW140" s="257" t="s">
        <v>30</v>
      </c>
      <c r="AX140" s="257" t="s">
        <v>68</v>
      </c>
      <c r="AY140" s="258" t="s">
        <v>268</v>
      </c>
    </row>
    <row r="141" spans="2:65" s="242" customFormat="1">
      <c r="B141" s="241"/>
      <c r="D141" s="243" t="s">
        <v>279</v>
      </c>
      <c r="E141" s="244" t="s">
        <v>3</v>
      </c>
      <c r="F141" s="245" t="s">
        <v>841</v>
      </c>
      <c r="H141" s="246">
        <v>-5.2220000000000004</v>
      </c>
      <c r="L141" s="241"/>
      <c r="M141" s="247"/>
      <c r="T141" s="248"/>
      <c r="AT141" s="244" t="s">
        <v>279</v>
      </c>
      <c r="AU141" s="244" t="s">
        <v>77</v>
      </c>
      <c r="AV141" s="242" t="s">
        <v>77</v>
      </c>
      <c r="AW141" s="242" t="s">
        <v>30</v>
      </c>
      <c r="AX141" s="242" t="s">
        <v>68</v>
      </c>
      <c r="AY141" s="244" t="s">
        <v>268</v>
      </c>
    </row>
    <row r="142" spans="2:65" s="242" customFormat="1">
      <c r="B142" s="241"/>
      <c r="D142" s="243" t="s">
        <v>279</v>
      </c>
      <c r="E142" s="244" t="s">
        <v>3</v>
      </c>
      <c r="F142" s="245" t="s">
        <v>842</v>
      </c>
      <c r="H142" s="246">
        <v>4.843</v>
      </c>
      <c r="L142" s="241"/>
      <c r="M142" s="247"/>
      <c r="T142" s="248"/>
      <c r="AT142" s="244" t="s">
        <v>279</v>
      </c>
      <c r="AU142" s="244" t="s">
        <v>77</v>
      </c>
      <c r="AV142" s="242" t="s">
        <v>77</v>
      </c>
      <c r="AW142" s="242" t="s">
        <v>30</v>
      </c>
      <c r="AX142" s="242" t="s">
        <v>68</v>
      </c>
      <c r="AY142" s="244" t="s">
        <v>268</v>
      </c>
    </row>
    <row r="143" spans="2:65" s="250" customFormat="1">
      <c r="B143" s="249"/>
      <c r="D143" s="243" t="s">
        <v>279</v>
      </c>
      <c r="E143" s="251" t="s">
        <v>3</v>
      </c>
      <c r="F143" s="252" t="s">
        <v>298</v>
      </c>
      <c r="H143" s="253">
        <v>50.775999999999996</v>
      </c>
      <c r="L143" s="249"/>
      <c r="M143" s="254"/>
      <c r="T143" s="255"/>
      <c r="AT143" s="251" t="s">
        <v>279</v>
      </c>
      <c r="AU143" s="251" t="s">
        <v>77</v>
      </c>
      <c r="AV143" s="250" t="s">
        <v>275</v>
      </c>
      <c r="AW143" s="250" t="s">
        <v>30</v>
      </c>
      <c r="AX143" s="250" t="s">
        <v>75</v>
      </c>
      <c r="AY143" s="251" t="s">
        <v>268</v>
      </c>
    </row>
    <row r="144" spans="2:65" s="1" customFormat="1" ht="37.9" customHeight="1">
      <c r="B144" s="14"/>
      <c r="C144" s="225" t="s">
        <v>334</v>
      </c>
      <c r="D144" s="225" t="s">
        <v>271</v>
      </c>
      <c r="E144" s="226" t="s">
        <v>335</v>
      </c>
      <c r="F144" s="227" t="s">
        <v>336</v>
      </c>
      <c r="G144" s="228" t="s">
        <v>184</v>
      </c>
      <c r="H144" s="229">
        <v>89.096000000000004</v>
      </c>
      <c r="I144" s="22"/>
      <c r="J144" s="231">
        <f>ROUND(I144*H144,2)</f>
        <v>0</v>
      </c>
      <c r="K144" s="227" t="s">
        <v>274</v>
      </c>
      <c r="L144" s="14"/>
      <c r="M144" s="232" t="s">
        <v>3</v>
      </c>
      <c r="N144" s="233" t="s">
        <v>39</v>
      </c>
      <c r="P144" s="234">
        <f>O144*H144</f>
        <v>0</v>
      </c>
      <c r="Q144" s="234">
        <v>0</v>
      </c>
      <c r="R144" s="234">
        <f>Q144*H144</f>
        <v>0</v>
      </c>
      <c r="S144" s="234">
        <v>6.8000000000000005E-2</v>
      </c>
      <c r="T144" s="235">
        <f>S144*H144</f>
        <v>6.0585280000000008</v>
      </c>
      <c r="AR144" s="236" t="s">
        <v>275</v>
      </c>
      <c r="AT144" s="236" t="s">
        <v>271</v>
      </c>
      <c r="AU144" s="236" t="s">
        <v>77</v>
      </c>
      <c r="AY144" s="4" t="s">
        <v>268</v>
      </c>
      <c r="BE144" s="237">
        <f>IF(N144="základní",J144,0)</f>
        <v>0</v>
      </c>
      <c r="BF144" s="237">
        <f>IF(N144="snížená",J144,0)</f>
        <v>0</v>
      </c>
      <c r="BG144" s="237">
        <f>IF(N144="zákl. přenesená",J144,0)</f>
        <v>0</v>
      </c>
      <c r="BH144" s="237">
        <f>IF(N144="sníž. přenesená",J144,0)</f>
        <v>0</v>
      </c>
      <c r="BI144" s="237">
        <f>IF(N144="nulová",J144,0)</f>
        <v>0</v>
      </c>
      <c r="BJ144" s="4" t="s">
        <v>75</v>
      </c>
      <c r="BK144" s="237">
        <f>ROUND(I144*H144,2)</f>
        <v>0</v>
      </c>
      <c r="BL144" s="4" t="s">
        <v>275</v>
      </c>
      <c r="BM144" s="236" t="s">
        <v>337</v>
      </c>
    </row>
    <row r="145" spans="2:65" s="1" customFormat="1">
      <c r="B145" s="14"/>
      <c r="D145" s="238" t="s">
        <v>277</v>
      </c>
      <c r="F145" s="239" t="s">
        <v>338</v>
      </c>
      <c r="L145" s="14"/>
      <c r="M145" s="240"/>
      <c r="T145" s="142"/>
      <c r="AT145" s="4" t="s">
        <v>277</v>
      </c>
      <c r="AU145" s="4" t="s">
        <v>77</v>
      </c>
    </row>
    <row r="146" spans="2:65" s="242" customFormat="1">
      <c r="B146" s="241"/>
      <c r="D146" s="243" t="s">
        <v>279</v>
      </c>
      <c r="E146" s="244" t="s">
        <v>3</v>
      </c>
      <c r="F146" s="245" t="s">
        <v>212</v>
      </c>
      <c r="H146" s="246">
        <v>87.188999999999993</v>
      </c>
      <c r="L146" s="241"/>
      <c r="M146" s="247"/>
      <c r="T146" s="248"/>
      <c r="AT146" s="244" t="s">
        <v>279</v>
      </c>
      <c r="AU146" s="244" t="s">
        <v>77</v>
      </c>
      <c r="AV146" s="242" t="s">
        <v>77</v>
      </c>
      <c r="AW146" s="242" t="s">
        <v>30</v>
      </c>
      <c r="AX146" s="242" t="s">
        <v>68</v>
      </c>
      <c r="AY146" s="244" t="s">
        <v>268</v>
      </c>
    </row>
    <row r="147" spans="2:65" s="242" customFormat="1">
      <c r="B147" s="241"/>
      <c r="D147" s="243" t="s">
        <v>279</v>
      </c>
      <c r="E147" s="244" t="s">
        <v>3</v>
      </c>
      <c r="F147" s="245" t="s">
        <v>339</v>
      </c>
      <c r="H147" s="246">
        <v>1.907</v>
      </c>
      <c r="L147" s="241"/>
      <c r="M147" s="247"/>
      <c r="T147" s="248"/>
      <c r="AT147" s="244" t="s">
        <v>279</v>
      </c>
      <c r="AU147" s="244" t="s">
        <v>77</v>
      </c>
      <c r="AV147" s="242" t="s">
        <v>77</v>
      </c>
      <c r="AW147" s="242" t="s">
        <v>30</v>
      </c>
      <c r="AX147" s="242" t="s">
        <v>68</v>
      </c>
      <c r="AY147" s="244" t="s">
        <v>268</v>
      </c>
    </row>
    <row r="148" spans="2:65" s="250" customFormat="1">
      <c r="B148" s="249"/>
      <c r="D148" s="243" t="s">
        <v>279</v>
      </c>
      <c r="E148" s="251" t="s">
        <v>3</v>
      </c>
      <c r="F148" s="252" t="s">
        <v>298</v>
      </c>
      <c r="H148" s="253">
        <v>89.096000000000004</v>
      </c>
      <c r="L148" s="249"/>
      <c r="M148" s="254"/>
      <c r="T148" s="255"/>
      <c r="AT148" s="251" t="s">
        <v>279</v>
      </c>
      <c r="AU148" s="251" t="s">
        <v>77</v>
      </c>
      <c r="AV148" s="250" t="s">
        <v>275</v>
      </c>
      <c r="AW148" s="250" t="s">
        <v>30</v>
      </c>
      <c r="AX148" s="250" t="s">
        <v>75</v>
      </c>
      <c r="AY148" s="251" t="s">
        <v>268</v>
      </c>
    </row>
    <row r="149" spans="2:65" s="214" customFormat="1" ht="22.9" customHeight="1">
      <c r="B149" s="213"/>
      <c r="D149" s="215" t="s">
        <v>67</v>
      </c>
      <c r="E149" s="223" t="s">
        <v>340</v>
      </c>
      <c r="F149" s="223" t="s">
        <v>341</v>
      </c>
      <c r="J149" s="224">
        <f>BK149</f>
        <v>0</v>
      </c>
      <c r="L149" s="213"/>
      <c r="M149" s="218"/>
      <c r="P149" s="219">
        <f>SUM(P150:P160)</f>
        <v>0</v>
      </c>
      <c r="R149" s="219">
        <f>SUM(R150:R160)</f>
        <v>0</v>
      </c>
      <c r="T149" s="220">
        <f>SUM(T150:T160)</f>
        <v>1.6160959999999998</v>
      </c>
      <c r="AR149" s="215" t="s">
        <v>75</v>
      </c>
      <c r="AT149" s="221" t="s">
        <v>67</v>
      </c>
      <c r="AU149" s="221" t="s">
        <v>75</v>
      </c>
      <c r="AY149" s="215" t="s">
        <v>268</v>
      </c>
      <c r="BK149" s="222">
        <f>SUM(BK150:BK160)</f>
        <v>0</v>
      </c>
    </row>
    <row r="150" spans="2:65" s="1" customFormat="1" ht="24.2" customHeight="1">
      <c r="B150" s="14"/>
      <c r="C150" s="225" t="s">
        <v>342</v>
      </c>
      <c r="D150" s="225" t="s">
        <v>271</v>
      </c>
      <c r="E150" s="226" t="s">
        <v>343</v>
      </c>
      <c r="F150" s="227" t="s">
        <v>344</v>
      </c>
      <c r="G150" s="228" t="s">
        <v>184</v>
      </c>
      <c r="H150" s="229">
        <v>6.9619999999999997</v>
      </c>
      <c r="I150" s="22"/>
      <c r="J150" s="231">
        <f>ROUND(I150*H150,2)</f>
        <v>0</v>
      </c>
      <c r="K150" s="227" t="s">
        <v>274</v>
      </c>
      <c r="L150" s="14"/>
      <c r="M150" s="232" t="s">
        <v>3</v>
      </c>
      <c r="N150" s="233" t="s">
        <v>39</v>
      </c>
      <c r="P150" s="234">
        <f>O150*H150</f>
        <v>0</v>
      </c>
      <c r="Q150" s="234">
        <v>0</v>
      </c>
      <c r="R150" s="234">
        <f>Q150*H150</f>
        <v>0</v>
      </c>
      <c r="S150" s="234">
        <v>0.20799999999999999</v>
      </c>
      <c r="T150" s="235">
        <f>S150*H150</f>
        <v>1.4480959999999998</v>
      </c>
      <c r="AR150" s="236" t="s">
        <v>275</v>
      </c>
      <c r="AT150" s="236" t="s">
        <v>271</v>
      </c>
      <c r="AU150" s="236" t="s">
        <v>77</v>
      </c>
      <c r="AY150" s="4" t="s">
        <v>268</v>
      </c>
      <c r="BE150" s="237">
        <f>IF(N150="základní",J150,0)</f>
        <v>0</v>
      </c>
      <c r="BF150" s="237">
        <f>IF(N150="snížená",J150,0)</f>
        <v>0</v>
      </c>
      <c r="BG150" s="237">
        <f>IF(N150="zákl. přenesená",J150,0)</f>
        <v>0</v>
      </c>
      <c r="BH150" s="237">
        <f>IF(N150="sníž. přenesená",J150,0)</f>
        <v>0</v>
      </c>
      <c r="BI150" s="237">
        <f>IF(N150="nulová",J150,0)</f>
        <v>0</v>
      </c>
      <c r="BJ150" s="4" t="s">
        <v>75</v>
      </c>
      <c r="BK150" s="237">
        <f>ROUND(I150*H150,2)</f>
        <v>0</v>
      </c>
      <c r="BL150" s="4" t="s">
        <v>275</v>
      </c>
      <c r="BM150" s="236" t="s">
        <v>345</v>
      </c>
    </row>
    <row r="151" spans="2:65" s="1" customFormat="1">
      <c r="B151" s="14"/>
      <c r="D151" s="238" t="s">
        <v>277</v>
      </c>
      <c r="F151" s="239" t="s">
        <v>346</v>
      </c>
      <c r="L151" s="14"/>
      <c r="M151" s="240"/>
      <c r="T151" s="142"/>
      <c r="AT151" s="4" t="s">
        <v>277</v>
      </c>
      <c r="AU151" s="4" t="s">
        <v>77</v>
      </c>
    </row>
    <row r="152" spans="2:65" s="242" customFormat="1">
      <c r="B152" s="241"/>
      <c r="D152" s="243" t="s">
        <v>279</v>
      </c>
      <c r="E152" s="244" t="s">
        <v>3</v>
      </c>
      <c r="F152" s="245" t="s">
        <v>843</v>
      </c>
      <c r="H152" s="246">
        <v>11.204000000000001</v>
      </c>
      <c r="L152" s="241"/>
      <c r="M152" s="247"/>
      <c r="T152" s="248"/>
      <c r="AT152" s="244" t="s">
        <v>279</v>
      </c>
      <c r="AU152" s="244" t="s">
        <v>77</v>
      </c>
      <c r="AV152" s="242" t="s">
        <v>77</v>
      </c>
      <c r="AW152" s="242" t="s">
        <v>30</v>
      </c>
      <c r="AX152" s="242" t="s">
        <v>68</v>
      </c>
      <c r="AY152" s="244" t="s">
        <v>268</v>
      </c>
    </row>
    <row r="153" spans="2:65" s="242" customFormat="1">
      <c r="B153" s="241"/>
      <c r="D153" s="243" t="s">
        <v>279</v>
      </c>
      <c r="E153" s="244" t="s">
        <v>3</v>
      </c>
      <c r="F153" s="245" t="s">
        <v>348</v>
      </c>
      <c r="H153" s="246">
        <v>-4.242</v>
      </c>
      <c r="L153" s="241"/>
      <c r="M153" s="247"/>
      <c r="T153" s="248"/>
      <c r="AT153" s="244" t="s">
        <v>279</v>
      </c>
      <c r="AU153" s="244" t="s">
        <v>77</v>
      </c>
      <c r="AV153" s="242" t="s">
        <v>77</v>
      </c>
      <c r="AW153" s="242" t="s">
        <v>30</v>
      </c>
      <c r="AX153" s="242" t="s">
        <v>68</v>
      </c>
      <c r="AY153" s="244" t="s">
        <v>268</v>
      </c>
    </row>
    <row r="154" spans="2:65" s="250" customFormat="1">
      <c r="B154" s="249"/>
      <c r="D154" s="243" t="s">
        <v>279</v>
      </c>
      <c r="E154" s="251" t="s">
        <v>3</v>
      </c>
      <c r="F154" s="252" t="s">
        <v>298</v>
      </c>
      <c r="H154" s="253">
        <v>6.9619999999999997</v>
      </c>
      <c r="L154" s="249"/>
      <c r="M154" s="254"/>
      <c r="T154" s="255"/>
      <c r="AT154" s="251" t="s">
        <v>279</v>
      </c>
      <c r="AU154" s="251" t="s">
        <v>77</v>
      </c>
      <c r="AV154" s="250" t="s">
        <v>275</v>
      </c>
      <c r="AW154" s="250" t="s">
        <v>30</v>
      </c>
      <c r="AX154" s="250" t="s">
        <v>75</v>
      </c>
      <c r="AY154" s="251" t="s">
        <v>268</v>
      </c>
    </row>
    <row r="155" spans="2:65" s="1" customFormat="1" ht="24.2" customHeight="1">
      <c r="B155" s="14"/>
      <c r="C155" s="225" t="s">
        <v>9</v>
      </c>
      <c r="D155" s="225" t="s">
        <v>271</v>
      </c>
      <c r="E155" s="226" t="s">
        <v>844</v>
      </c>
      <c r="F155" s="227" t="s">
        <v>845</v>
      </c>
      <c r="G155" s="228" t="s">
        <v>184</v>
      </c>
      <c r="H155" s="229">
        <v>0.4</v>
      </c>
      <c r="I155" s="22"/>
      <c r="J155" s="231">
        <f>ROUND(I155*H155,2)</f>
        <v>0</v>
      </c>
      <c r="K155" s="227" t="s">
        <v>274</v>
      </c>
      <c r="L155" s="14"/>
      <c r="M155" s="232" t="s">
        <v>3</v>
      </c>
      <c r="N155" s="233" t="s">
        <v>39</v>
      </c>
      <c r="P155" s="234">
        <f>O155*H155</f>
        <v>0</v>
      </c>
      <c r="Q155" s="234">
        <v>0</v>
      </c>
      <c r="R155" s="234">
        <f>Q155*H155</f>
        <v>0</v>
      </c>
      <c r="S155" s="234">
        <v>0.1</v>
      </c>
      <c r="T155" s="235">
        <f>S155*H155</f>
        <v>4.0000000000000008E-2</v>
      </c>
      <c r="AR155" s="236" t="s">
        <v>275</v>
      </c>
      <c r="AT155" s="236" t="s">
        <v>271</v>
      </c>
      <c r="AU155" s="236" t="s">
        <v>77</v>
      </c>
      <c r="AY155" s="4" t="s">
        <v>268</v>
      </c>
      <c r="BE155" s="237">
        <f>IF(N155="základní",J155,0)</f>
        <v>0</v>
      </c>
      <c r="BF155" s="237">
        <f>IF(N155="snížená",J155,0)</f>
        <v>0</v>
      </c>
      <c r="BG155" s="237">
        <f>IF(N155="zákl. přenesená",J155,0)</f>
        <v>0</v>
      </c>
      <c r="BH155" s="237">
        <f>IF(N155="sníž. přenesená",J155,0)</f>
        <v>0</v>
      </c>
      <c r="BI155" s="237">
        <f>IF(N155="nulová",J155,0)</f>
        <v>0</v>
      </c>
      <c r="BJ155" s="4" t="s">
        <v>75</v>
      </c>
      <c r="BK155" s="237">
        <f>ROUND(I155*H155,2)</f>
        <v>0</v>
      </c>
      <c r="BL155" s="4" t="s">
        <v>275</v>
      </c>
      <c r="BM155" s="236" t="s">
        <v>846</v>
      </c>
    </row>
    <row r="156" spans="2:65" s="1" customFormat="1">
      <c r="B156" s="14"/>
      <c r="D156" s="238" t="s">
        <v>277</v>
      </c>
      <c r="F156" s="239" t="s">
        <v>847</v>
      </c>
      <c r="L156" s="14"/>
      <c r="M156" s="240"/>
      <c r="T156" s="142"/>
      <c r="AT156" s="4" t="s">
        <v>277</v>
      </c>
      <c r="AU156" s="4" t="s">
        <v>77</v>
      </c>
    </row>
    <row r="157" spans="2:65" s="242" customFormat="1">
      <c r="B157" s="241"/>
      <c r="D157" s="243" t="s">
        <v>279</v>
      </c>
      <c r="E157" s="244" t="s">
        <v>3</v>
      </c>
      <c r="F157" s="245" t="s">
        <v>848</v>
      </c>
      <c r="H157" s="246">
        <v>0.4</v>
      </c>
      <c r="L157" s="241"/>
      <c r="M157" s="247"/>
      <c r="T157" s="248"/>
      <c r="AT157" s="244" t="s">
        <v>279</v>
      </c>
      <c r="AU157" s="244" t="s">
        <v>77</v>
      </c>
      <c r="AV157" s="242" t="s">
        <v>77</v>
      </c>
      <c r="AW157" s="242" t="s">
        <v>30</v>
      </c>
      <c r="AX157" s="242" t="s">
        <v>75</v>
      </c>
      <c r="AY157" s="244" t="s">
        <v>268</v>
      </c>
    </row>
    <row r="158" spans="2:65" s="1" customFormat="1" ht="24.2" customHeight="1">
      <c r="B158" s="14"/>
      <c r="C158" s="225" t="s">
        <v>356</v>
      </c>
      <c r="D158" s="225" t="s">
        <v>271</v>
      </c>
      <c r="E158" s="226" t="s">
        <v>849</v>
      </c>
      <c r="F158" s="227" t="s">
        <v>850</v>
      </c>
      <c r="G158" s="228" t="s">
        <v>851</v>
      </c>
      <c r="H158" s="229">
        <v>6.4000000000000001E-2</v>
      </c>
      <c r="I158" s="22"/>
      <c r="J158" s="231">
        <f>ROUND(I158*H158,2)</f>
        <v>0</v>
      </c>
      <c r="K158" s="227" t="s">
        <v>274</v>
      </c>
      <c r="L158" s="14"/>
      <c r="M158" s="232" t="s">
        <v>3</v>
      </c>
      <c r="N158" s="233" t="s">
        <v>39</v>
      </c>
      <c r="P158" s="234">
        <f>O158*H158</f>
        <v>0</v>
      </c>
      <c r="Q158" s="234">
        <v>0</v>
      </c>
      <c r="R158" s="234">
        <f>Q158*H158</f>
        <v>0</v>
      </c>
      <c r="S158" s="234">
        <v>2</v>
      </c>
      <c r="T158" s="235">
        <f>S158*H158</f>
        <v>0.128</v>
      </c>
      <c r="AR158" s="236" t="s">
        <v>275</v>
      </c>
      <c r="AT158" s="236" t="s">
        <v>271</v>
      </c>
      <c r="AU158" s="236" t="s">
        <v>77</v>
      </c>
      <c r="AY158" s="4" t="s">
        <v>268</v>
      </c>
      <c r="BE158" s="237">
        <f>IF(N158="základní",J158,0)</f>
        <v>0</v>
      </c>
      <c r="BF158" s="237">
        <f>IF(N158="snížená",J158,0)</f>
        <v>0</v>
      </c>
      <c r="BG158" s="237">
        <f>IF(N158="zákl. přenesená",J158,0)</f>
        <v>0</v>
      </c>
      <c r="BH158" s="237">
        <f>IF(N158="sníž. přenesená",J158,0)</f>
        <v>0</v>
      </c>
      <c r="BI158" s="237">
        <f>IF(N158="nulová",J158,0)</f>
        <v>0</v>
      </c>
      <c r="BJ158" s="4" t="s">
        <v>75</v>
      </c>
      <c r="BK158" s="237">
        <f>ROUND(I158*H158,2)</f>
        <v>0</v>
      </c>
      <c r="BL158" s="4" t="s">
        <v>275</v>
      </c>
      <c r="BM158" s="236" t="s">
        <v>852</v>
      </c>
    </row>
    <row r="159" spans="2:65" s="1" customFormat="1">
      <c r="B159" s="14"/>
      <c r="D159" s="238" t="s">
        <v>277</v>
      </c>
      <c r="F159" s="239" t="s">
        <v>853</v>
      </c>
      <c r="L159" s="14"/>
      <c r="M159" s="240"/>
      <c r="T159" s="142"/>
      <c r="AT159" s="4" t="s">
        <v>277</v>
      </c>
      <c r="AU159" s="4" t="s">
        <v>77</v>
      </c>
    </row>
    <row r="160" spans="2:65" s="242" customFormat="1">
      <c r="B160" s="241"/>
      <c r="D160" s="243" t="s">
        <v>279</v>
      </c>
      <c r="E160" s="244" t="s">
        <v>3</v>
      </c>
      <c r="F160" s="245" t="s">
        <v>854</v>
      </c>
      <c r="H160" s="246">
        <v>6.4000000000000001E-2</v>
      </c>
      <c r="L160" s="241"/>
      <c r="M160" s="247"/>
      <c r="T160" s="248"/>
      <c r="AT160" s="244" t="s">
        <v>279</v>
      </c>
      <c r="AU160" s="244" t="s">
        <v>77</v>
      </c>
      <c r="AV160" s="242" t="s">
        <v>77</v>
      </c>
      <c r="AW160" s="242" t="s">
        <v>30</v>
      </c>
      <c r="AX160" s="242" t="s">
        <v>75</v>
      </c>
      <c r="AY160" s="244" t="s">
        <v>268</v>
      </c>
    </row>
    <row r="161" spans="2:65" s="214" customFormat="1" ht="22.9" customHeight="1">
      <c r="B161" s="213"/>
      <c r="D161" s="215" t="s">
        <v>67</v>
      </c>
      <c r="E161" s="223" t="s">
        <v>349</v>
      </c>
      <c r="F161" s="223" t="s">
        <v>350</v>
      </c>
      <c r="J161" s="224">
        <f>BK161</f>
        <v>0</v>
      </c>
      <c r="L161" s="213"/>
      <c r="M161" s="218"/>
      <c r="P161" s="219">
        <f>SUM(P162:P170)</f>
        <v>0</v>
      </c>
      <c r="R161" s="219">
        <f>SUM(R162:R170)</f>
        <v>0</v>
      </c>
      <c r="T161" s="220">
        <f>SUM(T162:T170)</f>
        <v>0</v>
      </c>
      <c r="AR161" s="215" t="s">
        <v>75</v>
      </c>
      <c r="AT161" s="221" t="s">
        <v>67</v>
      </c>
      <c r="AU161" s="221" t="s">
        <v>75</v>
      </c>
      <c r="AY161" s="215" t="s">
        <v>268</v>
      </c>
      <c r="BK161" s="222">
        <f>SUM(BK162:BK170)</f>
        <v>0</v>
      </c>
    </row>
    <row r="162" spans="2:65" s="1" customFormat="1" ht="37.9" customHeight="1">
      <c r="B162" s="14"/>
      <c r="C162" s="225" t="s">
        <v>361</v>
      </c>
      <c r="D162" s="225" t="s">
        <v>271</v>
      </c>
      <c r="E162" s="226" t="s">
        <v>351</v>
      </c>
      <c r="F162" s="227" t="s">
        <v>352</v>
      </c>
      <c r="G162" s="228" t="s">
        <v>353</v>
      </c>
      <c r="H162" s="229">
        <v>11.423</v>
      </c>
      <c r="I162" s="22"/>
      <c r="J162" s="231">
        <f>ROUND(I162*H162,2)</f>
        <v>0</v>
      </c>
      <c r="K162" s="227" t="s">
        <v>274</v>
      </c>
      <c r="L162" s="14"/>
      <c r="M162" s="232" t="s">
        <v>3</v>
      </c>
      <c r="N162" s="233" t="s">
        <v>39</v>
      </c>
      <c r="P162" s="234">
        <f>O162*H162</f>
        <v>0</v>
      </c>
      <c r="Q162" s="234">
        <v>0</v>
      </c>
      <c r="R162" s="234">
        <f>Q162*H162</f>
        <v>0</v>
      </c>
      <c r="S162" s="234">
        <v>0</v>
      </c>
      <c r="T162" s="235">
        <f>S162*H162</f>
        <v>0</v>
      </c>
      <c r="AR162" s="236" t="s">
        <v>275</v>
      </c>
      <c r="AT162" s="236" t="s">
        <v>271</v>
      </c>
      <c r="AU162" s="236" t="s">
        <v>77</v>
      </c>
      <c r="AY162" s="4" t="s">
        <v>268</v>
      </c>
      <c r="BE162" s="237">
        <f>IF(N162="základní",J162,0)</f>
        <v>0</v>
      </c>
      <c r="BF162" s="237">
        <f>IF(N162="snížená",J162,0)</f>
        <v>0</v>
      </c>
      <c r="BG162" s="237">
        <f>IF(N162="zákl. přenesená",J162,0)</f>
        <v>0</v>
      </c>
      <c r="BH162" s="237">
        <f>IF(N162="sníž. přenesená",J162,0)</f>
        <v>0</v>
      </c>
      <c r="BI162" s="237">
        <f>IF(N162="nulová",J162,0)</f>
        <v>0</v>
      </c>
      <c r="BJ162" s="4" t="s">
        <v>75</v>
      </c>
      <c r="BK162" s="237">
        <f>ROUND(I162*H162,2)</f>
        <v>0</v>
      </c>
      <c r="BL162" s="4" t="s">
        <v>275</v>
      </c>
      <c r="BM162" s="236" t="s">
        <v>354</v>
      </c>
    </row>
    <row r="163" spans="2:65" s="1" customFormat="1">
      <c r="B163" s="14"/>
      <c r="D163" s="238" t="s">
        <v>277</v>
      </c>
      <c r="F163" s="239" t="s">
        <v>355</v>
      </c>
      <c r="L163" s="14"/>
      <c r="M163" s="240"/>
      <c r="T163" s="142"/>
      <c r="AT163" s="4" t="s">
        <v>277</v>
      </c>
      <c r="AU163" s="4" t="s">
        <v>77</v>
      </c>
    </row>
    <row r="164" spans="2:65" s="1" customFormat="1" ht="33" customHeight="1">
      <c r="B164" s="14"/>
      <c r="C164" s="225" t="s">
        <v>367</v>
      </c>
      <c r="D164" s="225" t="s">
        <v>271</v>
      </c>
      <c r="E164" s="226" t="s">
        <v>357</v>
      </c>
      <c r="F164" s="227" t="s">
        <v>358</v>
      </c>
      <c r="G164" s="228" t="s">
        <v>353</v>
      </c>
      <c r="H164" s="229">
        <v>11.423</v>
      </c>
      <c r="I164" s="22"/>
      <c r="J164" s="231">
        <f>ROUND(I164*H164,2)</f>
        <v>0</v>
      </c>
      <c r="K164" s="227" t="s">
        <v>274</v>
      </c>
      <c r="L164" s="14"/>
      <c r="M164" s="232" t="s">
        <v>3</v>
      </c>
      <c r="N164" s="233" t="s">
        <v>39</v>
      </c>
      <c r="P164" s="234">
        <f>O164*H164</f>
        <v>0</v>
      </c>
      <c r="Q164" s="234">
        <v>0</v>
      </c>
      <c r="R164" s="234">
        <f>Q164*H164</f>
        <v>0</v>
      </c>
      <c r="S164" s="234">
        <v>0</v>
      </c>
      <c r="T164" s="235">
        <f>S164*H164</f>
        <v>0</v>
      </c>
      <c r="AR164" s="236" t="s">
        <v>275</v>
      </c>
      <c r="AT164" s="236" t="s">
        <v>271</v>
      </c>
      <c r="AU164" s="236" t="s">
        <v>77</v>
      </c>
      <c r="AY164" s="4" t="s">
        <v>268</v>
      </c>
      <c r="BE164" s="237">
        <f>IF(N164="základní",J164,0)</f>
        <v>0</v>
      </c>
      <c r="BF164" s="237">
        <f>IF(N164="snížená",J164,0)</f>
        <v>0</v>
      </c>
      <c r="BG164" s="237">
        <f>IF(N164="zákl. přenesená",J164,0)</f>
        <v>0</v>
      </c>
      <c r="BH164" s="237">
        <f>IF(N164="sníž. přenesená",J164,0)</f>
        <v>0</v>
      </c>
      <c r="BI164" s="237">
        <f>IF(N164="nulová",J164,0)</f>
        <v>0</v>
      </c>
      <c r="BJ164" s="4" t="s">
        <v>75</v>
      </c>
      <c r="BK164" s="237">
        <f>ROUND(I164*H164,2)</f>
        <v>0</v>
      </c>
      <c r="BL164" s="4" t="s">
        <v>275</v>
      </c>
      <c r="BM164" s="236" t="s">
        <v>359</v>
      </c>
    </row>
    <row r="165" spans="2:65" s="1" customFormat="1">
      <c r="B165" s="14"/>
      <c r="D165" s="238" t="s">
        <v>277</v>
      </c>
      <c r="F165" s="239" t="s">
        <v>360</v>
      </c>
      <c r="L165" s="14"/>
      <c r="M165" s="240"/>
      <c r="T165" s="142"/>
      <c r="AT165" s="4" t="s">
        <v>277</v>
      </c>
      <c r="AU165" s="4" t="s">
        <v>77</v>
      </c>
    </row>
    <row r="166" spans="2:65" s="1" customFormat="1" ht="44.25" customHeight="1">
      <c r="B166" s="14"/>
      <c r="C166" s="225" t="s">
        <v>292</v>
      </c>
      <c r="D166" s="225" t="s">
        <v>271</v>
      </c>
      <c r="E166" s="226" t="s">
        <v>362</v>
      </c>
      <c r="F166" s="227" t="s">
        <v>363</v>
      </c>
      <c r="G166" s="228" t="s">
        <v>353</v>
      </c>
      <c r="H166" s="229">
        <v>274.15199999999999</v>
      </c>
      <c r="I166" s="22"/>
      <c r="J166" s="231">
        <f>ROUND(I166*H166,2)</f>
        <v>0</v>
      </c>
      <c r="K166" s="227" t="s">
        <v>274</v>
      </c>
      <c r="L166" s="14"/>
      <c r="M166" s="232" t="s">
        <v>3</v>
      </c>
      <c r="N166" s="233" t="s">
        <v>39</v>
      </c>
      <c r="P166" s="234">
        <f>O166*H166</f>
        <v>0</v>
      </c>
      <c r="Q166" s="234">
        <v>0</v>
      </c>
      <c r="R166" s="234">
        <f>Q166*H166</f>
        <v>0</v>
      </c>
      <c r="S166" s="234">
        <v>0</v>
      </c>
      <c r="T166" s="235">
        <f>S166*H166</f>
        <v>0</v>
      </c>
      <c r="AR166" s="236" t="s">
        <v>275</v>
      </c>
      <c r="AT166" s="236" t="s">
        <v>271</v>
      </c>
      <c r="AU166" s="236" t="s">
        <v>77</v>
      </c>
      <c r="AY166" s="4" t="s">
        <v>268</v>
      </c>
      <c r="BE166" s="237">
        <f>IF(N166="základní",J166,0)</f>
        <v>0</v>
      </c>
      <c r="BF166" s="237">
        <f>IF(N166="snížená",J166,0)</f>
        <v>0</v>
      </c>
      <c r="BG166" s="237">
        <f>IF(N166="zákl. přenesená",J166,0)</f>
        <v>0</v>
      </c>
      <c r="BH166" s="237">
        <f>IF(N166="sníž. přenesená",J166,0)</f>
        <v>0</v>
      </c>
      <c r="BI166" s="237">
        <f>IF(N166="nulová",J166,0)</f>
        <v>0</v>
      </c>
      <c r="BJ166" s="4" t="s">
        <v>75</v>
      </c>
      <c r="BK166" s="237">
        <f>ROUND(I166*H166,2)</f>
        <v>0</v>
      </c>
      <c r="BL166" s="4" t="s">
        <v>275</v>
      </c>
      <c r="BM166" s="236" t="s">
        <v>364</v>
      </c>
    </row>
    <row r="167" spans="2:65" s="1" customFormat="1">
      <c r="B167" s="14"/>
      <c r="D167" s="238" t="s">
        <v>277</v>
      </c>
      <c r="F167" s="239" t="s">
        <v>365</v>
      </c>
      <c r="L167" s="14"/>
      <c r="M167" s="240"/>
      <c r="T167" s="142"/>
      <c r="AT167" s="4" t="s">
        <v>277</v>
      </c>
      <c r="AU167" s="4" t="s">
        <v>77</v>
      </c>
    </row>
    <row r="168" spans="2:65" s="242" customFormat="1">
      <c r="B168" s="241"/>
      <c r="D168" s="243" t="s">
        <v>279</v>
      </c>
      <c r="F168" s="245" t="s">
        <v>855</v>
      </c>
      <c r="H168" s="246">
        <v>274.15199999999999</v>
      </c>
      <c r="L168" s="241"/>
      <c r="M168" s="247"/>
      <c r="T168" s="248"/>
      <c r="AT168" s="244" t="s">
        <v>279</v>
      </c>
      <c r="AU168" s="244" t="s">
        <v>77</v>
      </c>
      <c r="AV168" s="242" t="s">
        <v>77</v>
      </c>
      <c r="AW168" s="242" t="s">
        <v>4</v>
      </c>
      <c r="AX168" s="242" t="s">
        <v>75</v>
      </c>
      <c r="AY168" s="244" t="s">
        <v>268</v>
      </c>
    </row>
    <row r="169" spans="2:65" s="1" customFormat="1" ht="44.25" customHeight="1">
      <c r="B169" s="14"/>
      <c r="C169" s="225" t="s">
        <v>382</v>
      </c>
      <c r="D169" s="225" t="s">
        <v>271</v>
      </c>
      <c r="E169" s="226" t="s">
        <v>368</v>
      </c>
      <c r="F169" s="227" t="s">
        <v>369</v>
      </c>
      <c r="G169" s="228" t="s">
        <v>353</v>
      </c>
      <c r="H169" s="229">
        <v>11.423</v>
      </c>
      <c r="I169" s="22"/>
      <c r="J169" s="231">
        <f>ROUND(I169*H169,2)</f>
        <v>0</v>
      </c>
      <c r="K169" s="227" t="s">
        <v>274</v>
      </c>
      <c r="L169" s="14"/>
      <c r="M169" s="232" t="s">
        <v>3</v>
      </c>
      <c r="N169" s="233" t="s">
        <v>39</v>
      </c>
      <c r="P169" s="234">
        <f>O169*H169</f>
        <v>0</v>
      </c>
      <c r="Q169" s="234">
        <v>0</v>
      </c>
      <c r="R169" s="234">
        <f>Q169*H169</f>
        <v>0</v>
      </c>
      <c r="S169" s="234">
        <v>0</v>
      </c>
      <c r="T169" s="235">
        <f>S169*H169</f>
        <v>0</v>
      </c>
      <c r="AR169" s="236" t="s">
        <v>275</v>
      </c>
      <c r="AT169" s="236" t="s">
        <v>271</v>
      </c>
      <c r="AU169" s="236" t="s">
        <v>77</v>
      </c>
      <c r="AY169" s="4" t="s">
        <v>268</v>
      </c>
      <c r="BE169" s="237">
        <f>IF(N169="základní",J169,0)</f>
        <v>0</v>
      </c>
      <c r="BF169" s="237">
        <f>IF(N169="snížená",J169,0)</f>
        <v>0</v>
      </c>
      <c r="BG169" s="237">
        <f>IF(N169="zákl. přenesená",J169,0)</f>
        <v>0</v>
      </c>
      <c r="BH169" s="237">
        <f>IF(N169="sníž. přenesená",J169,0)</f>
        <v>0</v>
      </c>
      <c r="BI169" s="237">
        <f>IF(N169="nulová",J169,0)</f>
        <v>0</v>
      </c>
      <c r="BJ169" s="4" t="s">
        <v>75</v>
      </c>
      <c r="BK169" s="237">
        <f>ROUND(I169*H169,2)</f>
        <v>0</v>
      </c>
      <c r="BL169" s="4" t="s">
        <v>275</v>
      </c>
      <c r="BM169" s="236" t="s">
        <v>370</v>
      </c>
    </row>
    <row r="170" spans="2:65" s="1" customFormat="1">
      <c r="B170" s="14"/>
      <c r="D170" s="238" t="s">
        <v>277</v>
      </c>
      <c r="F170" s="239" t="s">
        <v>371</v>
      </c>
      <c r="L170" s="14"/>
      <c r="M170" s="240"/>
      <c r="T170" s="142"/>
      <c r="AT170" s="4" t="s">
        <v>277</v>
      </c>
      <c r="AU170" s="4" t="s">
        <v>77</v>
      </c>
    </row>
    <row r="171" spans="2:65" s="214" customFormat="1" ht="25.9" customHeight="1">
      <c r="B171" s="213"/>
      <c r="D171" s="215" t="s">
        <v>67</v>
      </c>
      <c r="E171" s="216" t="s">
        <v>372</v>
      </c>
      <c r="F171" s="216" t="s">
        <v>373</v>
      </c>
      <c r="J171" s="217">
        <f>BK171</f>
        <v>0</v>
      </c>
      <c r="L171" s="213"/>
      <c r="M171" s="218"/>
      <c r="P171" s="219">
        <f>P172+P238+P244+P252</f>
        <v>0</v>
      </c>
      <c r="R171" s="219">
        <f>R172+R238+R244+R252</f>
        <v>3.5242220663000006</v>
      </c>
      <c r="T171" s="220">
        <f>T172+T238+T244+T252</f>
        <v>5.2220000000000012E-5</v>
      </c>
      <c r="AR171" s="215" t="s">
        <v>75</v>
      </c>
      <c r="AT171" s="221" t="s">
        <v>67</v>
      </c>
      <c r="AU171" s="221" t="s">
        <v>68</v>
      </c>
      <c r="AY171" s="215" t="s">
        <v>268</v>
      </c>
      <c r="BK171" s="222">
        <f>BK172+BK238+BK244+BK252</f>
        <v>0</v>
      </c>
    </row>
    <row r="172" spans="2:65" s="214" customFormat="1" ht="22.9" customHeight="1">
      <c r="B172" s="213"/>
      <c r="D172" s="215" t="s">
        <v>67</v>
      </c>
      <c r="E172" s="223" t="s">
        <v>305</v>
      </c>
      <c r="F172" s="223" t="s">
        <v>374</v>
      </c>
      <c r="J172" s="224">
        <f>BK172</f>
        <v>0</v>
      </c>
      <c r="L172" s="213"/>
      <c r="M172" s="218"/>
      <c r="P172" s="219">
        <f>P173+P213+P220</f>
        <v>0</v>
      </c>
      <c r="R172" s="219">
        <f>R173+R213+R220</f>
        <v>3.5222981163000004</v>
      </c>
      <c r="T172" s="220">
        <f>T173+T213+T220</f>
        <v>5.2220000000000012E-5</v>
      </c>
      <c r="AR172" s="215" t="s">
        <v>75</v>
      </c>
      <c r="AT172" s="221" t="s">
        <v>67</v>
      </c>
      <c r="AU172" s="221" t="s">
        <v>75</v>
      </c>
      <c r="AY172" s="215" t="s">
        <v>268</v>
      </c>
      <c r="BK172" s="222">
        <f>BK173+BK213+BK220</f>
        <v>0</v>
      </c>
    </row>
    <row r="173" spans="2:65" s="214" customFormat="1" ht="20.85" customHeight="1">
      <c r="B173" s="213"/>
      <c r="D173" s="215" t="s">
        <v>67</v>
      </c>
      <c r="E173" s="223" t="s">
        <v>375</v>
      </c>
      <c r="F173" s="223" t="s">
        <v>376</v>
      </c>
      <c r="J173" s="224">
        <f>BK173</f>
        <v>0</v>
      </c>
      <c r="L173" s="213"/>
      <c r="M173" s="218"/>
      <c r="P173" s="219">
        <f>P174+SUM(P175:P193)</f>
        <v>0</v>
      </c>
      <c r="R173" s="219">
        <f>R174+SUM(R175:R193)</f>
        <v>3.0247974660000003</v>
      </c>
      <c r="T173" s="220">
        <f>T174+SUM(T175:T193)</f>
        <v>5.2220000000000012E-5</v>
      </c>
      <c r="AR173" s="215" t="s">
        <v>75</v>
      </c>
      <c r="AT173" s="221" t="s">
        <v>67</v>
      </c>
      <c r="AU173" s="221" t="s">
        <v>77</v>
      </c>
      <c r="AY173" s="215" t="s">
        <v>268</v>
      </c>
      <c r="BK173" s="222">
        <f>BK174+SUM(BK175:BK193)</f>
        <v>0</v>
      </c>
    </row>
    <row r="174" spans="2:65" s="1" customFormat="1" ht="55.5" customHeight="1">
      <c r="B174" s="14"/>
      <c r="C174" s="225" t="s">
        <v>388</v>
      </c>
      <c r="D174" s="225" t="s">
        <v>271</v>
      </c>
      <c r="E174" s="226" t="s">
        <v>377</v>
      </c>
      <c r="F174" s="227" t="s">
        <v>378</v>
      </c>
      <c r="G174" s="228" t="s">
        <v>379</v>
      </c>
      <c r="H174" s="229">
        <v>11.395</v>
      </c>
      <c r="I174" s="22"/>
      <c r="J174" s="231">
        <f>ROUND(I174*H174,2)</f>
        <v>0</v>
      </c>
      <c r="K174" s="227" t="s">
        <v>274</v>
      </c>
      <c r="L174" s="14"/>
      <c r="M174" s="232" t="s">
        <v>3</v>
      </c>
      <c r="N174" s="233" t="s">
        <v>39</v>
      </c>
      <c r="P174" s="234">
        <f>O174*H174</f>
        <v>0</v>
      </c>
      <c r="Q174" s="234">
        <v>0</v>
      </c>
      <c r="R174" s="234">
        <f>Q174*H174</f>
        <v>0</v>
      </c>
      <c r="S174" s="234">
        <v>0</v>
      </c>
      <c r="T174" s="235">
        <f>S174*H174</f>
        <v>0</v>
      </c>
      <c r="AR174" s="236" t="s">
        <v>275</v>
      </c>
      <c r="AT174" s="236" t="s">
        <v>271</v>
      </c>
      <c r="AU174" s="236" t="s">
        <v>186</v>
      </c>
      <c r="AY174" s="4" t="s">
        <v>268</v>
      </c>
      <c r="BE174" s="237">
        <f>IF(N174="základní",J174,0)</f>
        <v>0</v>
      </c>
      <c r="BF174" s="237">
        <f>IF(N174="snížená",J174,0)</f>
        <v>0</v>
      </c>
      <c r="BG174" s="237">
        <f>IF(N174="zákl. přenesená",J174,0)</f>
        <v>0</v>
      </c>
      <c r="BH174" s="237">
        <f>IF(N174="sníž. přenesená",J174,0)</f>
        <v>0</v>
      </c>
      <c r="BI174" s="237">
        <f>IF(N174="nulová",J174,0)</f>
        <v>0</v>
      </c>
      <c r="BJ174" s="4" t="s">
        <v>75</v>
      </c>
      <c r="BK174" s="237">
        <f>ROUND(I174*H174,2)</f>
        <v>0</v>
      </c>
      <c r="BL174" s="4" t="s">
        <v>275</v>
      </c>
      <c r="BM174" s="236" t="s">
        <v>380</v>
      </c>
    </row>
    <row r="175" spans="2:65" s="1" customFormat="1">
      <c r="B175" s="14"/>
      <c r="D175" s="238" t="s">
        <v>277</v>
      </c>
      <c r="F175" s="239" t="s">
        <v>381</v>
      </c>
      <c r="L175" s="14"/>
      <c r="M175" s="240"/>
      <c r="T175" s="142"/>
      <c r="AT175" s="4" t="s">
        <v>277</v>
      </c>
      <c r="AU175" s="4" t="s">
        <v>186</v>
      </c>
    </row>
    <row r="176" spans="2:65" s="242" customFormat="1">
      <c r="B176" s="241"/>
      <c r="D176" s="243" t="s">
        <v>279</v>
      </c>
      <c r="E176" s="244" t="s">
        <v>3</v>
      </c>
      <c r="F176" s="245" t="s">
        <v>216</v>
      </c>
      <c r="H176" s="246">
        <v>6.8</v>
      </c>
      <c r="L176" s="241"/>
      <c r="M176" s="247"/>
      <c r="T176" s="248"/>
      <c r="AT176" s="244" t="s">
        <v>279</v>
      </c>
      <c r="AU176" s="244" t="s">
        <v>186</v>
      </c>
      <c r="AV176" s="242" t="s">
        <v>77</v>
      </c>
      <c r="AW176" s="242" t="s">
        <v>30</v>
      </c>
      <c r="AX176" s="242" t="s">
        <v>68</v>
      </c>
      <c r="AY176" s="244" t="s">
        <v>268</v>
      </c>
    </row>
    <row r="177" spans="2:65" s="242" customFormat="1">
      <c r="B177" s="241"/>
      <c r="D177" s="243" t="s">
        <v>279</v>
      </c>
      <c r="E177" s="244" t="s">
        <v>3</v>
      </c>
      <c r="F177" s="245" t="s">
        <v>218</v>
      </c>
      <c r="H177" s="246">
        <v>4.5949999999999998</v>
      </c>
      <c r="L177" s="241"/>
      <c r="M177" s="247"/>
      <c r="T177" s="248"/>
      <c r="AT177" s="244" t="s">
        <v>279</v>
      </c>
      <c r="AU177" s="244" t="s">
        <v>186</v>
      </c>
      <c r="AV177" s="242" t="s">
        <v>77</v>
      </c>
      <c r="AW177" s="242" t="s">
        <v>30</v>
      </c>
      <c r="AX177" s="242" t="s">
        <v>68</v>
      </c>
      <c r="AY177" s="244" t="s">
        <v>268</v>
      </c>
    </row>
    <row r="178" spans="2:65" s="250" customFormat="1">
      <c r="B178" s="249"/>
      <c r="D178" s="243" t="s">
        <v>279</v>
      </c>
      <c r="E178" s="251" t="s">
        <v>3</v>
      </c>
      <c r="F178" s="252" t="s">
        <v>298</v>
      </c>
      <c r="H178" s="253">
        <v>11.395</v>
      </c>
      <c r="L178" s="249"/>
      <c r="M178" s="254"/>
      <c r="T178" s="255"/>
      <c r="AT178" s="251" t="s">
        <v>279</v>
      </c>
      <c r="AU178" s="251" t="s">
        <v>186</v>
      </c>
      <c r="AV178" s="250" t="s">
        <v>275</v>
      </c>
      <c r="AW178" s="250" t="s">
        <v>30</v>
      </c>
      <c r="AX178" s="250" t="s">
        <v>75</v>
      </c>
      <c r="AY178" s="251" t="s">
        <v>268</v>
      </c>
    </row>
    <row r="179" spans="2:65" s="1" customFormat="1" ht="16.5" customHeight="1">
      <c r="B179" s="14"/>
      <c r="C179" s="262" t="s">
        <v>393</v>
      </c>
      <c r="D179" s="262" t="s">
        <v>383</v>
      </c>
      <c r="E179" s="263" t="s">
        <v>384</v>
      </c>
      <c r="F179" s="264" t="s">
        <v>385</v>
      </c>
      <c r="G179" s="265" t="s">
        <v>379</v>
      </c>
      <c r="H179" s="266">
        <v>12.535</v>
      </c>
      <c r="I179" s="24"/>
      <c r="J179" s="268">
        <f>ROUND(I179*H179,2)</f>
        <v>0</v>
      </c>
      <c r="K179" s="264" t="s">
        <v>274</v>
      </c>
      <c r="L179" s="269"/>
      <c r="M179" s="270" t="s">
        <v>3</v>
      </c>
      <c r="N179" s="271" t="s">
        <v>39</v>
      </c>
      <c r="P179" s="234">
        <f>O179*H179</f>
        <v>0</v>
      </c>
      <c r="Q179" s="234">
        <v>2.9999999999999997E-4</v>
      </c>
      <c r="R179" s="234">
        <f>Q179*H179</f>
        <v>3.7604999999999995E-3</v>
      </c>
      <c r="S179" s="234">
        <v>0</v>
      </c>
      <c r="T179" s="235">
        <f>S179*H179</f>
        <v>0</v>
      </c>
      <c r="AR179" s="236" t="s">
        <v>314</v>
      </c>
      <c r="AT179" s="236" t="s">
        <v>383</v>
      </c>
      <c r="AU179" s="236" t="s">
        <v>186</v>
      </c>
      <c r="AY179" s="4" t="s">
        <v>268</v>
      </c>
      <c r="BE179" s="237">
        <f>IF(N179="základní",J179,0)</f>
        <v>0</v>
      </c>
      <c r="BF179" s="237">
        <f>IF(N179="snížená",J179,0)</f>
        <v>0</v>
      </c>
      <c r="BG179" s="237">
        <f>IF(N179="zákl. přenesená",J179,0)</f>
        <v>0</v>
      </c>
      <c r="BH179" s="237">
        <f>IF(N179="sníž. přenesená",J179,0)</f>
        <v>0</v>
      </c>
      <c r="BI179" s="237">
        <f>IF(N179="nulová",J179,0)</f>
        <v>0</v>
      </c>
      <c r="BJ179" s="4" t="s">
        <v>75</v>
      </c>
      <c r="BK179" s="237">
        <f>ROUND(I179*H179,2)</f>
        <v>0</v>
      </c>
      <c r="BL179" s="4" t="s">
        <v>275</v>
      </c>
      <c r="BM179" s="236" t="s">
        <v>386</v>
      </c>
    </row>
    <row r="180" spans="2:65" s="242" customFormat="1">
      <c r="B180" s="241"/>
      <c r="D180" s="243" t="s">
        <v>279</v>
      </c>
      <c r="F180" s="245" t="s">
        <v>856</v>
      </c>
      <c r="H180" s="246">
        <v>12.535</v>
      </c>
      <c r="L180" s="241"/>
      <c r="M180" s="247"/>
      <c r="T180" s="248"/>
      <c r="AT180" s="244" t="s">
        <v>279</v>
      </c>
      <c r="AU180" s="244" t="s">
        <v>186</v>
      </c>
      <c r="AV180" s="242" t="s">
        <v>77</v>
      </c>
      <c r="AW180" s="242" t="s">
        <v>4</v>
      </c>
      <c r="AX180" s="242" t="s">
        <v>75</v>
      </c>
      <c r="AY180" s="244" t="s">
        <v>268</v>
      </c>
    </row>
    <row r="181" spans="2:65" s="1" customFormat="1" ht="44.25" customHeight="1">
      <c r="B181" s="14"/>
      <c r="C181" s="225" t="s">
        <v>399</v>
      </c>
      <c r="D181" s="225" t="s">
        <v>271</v>
      </c>
      <c r="E181" s="226" t="s">
        <v>389</v>
      </c>
      <c r="F181" s="227" t="s">
        <v>390</v>
      </c>
      <c r="G181" s="228" t="s">
        <v>379</v>
      </c>
      <c r="H181" s="229">
        <v>29.52</v>
      </c>
      <c r="I181" s="22"/>
      <c r="J181" s="231">
        <f>ROUND(I181*H181,2)</f>
        <v>0</v>
      </c>
      <c r="K181" s="227" t="s">
        <v>274</v>
      </c>
      <c r="L181" s="14"/>
      <c r="M181" s="232" t="s">
        <v>3</v>
      </c>
      <c r="N181" s="233" t="s">
        <v>39</v>
      </c>
      <c r="P181" s="234">
        <f>O181*H181</f>
        <v>0</v>
      </c>
      <c r="Q181" s="234">
        <v>0</v>
      </c>
      <c r="R181" s="234">
        <f>Q181*H181</f>
        <v>0</v>
      </c>
      <c r="S181" s="234">
        <v>0</v>
      </c>
      <c r="T181" s="235">
        <f>S181*H181</f>
        <v>0</v>
      </c>
      <c r="AR181" s="236" t="s">
        <v>275</v>
      </c>
      <c r="AT181" s="236" t="s">
        <v>271</v>
      </c>
      <c r="AU181" s="236" t="s">
        <v>186</v>
      </c>
      <c r="AY181" s="4" t="s">
        <v>268</v>
      </c>
      <c r="BE181" s="237">
        <f>IF(N181="základní",J181,0)</f>
        <v>0</v>
      </c>
      <c r="BF181" s="237">
        <f>IF(N181="snížená",J181,0)</f>
        <v>0</v>
      </c>
      <c r="BG181" s="237">
        <f>IF(N181="zákl. přenesená",J181,0)</f>
        <v>0</v>
      </c>
      <c r="BH181" s="237">
        <f>IF(N181="sníž. přenesená",J181,0)</f>
        <v>0</v>
      </c>
      <c r="BI181" s="237">
        <f>IF(N181="nulová",J181,0)</f>
        <v>0</v>
      </c>
      <c r="BJ181" s="4" t="s">
        <v>75</v>
      </c>
      <c r="BK181" s="237">
        <f>ROUND(I181*H181,2)</f>
        <v>0</v>
      </c>
      <c r="BL181" s="4" t="s">
        <v>275</v>
      </c>
      <c r="BM181" s="236" t="s">
        <v>391</v>
      </c>
    </row>
    <row r="182" spans="2:65" s="1" customFormat="1">
      <c r="B182" s="14"/>
      <c r="D182" s="238" t="s">
        <v>277</v>
      </c>
      <c r="F182" s="239" t="s">
        <v>392</v>
      </c>
      <c r="L182" s="14"/>
      <c r="M182" s="240"/>
      <c r="T182" s="142"/>
      <c r="AT182" s="4" t="s">
        <v>277</v>
      </c>
      <c r="AU182" s="4" t="s">
        <v>186</v>
      </c>
    </row>
    <row r="183" spans="2:65" s="1" customFormat="1" ht="24.2" customHeight="1">
      <c r="B183" s="14"/>
      <c r="C183" s="262" t="s">
        <v>8</v>
      </c>
      <c r="D183" s="262" t="s">
        <v>383</v>
      </c>
      <c r="E183" s="263" t="s">
        <v>394</v>
      </c>
      <c r="F183" s="264" t="s">
        <v>395</v>
      </c>
      <c r="G183" s="265" t="s">
        <v>379</v>
      </c>
      <c r="H183" s="266">
        <v>32.472000000000001</v>
      </c>
      <c r="I183" s="24"/>
      <c r="J183" s="268">
        <f>ROUND(I183*H183,2)</f>
        <v>0</v>
      </c>
      <c r="K183" s="264" t="s">
        <v>274</v>
      </c>
      <c r="L183" s="269"/>
      <c r="M183" s="270" t="s">
        <v>3</v>
      </c>
      <c r="N183" s="271" t="s">
        <v>39</v>
      </c>
      <c r="P183" s="234">
        <f>O183*H183</f>
        <v>0</v>
      </c>
      <c r="Q183" s="234">
        <v>1E-4</v>
      </c>
      <c r="R183" s="234">
        <f>Q183*H183</f>
        <v>3.2472000000000004E-3</v>
      </c>
      <c r="S183" s="234">
        <v>0</v>
      </c>
      <c r="T183" s="235">
        <f>S183*H183</f>
        <v>0</v>
      </c>
      <c r="AR183" s="236" t="s">
        <v>314</v>
      </c>
      <c r="AT183" s="236" t="s">
        <v>383</v>
      </c>
      <c r="AU183" s="236" t="s">
        <v>186</v>
      </c>
      <c r="AY183" s="4" t="s">
        <v>268</v>
      </c>
      <c r="BE183" s="237">
        <f>IF(N183="základní",J183,0)</f>
        <v>0</v>
      </c>
      <c r="BF183" s="237">
        <f>IF(N183="snížená",J183,0)</f>
        <v>0</v>
      </c>
      <c r="BG183" s="237">
        <f>IF(N183="zákl. přenesená",J183,0)</f>
        <v>0</v>
      </c>
      <c r="BH183" s="237">
        <f>IF(N183="sníž. přenesená",J183,0)</f>
        <v>0</v>
      </c>
      <c r="BI183" s="237">
        <f>IF(N183="nulová",J183,0)</f>
        <v>0</v>
      </c>
      <c r="BJ183" s="4" t="s">
        <v>75</v>
      </c>
      <c r="BK183" s="237">
        <f>ROUND(I183*H183,2)</f>
        <v>0</v>
      </c>
      <c r="BL183" s="4" t="s">
        <v>275</v>
      </c>
      <c r="BM183" s="236" t="s">
        <v>396</v>
      </c>
    </row>
    <row r="184" spans="2:65" s="242" customFormat="1">
      <c r="B184" s="241"/>
      <c r="D184" s="243" t="s">
        <v>279</v>
      </c>
      <c r="E184" s="244" t="s">
        <v>3</v>
      </c>
      <c r="F184" s="245" t="s">
        <v>216</v>
      </c>
      <c r="H184" s="246">
        <v>6.8</v>
      </c>
      <c r="L184" s="241"/>
      <c r="M184" s="247"/>
      <c r="T184" s="248"/>
      <c r="AT184" s="244" t="s">
        <v>279</v>
      </c>
      <c r="AU184" s="244" t="s">
        <v>186</v>
      </c>
      <c r="AV184" s="242" t="s">
        <v>77</v>
      </c>
      <c r="AW184" s="242" t="s">
        <v>30</v>
      </c>
      <c r="AX184" s="242" t="s">
        <v>68</v>
      </c>
      <c r="AY184" s="244" t="s">
        <v>268</v>
      </c>
    </row>
    <row r="185" spans="2:65" s="242" customFormat="1">
      <c r="B185" s="241"/>
      <c r="D185" s="243" t="s">
        <v>279</v>
      </c>
      <c r="E185" s="244" t="s">
        <v>3</v>
      </c>
      <c r="F185" s="245" t="s">
        <v>218</v>
      </c>
      <c r="H185" s="246">
        <v>4.5949999999999998</v>
      </c>
      <c r="L185" s="241"/>
      <c r="M185" s="247"/>
      <c r="T185" s="248"/>
      <c r="AT185" s="244" t="s">
        <v>279</v>
      </c>
      <c r="AU185" s="244" t="s">
        <v>186</v>
      </c>
      <c r="AV185" s="242" t="s">
        <v>77</v>
      </c>
      <c r="AW185" s="242" t="s">
        <v>30</v>
      </c>
      <c r="AX185" s="242" t="s">
        <v>68</v>
      </c>
      <c r="AY185" s="244" t="s">
        <v>268</v>
      </c>
    </row>
    <row r="186" spans="2:65" s="242" customFormat="1">
      <c r="B186" s="241"/>
      <c r="D186" s="243" t="s">
        <v>279</v>
      </c>
      <c r="E186" s="244" t="s">
        <v>3</v>
      </c>
      <c r="F186" s="245" t="s">
        <v>857</v>
      </c>
      <c r="H186" s="246">
        <v>18.125</v>
      </c>
      <c r="L186" s="241"/>
      <c r="M186" s="247"/>
      <c r="T186" s="248"/>
      <c r="AT186" s="244" t="s">
        <v>279</v>
      </c>
      <c r="AU186" s="244" t="s">
        <v>186</v>
      </c>
      <c r="AV186" s="242" t="s">
        <v>77</v>
      </c>
      <c r="AW186" s="242" t="s">
        <v>30</v>
      </c>
      <c r="AX186" s="242" t="s">
        <v>68</v>
      </c>
      <c r="AY186" s="244" t="s">
        <v>268</v>
      </c>
    </row>
    <row r="187" spans="2:65" s="250" customFormat="1">
      <c r="B187" s="249"/>
      <c r="D187" s="243" t="s">
        <v>279</v>
      </c>
      <c r="E187" s="251" t="s">
        <v>3</v>
      </c>
      <c r="F187" s="252" t="s">
        <v>298</v>
      </c>
      <c r="H187" s="253">
        <v>29.52</v>
      </c>
      <c r="L187" s="249"/>
      <c r="M187" s="254"/>
      <c r="T187" s="255"/>
      <c r="AT187" s="251" t="s">
        <v>279</v>
      </c>
      <c r="AU187" s="251" t="s">
        <v>186</v>
      </c>
      <c r="AV187" s="250" t="s">
        <v>275</v>
      </c>
      <c r="AW187" s="250" t="s">
        <v>30</v>
      </c>
      <c r="AX187" s="250" t="s">
        <v>75</v>
      </c>
      <c r="AY187" s="251" t="s">
        <v>268</v>
      </c>
    </row>
    <row r="188" spans="2:65" s="242" customFormat="1">
      <c r="B188" s="241"/>
      <c r="D188" s="243" t="s">
        <v>279</v>
      </c>
      <c r="F188" s="245" t="s">
        <v>858</v>
      </c>
      <c r="H188" s="246">
        <v>32.472000000000001</v>
      </c>
      <c r="L188" s="241"/>
      <c r="M188" s="247"/>
      <c r="T188" s="248"/>
      <c r="AT188" s="244" t="s">
        <v>279</v>
      </c>
      <c r="AU188" s="244" t="s">
        <v>186</v>
      </c>
      <c r="AV188" s="242" t="s">
        <v>77</v>
      </c>
      <c r="AW188" s="242" t="s">
        <v>4</v>
      </c>
      <c r="AX188" s="242" t="s">
        <v>75</v>
      </c>
      <c r="AY188" s="244" t="s">
        <v>268</v>
      </c>
    </row>
    <row r="189" spans="2:65" s="1" customFormat="1" ht="37.9" customHeight="1">
      <c r="B189" s="14"/>
      <c r="C189" s="225" t="s">
        <v>411</v>
      </c>
      <c r="D189" s="225" t="s">
        <v>271</v>
      </c>
      <c r="E189" s="226" t="s">
        <v>400</v>
      </c>
      <c r="F189" s="227" t="s">
        <v>401</v>
      </c>
      <c r="G189" s="228" t="s">
        <v>184</v>
      </c>
      <c r="H189" s="229">
        <v>5.2220000000000004</v>
      </c>
      <c r="I189" s="22"/>
      <c r="J189" s="231">
        <f>ROUND(I189*H189,2)</f>
        <v>0</v>
      </c>
      <c r="K189" s="227" t="s">
        <v>274</v>
      </c>
      <c r="L189" s="14"/>
      <c r="M189" s="232" t="s">
        <v>3</v>
      </c>
      <c r="N189" s="233" t="s">
        <v>39</v>
      </c>
      <c r="P189" s="234">
        <f>O189*H189</f>
        <v>0</v>
      </c>
      <c r="Q189" s="234">
        <v>2.1999999999999999E-5</v>
      </c>
      <c r="R189" s="234">
        <f>Q189*H189</f>
        <v>1.1488400000000001E-4</v>
      </c>
      <c r="S189" s="234">
        <v>1.0000000000000001E-5</v>
      </c>
      <c r="T189" s="235">
        <f>S189*H189</f>
        <v>5.2220000000000012E-5</v>
      </c>
      <c r="AR189" s="236" t="s">
        <v>275</v>
      </c>
      <c r="AT189" s="236" t="s">
        <v>271</v>
      </c>
      <c r="AU189" s="236" t="s">
        <v>186</v>
      </c>
      <c r="AY189" s="4" t="s">
        <v>268</v>
      </c>
      <c r="BE189" s="237">
        <f>IF(N189="základní",J189,0)</f>
        <v>0</v>
      </c>
      <c r="BF189" s="237">
        <f>IF(N189="snížená",J189,0)</f>
        <v>0</v>
      </c>
      <c r="BG189" s="237">
        <f>IF(N189="zákl. přenesená",J189,0)</f>
        <v>0</v>
      </c>
      <c r="BH189" s="237">
        <f>IF(N189="sníž. přenesená",J189,0)</f>
        <v>0</v>
      </c>
      <c r="BI189" s="237">
        <f>IF(N189="nulová",J189,0)</f>
        <v>0</v>
      </c>
      <c r="BJ189" s="4" t="s">
        <v>75</v>
      </c>
      <c r="BK189" s="237">
        <f>ROUND(I189*H189,2)</f>
        <v>0</v>
      </c>
      <c r="BL189" s="4" t="s">
        <v>275</v>
      </c>
      <c r="BM189" s="236" t="s">
        <v>402</v>
      </c>
    </row>
    <row r="190" spans="2:65" s="1" customFormat="1">
      <c r="B190" s="14"/>
      <c r="D190" s="238" t="s">
        <v>277</v>
      </c>
      <c r="F190" s="239" t="s">
        <v>403</v>
      </c>
      <c r="L190" s="14"/>
      <c r="M190" s="240"/>
      <c r="T190" s="142"/>
      <c r="AT190" s="4" t="s">
        <v>277</v>
      </c>
      <c r="AU190" s="4" t="s">
        <v>186</v>
      </c>
    </row>
    <row r="191" spans="2:65" s="242" customFormat="1">
      <c r="B191" s="241"/>
      <c r="D191" s="243" t="s">
        <v>279</v>
      </c>
      <c r="E191" s="244" t="s">
        <v>3</v>
      </c>
      <c r="F191" s="245" t="s">
        <v>208</v>
      </c>
      <c r="H191" s="246">
        <v>5.2220000000000004</v>
      </c>
      <c r="L191" s="241"/>
      <c r="M191" s="247"/>
      <c r="T191" s="248"/>
      <c r="AT191" s="244" t="s">
        <v>279</v>
      </c>
      <c r="AU191" s="244" t="s">
        <v>186</v>
      </c>
      <c r="AV191" s="242" t="s">
        <v>77</v>
      </c>
      <c r="AW191" s="242" t="s">
        <v>30</v>
      </c>
      <c r="AX191" s="242" t="s">
        <v>68</v>
      </c>
      <c r="AY191" s="244" t="s">
        <v>268</v>
      </c>
    </row>
    <row r="192" spans="2:65" s="250" customFormat="1">
      <c r="B192" s="249"/>
      <c r="D192" s="243" t="s">
        <v>279</v>
      </c>
      <c r="E192" s="251" t="s">
        <v>3</v>
      </c>
      <c r="F192" s="252" t="s">
        <v>298</v>
      </c>
      <c r="H192" s="253">
        <v>5.2220000000000004</v>
      </c>
      <c r="L192" s="249"/>
      <c r="M192" s="254"/>
      <c r="T192" s="255"/>
      <c r="AT192" s="251" t="s">
        <v>279</v>
      </c>
      <c r="AU192" s="251" t="s">
        <v>186</v>
      </c>
      <c r="AV192" s="250" t="s">
        <v>275</v>
      </c>
      <c r="AW192" s="250" t="s">
        <v>30</v>
      </c>
      <c r="AX192" s="250" t="s">
        <v>75</v>
      </c>
      <c r="AY192" s="251" t="s">
        <v>268</v>
      </c>
    </row>
    <row r="193" spans="2:65" s="273" customFormat="1" ht="20.85" customHeight="1">
      <c r="B193" s="272"/>
      <c r="D193" s="274" t="s">
        <v>67</v>
      </c>
      <c r="E193" s="274" t="s">
        <v>404</v>
      </c>
      <c r="F193" s="274" t="s">
        <v>405</v>
      </c>
      <c r="J193" s="275">
        <f>BK193</f>
        <v>0</v>
      </c>
      <c r="L193" s="272"/>
      <c r="M193" s="276"/>
      <c r="P193" s="277">
        <f>SUM(P194:P212)</f>
        <v>0</v>
      </c>
      <c r="R193" s="277">
        <f>SUM(R194:R212)</f>
        <v>3.0176748820000001</v>
      </c>
      <c r="T193" s="278">
        <f>SUM(T194:T212)</f>
        <v>0</v>
      </c>
      <c r="AR193" s="274" t="s">
        <v>75</v>
      </c>
      <c r="AT193" s="279" t="s">
        <v>67</v>
      </c>
      <c r="AU193" s="279" t="s">
        <v>186</v>
      </c>
      <c r="AY193" s="274" t="s">
        <v>268</v>
      </c>
      <c r="BK193" s="280">
        <f>SUM(BK194:BK212)</f>
        <v>0</v>
      </c>
    </row>
    <row r="194" spans="2:65" s="1" customFormat="1" ht="24.2" customHeight="1">
      <c r="B194" s="14"/>
      <c r="C194" s="225" t="s">
        <v>418</v>
      </c>
      <c r="D194" s="225" t="s">
        <v>271</v>
      </c>
      <c r="E194" s="226" t="s">
        <v>406</v>
      </c>
      <c r="F194" s="227" t="s">
        <v>407</v>
      </c>
      <c r="G194" s="228" t="s">
        <v>379</v>
      </c>
      <c r="H194" s="229">
        <v>9.26</v>
      </c>
      <c r="I194" s="22"/>
      <c r="J194" s="231">
        <f>ROUND(I194*H194,2)</f>
        <v>0</v>
      </c>
      <c r="K194" s="227" t="s">
        <v>274</v>
      </c>
      <c r="L194" s="14"/>
      <c r="M194" s="232" t="s">
        <v>3</v>
      </c>
      <c r="N194" s="233" t="s">
        <v>39</v>
      </c>
      <c r="P194" s="234">
        <f>O194*H194</f>
        <v>0</v>
      </c>
      <c r="Q194" s="234">
        <v>1.5E-3</v>
      </c>
      <c r="R194" s="234">
        <f>Q194*H194</f>
        <v>1.389E-2</v>
      </c>
      <c r="S194" s="234">
        <v>0</v>
      </c>
      <c r="T194" s="235">
        <f>S194*H194</f>
        <v>0</v>
      </c>
      <c r="AR194" s="236" t="s">
        <v>275</v>
      </c>
      <c r="AT194" s="236" t="s">
        <v>271</v>
      </c>
      <c r="AU194" s="236" t="s">
        <v>275</v>
      </c>
      <c r="AY194" s="4" t="s">
        <v>268</v>
      </c>
      <c r="BE194" s="237">
        <f>IF(N194="základní",J194,0)</f>
        <v>0</v>
      </c>
      <c r="BF194" s="237">
        <f>IF(N194="snížená",J194,0)</f>
        <v>0</v>
      </c>
      <c r="BG194" s="237">
        <f>IF(N194="zákl. přenesená",J194,0)</f>
        <v>0</v>
      </c>
      <c r="BH194" s="237">
        <f>IF(N194="sníž. přenesená",J194,0)</f>
        <v>0</v>
      </c>
      <c r="BI194" s="237">
        <f>IF(N194="nulová",J194,0)</f>
        <v>0</v>
      </c>
      <c r="BJ194" s="4" t="s">
        <v>75</v>
      </c>
      <c r="BK194" s="237">
        <f>ROUND(I194*H194,2)</f>
        <v>0</v>
      </c>
      <c r="BL194" s="4" t="s">
        <v>275</v>
      </c>
      <c r="BM194" s="236" t="s">
        <v>408</v>
      </c>
    </row>
    <row r="195" spans="2:65" s="1" customFormat="1">
      <c r="B195" s="14"/>
      <c r="D195" s="238" t="s">
        <v>277</v>
      </c>
      <c r="F195" s="239" t="s">
        <v>409</v>
      </c>
      <c r="L195" s="14"/>
      <c r="M195" s="240"/>
      <c r="T195" s="142"/>
      <c r="AT195" s="4" t="s">
        <v>277</v>
      </c>
      <c r="AU195" s="4" t="s">
        <v>275</v>
      </c>
    </row>
    <row r="196" spans="2:65" s="242" customFormat="1" ht="22.5">
      <c r="B196" s="241"/>
      <c r="D196" s="243" t="s">
        <v>279</v>
      </c>
      <c r="E196" s="244" t="s">
        <v>3</v>
      </c>
      <c r="F196" s="245" t="s">
        <v>859</v>
      </c>
      <c r="H196" s="246">
        <v>9.26</v>
      </c>
      <c r="L196" s="241"/>
      <c r="M196" s="247"/>
      <c r="T196" s="248"/>
      <c r="AT196" s="244" t="s">
        <v>279</v>
      </c>
      <c r="AU196" s="244" t="s">
        <v>275</v>
      </c>
      <c r="AV196" s="242" t="s">
        <v>77</v>
      </c>
      <c r="AW196" s="242" t="s">
        <v>30</v>
      </c>
      <c r="AX196" s="242" t="s">
        <v>75</v>
      </c>
      <c r="AY196" s="244" t="s">
        <v>268</v>
      </c>
    </row>
    <row r="197" spans="2:65" s="1" customFormat="1" ht="37.9" customHeight="1">
      <c r="B197" s="14"/>
      <c r="C197" s="225" t="s">
        <v>423</v>
      </c>
      <c r="D197" s="225" t="s">
        <v>271</v>
      </c>
      <c r="E197" s="226" t="s">
        <v>412</v>
      </c>
      <c r="F197" s="227" t="s">
        <v>413</v>
      </c>
      <c r="G197" s="228" t="s">
        <v>184</v>
      </c>
      <c r="H197" s="229">
        <v>90.686000000000007</v>
      </c>
      <c r="I197" s="22"/>
      <c r="J197" s="231">
        <f>ROUND(I197*H197,2)</f>
        <v>0</v>
      </c>
      <c r="K197" s="227" t="s">
        <v>274</v>
      </c>
      <c r="L197" s="14"/>
      <c r="M197" s="232" t="s">
        <v>3</v>
      </c>
      <c r="N197" s="233" t="s">
        <v>39</v>
      </c>
      <c r="P197" s="234">
        <f>O197*H197</f>
        <v>0</v>
      </c>
      <c r="Q197" s="234">
        <v>1.575E-2</v>
      </c>
      <c r="R197" s="234">
        <f>Q197*H197</f>
        <v>1.4283045000000001</v>
      </c>
      <c r="S197" s="234">
        <v>0</v>
      </c>
      <c r="T197" s="235">
        <f>S197*H197</f>
        <v>0</v>
      </c>
      <c r="AR197" s="236" t="s">
        <v>275</v>
      </c>
      <c r="AT197" s="236" t="s">
        <v>271</v>
      </c>
      <c r="AU197" s="236" t="s">
        <v>275</v>
      </c>
      <c r="AY197" s="4" t="s">
        <v>268</v>
      </c>
      <c r="BE197" s="237">
        <f>IF(N197="základní",J197,0)</f>
        <v>0</v>
      </c>
      <c r="BF197" s="237">
        <f>IF(N197="snížená",J197,0)</f>
        <v>0</v>
      </c>
      <c r="BG197" s="237">
        <f>IF(N197="zákl. přenesená",J197,0)</f>
        <v>0</v>
      </c>
      <c r="BH197" s="237">
        <f>IF(N197="sníž. přenesená",J197,0)</f>
        <v>0</v>
      </c>
      <c r="BI197" s="237">
        <f>IF(N197="nulová",J197,0)</f>
        <v>0</v>
      </c>
      <c r="BJ197" s="4" t="s">
        <v>75</v>
      </c>
      <c r="BK197" s="237">
        <f>ROUND(I197*H197,2)</f>
        <v>0</v>
      </c>
      <c r="BL197" s="4" t="s">
        <v>275</v>
      </c>
      <c r="BM197" s="236" t="s">
        <v>414</v>
      </c>
    </row>
    <row r="198" spans="2:65" s="1" customFormat="1">
      <c r="B198" s="14"/>
      <c r="D198" s="238" t="s">
        <v>277</v>
      </c>
      <c r="F198" s="239" t="s">
        <v>415</v>
      </c>
      <c r="L198" s="14"/>
      <c r="M198" s="240"/>
      <c r="T198" s="142"/>
      <c r="AT198" s="4" t="s">
        <v>277</v>
      </c>
      <c r="AU198" s="4" t="s">
        <v>275</v>
      </c>
    </row>
    <row r="199" spans="2:65" s="257" customFormat="1">
      <c r="B199" s="256"/>
      <c r="D199" s="243" t="s">
        <v>279</v>
      </c>
      <c r="E199" s="258" t="s">
        <v>3</v>
      </c>
      <c r="F199" s="259" t="s">
        <v>416</v>
      </c>
      <c r="H199" s="258" t="s">
        <v>3</v>
      </c>
      <c r="L199" s="256"/>
      <c r="M199" s="260"/>
      <c r="T199" s="261"/>
      <c r="AT199" s="258" t="s">
        <v>279</v>
      </c>
      <c r="AU199" s="258" t="s">
        <v>275</v>
      </c>
      <c r="AV199" s="257" t="s">
        <v>75</v>
      </c>
      <c r="AW199" s="257" t="s">
        <v>30</v>
      </c>
      <c r="AX199" s="257" t="s">
        <v>68</v>
      </c>
      <c r="AY199" s="258" t="s">
        <v>268</v>
      </c>
    </row>
    <row r="200" spans="2:65" s="242" customFormat="1">
      <c r="B200" s="241"/>
      <c r="D200" s="243" t="s">
        <v>279</v>
      </c>
      <c r="E200" s="244" t="s">
        <v>3</v>
      </c>
      <c r="F200" s="245" t="s">
        <v>200</v>
      </c>
      <c r="H200" s="246">
        <v>88.350999999999999</v>
      </c>
      <c r="L200" s="241"/>
      <c r="M200" s="247"/>
      <c r="T200" s="248"/>
      <c r="AT200" s="244" t="s">
        <v>279</v>
      </c>
      <c r="AU200" s="244" t="s">
        <v>275</v>
      </c>
      <c r="AV200" s="242" t="s">
        <v>77</v>
      </c>
      <c r="AW200" s="242" t="s">
        <v>30</v>
      </c>
      <c r="AX200" s="242" t="s">
        <v>68</v>
      </c>
      <c r="AY200" s="244" t="s">
        <v>268</v>
      </c>
    </row>
    <row r="201" spans="2:65" s="242" customFormat="1">
      <c r="B201" s="241"/>
      <c r="D201" s="243" t="s">
        <v>279</v>
      </c>
      <c r="E201" s="244" t="s">
        <v>3</v>
      </c>
      <c r="F201" s="245" t="s">
        <v>860</v>
      </c>
      <c r="H201" s="246">
        <v>2.335</v>
      </c>
      <c r="L201" s="241"/>
      <c r="M201" s="247"/>
      <c r="T201" s="248"/>
      <c r="AT201" s="244" t="s">
        <v>279</v>
      </c>
      <c r="AU201" s="244" t="s">
        <v>275</v>
      </c>
      <c r="AV201" s="242" t="s">
        <v>77</v>
      </c>
      <c r="AW201" s="242" t="s">
        <v>30</v>
      </c>
      <c r="AX201" s="242" t="s">
        <v>68</v>
      </c>
      <c r="AY201" s="244" t="s">
        <v>268</v>
      </c>
    </row>
    <row r="202" spans="2:65" s="250" customFormat="1">
      <c r="B202" s="249"/>
      <c r="D202" s="243" t="s">
        <v>279</v>
      </c>
      <c r="E202" s="251" t="s">
        <v>3</v>
      </c>
      <c r="F202" s="252" t="s">
        <v>298</v>
      </c>
      <c r="H202" s="253">
        <v>90.686000000000007</v>
      </c>
      <c r="L202" s="249"/>
      <c r="M202" s="254"/>
      <c r="T202" s="255"/>
      <c r="AT202" s="251" t="s">
        <v>279</v>
      </c>
      <c r="AU202" s="251" t="s">
        <v>275</v>
      </c>
      <c r="AV202" s="250" t="s">
        <v>275</v>
      </c>
      <c r="AW202" s="250" t="s">
        <v>30</v>
      </c>
      <c r="AX202" s="250" t="s">
        <v>75</v>
      </c>
      <c r="AY202" s="251" t="s">
        <v>268</v>
      </c>
    </row>
    <row r="203" spans="2:65" s="1" customFormat="1" ht="44.25" customHeight="1">
      <c r="B203" s="14"/>
      <c r="C203" s="225" t="s">
        <v>429</v>
      </c>
      <c r="D203" s="225" t="s">
        <v>271</v>
      </c>
      <c r="E203" s="226" t="s">
        <v>419</v>
      </c>
      <c r="F203" s="227" t="s">
        <v>420</v>
      </c>
      <c r="G203" s="228" t="s">
        <v>184</v>
      </c>
      <c r="H203" s="229">
        <v>90.686000000000007</v>
      </c>
      <c r="I203" s="22"/>
      <c r="J203" s="231">
        <f>ROUND(I203*H203,2)</f>
        <v>0</v>
      </c>
      <c r="K203" s="227" t="s">
        <v>274</v>
      </c>
      <c r="L203" s="14"/>
      <c r="M203" s="232" t="s">
        <v>3</v>
      </c>
      <c r="N203" s="233" t="s">
        <v>39</v>
      </c>
      <c r="P203" s="234">
        <f>O203*H203</f>
        <v>0</v>
      </c>
      <c r="Q203" s="234">
        <v>7.9000000000000008E-3</v>
      </c>
      <c r="R203" s="234">
        <f>Q203*H203</f>
        <v>0.71641940000000015</v>
      </c>
      <c r="S203" s="234">
        <v>0</v>
      </c>
      <c r="T203" s="235">
        <f>S203*H203</f>
        <v>0</v>
      </c>
      <c r="AR203" s="236" t="s">
        <v>275</v>
      </c>
      <c r="AT203" s="236" t="s">
        <v>271</v>
      </c>
      <c r="AU203" s="236" t="s">
        <v>275</v>
      </c>
      <c r="AY203" s="4" t="s">
        <v>268</v>
      </c>
      <c r="BE203" s="237">
        <f>IF(N203="základní",J203,0)</f>
        <v>0</v>
      </c>
      <c r="BF203" s="237">
        <f>IF(N203="snížená",J203,0)</f>
        <v>0</v>
      </c>
      <c r="BG203" s="237">
        <f>IF(N203="zákl. přenesená",J203,0)</f>
        <v>0</v>
      </c>
      <c r="BH203" s="237">
        <f>IF(N203="sníž. přenesená",J203,0)</f>
        <v>0</v>
      </c>
      <c r="BI203" s="237">
        <f>IF(N203="nulová",J203,0)</f>
        <v>0</v>
      </c>
      <c r="BJ203" s="4" t="s">
        <v>75</v>
      </c>
      <c r="BK203" s="237">
        <f>ROUND(I203*H203,2)</f>
        <v>0</v>
      </c>
      <c r="BL203" s="4" t="s">
        <v>275</v>
      </c>
      <c r="BM203" s="236" t="s">
        <v>421</v>
      </c>
    </row>
    <row r="204" spans="2:65" s="1" customFormat="1">
      <c r="B204" s="14"/>
      <c r="D204" s="238" t="s">
        <v>277</v>
      </c>
      <c r="F204" s="239" t="s">
        <v>422</v>
      </c>
      <c r="L204" s="14"/>
      <c r="M204" s="240"/>
      <c r="T204" s="142"/>
      <c r="AT204" s="4" t="s">
        <v>277</v>
      </c>
      <c r="AU204" s="4" t="s">
        <v>275</v>
      </c>
    </row>
    <row r="205" spans="2:65" s="1" customFormat="1" ht="24.2" customHeight="1">
      <c r="B205" s="14"/>
      <c r="C205" s="225" t="s">
        <v>434</v>
      </c>
      <c r="D205" s="225" t="s">
        <v>271</v>
      </c>
      <c r="E205" s="226" t="s">
        <v>424</v>
      </c>
      <c r="F205" s="227" t="s">
        <v>425</v>
      </c>
      <c r="G205" s="228" t="s">
        <v>184</v>
      </c>
      <c r="H205" s="229">
        <v>138.06399999999999</v>
      </c>
      <c r="I205" s="22"/>
      <c r="J205" s="231">
        <f>ROUND(I205*H205,2)</f>
        <v>0</v>
      </c>
      <c r="K205" s="227" t="s">
        <v>274</v>
      </c>
      <c r="L205" s="14"/>
      <c r="M205" s="232" t="s">
        <v>3</v>
      </c>
      <c r="N205" s="233" t="s">
        <v>39</v>
      </c>
      <c r="P205" s="234">
        <f>O205*H205</f>
        <v>0</v>
      </c>
      <c r="Q205" s="234">
        <v>2.63E-4</v>
      </c>
      <c r="R205" s="234">
        <f>Q205*H205</f>
        <v>3.6310831999999994E-2</v>
      </c>
      <c r="S205" s="234">
        <v>0</v>
      </c>
      <c r="T205" s="235">
        <f>S205*H205</f>
        <v>0</v>
      </c>
      <c r="AR205" s="236" t="s">
        <v>275</v>
      </c>
      <c r="AT205" s="236" t="s">
        <v>271</v>
      </c>
      <c r="AU205" s="236" t="s">
        <v>275</v>
      </c>
      <c r="AY205" s="4" t="s">
        <v>268</v>
      </c>
      <c r="BE205" s="237">
        <f>IF(N205="základní",J205,0)</f>
        <v>0</v>
      </c>
      <c r="BF205" s="237">
        <f>IF(N205="snížená",J205,0)</f>
        <v>0</v>
      </c>
      <c r="BG205" s="237">
        <f>IF(N205="zákl. přenesená",J205,0)</f>
        <v>0</v>
      </c>
      <c r="BH205" s="237">
        <f>IF(N205="sníž. přenesená",J205,0)</f>
        <v>0</v>
      </c>
      <c r="BI205" s="237">
        <f>IF(N205="nulová",J205,0)</f>
        <v>0</v>
      </c>
      <c r="BJ205" s="4" t="s">
        <v>75</v>
      </c>
      <c r="BK205" s="237">
        <f>ROUND(I205*H205,2)</f>
        <v>0</v>
      </c>
      <c r="BL205" s="4" t="s">
        <v>275</v>
      </c>
      <c r="BM205" s="236" t="s">
        <v>426</v>
      </c>
    </row>
    <row r="206" spans="2:65" s="1" customFormat="1">
      <c r="B206" s="14"/>
      <c r="D206" s="238" t="s">
        <v>277</v>
      </c>
      <c r="F206" s="239" t="s">
        <v>427</v>
      </c>
      <c r="L206" s="14"/>
      <c r="M206" s="240"/>
      <c r="T206" s="142"/>
      <c r="AT206" s="4" t="s">
        <v>277</v>
      </c>
      <c r="AU206" s="4" t="s">
        <v>275</v>
      </c>
    </row>
    <row r="207" spans="2:65" s="242" customFormat="1">
      <c r="B207" s="241"/>
      <c r="D207" s="243" t="s">
        <v>279</v>
      </c>
      <c r="E207" s="244" t="s">
        <v>3</v>
      </c>
      <c r="F207" s="245" t="s">
        <v>428</v>
      </c>
      <c r="H207" s="246">
        <v>138.06399999999999</v>
      </c>
      <c r="L207" s="241"/>
      <c r="M207" s="247"/>
      <c r="T207" s="248"/>
      <c r="AT207" s="244" t="s">
        <v>279</v>
      </c>
      <c r="AU207" s="244" t="s">
        <v>275</v>
      </c>
      <c r="AV207" s="242" t="s">
        <v>77</v>
      </c>
      <c r="AW207" s="242" t="s">
        <v>30</v>
      </c>
      <c r="AX207" s="242" t="s">
        <v>75</v>
      </c>
      <c r="AY207" s="244" t="s">
        <v>268</v>
      </c>
    </row>
    <row r="208" spans="2:65" s="1" customFormat="1" ht="37.9" customHeight="1">
      <c r="B208" s="14"/>
      <c r="C208" s="225" t="s">
        <v>441</v>
      </c>
      <c r="D208" s="225" t="s">
        <v>271</v>
      </c>
      <c r="E208" s="226" t="s">
        <v>430</v>
      </c>
      <c r="F208" s="227" t="s">
        <v>431</v>
      </c>
      <c r="G208" s="228" t="s">
        <v>184</v>
      </c>
      <c r="H208" s="229">
        <v>49.713000000000001</v>
      </c>
      <c r="I208" s="22"/>
      <c r="J208" s="231">
        <f>ROUND(I208*H208,2)</f>
        <v>0</v>
      </c>
      <c r="K208" s="227" t="s">
        <v>274</v>
      </c>
      <c r="L208" s="14"/>
      <c r="M208" s="232" t="s">
        <v>3</v>
      </c>
      <c r="N208" s="233" t="s">
        <v>39</v>
      </c>
      <c r="P208" s="234">
        <f>O208*H208</f>
        <v>0</v>
      </c>
      <c r="Q208" s="234">
        <v>1.103E-2</v>
      </c>
      <c r="R208" s="234">
        <f>Q208*H208</f>
        <v>0.54833438999999995</v>
      </c>
      <c r="S208" s="234">
        <v>0</v>
      </c>
      <c r="T208" s="235">
        <f>S208*H208</f>
        <v>0</v>
      </c>
      <c r="AR208" s="236" t="s">
        <v>275</v>
      </c>
      <c r="AT208" s="236" t="s">
        <v>271</v>
      </c>
      <c r="AU208" s="236" t="s">
        <v>275</v>
      </c>
      <c r="AY208" s="4" t="s">
        <v>268</v>
      </c>
      <c r="BE208" s="237">
        <f>IF(N208="základní",J208,0)</f>
        <v>0</v>
      </c>
      <c r="BF208" s="237">
        <f>IF(N208="snížená",J208,0)</f>
        <v>0</v>
      </c>
      <c r="BG208" s="237">
        <f>IF(N208="zákl. přenesená",J208,0)</f>
        <v>0</v>
      </c>
      <c r="BH208" s="237">
        <f>IF(N208="sníž. přenesená",J208,0)</f>
        <v>0</v>
      </c>
      <c r="BI208" s="237">
        <f>IF(N208="nulová",J208,0)</f>
        <v>0</v>
      </c>
      <c r="BJ208" s="4" t="s">
        <v>75</v>
      </c>
      <c r="BK208" s="237">
        <f>ROUND(I208*H208,2)</f>
        <v>0</v>
      </c>
      <c r="BL208" s="4" t="s">
        <v>275</v>
      </c>
      <c r="BM208" s="236" t="s">
        <v>432</v>
      </c>
    </row>
    <row r="209" spans="2:65" s="1" customFormat="1">
      <c r="B209" s="14"/>
      <c r="D209" s="238" t="s">
        <v>277</v>
      </c>
      <c r="F209" s="239" t="s">
        <v>433</v>
      </c>
      <c r="L209" s="14"/>
      <c r="M209" s="240"/>
      <c r="T209" s="142"/>
      <c r="AT209" s="4" t="s">
        <v>277</v>
      </c>
      <c r="AU209" s="4" t="s">
        <v>275</v>
      </c>
    </row>
    <row r="210" spans="2:65" s="242" customFormat="1">
      <c r="B210" s="241"/>
      <c r="D210" s="243" t="s">
        <v>279</v>
      </c>
      <c r="E210" s="244" t="s">
        <v>3</v>
      </c>
      <c r="F210" s="245" t="s">
        <v>204</v>
      </c>
      <c r="H210" s="246">
        <v>49.713000000000001</v>
      </c>
      <c r="L210" s="241"/>
      <c r="M210" s="247"/>
      <c r="T210" s="248"/>
      <c r="AT210" s="244" t="s">
        <v>279</v>
      </c>
      <c r="AU210" s="244" t="s">
        <v>275</v>
      </c>
      <c r="AV210" s="242" t="s">
        <v>77</v>
      </c>
      <c r="AW210" s="242" t="s">
        <v>30</v>
      </c>
      <c r="AX210" s="242" t="s">
        <v>75</v>
      </c>
      <c r="AY210" s="244" t="s">
        <v>268</v>
      </c>
    </row>
    <row r="211" spans="2:65" s="1" customFormat="1" ht="44.25" customHeight="1">
      <c r="B211" s="14"/>
      <c r="C211" s="225" t="s">
        <v>447</v>
      </c>
      <c r="D211" s="225" t="s">
        <v>271</v>
      </c>
      <c r="E211" s="226" t="s">
        <v>435</v>
      </c>
      <c r="F211" s="227" t="s">
        <v>436</v>
      </c>
      <c r="G211" s="228" t="s">
        <v>184</v>
      </c>
      <c r="H211" s="229">
        <v>49.713000000000001</v>
      </c>
      <c r="I211" s="22"/>
      <c r="J211" s="231">
        <f>ROUND(I211*H211,2)</f>
        <v>0</v>
      </c>
      <c r="K211" s="227" t="s">
        <v>274</v>
      </c>
      <c r="L211" s="14"/>
      <c r="M211" s="232" t="s">
        <v>3</v>
      </c>
      <c r="N211" s="233" t="s">
        <v>39</v>
      </c>
      <c r="P211" s="234">
        <f>O211*H211</f>
        <v>0</v>
      </c>
      <c r="Q211" s="234">
        <v>5.5199999999999997E-3</v>
      </c>
      <c r="R211" s="234">
        <f>Q211*H211</f>
        <v>0.27441576000000001</v>
      </c>
      <c r="S211" s="234">
        <v>0</v>
      </c>
      <c r="T211" s="235">
        <f>S211*H211</f>
        <v>0</v>
      </c>
      <c r="AR211" s="236" t="s">
        <v>275</v>
      </c>
      <c r="AT211" s="236" t="s">
        <v>271</v>
      </c>
      <c r="AU211" s="236" t="s">
        <v>275</v>
      </c>
      <c r="AY211" s="4" t="s">
        <v>268</v>
      </c>
      <c r="BE211" s="237">
        <f>IF(N211="základní",J211,0)</f>
        <v>0</v>
      </c>
      <c r="BF211" s="237">
        <f>IF(N211="snížená",J211,0)</f>
        <v>0</v>
      </c>
      <c r="BG211" s="237">
        <f>IF(N211="zákl. přenesená",J211,0)</f>
        <v>0</v>
      </c>
      <c r="BH211" s="237">
        <f>IF(N211="sníž. přenesená",J211,0)</f>
        <v>0</v>
      </c>
      <c r="BI211" s="237">
        <f>IF(N211="nulová",J211,0)</f>
        <v>0</v>
      </c>
      <c r="BJ211" s="4" t="s">
        <v>75</v>
      </c>
      <c r="BK211" s="237">
        <f>ROUND(I211*H211,2)</f>
        <v>0</v>
      </c>
      <c r="BL211" s="4" t="s">
        <v>275</v>
      </c>
      <c r="BM211" s="236" t="s">
        <v>437</v>
      </c>
    </row>
    <row r="212" spans="2:65" s="1" customFormat="1">
      <c r="B212" s="14"/>
      <c r="D212" s="238" t="s">
        <v>277</v>
      </c>
      <c r="F212" s="239" t="s">
        <v>438</v>
      </c>
      <c r="L212" s="14"/>
      <c r="M212" s="240"/>
      <c r="T212" s="142"/>
      <c r="AT212" s="4" t="s">
        <v>277</v>
      </c>
      <c r="AU212" s="4" t="s">
        <v>275</v>
      </c>
    </row>
    <row r="213" spans="2:65" s="214" customFormat="1" ht="20.85" customHeight="1">
      <c r="B213" s="213"/>
      <c r="D213" s="215" t="s">
        <v>67</v>
      </c>
      <c r="E213" s="223" t="s">
        <v>439</v>
      </c>
      <c r="F213" s="223" t="s">
        <v>440</v>
      </c>
      <c r="J213" s="224">
        <f>BK213</f>
        <v>0</v>
      </c>
      <c r="L213" s="213"/>
      <c r="M213" s="218"/>
      <c r="P213" s="219">
        <f>SUM(P214:P219)</f>
        <v>0</v>
      </c>
      <c r="R213" s="219">
        <f>SUM(R214:R219)</f>
        <v>0.27762000000000003</v>
      </c>
      <c r="T213" s="220">
        <f>SUM(T214:T219)</f>
        <v>0</v>
      </c>
      <c r="AR213" s="215" t="s">
        <v>75</v>
      </c>
      <c r="AT213" s="221" t="s">
        <v>67</v>
      </c>
      <c r="AU213" s="221" t="s">
        <v>77</v>
      </c>
      <c r="AY213" s="215" t="s">
        <v>268</v>
      </c>
      <c r="BK213" s="222">
        <f>SUM(BK214:BK219)</f>
        <v>0</v>
      </c>
    </row>
    <row r="214" spans="2:65" s="1" customFormat="1" ht="24.2" customHeight="1">
      <c r="B214" s="14"/>
      <c r="C214" s="225" t="s">
        <v>454</v>
      </c>
      <c r="D214" s="225" t="s">
        <v>271</v>
      </c>
      <c r="E214" s="226" t="s">
        <v>442</v>
      </c>
      <c r="F214" s="227" t="s">
        <v>443</v>
      </c>
      <c r="G214" s="228" t="s">
        <v>184</v>
      </c>
      <c r="H214" s="229">
        <v>26.44</v>
      </c>
      <c r="I214" s="22"/>
      <c r="J214" s="231">
        <f>ROUND(I214*H214,2)</f>
        <v>0</v>
      </c>
      <c r="K214" s="227" t="s">
        <v>274</v>
      </c>
      <c r="L214" s="14"/>
      <c r="M214" s="232" t="s">
        <v>3</v>
      </c>
      <c r="N214" s="233" t="s">
        <v>39</v>
      </c>
      <c r="P214" s="234">
        <f>O214*H214</f>
        <v>0</v>
      </c>
      <c r="Q214" s="234">
        <v>1.0200000000000001E-2</v>
      </c>
      <c r="R214" s="234">
        <f>Q214*H214</f>
        <v>0.26968800000000004</v>
      </c>
      <c r="S214" s="234">
        <v>0</v>
      </c>
      <c r="T214" s="235">
        <f>S214*H214</f>
        <v>0</v>
      </c>
      <c r="AR214" s="236" t="s">
        <v>275</v>
      </c>
      <c r="AT214" s="236" t="s">
        <v>271</v>
      </c>
      <c r="AU214" s="236" t="s">
        <v>186</v>
      </c>
      <c r="AY214" s="4" t="s">
        <v>268</v>
      </c>
      <c r="BE214" s="237">
        <f>IF(N214="základní",J214,0)</f>
        <v>0</v>
      </c>
      <c r="BF214" s="237">
        <f>IF(N214="snížená",J214,0)</f>
        <v>0</v>
      </c>
      <c r="BG214" s="237">
        <f>IF(N214="zákl. přenesená",J214,0)</f>
        <v>0</v>
      </c>
      <c r="BH214" s="237">
        <f>IF(N214="sníž. přenesená",J214,0)</f>
        <v>0</v>
      </c>
      <c r="BI214" s="237">
        <f>IF(N214="nulová",J214,0)</f>
        <v>0</v>
      </c>
      <c r="BJ214" s="4" t="s">
        <v>75</v>
      </c>
      <c r="BK214" s="237">
        <f>ROUND(I214*H214,2)</f>
        <v>0</v>
      </c>
      <c r="BL214" s="4" t="s">
        <v>275</v>
      </c>
      <c r="BM214" s="236" t="s">
        <v>444</v>
      </c>
    </row>
    <row r="215" spans="2:65" s="1" customFormat="1">
      <c r="B215" s="14"/>
      <c r="D215" s="238" t="s">
        <v>277</v>
      </c>
      <c r="F215" s="239" t="s">
        <v>445</v>
      </c>
      <c r="L215" s="14"/>
      <c r="M215" s="240"/>
      <c r="T215" s="142"/>
      <c r="AT215" s="4" t="s">
        <v>277</v>
      </c>
      <c r="AU215" s="4" t="s">
        <v>186</v>
      </c>
    </row>
    <row r="216" spans="2:65" s="257" customFormat="1">
      <c r="B216" s="256"/>
      <c r="D216" s="243" t="s">
        <v>279</v>
      </c>
      <c r="E216" s="258" t="s">
        <v>3</v>
      </c>
      <c r="F216" s="259" t="s">
        <v>446</v>
      </c>
      <c r="H216" s="258" t="s">
        <v>3</v>
      </c>
      <c r="L216" s="256"/>
      <c r="M216" s="260"/>
      <c r="T216" s="261"/>
      <c r="AT216" s="258" t="s">
        <v>279</v>
      </c>
      <c r="AU216" s="258" t="s">
        <v>186</v>
      </c>
      <c r="AV216" s="257" t="s">
        <v>75</v>
      </c>
      <c r="AW216" s="257" t="s">
        <v>30</v>
      </c>
      <c r="AX216" s="257" t="s">
        <v>68</v>
      </c>
      <c r="AY216" s="258" t="s">
        <v>268</v>
      </c>
    </row>
    <row r="217" spans="2:65" s="242" customFormat="1">
      <c r="B217" s="241"/>
      <c r="D217" s="243" t="s">
        <v>279</v>
      </c>
      <c r="E217" s="244" t="s">
        <v>3</v>
      </c>
      <c r="F217" s="245" t="s">
        <v>182</v>
      </c>
      <c r="H217" s="246">
        <v>26.44</v>
      </c>
      <c r="L217" s="241"/>
      <c r="M217" s="247"/>
      <c r="T217" s="248"/>
      <c r="AT217" s="244" t="s">
        <v>279</v>
      </c>
      <c r="AU217" s="244" t="s">
        <v>186</v>
      </c>
      <c r="AV217" s="242" t="s">
        <v>77</v>
      </c>
      <c r="AW217" s="242" t="s">
        <v>30</v>
      </c>
      <c r="AX217" s="242" t="s">
        <v>75</v>
      </c>
      <c r="AY217" s="244" t="s">
        <v>268</v>
      </c>
    </row>
    <row r="218" spans="2:65" s="1" customFormat="1" ht="16.5" customHeight="1">
      <c r="B218" s="14"/>
      <c r="C218" s="225" t="s">
        <v>459</v>
      </c>
      <c r="D218" s="225" t="s">
        <v>271</v>
      </c>
      <c r="E218" s="226" t="s">
        <v>448</v>
      </c>
      <c r="F218" s="227" t="s">
        <v>449</v>
      </c>
      <c r="G218" s="228" t="s">
        <v>184</v>
      </c>
      <c r="H218" s="229">
        <v>26.44</v>
      </c>
      <c r="I218" s="22"/>
      <c r="J218" s="231">
        <f>ROUND(I218*H218,2)</f>
        <v>0</v>
      </c>
      <c r="K218" s="227" t="s">
        <v>274</v>
      </c>
      <c r="L218" s="14"/>
      <c r="M218" s="232" t="s">
        <v>3</v>
      </c>
      <c r="N218" s="233" t="s">
        <v>39</v>
      </c>
      <c r="P218" s="234">
        <f>O218*H218</f>
        <v>0</v>
      </c>
      <c r="Q218" s="234">
        <v>2.9999999999999997E-4</v>
      </c>
      <c r="R218" s="234">
        <f>Q218*H218</f>
        <v>7.9319999999999998E-3</v>
      </c>
      <c r="S218" s="234">
        <v>0</v>
      </c>
      <c r="T218" s="235">
        <f>S218*H218</f>
        <v>0</v>
      </c>
      <c r="AR218" s="236" t="s">
        <v>275</v>
      </c>
      <c r="AT218" s="236" t="s">
        <v>271</v>
      </c>
      <c r="AU218" s="236" t="s">
        <v>186</v>
      </c>
      <c r="AY218" s="4" t="s">
        <v>268</v>
      </c>
      <c r="BE218" s="237">
        <f>IF(N218="základní",J218,0)</f>
        <v>0</v>
      </c>
      <c r="BF218" s="237">
        <f>IF(N218="snížená",J218,0)</f>
        <v>0</v>
      </c>
      <c r="BG218" s="237">
        <f>IF(N218="zákl. přenesená",J218,0)</f>
        <v>0</v>
      </c>
      <c r="BH218" s="237">
        <f>IF(N218="sníž. přenesená",J218,0)</f>
        <v>0</v>
      </c>
      <c r="BI218" s="237">
        <f>IF(N218="nulová",J218,0)</f>
        <v>0</v>
      </c>
      <c r="BJ218" s="4" t="s">
        <v>75</v>
      </c>
      <c r="BK218" s="237">
        <f>ROUND(I218*H218,2)</f>
        <v>0</v>
      </c>
      <c r="BL218" s="4" t="s">
        <v>275</v>
      </c>
      <c r="BM218" s="236" t="s">
        <v>450</v>
      </c>
    </row>
    <row r="219" spans="2:65" s="1" customFormat="1">
      <c r="B219" s="14"/>
      <c r="D219" s="238" t="s">
        <v>277</v>
      </c>
      <c r="F219" s="239" t="s">
        <v>451</v>
      </c>
      <c r="L219" s="14"/>
      <c r="M219" s="240"/>
      <c r="T219" s="142"/>
      <c r="AT219" s="4" t="s">
        <v>277</v>
      </c>
      <c r="AU219" s="4" t="s">
        <v>186</v>
      </c>
    </row>
    <row r="220" spans="2:65" s="214" customFormat="1" ht="20.85" customHeight="1">
      <c r="B220" s="213"/>
      <c r="D220" s="215" t="s">
        <v>67</v>
      </c>
      <c r="E220" s="223" t="s">
        <v>452</v>
      </c>
      <c r="F220" s="223" t="s">
        <v>453</v>
      </c>
      <c r="J220" s="224">
        <f>BK220</f>
        <v>0</v>
      </c>
      <c r="L220" s="213"/>
      <c r="M220" s="218"/>
      <c r="P220" s="219">
        <f>SUM(P221:P237)</f>
        <v>0</v>
      </c>
      <c r="R220" s="219">
        <f>SUM(R221:R237)</f>
        <v>0.21988065030000001</v>
      </c>
      <c r="T220" s="220">
        <f>SUM(T221:T237)</f>
        <v>0</v>
      </c>
      <c r="AR220" s="215" t="s">
        <v>75</v>
      </c>
      <c r="AT220" s="221" t="s">
        <v>67</v>
      </c>
      <c r="AU220" s="221" t="s">
        <v>77</v>
      </c>
      <c r="AY220" s="215" t="s">
        <v>268</v>
      </c>
      <c r="BK220" s="222">
        <f>SUM(BK221:BK237)</f>
        <v>0</v>
      </c>
    </row>
    <row r="221" spans="2:65" s="1" customFormat="1" ht="37.9" customHeight="1">
      <c r="B221" s="14"/>
      <c r="C221" s="225" t="s">
        <v>464</v>
      </c>
      <c r="D221" s="225" t="s">
        <v>271</v>
      </c>
      <c r="E221" s="226" t="s">
        <v>455</v>
      </c>
      <c r="F221" s="227" t="s">
        <v>456</v>
      </c>
      <c r="G221" s="228" t="s">
        <v>317</v>
      </c>
      <c r="H221" s="229">
        <v>3</v>
      </c>
      <c r="I221" s="22"/>
      <c r="J221" s="231">
        <f>ROUND(I221*H221,2)</f>
        <v>0</v>
      </c>
      <c r="K221" s="227" t="s">
        <v>274</v>
      </c>
      <c r="L221" s="14"/>
      <c r="M221" s="232" t="s">
        <v>3</v>
      </c>
      <c r="N221" s="233" t="s">
        <v>39</v>
      </c>
      <c r="P221" s="234">
        <f>O221*H221</f>
        <v>0</v>
      </c>
      <c r="Q221" s="234">
        <v>5.6439999999999997E-2</v>
      </c>
      <c r="R221" s="234">
        <f>Q221*H221</f>
        <v>0.16932</v>
      </c>
      <c r="S221" s="234">
        <v>0</v>
      </c>
      <c r="T221" s="235">
        <f>S221*H221</f>
        <v>0</v>
      </c>
      <c r="AR221" s="236" t="s">
        <v>275</v>
      </c>
      <c r="AT221" s="236" t="s">
        <v>271</v>
      </c>
      <c r="AU221" s="236" t="s">
        <v>186</v>
      </c>
      <c r="AY221" s="4" t="s">
        <v>268</v>
      </c>
      <c r="BE221" s="237">
        <f>IF(N221="základní",J221,0)</f>
        <v>0</v>
      </c>
      <c r="BF221" s="237">
        <f>IF(N221="snížená",J221,0)</f>
        <v>0</v>
      </c>
      <c r="BG221" s="237">
        <f>IF(N221="zákl. přenesená",J221,0)</f>
        <v>0</v>
      </c>
      <c r="BH221" s="237">
        <f>IF(N221="sníž. přenesená",J221,0)</f>
        <v>0</v>
      </c>
      <c r="BI221" s="237">
        <f>IF(N221="nulová",J221,0)</f>
        <v>0</v>
      </c>
      <c r="BJ221" s="4" t="s">
        <v>75</v>
      </c>
      <c r="BK221" s="237">
        <f>ROUND(I221*H221,2)</f>
        <v>0</v>
      </c>
      <c r="BL221" s="4" t="s">
        <v>275</v>
      </c>
      <c r="BM221" s="236" t="s">
        <v>457</v>
      </c>
    </row>
    <row r="222" spans="2:65" s="1" customFormat="1">
      <c r="B222" s="14"/>
      <c r="D222" s="238" t="s">
        <v>277</v>
      </c>
      <c r="F222" s="239" t="s">
        <v>458</v>
      </c>
      <c r="L222" s="14"/>
      <c r="M222" s="240"/>
      <c r="T222" s="142"/>
      <c r="AT222" s="4" t="s">
        <v>277</v>
      </c>
      <c r="AU222" s="4" t="s">
        <v>186</v>
      </c>
    </row>
    <row r="223" spans="2:65" s="1" customFormat="1" ht="33" customHeight="1">
      <c r="B223" s="14"/>
      <c r="C223" s="262" t="s">
        <v>470</v>
      </c>
      <c r="D223" s="262" t="s">
        <v>383</v>
      </c>
      <c r="E223" s="263" t="s">
        <v>861</v>
      </c>
      <c r="F223" s="264" t="s">
        <v>862</v>
      </c>
      <c r="G223" s="265" t="s">
        <v>317</v>
      </c>
      <c r="H223" s="266">
        <v>1</v>
      </c>
      <c r="I223" s="24"/>
      <c r="J223" s="268">
        <f>ROUND(I223*H223,2)</f>
        <v>0</v>
      </c>
      <c r="K223" s="264" t="s">
        <v>274</v>
      </c>
      <c r="L223" s="269"/>
      <c r="M223" s="270" t="s">
        <v>3</v>
      </c>
      <c r="N223" s="271" t="s">
        <v>39</v>
      </c>
      <c r="P223" s="234">
        <f>O223*H223</f>
        <v>0</v>
      </c>
      <c r="Q223" s="234">
        <v>1.7930000000000001E-2</v>
      </c>
      <c r="R223" s="234">
        <f>Q223*H223</f>
        <v>1.7930000000000001E-2</v>
      </c>
      <c r="S223" s="234">
        <v>0</v>
      </c>
      <c r="T223" s="235">
        <f>S223*H223</f>
        <v>0</v>
      </c>
      <c r="AR223" s="236" t="s">
        <v>314</v>
      </c>
      <c r="AT223" s="236" t="s">
        <v>383</v>
      </c>
      <c r="AU223" s="236" t="s">
        <v>186</v>
      </c>
      <c r="AY223" s="4" t="s">
        <v>268</v>
      </c>
      <c r="BE223" s="237">
        <f>IF(N223="základní",J223,0)</f>
        <v>0</v>
      </c>
      <c r="BF223" s="237">
        <f>IF(N223="snížená",J223,0)</f>
        <v>0</v>
      </c>
      <c r="BG223" s="237">
        <f>IF(N223="zákl. přenesená",J223,0)</f>
        <v>0</v>
      </c>
      <c r="BH223" s="237">
        <f>IF(N223="sníž. přenesená",J223,0)</f>
        <v>0</v>
      </c>
      <c r="BI223" s="237">
        <f>IF(N223="nulová",J223,0)</f>
        <v>0</v>
      </c>
      <c r="BJ223" s="4" t="s">
        <v>75</v>
      </c>
      <c r="BK223" s="237">
        <f>ROUND(I223*H223,2)</f>
        <v>0</v>
      </c>
      <c r="BL223" s="4" t="s">
        <v>275</v>
      </c>
      <c r="BM223" s="236" t="s">
        <v>462</v>
      </c>
    </row>
    <row r="224" spans="2:65" s="242" customFormat="1">
      <c r="B224" s="241"/>
      <c r="D224" s="243" t="s">
        <v>279</v>
      </c>
      <c r="E224" s="244" t="s">
        <v>3</v>
      </c>
      <c r="F224" s="245" t="s">
        <v>463</v>
      </c>
      <c r="H224" s="246">
        <v>1</v>
      </c>
      <c r="L224" s="241"/>
      <c r="M224" s="247"/>
      <c r="T224" s="248"/>
      <c r="AT224" s="244" t="s">
        <v>279</v>
      </c>
      <c r="AU224" s="244" t="s">
        <v>186</v>
      </c>
      <c r="AV224" s="242" t="s">
        <v>77</v>
      </c>
      <c r="AW224" s="242" t="s">
        <v>30</v>
      </c>
      <c r="AX224" s="242" t="s">
        <v>75</v>
      </c>
      <c r="AY224" s="244" t="s">
        <v>268</v>
      </c>
    </row>
    <row r="225" spans="2:65" s="1" customFormat="1" ht="33" customHeight="1">
      <c r="B225" s="14"/>
      <c r="C225" s="262" t="s">
        <v>475</v>
      </c>
      <c r="D225" s="262" t="s">
        <v>383</v>
      </c>
      <c r="E225" s="263" t="s">
        <v>863</v>
      </c>
      <c r="F225" s="264" t="s">
        <v>864</v>
      </c>
      <c r="G225" s="265" t="s">
        <v>317</v>
      </c>
      <c r="H225" s="266">
        <v>2</v>
      </c>
      <c r="I225" s="24"/>
      <c r="J225" s="268">
        <f>ROUND(I225*H225,2)</f>
        <v>0</v>
      </c>
      <c r="K225" s="264" t="s">
        <v>274</v>
      </c>
      <c r="L225" s="269"/>
      <c r="M225" s="270" t="s">
        <v>3</v>
      </c>
      <c r="N225" s="271" t="s">
        <v>39</v>
      </c>
      <c r="P225" s="234">
        <f>O225*H225</f>
        <v>0</v>
      </c>
      <c r="Q225" s="234">
        <v>1.553E-2</v>
      </c>
      <c r="R225" s="234">
        <f>Q225*H225</f>
        <v>3.1060000000000001E-2</v>
      </c>
      <c r="S225" s="234">
        <v>0</v>
      </c>
      <c r="T225" s="235">
        <f>S225*H225</f>
        <v>0</v>
      </c>
      <c r="AR225" s="236" t="s">
        <v>314</v>
      </c>
      <c r="AT225" s="236" t="s">
        <v>383</v>
      </c>
      <c r="AU225" s="236" t="s">
        <v>186</v>
      </c>
      <c r="AY225" s="4" t="s">
        <v>268</v>
      </c>
      <c r="BE225" s="237">
        <f>IF(N225="základní",J225,0)</f>
        <v>0</v>
      </c>
      <c r="BF225" s="237">
        <f>IF(N225="snížená",J225,0)</f>
        <v>0</v>
      </c>
      <c r="BG225" s="237">
        <f>IF(N225="zákl. přenesená",J225,0)</f>
        <v>0</v>
      </c>
      <c r="BH225" s="237">
        <f>IF(N225="sníž. přenesená",J225,0)</f>
        <v>0</v>
      </c>
      <c r="BI225" s="237">
        <f>IF(N225="nulová",J225,0)</f>
        <v>0</v>
      </c>
      <c r="BJ225" s="4" t="s">
        <v>75</v>
      </c>
      <c r="BK225" s="237">
        <f>ROUND(I225*H225,2)</f>
        <v>0</v>
      </c>
      <c r="BL225" s="4" t="s">
        <v>275</v>
      </c>
      <c r="BM225" s="236" t="s">
        <v>865</v>
      </c>
    </row>
    <row r="226" spans="2:65" s="242" customFormat="1">
      <c r="B226" s="241"/>
      <c r="D226" s="243" t="s">
        <v>279</v>
      </c>
      <c r="E226" s="244" t="s">
        <v>3</v>
      </c>
      <c r="F226" s="245" t="s">
        <v>866</v>
      </c>
      <c r="H226" s="246">
        <v>2</v>
      </c>
      <c r="L226" s="241"/>
      <c r="M226" s="247"/>
      <c r="T226" s="248"/>
      <c r="AT226" s="244" t="s">
        <v>279</v>
      </c>
      <c r="AU226" s="244" t="s">
        <v>186</v>
      </c>
      <c r="AV226" s="242" t="s">
        <v>77</v>
      </c>
      <c r="AW226" s="242" t="s">
        <v>30</v>
      </c>
      <c r="AX226" s="242" t="s">
        <v>75</v>
      </c>
      <c r="AY226" s="244" t="s">
        <v>268</v>
      </c>
    </row>
    <row r="227" spans="2:65" s="1" customFormat="1" ht="37.9" customHeight="1">
      <c r="B227" s="14"/>
      <c r="C227" s="225" t="s">
        <v>480</v>
      </c>
      <c r="D227" s="225" t="s">
        <v>271</v>
      </c>
      <c r="E227" s="226" t="s">
        <v>465</v>
      </c>
      <c r="F227" s="227" t="s">
        <v>466</v>
      </c>
      <c r="G227" s="228" t="s">
        <v>184</v>
      </c>
      <c r="H227" s="229">
        <v>3.4380000000000002</v>
      </c>
      <c r="I227" s="22"/>
      <c r="J227" s="231">
        <f>ROUND(I227*H227,2)</f>
        <v>0</v>
      </c>
      <c r="K227" s="227" t="s">
        <v>274</v>
      </c>
      <c r="L227" s="14"/>
      <c r="M227" s="232" t="s">
        <v>3</v>
      </c>
      <c r="N227" s="233" t="s">
        <v>39</v>
      </c>
      <c r="P227" s="234">
        <f>O227*H227</f>
        <v>0</v>
      </c>
      <c r="Q227" s="234">
        <v>6.7000000000000002E-5</v>
      </c>
      <c r="R227" s="234">
        <f>Q227*H227</f>
        <v>2.3034600000000001E-4</v>
      </c>
      <c r="S227" s="234">
        <v>0</v>
      </c>
      <c r="T227" s="235">
        <f>S227*H227</f>
        <v>0</v>
      </c>
      <c r="AR227" s="236" t="s">
        <v>292</v>
      </c>
      <c r="AT227" s="236" t="s">
        <v>271</v>
      </c>
      <c r="AU227" s="236" t="s">
        <v>186</v>
      </c>
      <c r="AY227" s="4" t="s">
        <v>268</v>
      </c>
      <c r="BE227" s="237">
        <f>IF(N227="základní",J227,0)</f>
        <v>0</v>
      </c>
      <c r="BF227" s="237">
        <f>IF(N227="snížená",J227,0)</f>
        <v>0</v>
      </c>
      <c r="BG227" s="237">
        <f>IF(N227="zákl. přenesená",J227,0)</f>
        <v>0</v>
      </c>
      <c r="BH227" s="237">
        <f>IF(N227="sníž. přenesená",J227,0)</f>
        <v>0</v>
      </c>
      <c r="BI227" s="237">
        <f>IF(N227="nulová",J227,0)</f>
        <v>0</v>
      </c>
      <c r="BJ227" s="4" t="s">
        <v>75</v>
      </c>
      <c r="BK227" s="237">
        <f>ROUND(I227*H227,2)</f>
        <v>0</v>
      </c>
      <c r="BL227" s="4" t="s">
        <v>292</v>
      </c>
      <c r="BM227" s="236" t="s">
        <v>467</v>
      </c>
    </row>
    <row r="228" spans="2:65" s="1" customFormat="1">
      <c r="B228" s="14"/>
      <c r="D228" s="238" t="s">
        <v>277</v>
      </c>
      <c r="F228" s="239" t="s">
        <v>468</v>
      </c>
      <c r="L228" s="14"/>
      <c r="M228" s="240"/>
      <c r="T228" s="142"/>
      <c r="AT228" s="4" t="s">
        <v>277</v>
      </c>
      <c r="AU228" s="4" t="s">
        <v>186</v>
      </c>
    </row>
    <row r="229" spans="2:65" s="242" customFormat="1">
      <c r="B229" s="241"/>
      <c r="D229" s="243" t="s">
        <v>279</v>
      </c>
      <c r="E229" s="244" t="s">
        <v>3</v>
      </c>
      <c r="F229" s="245" t="s">
        <v>469</v>
      </c>
      <c r="H229" s="246">
        <v>0.96799999999999997</v>
      </c>
      <c r="L229" s="241"/>
      <c r="M229" s="247"/>
      <c r="T229" s="248"/>
      <c r="AT229" s="244" t="s">
        <v>279</v>
      </c>
      <c r="AU229" s="244" t="s">
        <v>186</v>
      </c>
      <c r="AV229" s="242" t="s">
        <v>77</v>
      </c>
      <c r="AW229" s="242" t="s">
        <v>30</v>
      </c>
      <c r="AX229" s="242" t="s">
        <v>68</v>
      </c>
      <c r="AY229" s="244" t="s">
        <v>268</v>
      </c>
    </row>
    <row r="230" spans="2:65" s="242" customFormat="1">
      <c r="B230" s="241"/>
      <c r="D230" s="243" t="s">
        <v>279</v>
      </c>
      <c r="E230" s="244" t="s">
        <v>3</v>
      </c>
      <c r="F230" s="245" t="s">
        <v>867</v>
      </c>
      <c r="H230" s="246">
        <v>2.4700000000000002</v>
      </c>
      <c r="L230" s="241"/>
      <c r="M230" s="247"/>
      <c r="T230" s="248"/>
      <c r="AT230" s="244" t="s">
        <v>279</v>
      </c>
      <c r="AU230" s="244" t="s">
        <v>186</v>
      </c>
      <c r="AV230" s="242" t="s">
        <v>77</v>
      </c>
      <c r="AW230" s="242" t="s">
        <v>30</v>
      </c>
      <c r="AX230" s="242" t="s">
        <v>68</v>
      </c>
      <c r="AY230" s="244" t="s">
        <v>268</v>
      </c>
    </row>
    <row r="231" spans="2:65" s="250" customFormat="1">
      <c r="B231" s="249"/>
      <c r="D231" s="243" t="s">
        <v>279</v>
      </c>
      <c r="E231" s="251" t="s">
        <v>3</v>
      </c>
      <c r="F231" s="252" t="s">
        <v>298</v>
      </c>
      <c r="H231" s="253">
        <v>3.4380000000000002</v>
      </c>
      <c r="L231" s="249"/>
      <c r="M231" s="254"/>
      <c r="T231" s="255"/>
      <c r="AT231" s="251" t="s">
        <v>279</v>
      </c>
      <c r="AU231" s="251" t="s">
        <v>186</v>
      </c>
      <c r="AV231" s="250" t="s">
        <v>275</v>
      </c>
      <c r="AW231" s="250" t="s">
        <v>30</v>
      </c>
      <c r="AX231" s="250" t="s">
        <v>75</v>
      </c>
      <c r="AY231" s="251" t="s">
        <v>268</v>
      </c>
    </row>
    <row r="232" spans="2:65" s="1" customFormat="1" ht="24.2" customHeight="1">
      <c r="B232" s="14"/>
      <c r="C232" s="225" t="s">
        <v>486</v>
      </c>
      <c r="D232" s="225" t="s">
        <v>271</v>
      </c>
      <c r="E232" s="226" t="s">
        <v>471</v>
      </c>
      <c r="F232" s="227" t="s">
        <v>472</v>
      </c>
      <c r="G232" s="228" t="s">
        <v>184</v>
      </c>
      <c r="H232" s="229">
        <v>3.4380000000000002</v>
      </c>
      <c r="I232" s="22"/>
      <c r="J232" s="231">
        <f>ROUND(I232*H232,2)</f>
        <v>0</v>
      </c>
      <c r="K232" s="227" t="s">
        <v>274</v>
      </c>
      <c r="L232" s="14"/>
      <c r="M232" s="232" t="s">
        <v>3</v>
      </c>
      <c r="N232" s="233" t="s">
        <v>39</v>
      </c>
      <c r="P232" s="234">
        <f>O232*H232</f>
        <v>0</v>
      </c>
      <c r="Q232" s="234">
        <v>1.4375E-4</v>
      </c>
      <c r="R232" s="234">
        <f>Q232*H232</f>
        <v>4.9421250000000001E-4</v>
      </c>
      <c r="S232" s="234">
        <v>0</v>
      </c>
      <c r="T232" s="235">
        <f>S232*H232</f>
        <v>0</v>
      </c>
      <c r="AR232" s="236" t="s">
        <v>292</v>
      </c>
      <c r="AT232" s="236" t="s">
        <v>271</v>
      </c>
      <c r="AU232" s="236" t="s">
        <v>186</v>
      </c>
      <c r="AY232" s="4" t="s">
        <v>268</v>
      </c>
      <c r="BE232" s="237">
        <f>IF(N232="základní",J232,0)</f>
        <v>0</v>
      </c>
      <c r="BF232" s="237">
        <f>IF(N232="snížená",J232,0)</f>
        <v>0</v>
      </c>
      <c r="BG232" s="237">
        <f>IF(N232="zákl. přenesená",J232,0)</f>
        <v>0</v>
      </c>
      <c r="BH232" s="237">
        <f>IF(N232="sníž. přenesená",J232,0)</f>
        <v>0</v>
      </c>
      <c r="BI232" s="237">
        <f>IF(N232="nulová",J232,0)</f>
        <v>0</v>
      </c>
      <c r="BJ232" s="4" t="s">
        <v>75</v>
      </c>
      <c r="BK232" s="237">
        <f>ROUND(I232*H232,2)</f>
        <v>0</v>
      </c>
      <c r="BL232" s="4" t="s">
        <v>292</v>
      </c>
      <c r="BM232" s="236" t="s">
        <v>473</v>
      </c>
    </row>
    <row r="233" spans="2:65" s="1" customFormat="1">
      <c r="B233" s="14"/>
      <c r="D233" s="238" t="s">
        <v>277</v>
      </c>
      <c r="F233" s="239" t="s">
        <v>474</v>
      </c>
      <c r="L233" s="14"/>
      <c r="M233" s="240"/>
      <c r="T233" s="142"/>
      <c r="AT233" s="4" t="s">
        <v>277</v>
      </c>
      <c r="AU233" s="4" t="s">
        <v>186</v>
      </c>
    </row>
    <row r="234" spans="2:65" s="1" customFormat="1" ht="24.2" customHeight="1">
      <c r="B234" s="14"/>
      <c r="C234" s="225" t="s">
        <v>495</v>
      </c>
      <c r="D234" s="225" t="s">
        <v>271</v>
      </c>
      <c r="E234" s="226" t="s">
        <v>476</v>
      </c>
      <c r="F234" s="227" t="s">
        <v>477</v>
      </c>
      <c r="G234" s="228" t="s">
        <v>184</v>
      </c>
      <c r="H234" s="229">
        <v>3.4380000000000002</v>
      </c>
      <c r="I234" s="22"/>
      <c r="J234" s="231">
        <f>ROUND(I234*H234,2)</f>
        <v>0</v>
      </c>
      <c r="K234" s="227" t="s">
        <v>274</v>
      </c>
      <c r="L234" s="14"/>
      <c r="M234" s="232" t="s">
        <v>3</v>
      </c>
      <c r="N234" s="233" t="s">
        <v>39</v>
      </c>
      <c r="P234" s="234">
        <f>O234*H234</f>
        <v>0</v>
      </c>
      <c r="Q234" s="234">
        <v>1.2305000000000001E-4</v>
      </c>
      <c r="R234" s="234">
        <f>Q234*H234</f>
        <v>4.2304590000000008E-4</v>
      </c>
      <c r="S234" s="234">
        <v>0</v>
      </c>
      <c r="T234" s="235">
        <f>S234*H234</f>
        <v>0</v>
      </c>
      <c r="AR234" s="236" t="s">
        <v>292</v>
      </c>
      <c r="AT234" s="236" t="s">
        <v>271</v>
      </c>
      <c r="AU234" s="236" t="s">
        <v>186</v>
      </c>
      <c r="AY234" s="4" t="s">
        <v>268</v>
      </c>
      <c r="BE234" s="237">
        <f>IF(N234="základní",J234,0)</f>
        <v>0</v>
      </c>
      <c r="BF234" s="237">
        <f>IF(N234="snížená",J234,0)</f>
        <v>0</v>
      </c>
      <c r="BG234" s="237">
        <f>IF(N234="zákl. přenesená",J234,0)</f>
        <v>0</v>
      </c>
      <c r="BH234" s="237">
        <f>IF(N234="sníž. přenesená",J234,0)</f>
        <v>0</v>
      </c>
      <c r="BI234" s="237">
        <f>IF(N234="nulová",J234,0)</f>
        <v>0</v>
      </c>
      <c r="BJ234" s="4" t="s">
        <v>75</v>
      </c>
      <c r="BK234" s="237">
        <f>ROUND(I234*H234,2)</f>
        <v>0</v>
      </c>
      <c r="BL234" s="4" t="s">
        <v>292</v>
      </c>
      <c r="BM234" s="236" t="s">
        <v>478</v>
      </c>
    </row>
    <row r="235" spans="2:65" s="1" customFormat="1">
      <c r="B235" s="14"/>
      <c r="D235" s="238" t="s">
        <v>277</v>
      </c>
      <c r="F235" s="239" t="s">
        <v>479</v>
      </c>
      <c r="L235" s="14"/>
      <c r="M235" s="240"/>
      <c r="T235" s="142"/>
      <c r="AT235" s="4" t="s">
        <v>277</v>
      </c>
      <c r="AU235" s="4" t="s">
        <v>186</v>
      </c>
    </row>
    <row r="236" spans="2:65" s="1" customFormat="1" ht="24.2" customHeight="1">
      <c r="B236" s="14"/>
      <c r="C236" s="225" t="s">
        <v>502</v>
      </c>
      <c r="D236" s="225" t="s">
        <v>271</v>
      </c>
      <c r="E236" s="226" t="s">
        <v>481</v>
      </c>
      <c r="F236" s="227" t="s">
        <v>482</v>
      </c>
      <c r="G236" s="228" t="s">
        <v>184</v>
      </c>
      <c r="H236" s="229">
        <v>3.4380000000000002</v>
      </c>
      <c r="I236" s="22"/>
      <c r="J236" s="231">
        <f>ROUND(I236*H236,2)</f>
        <v>0</v>
      </c>
      <c r="K236" s="227" t="s">
        <v>274</v>
      </c>
      <c r="L236" s="14"/>
      <c r="M236" s="232" t="s">
        <v>3</v>
      </c>
      <c r="N236" s="233" t="s">
        <v>39</v>
      </c>
      <c r="P236" s="234">
        <f>O236*H236</f>
        <v>0</v>
      </c>
      <c r="Q236" s="234">
        <v>1.2305000000000001E-4</v>
      </c>
      <c r="R236" s="234">
        <f>Q236*H236</f>
        <v>4.2304590000000008E-4</v>
      </c>
      <c r="S236" s="234">
        <v>0</v>
      </c>
      <c r="T236" s="235">
        <f>S236*H236</f>
        <v>0</v>
      </c>
      <c r="AR236" s="236" t="s">
        <v>292</v>
      </c>
      <c r="AT236" s="236" t="s">
        <v>271</v>
      </c>
      <c r="AU236" s="236" t="s">
        <v>186</v>
      </c>
      <c r="AY236" s="4" t="s">
        <v>268</v>
      </c>
      <c r="BE236" s="237">
        <f>IF(N236="základní",J236,0)</f>
        <v>0</v>
      </c>
      <c r="BF236" s="237">
        <f>IF(N236="snížená",J236,0)</f>
        <v>0</v>
      </c>
      <c r="BG236" s="237">
        <f>IF(N236="zákl. přenesená",J236,0)</f>
        <v>0</v>
      </c>
      <c r="BH236" s="237">
        <f>IF(N236="sníž. přenesená",J236,0)</f>
        <v>0</v>
      </c>
      <c r="BI236" s="237">
        <f>IF(N236="nulová",J236,0)</f>
        <v>0</v>
      </c>
      <c r="BJ236" s="4" t="s">
        <v>75</v>
      </c>
      <c r="BK236" s="237">
        <f>ROUND(I236*H236,2)</f>
        <v>0</v>
      </c>
      <c r="BL236" s="4" t="s">
        <v>292</v>
      </c>
      <c r="BM236" s="236" t="s">
        <v>483</v>
      </c>
    </row>
    <row r="237" spans="2:65" s="1" customFormat="1">
      <c r="B237" s="14"/>
      <c r="D237" s="238" t="s">
        <v>277</v>
      </c>
      <c r="F237" s="239" t="s">
        <v>484</v>
      </c>
      <c r="L237" s="14"/>
      <c r="M237" s="240"/>
      <c r="T237" s="142"/>
      <c r="AT237" s="4" t="s">
        <v>277</v>
      </c>
      <c r="AU237" s="4" t="s">
        <v>186</v>
      </c>
    </row>
    <row r="238" spans="2:65" s="214" customFormat="1" ht="22.9" customHeight="1">
      <c r="B238" s="213"/>
      <c r="D238" s="215" t="s">
        <v>67</v>
      </c>
      <c r="E238" s="223" t="s">
        <v>323</v>
      </c>
      <c r="F238" s="223" t="s">
        <v>485</v>
      </c>
      <c r="J238" s="224">
        <f>BK238</f>
        <v>0</v>
      </c>
      <c r="L238" s="213"/>
      <c r="M238" s="218"/>
      <c r="P238" s="219">
        <f>SUM(P239:P243)</f>
        <v>0</v>
      </c>
      <c r="R238" s="219">
        <f>SUM(R239:R243)</f>
        <v>1.9239499999999998E-3</v>
      </c>
      <c r="T238" s="220">
        <f>SUM(T239:T243)</f>
        <v>0</v>
      </c>
      <c r="AR238" s="215" t="s">
        <v>75</v>
      </c>
      <c r="AT238" s="221" t="s">
        <v>67</v>
      </c>
      <c r="AU238" s="221" t="s">
        <v>75</v>
      </c>
      <c r="AY238" s="215" t="s">
        <v>268</v>
      </c>
      <c r="BK238" s="222">
        <f>SUM(BK239:BK243)</f>
        <v>0</v>
      </c>
    </row>
    <row r="239" spans="2:65" s="1" customFormat="1" ht="37.9" customHeight="1">
      <c r="B239" s="14"/>
      <c r="C239" s="225" t="s">
        <v>511</v>
      </c>
      <c r="D239" s="225" t="s">
        <v>271</v>
      </c>
      <c r="E239" s="226" t="s">
        <v>487</v>
      </c>
      <c r="F239" s="227" t="s">
        <v>488</v>
      </c>
      <c r="G239" s="228" t="s">
        <v>184</v>
      </c>
      <c r="H239" s="229">
        <v>54.97</v>
      </c>
      <c r="I239" s="22"/>
      <c r="J239" s="231">
        <f>ROUND(I239*H239,2)</f>
        <v>0</v>
      </c>
      <c r="K239" s="227" t="s">
        <v>274</v>
      </c>
      <c r="L239" s="14"/>
      <c r="M239" s="232" t="s">
        <v>3</v>
      </c>
      <c r="N239" s="233" t="s">
        <v>39</v>
      </c>
      <c r="P239" s="234">
        <f>O239*H239</f>
        <v>0</v>
      </c>
      <c r="Q239" s="234">
        <v>3.4999999999999997E-5</v>
      </c>
      <c r="R239" s="234">
        <f>Q239*H239</f>
        <v>1.9239499999999998E-3</v>
      </c>
      <c r="S239" s="234">
        <v>0</v>
      </c>
      <c r="T239" s="235">
        <f>S239*H239</f>
        <v>0</v>
      </c>
      <c r="AR239" s="236" t="s">
        <v>292</v>
      </c>
      <c r="AT239" s="236" t="s">
        <v>271</v>
      </c>
      <c r="AU239" s="236" t="s">
        <v>77</v>
      </c>
      <c r="AY239" s="4" t="s">
        <v>268</v>
      </c>
      <c r="BE239" s="237">
        <f>IF(N239="základní",J239,0)</f>
        <v>0</v>
      </c>
      <c r="BF239" s="237">
        <f>IF(N239="snížená",J239,0)</f>
        <v>0</v>
      </c>
      <c r="BG239" s="237">
        <f>IF(N239="zákl. přenesená",J239,0)</f>
        <v>0</v>
      </c>
      <c r="BH239" s="237">
        <f>IF(N239="sníž. přenesená",J239,0)</f>
        <v>0</v>
      </c>
      <c r="BI239" s="237">
        <f>IF(N239="nulová",J239,0)</f>
        <v>0</v>
      </c>
      <c r="BJ239" s="4" t="s">
        <v>75</v>
      </c>
      <c r="BK239" s="237">
        <f>ROUND(I239*H239,2)</f>
        <v>0</v>
      </c>
      <c r="BL239" s="4" t="s">
        <v>292</v>
      </c>
      <c r="BM239" s="236" t="s">
        <v>489</v>
      </c>
    </row>
    <row r="240" spans="2:65" s="1" customFormat="1">
      <c r="B240" s="14"/>
      <c r="D240" s="238" t="s">
        <v>277</v>
      </c>
      <c r="F240" s="239" t="s">
        <v>490</v>
      </c>
      <c r="L240" s="14"/>
      <c r="M240" s="240"/>
      <c r="T240" s="142"/>
      <c r="AT240" s="4" t="s">
        <v>277</v>
      </c>
      <c r="AU240" s="4" t="s">
        <v>77</v>
      </c>
    </row>
    <row r="241" spans="2:65" s="257" customFormat="1">
      <c r="B241" s="256"/>
      <c r="D241" s="243" t="s">
        <v>279</v>
      </c>
      <c r="E241" s="258" t="s">
        <v>3</v>
      </c>
      <c r="F241" s="259" t="s">
        <v>491</v>
      </c>
      <c r="H241" s="258" t="s">
        <v>3</v>
      </c>
      <c r="L241" s="256"/>
      <c r="M241" s="260"/>
      <c r="T241" s="261"/>
      <c r="AT241" s="258" t="s">
        <v>279</v>
      </c>
      <c r="AU241" s="258" t="s">
        <v>77</v>
      </c>
      <c r="AV241" s="257" t="s">
        <v>75</v>
      </c>
      <c r="AW241" s="257" t="s">
        <v>30</v>
      </c>
      <c r="AX241" s="257" t="s">
        <v>68</v>
      </c>
      <c r="AY241" s="258" t="s">
        <v>268</v>
      </c>
    </row>
    <row r="242" spans="2:65" s="242" customFormat="1">
      <c r="B242" s="241"/>
      <c r="D242" s="243" t="s">
        <v>279</v>
      </c>
      <c r="E242" s="244" t="s">
        <v>3</v>
      </c>
      <c r="F242" s="245" t="s">
        <v>492</v>
      </c>
      <c r="H242" s="246">
        <v>54.97</v>
      </c>
      <c r="L242" s="241"/>
      <c r="M242" s="247"/>
      <c r="T242" s="248"/>
      <c r="AT242" s="244" t="s">
        <v>279</v>
      </c>
      <c r="AU242" s="244" t="s">
        <v>77</v>
      </c>
      <c r="AV242" s="242" t="s">
        <v>77</v>
      </c>
      <c r="AW242" s="242" t="s">
        <v>30</v>
      </c>
      <c r="AX242" s="242" t="s">
        <v>68</v>
      </c>
      <c r="AY242" s="244" t="s">
        <v>268</v>
      </c>
    </row>
    <row r="243" spans="2:65" s="250" customFormat="1">
      <c r="B243" s="249"/>
      <c r="D243" s="243" t="s">
        <v>279</v>
      </c>
      <c r="E243" s="251" t="s">
        <v>3</v>
      </c>
      <c r="F243" s="252" t="s">
        <v>298</v>
      </c>
      <c r="H243" s="253">
        <v>54.97</v>
      </c>
      <c r="L243" s="249"/>
      <c r="M243" s="254"/>
      <c r="T243" s="255"/>
      <c r="AT243" s="251" t="s">
        <v>279</v>
      </c>
      <c r="AU243" s="251" t="s">
        <v>77</v>
      </c>
      <c r="AV243" s="250" t="s">
        <v>275</v>
      </c>
      <c r="AW243" s="250" t="s">
        <v>30</v>
      </c>
      <c r="AX243" s="250" t="s">
        <v>75</v>
      </c>
      <c r="AY243" s="251" t="s">
        <v>268</v>
      </c>
    </row>
    <row r="244" spans="2:65" s="214" customFormat="1" ht="22.9" customHeight="1">
      <c r="B244" s="213"/>
      <c r="D244" s="215" t="s">
        <v>67</v>
      </c>
      <c r="E244" s="223" t="s">
        <v>493</v>
      </c>
      <c r="F244" s="223" t="s">
        <v>494</v>
      </c>
      <c r="J244" s="224">
        <f>BK244</f>
        <v>0</v>
      </c>
      <c r="L244" s="213"/>
      <c r="M244" s="218"/>
      <c r="P244" s="219">
        <f>SUM(P245:P251)</f>
        <v>0</v>
      </c>
      <c r="R244" s="219">
        <f>SUM(R245:R251)</f>
        <v>0</v>
      </c>
      <c r="T244" s="220">
        <f>SUM(T245:T251)</f>
        <v>0</v>
      </c>
      <c r="AR244" s="215" t="s">
        <v>75</v>
      </c>
      <c r="AT244" s="221" t="s">
        <v>67</v>
      </c>
      <c r="AU244" s="221" t="s">
        <v>75</v>
      </c>
      <c r="AY244" s="215" t="s">
        <v>268</v>
      </c>
      <c r="BK244" s="222">
        <f>SUM(BK245:BK251)</f>
        <v>0</v>
      </c>
    </row>
    <row r="245" spans="2:65" s="1" customFormat="1" ht="37.9" customHeight="1">
      <c r="B245" s="14"/>
      <c r="C245" s="225" t="s">
        <v>516</v>
      </c>
      <c r="D245" s="225" t="s">
        <v>271</v>
      </c>
      <c r="E245" s="226" t="s">
        <v>496</v>
      </c>
      <c r="F245" s="227" t="s">
        <v>497</v>
      </c>
      <c r="G245" s="228" t="s">
        <v>184</v>
      </c>
      <c r="H245" s="229">
        <v>24.97</v>
      </c>
      <c r="I245" s="22"/>
      <c r="J245" s="231">
        <f>ROUND(I245*H245,2)</f>
        <v>0</v>
      </c>
      <c r="K245" s="227" t="s">
        <v>274</v>
      </c>
      <c r="L245" s="14"/>
      <c r="M245" s="232" t="s">
        <v>3</v>
      </c>
      <c r="N245" s="233" t="s">
        <v>39</v>
      </c>
      <c r="P245" s="234">
        <f>O245*H245</f>
        <v>0</v>
      </c>
      <c r="Q245" s="234">
        <v>0</v>
      </c>
      <c r="R245" s="234">
        <f>Q245*H245</f>
        <v>0</v>
      </c>
      <c r="S245" s="234">
        <v>0</v>
      </c>
      <c r="T245" s="235">
        <f>S245*H245</f>
        <v>0</v>
      </c>
      <c r="AR245" s="236" t="s">
        <v>275</v>
      </c>
      <c r="AT245" s="236" t="s">
        <v>271</v>
      </c>
      <c r="AU245" s="236" t="s">
        <v>77</v>
      </c>
      <c r="AY245" s="4" t="s">
        <v>268</v>
      </c>
      <c r="BE245" s="237">
        <f>IF(N245="základní",J245,0)</f>
        <v>0</v>
      </c>
      <c r="BF245" s="237">
        <f>IF(N245="snížená",J245,0)</f>
        <v>0</v>
      </c>
      <c r="BG245" s="237">
        <f>IF(N245="zákl. přenesená",J245,0)</f>
        <v>0</v>
      </c>
      <c r="BH245" s="237">
        <f>IF(N245="sníž. přenesená",J245,0)</f>
        <v>0</v>
      </c>
      <c r="BI245" s="237">
        <f>IF(N245="nulová",J245,0)</f>
        <v>0</v>
      </c>
      <c r="BJ245" s="4" t="s">
        <v>75</v>
      </c>
      <c r="BK245" s="237">
        <f>ROUND(I245*H245,2)</f>
        <v>0</v>
      </c>
      <c r="BL245" s="4" t="s">
        <v>275</v>
      </c>
      <c r="BM245" s="236" t="s">
        <v>498</v>
      </c>
    </row>
    <row r="246" spans="2:65" s="1" customFormat="1">
      <c r="B246" s="14"/>
      <c r="D246" s="238" t="s">
        <v>277</v>
      </c>
      <c r="F246" s="239" t="s">
        <v>499</v>
      </c>
      <c r="L246" s="14"/>
      <c r="M246" s="240"/>
      <c r="T246" s="142"/>
      <c r="AT246" s="4" t="s">
        <v>277</v>
      </c>
      <c r="AU246" s="4" t="s">
        <v>77</v>
      </c>
    </row>
    <row r="247" spans="2:65" s="242" customFormat="1">
      <c r="B247" s="241"/>
      <c r="D247" s="243" t="s">
        <v>279</v>
      </c>
      <c r="E247" s="244" t="s">
        <v>3</v>
      </c>
      <c r="F247" s="245" t="s">
        <v>868</v>
      </c>
      <c r="H247" s="246">
        <v>5.0999999999999996</v>
      </c>
      <c r="L247" s="241"/>
      <c r="M247" s="247"/>
      <c r="T247" s="248"/>
      <c r="AT247" s="244" t="s">
        <v>279</v>
      </c>
      <c r="AU247" s="244" t="s">
        <v>77</v>
      </c>
      <c r="AV247" s="242" t="s">
        <v>77</v>
      </c>
      <c r="AW247" s="242" t="s">
        <v>30</v>
      </c>
      <c r="AX247" s="242" t="s">
        <v>68</v>
      </c>
      <c r="AY247" s="244" t="s">
        <v>268</v>
      </c>
    </row>
    <row r="248" spans="2:65" s="242" customFormat="1">
      <c r="B248" s="241"/>
      <c r="D248" s="243" t="s">
        <v>279</v>
      </c>
      <c r="E248" s="244" t="s">
        <v>3</v>
      </c>
      <c r="F248" s="245" t="s">
        <v>869</v>
      </c>
      <c r="H248" s="246">
        <v>4.59</v>
      </c>
      <c r="L248" s="241"/>
      <c r="M248" s="247"/>
      <c r="T248" s="248"/>
      <c r="AT248" s="244" t="s">
        <v>279</v>
      </c>
      <c r="AU248" s="244" t="s">
        <v>77</v>
      </c>
      <c r="AV248" s="242" t="s">
        <v>77</v>
      </c>
      <c r="AW248" s="242" t="s">
        <v>30</v>
      </c>
      <c r="AX248" s="242" t="s">
        <v>68</v>
      </c>
      <c r="AY248" s="244" t="s">
        <v>268</v>
      </c>
    </row>
    <row r="249" spans="2:65" s="242" customFormat="1">
      <c r="B249" s="241"/>
      <c r="D249" s="243" t="s">
        <v>279</v>
      </c>
      <c r="E249" s="244" t="s">
        <v>3</v>
      </c>
      <c r="F249" s="245" t="s">
        <v>870</v>
      </c>
      <c r="H249" s="246">
        <v>6.76</v>
      </c>
      <c r="L249" s="241"/>
      <c r="M249" s="247"/>
      <c r="T249" s="248"/>
      <c r="AT249" s="244" t="s">
        <v>279</v>
      </c>
      <c r="AU249" s="244" t="s">
        <v>77</v>
      </c>
      <c r="AV249" s="242" t="s">
        <v>77</v>
      </c>
      <c r="AW249" s="242" t="s">
        <v>30</v>
      </c>
      <c r="AX249" s="242" t="s">
        <v>68</v>
      </c>
      <c r="AY249" s="244" t="s">
        <v>268</v>
      </c>
    </row>
    <row r="250" spans="2:65" s="242" customFormat="1">
      <c r="B250" s="241"/>
      <c r="D250" s="243" t="s">
        <v>279</v>
      </c>
      <c r="E250" s="244" t="s">
        <v>3</v>
      </c>
      <c r="F250" s="245" t="s">
        <v>871</v>
      </c>
      <c r="H250" s="246">
        <v>8.52</v>
      </c>
      <c r="L250" s="241"/>
      <c r="M250" s="247"/>
      <c r="T250" s="248"/>
      <c r="AT250" s="244" t="s">
        <v>279</v>
      </c>
      <c r="AU250" s="244" t="s">
        <v>77</v>
      </c>
      <c r="AV250" s="242" t="s">
        <v>77</v>
      </c>
      <c r="AW250" s="242" t="s">
        <v>30</v>
      </c>
      <c r="AX250" s="242" t="s">
        <v>68</v>
      </c>
      <c r="AY250" s="244" t="s">
        <v>268</v>
      </c>
    </row>
    <row r="251" spans="2:65" s="250" customFormat="1">
      <c r="B251" s="249"/>
      <c r="D251" s="243" t="s">
        <v>279</v>
      </c>
      <c r="E251" s="251" t="s">
        <v>3</v>
      </c>
      <c r="F251" s="252" t="s">
        <v>298</v>
      </c>
      <c r="H251" s="253">
        <v>24.97</v>
      </c>
      <c r="L251" s="249"/>
      <c r="M251" s="254"/>
      <c r="T251" s="255"/>
      <c r="AT251" s="251" t="s">
        <v>279</v>
      </c>
      <c r="AU251" s="251" t="s">
        <v>77</v>
      </c>
      <c r="AV251" s="250" t="s">
        <v>275</v>
      </c>
      <c r="AW251" s="250" t="s">
        <v>30</v>
      </c>
      <c r="AX251" s="250" t="s">
        <v>75</v>
      </c>
      <c r="AY251" s="251" t="s">
        <v>268</v>
      </c>
    </row>
    <row r="252" spans="2:65" s="214" customFormat="1" ht="22.9" customHeight="1">
      <c r="B252" s="213"/>
      <c r="D252" s="215" t="s">
        <v>67</v>
      </c>
      <c r="E252" s="223" t="s">
        <v>500</v>
      </c>
      <c r="F252" s="223" t="s">
        <v>501</v>
      </c>
      <c r="J252" s="224">
        <f>BK252</f>
        <v>0</v>
      </c>
      <c r="L252" s="213"/>
      <c r="M252" s="218"/>
      <c r="P252" s="219">
        <f>SUM(P253:P254)</f>
        <v>0</v>
      </c>
      <c r="R252" s="219">
        <f>SUM(R253:R254)</f>
        <v>0</v>
      </c>
      <c r="T252" s="220">
        <f>SUM(T253:T254)</f>
        <v>0</v>
      </c>
      <c r="AR252" s="215" t="s">
        <v>75</v>
      </c>
      <c r="AT252" s="221" t="s">
        <v>67</v>
      </c>
      <c r="AU252" s="221" t="s">
        <v>75</v>
      </c>
      <c r="AY252" s="215" t="s">
        <v>268</v>
      </c>
      <c r="BK252" s="222">
        <f>SUM(BK253:BK254)</f>
        <v>0</v>
      </c>
    </row>
    <row r="253" spans="2:65" s="1" customFormat="1" ht="55.5" customHeight="1">
      <c r="B253" s="14"/>
      <c r="C253" s="225" t="s">
        <v>521</v>
      </c>
      <c r="D253" s="225" t="s">
        <v>271</v>
      </c>
      <c r="E253" s="226" t="s">
        <v>503</v>
      </c>
      <c r="F253" s="227" t="s">
        <v>504</v>
      </c>
      <c r="G253" s="228" t="s">
        <v>353</v>
      </c>
      <c r="H253" s="229">
        <v>3.5209999999999999</v>
      </c>
      <c r="I253" s="22"/>
      <c r="J253" s="231">
        <f>ROUND(I253*H253,2)</f>
        <v>0</v>
      </c>
      <c r="K253" s="227" t="s">
        <v>274</v>
      </c>
      <c r="L253" s="14"/>
      <c r="M253" s="232" t="s">
        <v>3</v>
      </c>
      <c r="N253" s="233" t="s">
        <v>39</v>
      </c>
      <c r="P253" s="234">
        <f>O253*H253</f>
        <v>0</v>
      </c>
      <c r="Q253" s="234">
        <v>0</v>
      </c>
      <c r="R253" s="234">
        <f>Q253*H253</f>
        <v>0</v>
      </c>
      <c r="S253" s="234">
        <v>0</v>
      </c>
      <c r="T253" s="235">
        <f>S253*H253</f>
        <v>0</v>
      </c>
      <c r="AR253" s="236" t="s">
        <v>275</v>
      </c>
      <c r="AT253" s="236" t="s">
        <v>271</v>
      </c>
      <c r="AU253" s="236" t="s">
        <v>77</v>
      </c>
      <c r="AY253" s="4" t="s">
        <v>268</v>
      </c>
      <c r="BE253" s="237">
        <f>IF(N253="základní",J253,0)</f>
        <v>0</v>
      </c>
      <c r="BF253" s="237">
        <f>IF(N253="snížená",J253,0)</f>
        <v>0</v>
      </c>
      <c r="BG253" s="237">
        <f>IF(N253="zákl. přenesená",J253,0)</f>
        <v>0</v>
      </c>
      <c r="BH253" s="237">
        <f>IF(N253="sníž. přenesená",J253,0)</f>
        <v>0</v>
      </c>
      <c r="BI253" s="237">
        <f>IF(N253="nulová",J253,0)</f>
        <v>0</v>
      </c>
      <c r="BJ253" s="4" t="s">
        <v>75</v>
      </c>
      <c r="BK253" s="237">
        <f>ROUND(I253*H253,2)</f>
        <v>0</v>
      </c>
      <c r="BL253" s="4" t="s">
        <v>275</v>
      </c>
      <c r="BM253" s="236" t="s">
        <v>505</v>
      </c>
    </row>
    <row r="254" spans="2:65" s="1" customFormat="1">
      <c r="B254" s="14"/>
      <c r="D254" s="238" t="s">
        <v>277</v>
      </c>
      <c r="F254" s="239" t="s">
        <v>506</v>
      </c>
      <c r="L254" s="14"/>
      <c r="M254" s="240"/>
      <c r="T254" s="142"/>
      <c r="AT254" s="4" t="s">
        <v>277</v>
      </c>
      <c r="AU254" s="4" t="s">
        <v>77</v>
      </c>
    </row>
    <row r="255" spans="2:65" s="214" customFormat="1" ht="25.9" customHeight="1">
      <c r="B255" s="213"/>
      <c r="D255" s="215" t="s">
        <v>67</v>
      </c>
      <c r="E255" s="216" t="s">
        <v>507</v>
      </c>
      <c r="F255" s="216" t="s">
        <v>508</v>
      </c>
      <c r="J255" s="217">
        <f>BK255</f>
        <v>0</v>
      </c>
      <c r="L255" s="213"/>
      <c r="M255" s="218"/>
      <c r="P255" s="219">
        <f>P256+P287+P313+P332+P365+P404</f>
        <v>0</v>
      </c>
      <c r="R255" s="219">
        <f>R256+R287+R313+R332+R365+R404</f>
        <v>3.8957848254000003</v>
      </c>
      <c r="T255" s="220">
        <f>T256+T287+T313+T332+T365+T404</f>
        <v>1.9168499999999999E-3</v>
      </c>
      <c r="AR255" s="215" t="s">
        <v>77</v>
      </c>
      <c r="AT255" s="221" t="s">
        <v>67</v>
      </c>
      <c r="AU255" s="221" t="s">
        <v>68</v>
      </c>
      <c r="AY255" s="215" t="s">
        <v>268</v>
      </c>
      <c r="BK255" s="222">
        <f>BK256+BK287+BK313+BK332+BK365+BK404</f>
        <v>0</v>
      </c>
    </row>
    <row r="256" spans="2:65" s="214" customFormat="1" ht="22.9" customHeight="1">
      <c r="B256" s="213"/>
      <c r="D256" s="215" t="s">
        <v>67</v>
      </c>
      <c r="E256" s="223" t="s">
        <v>509</v>
      </c>
      <c r="F256" s="223" t="s">
        <v>510</v>
      </c>
      <c r="J256" s="224">
        <f>BK256</f>
        <v>0</v>
      </c>
      <c r="L256" s="213"/>
      <c r="M256" s="218"/>
      <c r="P256" s="219">
        <f>SUM(P257:P286)</f>
        <v>0</v>
      </c>
      <c r="R256" s="219">
        <f>SUM(R257:R286)</f>
        <v>1.91326E-2</v>
      </c>
      <c r="T256" s="220">
        <f>SUM(T257:T286)</f>
        <v>0</v>
      </c>
      <c r="AR256" s="215" t="s">
        <v>77</v>
      </c>
      <c r="AT256" s="221" t="s">
        <v>67</v>
      </c>
      <c r="AU256" s="221" t="s">
        <v>75</v>
      </c>
      <c r="AY256" s="215" t="s">
        <v>268</v>
      </c>
      <c r="BK256" s="222">
        <f>SUM(BK257:BK286)</f>
        <v>0</v>
      </c>
    </row>
    <row r="257" spans="2:65" s="1" customFormat="1" ht="55.5" customHeight="1">
      <c r="B257" s="14"/>
      <c r="C257" s="225" t="s">
        <v>525</v>
      </c>
      <c r="D257" s="225" t="s">
        <v>271</v>
      </c>
      <c r="E257" s="226" t="s">
        <v>512</v>
      </c>
      <c r="F257" s="227" t="s">
        <v>513</v>
      </c>
      <c r="G257" s="228" t="s">
        <v>353</v>
      </c>
      <c r="H257" s="229">
        <v>1.9E-2</v>
      </c>
      <c r="I257" s="22"/>
      <c r="J257" s="231">
        <f>ROUND(I257*H257,2)</f>
        <v>0</v>
      </c>
      <c r="K257" s="227" t="s">
        <v>274</v>
      </c>
      <c r="L257" s="14"/>
      <c r="M257" s="232" t="s">
        <v>3</v>
      </c>
      <c r="N257" s="233" t="s">
        <v>39</v>
      </c>
      <c r="P257" s="234">
        <f>O257*H257</f>
        <v>0</v>
      </c>
      <c r="Q257" s="234">
        <v>0</v>
      </c>
      <c r="R257" s="234">
        <f>Q257*H257</f>
        <v>0</v>
      </c>
      <c r="S257" s="234">
        <v>0</v>
      </c>
      <c r="T257" s="235">
        <f>S257*H257</f>
        <v>0</v>
      </c>
      <c r="AR257" s="236" t="s">
        <v>292</v>
      </c>
      <c r="AT257" s="236" t="s">
        <v>271</v>
      </c>
      <c r="AU257" s="236" t="s">
        <v>77</v>
      </c>
      <c r="AY257" s="4" t="s">
        <v>268</v>
      </c>
      <c r="BE257" s="237">
        <f>IF(N257="základní",J257,0)</f>
        <v>0</v>
      </c>
      <c r="BF257" s="237">
        <f>IF(N257="snížená",J257,0)</f>
        <v>0</v>
      </c>
      <c r="BG257" s="237">
        <f>IF(N257="zákl. přenesená",J257,0)</f>
        <v>0</v>
      </c>
      <c r="BH257" s="237">
        <f>IF(N257="sníž. přenesená",J257,0)</f>
        <v>0</v>
      </c>
      <c r="BI257" s="237">
        <f>IF(N257="nulová",J257,0)</f>
        <v>0</v>
      </c>
      <c r="BJ257" s="4" t="s">
        <v>75</v>
      </c>
      <c r="BK257" s="237">
        <f>ROUND(I257*H257,2)</f>
        <v>0</v>
      </c>
      <c r="BL257" s="4" t="s">
        <v>292</v>
      </c>
      <c r="BM257" s="236" t="s">
        <v>514</v>
      </c>
    </row>
    <row r="258" spans="2:65" s="1" customFormat="1">
      <c r="B258" s="14"/>
      <c r="D258" s="238" t="s">
        <v>277</v>
      </c>
      <c r="F258" s="239" t="s">
        <v>515</v>
      </c>
      <c r="L258" s="14"/>
      <c r="M258" s="240"/>
      <c r="T258" s="142"/>
      <c r="AT258" s="4" t="s">
        <v>277</v>
      </c>
      <c r="AU258" s="4" t="s">
        <v>77</v>
      </c>
    </row>
    <row r="259" spans="2:65" s="1" customFormat="1" ht="24.2" customHeight="1">
      <c r="B259" s="14"/>
      <c r="C259" s="225" t="s">
        <v>530</v>
      </c>
      <c r="D259" s="225" t="s">
        <v>271</v>
      </c>
      <c r="E259" s="226" t="s">
        <v>517</v>
      </c>
      <c r="F259" s="227" t="s">
        <v>518</v>
      </c>
      <c r="G259" s="228" t="s">
        <v>317</v>
      </c>
      <c r="H259" s="229">
        <v>2</v>
      </c>
      <c r="I259" s="22"/>
      <c r="J259" s="231">
        <f>ROUND(I259*H259,2)</f>
        <v>0</v>
      </c>
      <c r="K259" s="227" t="s">
        <v>274</v>
      </c>
      <c r="L259" s="14"/>
      <c r="M259" s="232" t="s">
        <v>3</v>
      </c>
      <c r="N259" s="233" t="s">
        <v>39</v>
      </c>
      <c r="P259" s="234">
        <f>O259*H259</f>
        <v>0</v>
      </c>
      <c r="Q259" s="234">
        <v>0</v>
      </c>
      <c r="R259" s="234">
        <f>Q259*H259</f>
        <v>0</v>
      </c>
      <c r="S259" s="234">
        <v>0</v>
      </c>
      <c r="T259" s="235">
        <f>S259*H259</f>
        <v>0</v>
      </c>
      <c r="AR259" s="236" t="s">
        <v>275</v>
      </c>
      <c r="AT259" s="236" t="s">
        <v>271</v>
      </c>
      <c r="AU259" s="236" t="s">
        <v>77</v>
      </c>
      <c r="AY259" s="4" t="s">
        <v>268</v>
      </c>
      <c r="BE259" s="237">
        <f>IF(N259="základní",J259,0)</f>
        <v>0</v>
      </c>
      <c r="BF259" s="237">
        <f>IF(N259="snížená",J259,0)</f>
        <v>0</v>
      </c>
      <c r="BG259" s="237">
        <f>IF(N259="zákl. přenesená",J259,0)</f>
        <v>0</v>
      </c>
      <c r="BH259" s="237">
        <f>IF(N259="sníž. přenesená",J259,0)</f>
        <v>0</v>
      </c>
      <c r="BI259" s="237">
        <f>IF(N259="nulová",J259,0)</f>
        <v>0</v>
      </c>
      <c r="BJ259" s="4" t="s">
        <v>75</v>
      </c>
      <c r="BK259" s="237">
        <f>ROUND(I259*H259,2)</f>
        <v>0</v>
      </c>
      <c r="BL259" s="4" t="s">
        <v>275</v>
      </c>
      <c r="BM259" s="236" t="s">
        <v>519</v>
      </c>
    </row>
    <row r="260" spans="2:65" s="1" customFormat="1">
      <c r="B260" s="14"/>
      <c r="D260" s="238" t="s">
        <v>277</v>
      </c>
      <c r="F260" s="239" t="s">
        <v>520</v>
      </c>
      <c r="L260" s="14"/>
      <c r="M260" s="240"/>
      <c r="T260" s="142"/>
      <c r="AT260" s="4" t="s">
        <v>277</v>
      </c>
      <c r="AU260" s="4" t="s">
        <v>77</v>
      </c>
    </row>
    <row r="261" spans="2:65" s="1" customFormat="1" ht="16.5" customHeight="1">
      <c r="B261" s="14"/>
      <c r="C261" s="262" t="s">
        <v>534</v>
      </c>
      <c r="D261" s="262" t="s">
        <v>383</v>
      </c>
      <c r="E261" s="263" t="s">
        <v>522</v>
      </c>
      <c r="F261" s="264" t="s">
        <v>523</v>
      </c>
      <c r="G261" s="265" t="s">
        <v>317</v>
      </c>
      <c r="H261" s="266">
        <v>2</v>
      </c>
      <c r="I261" s="24"/>
      <c r="J261" s="268">
        <f>ROUND(I261*H261,2)</f>
        <v>0</v>
      </c>
      <c r="K261" s="264" t="s">
        <v>274</v>
      </c>
      <c r="L261" s="269"/>
      <c r="M261" s="270" t="s">
        <v>3</v>
      </c>
      <c r="N261" s="271" t="s">
        <v>39</v>
      </c>
      <c r="P261" s="234">
        <f>O261*H261</f>
        <v>0</v>
      </c>
      <c r="Q261" s="234">
        <v>2.0000000000000001E-4</v>
      </c>
      <c r="R261" s="234">
        <f>Q261*H261</f>
        <v>4.0000000000000002E-4</v>
      </c>
      <c r="S261" s="234">
        <v>0</v>
      </c>
      <c r="T261" s="235">
        <f>S261*H261</f>
        <v>0</v>
      </c>
      <c r="AR261" s="236" t="s">
        <v>314</v>
      </c>
      <c r="AT261" s="236" t="s">
        <v>383</v>
      </c>
      <c r="AU261" s="236" t="s">
        <v>77</v>
      </c>
      <c r="AY261" s="4" t="s">
        <v>268</v>
      </c>
      <c r="BE261" s="237">
        <f>IF(N261="základní",J261,0)</f>
        <v>0</v>
      </c>
      <c r="BF261" s="237">
        <f>IF(N261="snížená",J261,0)</f>
        <v>0</v>
      </c>
      <c r="BG261" s="237">
        <f>IF(N261="zákl. přenesená",J261,0)</f>
        <v>0</v>
      </c>
      <c r="BH261" s="237">
        <f>IF(N261="sníž. přenesená",J261,0)</f>
        <v>0</v>
      </c>
      <c r="BI261" s="237">
        <f>IF(N261="nulová",J261,0)</f>
        <v>0</v>
      </c>
      <c r="BJ261" s="4" t="s">
        <v>75</v>
      </c>
      <c r="BK261" s="237">
        <f>ROUND(I261*H261,2)</f>
        <v>0</v>
      </c>
      <c r="BL261" s="4" t="s">
        <v>275</v>
      </c>
      <c r="BM261" s="236" t="s">
        <v>524</v>
      </c>
    </row>
    <row r="262" spans="2:65" s="1" customFormat="1" ht="24.2" customHeight="1">
      <c r="B262" s="14"/>
      <c r="C262" s="225" t="s">
        <v>539</v>
      </c>
      <c r="D262" s="225" t="s">
        <v>271</v>
      </c>
      <c r="E262" s="226" t="s">
        <v>526</v>
      </c>
      <c r="F262" s="227" t="s">
        <v>527</v>
      </c>
      <c r="G262" s="228" t="s">
        <v>317</v>
      </c>
      <c r="H262" s="229">
        <v>3</v>
      </c>
      <c r="I262" s="22"/>
      <c r="J262" s="231">
        <f>ROUND(I262*H262,2)</f>
        <v>0</v>
      </c>
      <c r="K262" s="227" t="s">
        <v>274</v>
      </c>
      <c r="L262" s="14"/>
      <c r="M262" s="232" t="s">
        <v>3</v>
      </c>
      <c r="N262" s="233" t="s">
        <v>39</v>
      </c>
      <c r="P262" s="234">
        <f>O262*H262</f>
        <v>0</v>
      </c>
      <c r="Q262" s="234">
        <v>0</v>
      </c>
      <c r="R262" s="234">
        <f>Q262*H262</f>
        <v>0</v>
      </c>
      <c r="S262" s="234">
        <v>0</v>
      </c>
      <c r="T262" s="235">
        <f>S262*H262</f>
        <v>0</v>
      </c>
      <c r="AR262" s="236" t="s">
        <v>292</v>
      </c>
      <c r="AT262" s="236" t="s">
        <v>271</v>
      </c>
      <c r="AU262" s="236" t="s">
        <v>77</v>
      </c>
      <c r="AY262" s="4" t="s">
        <v>268</v>
      </c>
      <c r="BE262" s="237">
        <f>IF(N262="základní",J262,0)</f>
        <v>0</v>
      </c>
      <c r="BF262" s="237">
        <f>IF(N262="snížená",J262,0)</f>
        <v>0</v>
      </c>
      <c r="BG262" s="237">
        <f>IF(N262="zákl. přenesená",J262,0)</f>
        <v>0</v>
      </c>
      <c r="BH262" s="237">
        <f>IF(N262="sníž. přenesená",J262,0)</f>
        <v>0</v>
      </c>
      <c r="BI262" s="237">
        <f>IF(N262="nulová",J262,0)</f>
        <v>0</v>
      </c>
      <c r="BJ262" s="4" t="s">
        <v>75</v>
      </c>
      <c r="BK262" s="237">
        <f>ROUND(I262*H262,2)</f>
        <v>0</v>
      </c>
      <c r="BL262" s="4" t="s">
        <v>292</v>
      </c>
      <c r="BM262" s="236" t="s">
        <v>528</v>
      </c>
    </row>
    <row r="263" spans="2:65" s="1" customFormat="1">
      <c r="B263" s="14"/>
      <c r="D263" s="238" t="s">
        <v>277</v>
      </c>
      <c r="F263" s="239" t="s">
        <v>529</v>
      </c>
      <c r="L263" s="14"/>
      <c r="M263" s="240"/>
      <c r="T263" s="142"/>
      <c r="AT263" s="4" t="s">
        <v>277</v>
      </c>
      <c r="AU263" s="4" t="s">
        <v>77</v>
      </c>
    </row>
    <row r="264" spans="2:65" s="1" customFormat="1" ht="21.75" customHeight="1">
      <c r="B264" s="14"/>
      <c r="C264" s="262" t="s">
        <v>543</v>
      </c>
      <c r="D264" s="262" t="s">
        <v>383</v>
      </c>
      <c r="E264" s="263" t="s">
        <v>531</v>
      </c>
      <c r="F264" s="264" t="s">
        <v>532</v>
      </c>
      <c r="G264" s="265" t="s">
        <v>317</v>
      </c>
      <c r="H264" s="266">
        <v>3</v>
      </c>
      <c r="I264" s="24"/>
      <c r="J264" s="268">
        <f>ROUND(I264*H264,2)</f>
        <v>0</v>
      </c>
      <c r="K264" s="264" t="s">
        <v>274</v>
      </c>
      <c r="L264" s="269"/>
      <c r="M264" s="270" t="s">
        <v>3</v>
      </c>
      <c r="N264" s="271" t="s">
        <v>39</v>
      </c>
      <c r="P264" s="234">
        <f>O264*H264</f>
        <v>0</v>
      </c>
      <c r="Q264" s="234">
        <v>5.0000000000000001E-4</v>
      </c>
      <c r="R264" s="234">
        <f>Q264*H264</f>
        <v>1.5E-3</v>
      </c>
      <c r="S264" s="234">
        <v>0</v>
      </c>
      <c r="T264" s="235">
        <f>S264*H264</f>
        <v>0</v>
      </c>
      <c r="AR264" s="236" t="s">
        <v>470</v>
      </c>
      <c r="AT264" s="236" t="s">
        <v>383</v>
      </c>
      <c r="AU264" s="236" t="s">
        <v>77</v>
      </c>
      <c r="AY264" s="4" t="s">
        <v>268</v>
      </c>
      <c r="BE264" s="237">
        <f>IF(N264="základní",J264,0)</f>
        <v>0</v>
      </c>
      <c r="BF264" s="237">
        <f>IF(N264="snížená",J264,0)</f>
        <v>0</v>
      </c>
      <c r="BG264" s="237">
        <f>IF(N264="zákl. přenesená",J264,0)</f>
        <v>0</v>
      </c>
      <c r="BH264" s="237">
        <f>IF(N264="sníž. přenesená",J264,0)</f>
        <v>0</v>
      </c>
      <c r="BI264" s="237">
        <f>IF(N264="nulová",J264,0)</f>
        <v>0</v>
      </c>
      <c r="BJ264" s="4" t="s">
        <v>75</v>
      </c>
      <c r="BK264" s="237">
        <f>ROUND(I264*H264,2)</f>
        <v>0</v>
      </c>
      <c r="BL264" s="4" t="s">
        <v>292</v>
      </c>
      <c r="BM264" s="236" t="s">
        <v>533</v>
      </c>
    </row>
    <row r="265" spans="2:65" s="1" customFormat="1" ht="24.2" customHeight="1">
      <c r="B265" s="14"/>
      <c r="C265" s="225" t="s">
        <v>547</v>
      </c>
      <c r="D265" s="225" t="s">
        <v>271</v>
      </c>
      <c r="E265" s="226" t="s">
        <v>872</v>
      </c>
      <c r="F265" s="227" t="s">
        <v>873</v>
      </c>
      <c r="G265" s="228" t="s">
        <v>317</v>
      </c>
      <c r="H265" s="229">
        <v>1</v>
      </c>
      <c r="I265" s="22"/>
      <c r="J265" s="231">
        <f>ROUND(I265*H265,2)</f>
        <v>0</v>
      </c>
      <c r="K265" s="227" t="s">
        <v>274</v>
      </c>
      <c r="L265" s="14"/>
      <c r="M265" s="232" t="s">
        <v>3</v>
      </c>
      <c r="N265" s="233" t="s">
        <v>39</v>
      </c>
      <c r="P265" s="234">
        <f>O265*H265</f>
        <v>0</v>
      </c>
      <c r="Q265" s="234">
        <v>0</v>
      </c>
      <c r="R265" s="234">
        <f>Q265*H265</f>
        <v>0</v>
      </c>
      <c r="S265" s="234">
        <v>0</v>
      </c>
      <c r="T265" s="235">
        <f>S265*H265</f>
        <v>0</v>
      </c>
      <c r="AR265" s="236" t="s">
        <v>292</v>
      </c>
      <c r="AT265" s="236" t="s">
        <v>271</v>
      </c>
      <c r="AU265" s="236" t="s">
        <v>77</v>
      </c>
      <c r="AY265" s="4" t="s">
        <v>268</v>
      </c>
      <c r="BE265" s="237">
        <f>IF(N265="základní",J265,0)</f>
        <v>0</v>
      </c>
      <c r="BF265" s="237">
        <f>IF(N265="snížená",J265,0)</f>
        <v>0</v>
      </c>
      <c r="BG265" s="237">
        <f>IF(N265="zákl. přenesená",J265,0)</f>
        <v>0</v>
      </c>
      <c r="BH265" s="237">
        <f>IF(N265="sníž. přenesená",J265,0)</f>
        <v>0</v>
      </c>
      <c r="BI265" s="237">
        <f>IF(N265="nulová",J265,0)</f>
        <v>0</v>
      </c>
      <c r="BJ265" s="4" t="s">
        <v>75</v>
      </c>
      <c r="BK265" s="237">
        <f>ROUND(I265*H265,2)</f>
        <v>0</v>
      </c>
      <c r="BL265" s="4" t="s">
        <v>292</v>
      </c>
      <c r="BM265" s="236" t="s">
        <v>874</v>
      </c>
    </row>
    <row r="266" spans="2:65" s="1" customFormat="1">
      <c r="B266" s="14"/>
      <c r="D266" s="238" t="s">
        <v>277</v>
      </c>
      <c r="F266" s="239" t="s">
        <v>875</v>
      </c>
      <c r="L266" s="14"/>
      <c r="M266" s="240"/>
      <c r="T266" s="142"/>
      <c r="AT266" s="4" t="s">
        <v>277</v>
      </c>
      <c r="AU266" s="4" t="s">
        <v>77</v>
      </c>
    </row>
    <row r="267" spans="2:65" s="1" customFormat="1" ht="16.5" customHeight="1">
      <c r="B267" s="14"/>
      <c r="C267" s="262" t="s">
        <v>551</v>
      </c>
      <c r="D267" s="262" t="s">
        <v>383</v>
      </c>
      <c r="E267" s="263" t="s">
        <v>876</v>
      </c>
      <c r="F267" s="264" t="s">
        <v>877</v>
      </c>
      <c r="G267" s="265" t="s">
        <v>317</v>
      </c>
      <c r="H267" s="266">
        <v>1</v>
      </c>
      <c r="I267" s="24"/>
      <c r="J267" s="268">
        <f>ROUND(I267*H267,2)</f>
        <v>0</v>
      </c>
      <c r="K267" s="264" t="s">
        <v>274</v>
      </c>
      <c r="L267" s="269"/>
      <c r="M267" s="270" t="s">
        <v>3</v>
      </c>
      <c r="N267" s="271" t="s">
        <v>39</v>
      </c>
      <c r="P267" s="234">
        <f>O267*H267</f>
        <v>0</v>
      </c>
      <c r="Q267" s="234">
        <v>8.4999999999999995E-4</v>
      </c>
      <c r="R267" s="234">
        <f>Q267*H267</f>
        <v>8.4999999999999995E-4</v>
      </c>
      <c r="S267" s="234">
        <v>0</v>
      </c>
      <c r="T267" s="235">
        <f>S267*H267</f>
        <v>0</v>
      </c>
      <c r="AR267" s="236" t="s">
        <v>470</v>
      </c>
      <c r="AT267" s="236" t="s">
        <v>383</v>
      </c>
      <c r="AU267" s="236" t="s">
        <v>77</v>
      </c>
      <c r="AY267" s="4" t="s">
        <v>268</v>
      </c>
      <c r="BE267" s="237">
        <f>IF(N267="základní",J267,0)</f>
        <v>0</v>
      </c>
      <c r="BF267" s="237">
        <f>IF(N267="snížená",J267,0)</f>
        <v>0</v>
      </c>
      <c r="BG267" s="237">
        <f>IF(N267="zákl. přenesená",J267,0)</f>
        <v>0</v>
      </c>
      <c r="BH267" s="237">
        <f>IF(N267="sníž. přenesená",J267,0)</f>
        <v>0</v>
      </c>
      <c r="BI267" s="237">
        <f>IF(N267="nulová",J267,0)</f>
        <v>0</v>
      </c>
      <c r="BJ267" s="4" t="s">
        <v>75</v>
      </c>
      <c r="BK267" s="237">
        <f>ROUND(I267*H267,2)</f>
        <v>0</v>
      </c>
      <c r="BL267" s="4" t="s">
        <v>292</v>
      </c>
      <c r="BM267" s="236" t="s">
        <v>878</v>
      </c>
    </row>
    <row r="268" spans="2:65" s="1" customFormat="1" ht="24.2" customHeight="1">
      <c r="B268" s="14"/>
      <c r="C268" s="225" t="s">
        <v>555</v>
      </c>
      <c r="D268" s="225" t="s">
        <v>271</v>
      </c>
      <c r="E268" s="226" t="s">
        <v>879</v>
      </c>
      <c r="F268" s="227" t="s">
        <v>880</v>
      </c>
      <c r="G268" s="228" t="s">
        <v>317</v>
      </c>
      <c r="H268" s="229">
        <v>1</v>
      </c>
      <c r="I268" s="22"/>
      <c r="J268" s="231">
        <f>ROUND(I268*H268,2)</f>
        <v>0</v>
      </c>
      <c r="K268" s="227" t="s">
        <v>881</v>
      </c>
      <c r="L268" s="14"/>
      <c r="M268" s="232" t="s">
        <v>3</v>
      </c>
      <c r="N268" s="233" t="s">
        <v>39</v>
      </c>
      <c r="P268" s="234">
        <f>O268*H268</f>
        <v>0</v>
      </c>
      <c r="Q268" s="234">
        <v>0</v>
      </c>
      <c r="R268" s="234">
        <f>Q268*H268</f>
        <v>0</v>
      </c>
      <c r="S268" s="234">
        <v>0</v>
      </c>
      <c r="T268" s="235">
        <f>S268*H268</f>
        <v>0</v>
      </c>
      <c r="AR268" s="236" t="s">
        <v>292</v>
      </c>
      <c r="AT268" s="236" t="s">
        <v>271</v>
      </c>
      <c r="AU268" s="236" t="s">
        <v>77</v>
      </c>
      <c r="AY268" s="4" t="s">
        <v>268</v>
      </c>
      <c r="BE268" s="237">
        <f>IF(N268="základní",J268,0)</f>
        <v>0</v>
      </c>
      <c r="BF268" s="237">
        <f>IF(N268="snížená",J268,0)</f>
        <v>0</v>
      </c>
      <c r="BG268" s="237">
        <f>IF(N268="zákl. přenesená",J268,0)</f>
        <v>0</v>
      </c>
      <c r="BH268" s="237">
        <f>IF(N268="sníž. přenesená",J268,0)</f>
        <v>0</v>
      </c>
      <c r="BI268" s="237">
        <f>IF(N268="nulová",J268,0)</f>
        <v>0</v>
      </c>
      <c r="BJ268" s="4" t="s">
        <v>75</v>
      </c>
      <c r="BK268" s="237">
        <f>ROUND(I268*H268,2)</f>
        <v>0</v>
      </c>
      <c r="BL268" s="4" t="s">
        <v>292</v>
      </c>
      <c r="BM268" s="236" t="s">
        <v>882</v>
      </c>
    </row>
    <row r="269" spans="2:65" s="1" customFormat="1">
      <c r="B269" s="14"/>
      <c r="D269" s="238" t="s">
        <v>277</v>
      </c>
      <c r="F269" s="239" t="s">
        <v>883</v>
      </c>
      <c r="L269" s="14"/>
      <c r="M269" s="240"/>
      <c r="T269" s="142"/>
      <c r="AT269" s="4" t="s">
        <v>277</v>
      </c>
      <c r="AU269" s="4" t="s">
        <v>77</v>
      </c>
    </row>
    <row r="270" spans="2:65" s="1" customFormat="1" ht="21.75" customHeight="1">
      <c r="B270" s="14"/>
      <c r="C270" s="262" t="s">
        <v>559</v>
      </c>
      <c r="D270" s="262" t="s">
        <v>383</v>
      </c>
      <c r="E270" s="263" t="s">
        <v>884</v>
      </c>
      <c r="F270" s="264" t="s">
        <v>885</v>
      </c>
      <c r="G270" s="265" t="s">
        <v>317</v>
      </c>
      <c r="H270" s="266">
        <v>1</v>
      </c>
      <c r="I270" s="24"/>
      <c r="J270" s="268">
        <f>ROUND(I270*H270,2)</f>
        <v>0</v>
      </c>
      <c r="K270" s="264" t="s">
        <v>274</v>
      </c>
      <c r="L270" s="269"/>
      <c r="M270" s="270" t="s">
        <v>3</v>
      </c>
      <c r="N270" s="271" t="s">
        <v>39</v>
      </c>
      <c r="P270" s="234">
        <f>O270*H270</f>
        <v>0</v>
      </c>
      <c r="Q270" s="234">
        <v>8.4999999999999995E-4</v>
      </c>
      <c r="R270" s="234">
        <f>Q270*H270</f>
        <v>8.4999999999999995E-4</v>
      </c>
      <c r="S270" s="234">
        <v>0</v>
      </c>
      <c r="T270" s="235">
        <f>S270*H270</f>
        <v>0</v>
      </c>
      <c r="AR270" s="236" t="s">
        <v>470</v>
      </c>
      <c r="AT270" s="236" t="s">
        <v>383</v>
      </c>
      <c r="AU270" s="236" t="s">
        <v>77</v>
      </c>
      <c r="AY270" s="4" t="s">
        <v>268</v>
      </c>
      <c r="BE270" s="237">
        <f>IF(N270="základní",J270,0)</f>
        <v>0</v>
      </c>
      <c r="BF270" s="237">
        <f>IF(N270="snížená",J270,0)</f>
        <v>0</v>
      </c>
      <c r="BG270" s="237">
        <f>IF(N270="zákl. přenesená",J270,0)</f>
        <v>0</v>
      </c>
      <c r="BH270" s="237">
        <f>IF(N270="sníž. přenesená",J270,0)</f>
        <v>0</v>
      </c>
      <c r="BI270" s="237">
        <f>IF(N270="nulová",J270,0)</f>
        <v>0</v>
      </c>
      <c r="BJ270" s="4" t="s">
        <v>75</v>
      </c>
      <c r="BK270" s="237">
        <f>ROUND(I270*H270,2)</f>
        <v>0</v>
      </c>
      <c r="BL270" s="4" t="s">
        <v>292</v>
      </c>
      <c r="BM270" s="236" t="s">
        <v>886</v>
      </c>
    </row>
    <row r="271" spans="2:65" s="1" customFormat="1" ht="24.2" customHeight="1">
      <c r="B271" s="14"/>
      <c r="C271" s="225" t="s">
        <v>563</v>
      </c>
      <c r="D271" s="225" t="s">
        <v>271</v>
      </c>
      <c r="E271" s="226" t="s">
        <v>535</v>
      </c>
      <c r="F271" s="227" t="s">
        <v>536</v>
      </c>
      <c r="G271" s="228" t="s">
        <v>317</v>
      </c>
      <c r="H271" s="229">
        <v>4</v>
      </c>
      <c r="I271" s="22"/>
      <c r="J271" s="231">
        <f>ROUND(I271*H271,2)</f>
        <v>0</v>
      </c>
      <c r="K271" s="227" t="s">
        <v>274</v>
      </c>
      <c r="L271" s="14"/>
      <c r="M271" s="232" t="s">
        <v>3</v>
      </c>
      <c r="N271" s="233" t="s">
        <v>39</v>
      </c>
      <c r="P271" s="234">
        <f>O271*H271</f>
        <v>0</v>
      </c>
      <c r="Q271" s="234">
        <v>0</v>
      </c>
      <c r="R271" s="234">
        <f>Q271*H271</f>
        <v>0</v>
      </c>
      <c r="S271" s="234">
        <v>0</v>
      </c>
      <c r="T271" s="235">
        <f>S271*H271</f>
        <v>0</v>
      </c>
      <c r="AR271" s="236" t="s">
        <v>292</v>
      </c>
      <c r="AT271" s="236" t="s">
        <v>271</v>
      </c>
      <c r="AU271" s="236" t="s">
        <v>77</v>
      </c>
      <c r="AY271" s="4" t="s">
        <v>268</v>
      </c>
      <c r="BE271" s="237">
        <f>IF(N271="základní",J271,0)</f>
        <v>0</v>
      </c>
      <c r="BF271" s="237">
        <f>IF(N271="snížená",J271,0)</f>
        <v>0</v>
      </c>
      <c r="BG271" s="237">
        <f>IF(N271="zákl. přenesená",J271,0)</f>
        <v>0</v>
      </c>
      <c r="BH271" s="237">
        <f>IF(N271="sníž. přenesená",J271,0)</f>
        <v>0</v>
      </c>
      <c r="BI271" s="237">
        <f>IF(N271="nulová",J271,0)</f>
        <v>0</v>
      </c>
      <c r="BJ271" s="4" t="s">
        <v>75</v>
      </c>
      <c r="BK271" s="237">
        <f>ROUND(I271*H271,2)</f>
        <v>0</v>
      </c>
      <c r="BL271" s="4" t="s">
        <v>292</v>
      </c>
      <c r="BM271" s="236" t="s">
        <v>537</v>
      </c>
    </row>
    <row r="272" spans="2:65" s="1" customFormat="1">
      <c r="B272" s="14"/>
      <c r="D272" s="238" t="s">
        <v>277</v>
      </c>
      <c r="F272" s="239" t="s">
        <v>538</v>
      </c>
      <c r="L272" s="14"/>
      <c r="M272" s="240"/>
      <c r="T272" s="142"/>
      <c r="AT272" s="4" t="s">
        <v>277</v>
      </c>
      <c r="AU272" s="4" t="s">
        <v>77</v>
      </c>
    </row>
    <row r="273" spans="2:65" s="1" customFormat="1" ht="24.2" customHeight="1">
      <c r="B273" s="14"/>
      <c r="C273" s="262" t="s">
        <v>568</v>
      </c>
      <c r="D273" s="262" t="s">
        <v>383</v>
      </c>
      <c r="E273" s="263" t="s">
        <v>540</v>
      </c>
      <c r="F273" s="264" t="s">
        <v>541</v>
      </c>
      <c r="G273" s="265" t="s">
        <v>317</v>
      </c>
      <c r="H273" s="266">
        <v>4</v>
      </c>
      <c r="I273" s="24"/>
      <c r="J273" s="268">
        <f t="shared" ref="J273:J279" si="0">ROUND(I273*H273,2)</f>
        <v>0</v>
      </c>
      <c r="K273" s="264" t="s">
        <v>274</v>
      </c>
      <c r="L273" s="269"/>
      <c r="M273" s="270" t="s">
        <v>3</v>
      </c>
      <c r="N273" s="271" t="s">
        <v>39</v>
      </c>
      <c r="P273" s="234">
        <f t="shared" ref="P273:P279" si="1">O273*H273</f>
        <v>0</v>
      </c>
      <c r="Q273" s="234">
        <v>5.0000000000000001E-4</v>
      </c>
      <c r="R273" s="234">
        <f t="shared" ref="R273:R279" si="2">Q273*H273</f>
        <v>2E-3</v>
      </c>
      <c r="S273" s="234">
        <v>0</v>
      </c>
      <c r="T273" s="235">
        <f t="shared" ref="T273:T279" si="3">S273*H273</f>
        <v>0</v>
      </c>
      <c r="AR273" s="236" t="s">
        <v>470</v>
      </c>
      <c r="AT273" s="236" t="s">
        <v>383</v>
      </c>
      <c r="AU273" s="236" t="s">
        <v>77</v>
      </c>
      <c r="AY273" s="4" t="s">
        <v>268</v>
      </c>
      <c r="BE273" s="237">
        <f t="shared" ref="BE273:BE279" si="4">IF(N273="základní",J273,0)</f>
        <v>0</v>
      </c>
      <c r="BF273" s="237">
        <f t="shared" ref="BF273:BF279" si="5">IF(N273="snížená",J273,0)</f>
        <v>0</v>
      </c>
      <c r="BG273" s="237">
        <f t="shared" ref="BG273:BG279" si="6">IF(N273="zákl. přenesená",J273,0)</f>
        <v>0</v>
      </c>
      <c r="BH273" s="237">
        <f t="shared" ref="BH273:BH279" si="7">IF(N273="sníž. přenesená",J273,0)</f>
        <v>0</v>
      </c>
      <c r="BI273" s="237">
        <f t="shared" ref="BI273:BI279" si="8">IF(N273="nulová",J273,0)</f>
        <v>0</v>
      </c>
      <c r="BJ273" s="4" t="s">
        <v>75</v>
      </c>
      <c r="BK273" s="237">
        <f t="shared" ref="BK273:BK279" si="9">ROUND(I273*H273,2)</f>
        <v>0</v>
      </c>
      <c r="BL273" s="4" t="s">
        <v>292</v>
      </c>
      <c r="BM273" s="236" t="s">
        <v>542</v>
      </c>
    </row>
    <row r="274" spans="2:65" s="1" customFormat="1" ht="16.5" customHeight="1">
      <c r="B274" s="14"/>
      <c r="C274" s="225" t="s">
        <v>574</v>
      </c>
      <c r="D274" s="225" t="s">
        <v>271</v>
      </c>
      <c r="E274" s="226" t="s">
        <v>544</v>
      </c>
      <c r="F274" s="227" t="s">
        <v>545</v>
      </c>
      <c r="G274" s="228" t="s">
        <v>308</v>
      </c>
      <c r="H274" s="229">
        <v>4</v>
      </c>
      <c r="I274" s="22"/>
      <c r="J274" s="231">
        <f t="shared" si="0"/>
        <v>0</v>
      </c>
      <c r="K274" s="227" t="s">
        <v>303</v>
      </c>
      <c r="L274" s="14"/>
      <c r="M274" s="232" t="s">
        <v>3</v>
      </c>
      <c r="N274" s="233" t="s">
        <v>39</v>
      </c>
      <c r="P274" s="234">
        <f t="shared" si="1"/>
        <v>0</v>
      </c>
      <c r="Q274" s="234">
        <v>0</v>
      </c>
      <c r="R274" s="234">
        <f t="shared" si="2"/>
        <v>0</v>
      </c>
      <c r="S274" s="234">
        <v>0</v>
      </c>
      <c r="T274" s="235">
        <f t="shared" si="3"/>
        <v>0</v>
      </c>
      <c r="AR274" s="236" t="s">
        <v>292</v>
      </c>
      <c r="AT274" s="236" t="s">
        <v>271</v>
      </c>
      <c r="AU274" s="236" t="s">
        <v>77</v>
      </c>
      <c r="AY274" s="4" t="s">
        <v>268</v>
      </c>
      <c r="BE274" s="237">
        <f t="shared" si="4"/>
        <v>0</v>
      </c>
      <c r="BF274" s="237">
        <f t="shared" si="5"/>
        <v>0</v>
      </c>
      <c r="BG274" s="237">
        <f t="shared" si="6"/>
        <v>0</v>
      </c>
      <c r="BH274" s="237">
        <f t="shared" si="7"/>
        <v>0</v>
      </c>
      <c r="BI274" s="237">
        <f t="shared" si="8"/>
        <v>0</v>
      </c>
      <c r="BJ274" s="4" t="s">
        <v>75</v>
      </c>
      <c r="BK274" s="237">
        <f t="shared" si="9"/>
        <v>0</v>
      </c>
      <c r="BL274" s="4" t="s">
        <v>292</v>
      </c>
      <c r="BM274" s="236" t="s">
        <v>546</v>
      </c>
    </row>
    <row r="275" spans="2:65" s="1" customFormat="1" ht="24.2" customHeight="1">
      <c r="B275" s="14"/>
      <c r="C275" s="262" t="s">
        <v>581</v>
      </c>
      <c r="D275" s="262" t="s">
        <v>383</v>
      </c>
      <c r="E275" s="263" t="s">
        <v>548</v>
      </c>
      <c r="F275" s="264" t="s">
        <v>549</v>
      </c>
      <c r="G275" s="265" t="s">
        <v>308</v>
      </c>
      <c r="H275" s="266">
        <v>4</v>
      </c>
      <c r="I275" s="24"/>
      <c r="J275" s="268">
        <f t="shared" si="0"/>
        <v>0</v>
      </c>
      <c r="K275" s="264" t="s">
        <v>303</v>
      </c>
      <c r="L275" s="269"/>
      <c r="M275" s="270" t="s">
        <v>3</v>
      </c>
      <c r="N275" s="271" t="s">
        <v>39</v>
      </c>
      <c r="P275" s="234">
        <f t="shared" si="1"/>
        <v>0</v>
      </c>
      <c r="Q275" s="234">
        <v>0</v>
      </c>
      <c r="R275" s="234">
        <f t="shared" si="2"/>
        <v>0</v>
      </c>
      <c r="S275" s="234">
        <v>0</v>
      </c>
      <c r="T275" s="235">
        <f t="shared" si="3"/>
        <v>0</v>
      </c>
      <c r="AR275" s="236" t="s">
        <v>470</v>
      </c>
      <c r="AT275" s="236" t="s">
        <v>383</v>
      </c>
      <c r="AU275" s="236" t="s">
        <v>77</v>
      </c>
      <c r="AY275" s="4" t="s">
        <v>268</v>
      </c>
      <c r="BE275" s="237">
        <f t="shared" si="4"/>
        <v>0</v>
      </c>
      <c r="BF275" s="237">
        <f t="shared" si="5"/>
        <v>0</v>
      </c>
      <c r="BG275" s="237">
        <f t="shared" si="6"/>
        <v>0</v>
      </c>
      <c r="BH275" s="237">
        <f t="shared" si="7"/>
        <v>0</v>
      </c>
      <c r="BI275" s="237">
        <f t="shared" si="8"/>
        <v>0</v>
      </c>
      <c r="BJ275" s="4" t="s">
        <v>75</v>
      </c>
      <c r="BK275" s="237">
        <f t="shared" si="9"/>
        <v>0</v>
      </c>
      <c r="BL275" s="4" t="s">
        <v>292</v>
      </c>
      <c r="BM275" s="236" t="s">
        <v>550</v>
      </c>
    </row>
    <row r="276" spans="2:65" s="1" customFormat="1" ht="24.2" customHeight="1">
      <c r="B276" s="14"/>
      <c r="C276" s="225" t="s">
        <v>586</v>
      </c>
      <c r="D276" s="225" t="s">
        <v>271</v>
      </c>
      <c r="E276" s="226" t="s">
        <v>552</v>
      </c>
      <c r="F276" s="227" t="s">
        <v>553</v>
      </c>
      <c r="G276" s="228" t="s">
        <v>302</v>
      </c>
      <c r="H276" s="229">
        <v>4</v>
      </c>
      <c r="I276" s="22"/>
      <c r="J276" s="231">
        <f t="shared" si="0"/>
        <v>0</v>
      </c>
      <c r="K276" s="227" t="s">
        <v>303</v>
      </c>
      <c r="L276" s="14"/>
      <c r="M276" s="232" t="s">
        <v>3</v>
      </c>
      <c r="N276" s="233" t="s">
        <v>39</v>
      </c>
      <c r="P276" s="234">
        <f t="shared" si="1"/>
        <v>0</v>
      </c>
      <c r="Q276" s="234">
        <v>0</v>
      </c>
      <c r="R276" s="234">
        <f t="shared" si="2"/>
        <v>0</v>
      </c>
      <c r="S276" s="234">
        <v>0</v>
      </c>
      <c r="T276" s="235">
        <f t="shared" si="3"/>
        <v>0</v>
      </c>
      <c r="AR276" s="236" t="s">
        <v>292</v>
      </c>
      <c r="AT276" s="236" t="s">
        <v>271</v>
      </c>
      <c r="AU276" s="236" t="s">
        <v>77</v>
      </c>
      <c r="AY276" s="4" t="s">
        <v>268</v>
      </c>
      <c r="BE276" s="237">
        <f t="shared" si="4"/>
        <v>0</v>
      </c>
      <c r="BF276" s="237">
        <f t="shared" si="5"/>
        <v>0</v>
      </c>
      <c r="BG276" s="237">
        <f t="shared" si="6"/>
        <v>0</v>
      </c>
      <c r="BH276" s="237">
        <f t="shared" si="7"/>
        <v>0</v>
      </c>
      <c r="BI276" s="237">
        <f t="shared" si="8"/>
        <v>0</v>
      </c>
      <c r="BJ276" s="4" t="s">
        <v>75</v>
      </c>
      <c r="BK276" s="237">
        <f t="shared" si="9"/>
        <v>0</v>
      </c>
      <c r="BL276" s="4" t="s">
        <v>292</v>
      </c>
      <c r="BM276" s="236" t="s">
        <v>554</v>
      </c>
    </row>
    <row r="277" spans="2:65" s="1" customFormat="1" ht="24.2" customHeight="1">
      <c r="B277" s="14"/>
      <c r="C277" s="225" t="s">
        <v>591</v>
      </c>
      <c r="D277" s="225" t="s">
        <v>271</v>
      </c>
      <c r="E277" s="226" t="s">
        <v>556</v>
      </c>
      <c r="F277" s="227" t="s">
        <v>557</v>
      </c>
      <c r="G277" s="228" t="s">
        <v>302</v>
      </c>
      <c r="H277" s="229">
        <v>4</v>
      </c>
      <c r="I277" s="22"/>
      <c r="J277" s="231">
        <f t="shared" si="0"/>
        <v>0</v>
      </c>
      <c r="K277" s="227" t="s">
        <v>303</v>
      </c>
      <c r="L277" s="14"/>
      <c r="M277" s="232" t="s">
        <v>3</v>
      </c>
      <c r="N277" s="233" t="s">
        <v>39</v>
      </c>
      <c r="P277" s="234">
        <f t="shared" si="1"/>
        <v>0</v>
      </c>
      <c r="Q277" s="234">
        <v>0</v>
      </c>
      <c r="R277" s="234">
        <f t="shared" si="2"/>
        <v>0</v>
      </c>
      <c r="S277" s="234">
        <v>0</v>
      </c>
      <c r="T277" s="235">
        <f t="shared" si="3"/>
        <v>0</v>
      </c>
      <c r="AR277" s="236" t="s">
        <v>292</v>
      </c>
      <c r="AT277" s="236" t="s">
        <v>271</v>
      </c>
      <c r="AU277" s="236" t="s">
        <v>77</v>
      </c>
      <c r="AY277" s="4" t="s">
        <v>268</v>
      </c>
      <c r="BE277" s="237">
        <f t="shared" si="4"/>
        <v>0</v>
      </c>
      <c r="BF277" s="237">
        <f t="shared" si="5"/>
        <v>0</v>
      </c>
      <c r="BG277" s="237">
        <f t="shared" si="6"/>
        <v>0</v>
      </c>
      <c r="BH277" s="237">
        <f t="shared" si="7"/>
        <v>0</v>
      </c>
      <c r="BI277" s="237">
        <f t="shared" si="8"/>
        <v>0</v>
      </c>
      <c r="BJ277" s="4" t="s">
        <v>75</v>
      </c>
      <c r="BK277" s="237">
        <f t="shared" si="9"/>
        <v>0</v>
      </c>
      <c r="BL277" s="4" t="s">
        <v>292</v>
      </c>
      <c r="BM277" s="236" t="s">
        <v>558</v>
      </c>
    </row>
    <row r="278" spans="2:65" s="1" customFormat="1" ht="24.2" customHeight="1">
      <c r="B278" s="14"/>
      <c r="C278" s="225" t="s">
        <v>597</v>
      </c>
      <c r="D278" s="225" t="s">
        <v>271</v>
      </c>
      <c r="E278" s="226" t="s">
        <v>560</v>
      </c>
      <c r="F278" s="227" t="s">
        <v>561</v>
      </c>
      <c r="G278" s="228" t="s">
        <v>302</v>
      </c>
      <c r="H278" s="229">
        <v>1</v>
      </c>
      <c r="I278" s="22"/>
      <c r="J278" s="231">
        <f t="shared" si="0"/>
        <v>0</v>
      </c>
      <c r="K278" s="227" t="s">
        <v>303</v>
      </c>
      <c r="L278" s="14"/>
      <c r="M278" s="232" t="s">
        <v>3</v>
      </c>
      <c r="N278" s="233" t="s">
        <v>39</v>
      </c>
      <c r="P278" s="234">
        <f t="shared" si="1"/>
        <v>0</v>
      </c>
      <c r="Q278" s="234">
        <v>0</v>
      </c>
      <c r="R278" s="234">
        <f t="shared" si="2"/>
        <v>0</v>
      </c>
      <c r="S278" s="234">
        <v>0</v>
      </c>
      <c r="T278" s="235">
        <f t="shared" si="3"/>
        <v>0</v>
      </c>
      <c r="AR278" s="236" t="s">
        <v>292</v>
      </c>
      <c r="AT278" s="236" t="s">
        <v>271</v>
      </c>
      <c r="AU278" s="236" t="s">
        <v>77</v>
      </c>
      <c r="AY278" s="4" t="s">
        <v>268</v>
      </c>
      <c r="BE278" s="237">
        <f t="shared" si="4"/>
        <v>0</v>
      </c>
      <c r="BF278" s="237">
        <f t="shared" si="5"/>
        <v>0</v>
      </c>
      <c r="BG278" s="237">
        <f t="shared" si="6"/>
        <v>0</v>
      </c>
      <c r="BH278" s="237">
        <f t="shared" si="7"/>
        <v>0</v>
      </c>
      <c r="BI278" s="237">
        <f t="shared" si="8"/>
        <v>0</v>
      </c>
      <c r="BJ278" s="4" t="s">
        <v>75</v>
      </c>
      <c r="BK278" s="237">
        <f t="shared" si="9"/>
        <v>0</v>
      </c>
      <c r="BL278" s="4" t="s">
        <v>292</v>
      </c>
      <c r="BM278" s="236" t="s">
        <v>562</v>
      </c>
    </row>
    <row r="279" spans="2:65" s="1" customFormat="1" ht="24.2" customHeight="1">
      <c r="B279" s="14"/>
      <c r="C279" s="225" t="s">
        <v>601</v>
      </c>
      <c r="D279" s="225" t="s">
        <v>271</v>
      </c>
      <c r="E279" s="226" t="s">
        <v>564</v>
      </c>
      <c r="F279" s="227" t="s">
        <v>565</v>
      </c>
      <c r="G279" s="228" t="s">
        <v>317</v>
      </c>
      <c r="H279" s="229">
        <v>2</v>
      </c>
      <c r="I279" s="22"/>
      <c r="J279" s="231">
        <f t="shared" si="0"/>
        <v>0</v>
      </c>
      <c r="K279" s="227" t="s">
        <v>274</v>
      </c>
      <c r="L279" s="14"/>
      <c r="M279" s="232" t="s">
        <v>3</v>
      </c>
      <c r="N279" s="233" t="s">
        <v>39</v>
      </c>
      <c r="P279" s="234">
        <f t="shared" si="1"/>
        <v>0</v>
      </c>
      <c r="Q279" s="234">
        <v>0</v>
      </c>
      <c r="R279" s="234">
        <f t="shared" si="2"/>
        <v>0</v>
      </c>
      <c r="S279" s="234">
        <v>0</v>
      </c>
      <c r="T279" s="235">
        <f t="shared" si="3"/>
        <v>0</v>
      </c>
      <c r="AR279" s="236" t="s">
        <v>292</v>
      </c>
      <c r="AT279" s="236" t="s">
        <v>271</v>
      </c>
      <c r="AU279" s="236" t="s">
        <v>77</v>
      </c>
      <c r="AY279" s="4" t="s">
        <v>268</v>
      </c>
      <c r="BE279" s="237">
        <f t="shared" si="4"/>
        <v>0</v>
      </c>
      <c r="BF279" s="237">
        <f t="shared" si="5"/>
        <v>0</v>
      </c>
      <c r="BG279" s="237">
        <f t="shared" si="6"/>
        <v>0</v>
      </c>
      <c r="BH279" s="237">
        <f t="shared" si="7"/>
        <v>0</v>
      </c>
      <c r="BI279" s="237">
        <f t="shared" si="8"/>
        <v>0</v>
      </c>
      <c r="BJ279" s="4" t="s">
        <v>75</v>
      </c>
      <c r="BK279" s="237">
        <f t="shared" si="9"/>
        <v>0</v>
      </c>
      <c r="BL279" s="4" t="s">
        <v>292</v>
      </c>
      <c r="BM279" s="236" t="s">
        <v>566</v>
      </c>
    </row>
    <row r="280" spans="2:65" s="1" customFormat="1">
      <c r="B280" s="14"/>
      <c r="D280" s="238" t="s">
        <v>277</v>
      </c>
      <c r="F280" s="239" t="s">
        <v>567</v>
      </c>
      <c r="L280" s="14"/>
      <c r="M280" s="240"/>
      <c r="T280" s="142"/>
      <c r="AT280" s="4" t="s">
        <v>277</v>
      </c>
      <c r="AU280" s="4" t="s">
        <v>77</v>
      </c>
    </row>
    <row r="281" spans="2:65" s="1" customFormat="1" ht="16.5" customHeight="1">
      <c r="B281" s="14"/>
      <c r="C281" s="262" t="s">
        <v>607</v>
      </c>
      <c r="D281" s="262" t="s">
        <v>383</v>
      </c>
      <c r="E281" s="263" t="s">
        <v>569</v>
      </c>
      <c r="F281" s="264" t="s">
        <v>570</v>
      </c>
      <c r="G281" s="265" t="s">
        <v>317</v>
      </c>
      <c r="H281" s="266">
        <v>2</v>
      </c>
      <c r="I281" s="24"/>
      <c r="J281" s="268">
        <f>ROUND(I281*H281,2)</f>
        <v>0</v>
      </c>
      <c r="K281" s="264" t="s">
        <v>274</v>
      </c>
      <c r="L281" s="269"/>
      <c r="M281" s="270" t="s">
        <v>3</v>
      </c>
      <c r="N281" s="271" t="s">
        <v>39</v>
      </c>
      <c r="P281" s="234">
        <f>O281*H281</f>
        <v>0</v>
      </c>
      <c r="Q281" s="234">
        <v>2.8E-3</v>
      </c>
      <c r="R281" s="234">
        <f>Q281*H281</f>
        <v>5.5999999999999999E-3</v>
      </c>
      <c r="S281" s="234">
        <v>0</v>
      </c>
      <c r="T281" s="235">
        <f>S281*H281</f>
        <v>0</v>
      </c>
      <c r="AR281" s="236" t="s">
        <v>470</v>
      </c>
      <c r="AT281" s="236" t="s">
        <v>383</v>
      </c>
      <c r="AU281" s="236" t="s">
        <v>77</v>
      </c>
      <c r="AY281" s="4" t="s">
        <v>268</v>
      </c>
      <c r="BE281" s="237">
        <f>IF(N281="základní",J281,0)</f>
        <v>0</v>
      </c>
      <c r="BF281" s="237">
        <f>IF(N281="snížená",J281,0)</f>
        <v>0</v>
      </c>
      <c r="BG281" s="237">
        <f>IF(N281="zákl. přenesená",J281,0)</f>
        <v>0</v>
      </c>
      <c r="BH281" s="237">
        <f>IF(N281="sníž. přenesená",J281,0)</f>
        <v>0</v>
      </c>
      <c r="BI281" s="237">
        <f>IF(N281="nulová",J281,0)</f>
        <v>0</v>
      </c>
      <c r="BJ281" s="4" t="s">
        <v>75</v>
      </c>
      <c r="BK281" s="237">
        <f>ROUND(I281*H281,2)</f>
        <v>0</v>
      </c>
      <c r="BL281" s="4" t="s">
        <v>292</v>
      </c>
      <c r="BM281" s="236" t="s">
        <v>571</v>
      </c>
    </row>
    <row r="282" spans="2:65" s="1" customFormat="1" ht="24.2" customHeight="1">
      <c r="B282" s="14"/>
      <c r="C282" s="225" t="s">
        <v>613</v>
      </c>
      <c r="D282" s="225" t="s">
        <v>271</v>
      </c>
      <c r="E282" s="226" t="s">
        <v>887</v>
      </c>
      <c r="F282" s="227" t="s">
        <v>888</v>
      </c>
      <c r="G282" s="228" t="s">
        <v>184</v>
      </c>
      <c r="H282" s="229">
        <v>0.54</v>
      </c>
      <c r="I282" s="22"/>
      <c r="J282" s="231">
        <f>ROUND(I282*H282,2)</f>
        <v>0</v>
      </c>
      <c r="K282" s="227" t="s">
        <v>274</v>
      </c>
      <c r="L282" s="14"/>
      <c r="M282" s="232" t="s">
        <v>3</v>
      </c>
      <c r="N282" s="233" t="s">
        <v>39</v>
      </c>
      <c r="P282" s="234">
        <f>O282*H282</f>
        <v>0</v>
      </c>
      <c r="Q282" s="234">
        <v>1.49E-3</v>
      </c>
      <c r="R282" s="234">
        <f>Q282*H282</f>
        <v>8.0460000000000004E-4</v>
      </c>
      <c r="S282" s="234">
        <v>0</v>
      </c>
      <c r="T282" s="235">
        <f>S282*H282</f>
        <v>0</v>
      </c>
      <c r="AR282" s="236" t="s">
        <v>292</v>
      </c>
      <c r="AT282" s="236" t="s">
        <v>271</v>
      </c>
      <c r="AU282" s="236" t="s">
        <v>77</v>
      </c>
      <c r="AY282" s="4" t="s">
        <v>268</v>
      </c>
      <c r="BE282" s="237">
        <f>IF(N282="základní",J282,0)</f>
        <v>0</v>
      </c>
      <c r="BF282" s="237">
        <f>IF(N282="snížená",J282,0)</f>
        <v>0</v>
      </c>
      <c r="BG282" s="237">
        <f>IF(N282="zákl. přenesená",J282,0)</f>
        <v>0</v>
      </c>
      <c r="BH282" s="237">
        <f>IF(N282="sníž. přenesená",J282,0)</f>
        <v>0</v>
      </c>
      <c r="BI282" s="237">
        <f>IF(N282="nulová",J282,0)</f>
        <v>0</v>
      </c>
      <c r="BJ282" s="4" t="s">
        <v>75</v>
      </c>
      <c r="BK282" s="237">
        <f>ROUND(I282*H282,2)</f>
        <v>0</v>
      </c>
      <c r="BL282" s="4" t="s">
        <v>292</v>
      </c>
      <c r="BM282" s="236" t="s">
        <v>889</v>
      </c>
    </row>
    <row r="283" spans="2:65" s="1" customFormat="1">
      <c r="B283" s="14"/>
      <c r="D283" s="238" t="s">
        <v>277</v>
      </c>
      <c r="F283" s="239" t="s">
        <v>890</v>
      </c>
      <c r="L283" s="14"/>
      <c r="M283" s="240"/>
      <c r="T283" s="142"/>
      <c r="AT283" s="4" t="s">
        <v>277</v>
      </c>
      <c r="AU283" s="4" t="s">
        <v>77</v>
      </c>
    </row>
    <row r="284" spans="2:65" s="242" customFormat="1">
      <c r="B284" s="241"/>
      <c r="D284" s="243" t="s">
        <v>279</v>
      </c>
      <c r="E284" s="244" t="s">
        <v>3</v>
      </c>
      <c r="F284" s="245" t="s">
        <v>891</v>
      </c>
      <c r="H284" s="246">
        <v>0.54</v>
      </c>
      <c r="L284" s="241"/>
      <c r="M284" s="247"/>
      <c r="T284" s="248"/>
      <c r="AT284" s="244" t="s">
        <v>279</v>
      </c>
      <c r="AU284" s="244" t="s">
        <v>77</v>
      </c>
      <c r="AV284" s="242" t="s">
        <v>77</v>
      </c>
      <c r="AW284" s="242" t="s">
        <v>30</v>
      </c>
      <c r="AX284" s="242" t="s">
        <v>75</v>
      </c>
      <c r="AY284" s="244" t="s">
        <v>268</v>
      </c>
    </row>
    <row r="285" spans="2:65" s="1" customFormat="1" ht="24.2" customHeight="1">
      <c r="B285" s="14"/>
      <c r="C285" s="262" t="s">
        <v>620</v>
      </c>
      <c r="D285" s="262" t="s">
        <v>383</v>
      </c>
      <c r="E285" s="263" t="s">
        <v>892</v>
      </c>
      <c r="F285" s="264" t="s">
        <v>893</v>
      </c>
      <c r="G285" s="265" t="s">
        <v>184</v>
      </c>
      <c r="H285" s="266">
        <v>0.59399999999999997</v>
      </c>
      <c r="I285" s="24"/>
      <c r="J285" s="268">
        <f>ROUND(I285*H285,2)</f>
        <v>0</v>
      </c>
      <c r="K285" s="264" t="s">
        <v>274</v>
      </c>
      <c r="L285" s="269"/>
      <c r="M285" s="270" t="s">
        <v>3</v>
      </c>
      <c r="N285" s="271" t="s">
        <v>39</v>
      </c>
      <c r="P285" s="234">
        <f>O285*H285</f>
        <v>0</v>
      </c>
      <c r="Q285" s="234">
        <v>1.2E-2</v>
      </c>
      <c r="R285" s="234">
        <f>Q285*H285</f>
        <v>7.1279999999999998E-3</v>
      </c>
      <c r="S285" s="234">
        <v>0</v>
      </c>
      <c r="T285" s="235">
        <f>S285*H285</f>
        <v>0</v>
      </c>
      <c r="AR285" s="236" t="s">
        <v>470</v>
      </c>
      <c r="AT285" s="236" t="s">
        <v>383</v>
      </c>
      <c r="AU285" s="236" t="s">
        <v>77</v>
      </c>
      <c r="AY285" s="4" t="s">
        <v>268</v>
      </c>
      <c r="BE285" s="237">
        <f>IF(N285="základní",J285,0)</f>
        <v>0</v>
      </c>
      <c r="BF285" s="237">
        <f>IF(N285="snížená",J285,0)</f>
        <v>0</v>
      </c>
      <c r="BG285" s="237">
        <f>IF(N285="zákl. přenesená",J285,0)</f>
        <v>0</v>
      </c>
      <c r="BH285" s="237">
        <f>IF(N285="sníž. přenesená",J285,0)</f>
        <v>0</v>
      </c>
      <c r="BI285" s="237">
        <f>IF(N285="nulová",J285,0)</f>
        <v>0</v>
      </c>
      <c r="BJ285" s="4" t="s">
        <v>75</v>
      </c>
      <c r="BK285" s="237">
        <f>ROUND(I285*H285,2)</f>
        <v>0</v>
      </c>
      <c r="BL285" s="4" t="s">
        <v>292</v>
      </c>
      <c r="BM285" s="236" t="s">
        <v>894</v>
      </c>
    </row>
    <row r="286" spans="2:65" s="242" customFormat="1">
      <c r="B286" s="241"/>
      <c r="D286" s="243" t="s">
        <v>279</v>
      </c>
      <c r="F286" s="245" t="s">
        <v>895</v>
      </c>
      <c r="H286" s="246">
        <v>0.59399999999999997</v>
      </c>
      <c r="L286" s="241"/>
      <c r="M286" s="247"/>
      <c r="T286" s="248"/>
      <c r="AT286" s="244" t="s">
        <v>279</v>
      </c>
      <c r="AU286" s="244" t="s">
        <v>77</v>
      </c>
      <c r="AV286" s="242" t="s">
        <v>77</v>
      </c>
      <c r="AW286" s="242" t="s">
        <v>4</v>
      </c>
      <c r="AX286" s="242" t="s">
        <v>75</v>
      </c>
      <c r="AY286" s="244" t="s">
        <v>268</v>
      </c>
    </row>
    <row r="287" spans="2:65" s="214" customFormat="1" ht="22.9" customHeight="1">
      <c r="B287" s="213"/>
      <c r="D287" s="215" t="s">
        <v>67</v>
      </c>
      <c r="E287" s="223" t="s">
        <v>572</v>
      </c>
      <c r="F287" s="223" t="s">
        <v>573</v>
      </c>
      <c r="J287" s="224">
        <f>BK287</f>
        <v>0</v>
      </c>
      <c r="L287" s="213"/>
      <c r="M287" s="218"/>
      <c r="P287" s="219">
        <f>P288+P289+P290+P305</f>
        <v>0</v>
      </c>
      <c r="R287" s="219">
        <f>R288+R289+R290+R305</f>
        <v>0.88318358639999994</v>
      </c>
      <c r="T287" s="220">
        <f>T288+T289+T290+T305</f>
        <v>0</v>
      </c>
      <c r="AR287" s="215" t="s">
        <v>77</v>
      </c>
      <c r="AT287" s="221" t="s">
        <v>67</v>
      </c>
      <c r="AU287" s="221" t="s">
        <v>75</v>
      </c>
      <c r="AY287" s="215" t="s">
        <v>268</v>
      </c>
      <c r="BK287" s="222">
        <f>BK288+BK289+BK290+BK305</f>
        <v>0</v>
      </c>
    </row>
    <row r="288" spans="2:65" s="1" customFormat="1" ht="78" customHeight="1">
      <c r="B288" s="14"/>
      <c r="C288" s="225" t="s">
        <v>375</v>
      </c>
      <c r="D288" s="225" t="s">
        <v>271</v>
      </c>
      <c r="E288" s="226" t="s">
        <v>575</v>
      </c>
      <c r="F288" s="227" t="s">
        <v>576</v>
      </c>
      <c r="G288" s="228" t="s">
        <v>353</v>
      </c>
      <c r="H288" s="229">
        <v>0.88300000000000001</v>
      </c>
      <c r="I288" s="22"/>
      <c r="J288" s="231">
        <f>ROUND(I288*H288,2)</f>
        <v>0</v>
      </c>
      <c r="K288" s="227" t="s">
        <v>274</v>
      </c>
      <c r="L288" s="14"/>
      <c r="M288" s="232" t="s">
        <v>3</v>
      </c>
      <c r="N288" s="233" t="s">
        <v>39</v>
      </c>
      <c r="P288" s="234">
        <f>O288*H288</f>
        <v>0</v>
      </c>
      <c r="Q288" s="234">
        <v>0</v>
      </c>
      <c r="R288" s="234">
        <f>Q288*H288</f>
        <v>0</v>
      </c>
      <c r="S288" s="234">
        <v>0</v>
      </c>
      <c r="T288" s="235">
        <f>S288*H288</f>
        <v>0</v>
      </c>
      <c r="AR288" s="236" t="s">
        <v>292</v>
      </c>
      <c r="AT288" s="236" t="s">
        <v>271</v>
      </c>
      <c r="AU288" s="236" t="s">
        <v>77</v>
      </c>
      <c r="AY288" s="4" t="s">
        <v>268</v>
      </c>
      <c r="BE288" s="237">
        <f>IF(N288="základní",J288,0)</f>
        <v>0</v>
      </c>
      <c r="BF288" s="237">
        <f>IF(N288="snížená",J288,0)</f>
        <v>0</v>
      </c>
      <c r="BG288" s="237">
        <f>IF(N288="zákl. přenesená",J288,0)</f>
        <v>0</v>
      </c>
      <c r="BH288" s="237">
        <f>IF(N288="sníž. přenesená",J288,0)</f>
        <v>0</v>
      </c>
      <c r="BI288" s="237">
        <f>IF(N288="nulová",J288,0)</f>
        <v>0</v>
      </c>
      <c r="BJ288" s="4" t="s">
        <v>75</v>
      </c>
      <c r="BK288" s="237">
        <f>ROUND(I288*H288,2)</f>
        <v>0</v>
      </c>
      <c r="BL288" s="4" t="s">
        <v>292</v>
      </c>
      <c r="BM288" s="236" t="s">
        <v>577</v>
      </c>
    </row>
    <row r="289" spans="2:65" s="1" customFormat="1">
      <c r="B289" s="14"/>
      <c r="D289" s="238" t="s">
        <v>277</v>
      </c>
      <c r="F289" s="239" t="s">
        <v>578</v>
      </c>
      <c r="L289" s="14"/>
      <c r="M289" s="240"/>
      <c r="T289" s="142"/>
      <c r="AT289" s="4" t="s">
        <v>277</v>
      </c>
      <c r="AU289" s="4" t="s">
        <v>77</v>
      </c>
    </row>
    <row r="290" spans="2:65" s="214" customFormat="1" ht="20.85" customHeight="1">
      <c r="B290" s="213"/>
      <c r="D290" s="215" t="s">
        <v>67</v>
      </c>
      <c r="E290" s="223" t="s">
        <v>579</v>
      </c>
      <c r="F290" s="223" t="s">
        <v>580</v>
      </c>
      <c r="J290" s="224">
        <f>BK290</f>
        <v>0</v>
      </c>
      <c r="L290" s="213"/>
      <c r="M290" s="218"/>
      <c r="P290" s="219">
        <f>SUM(P291:P304)</f>
        <v>0</v>
      </c>
      <c r="R290" s="219">
        <f>SUM(R291:R304)</f>
        <v>0.32588664939999995</v>
      </c>
      <c r="T290" s="220">
        <f>SUM(T291:T304)</f>
        <v>0</v>
      </c>
      <c r="AR290" s="215" t="s">
        <v>77</v>
      </c>
      <c r="AT290" s="221" t="s">
        <v>67</v>
      </c>
      <c r="AU290" s="221" t="s">
        <v>77</v>
      </c>
      <c r="AY290" s="215" t="s">
        <v>268</v>
      </c>
      <c r="BK290" s="222">
        <f>SUM(BK291:BK304)</f>
        <v>0</v>
      </c>
    </row>
    <row r="291" spans="2:65" s="1" customFormat="1" ht="49.15" customHeight="1">
      <c r="B291" s="14"/>
      <c r="C291" s="225" t="s">
        <v>631</v>
      </c>
      <c r="D291" s="225" t="s">
        <v>271</v>
      </c>
      <c r="E291" s="226" t="s">
        <v>582</v>
      </c>
      <c r="F291" s="227" t="s">
        <v>583</v>
      </c>
      <c r="G291" s="228" t="s">
        <v>184</v>
      </c>
      <c r="H291" s="229">
        <v>24.97</v>
      </c>
      <c r="I291" s="22"/>
      <c r="J291" s="231">
        <f>ROUND(I291*H291,2)</f>
        <v>0</v>
      </c>
      <c r="K291" s="227" t="s">
        <v>274</v>
      </c>
      <c r="L291" s="14"/>
      <c r="M291" s="232" t="s">
        <v>3</v>
      </c>
      <c r="N291" s="233" t="s">
        <v>39</v>
      </c>
      <c r="P291" s="234">
        <f>O291*H291</f>
        <v>0</v>
      </c>
      <c r="Q291" s="234">
        <v>1.259502E-2</v>
      </c>
      <c r="R291" s="234">
        <f>Q291*H291</f>
        <v>0.31449764939999997</v>
      </c>
      <c r="S291" s="234">
        <v>0</v>
      </c>
      <c r="T291" s="235">
        <f>S291*H291</f>
        <v>0</v>
      </c>
      <c r="AR291" s="236" t="s">
        <v>292</v>
      </c>
      <c r="AT291" s="236" t="s">
        <v>271</v>
      </c>
      <c r="AU291" s="236" t="s">
        <v>186</v>
      </c>
      <c r="AY291" s="4" t="s">
        <v>268</v>
      </c>
      <c r="BE291" s="237">
        <f>IF(N291="základní",J291,0)</f>
        <v>0</v>
      </c>
      <c r="BF291" s="237">
        <f>IF(N291="snížená",J291,0)</f>
        <v>0</v>
      </c>
      <c r="BG291" s="237">
        <f>IF(N291="zákl. přenesená",J291,0)</f>
        <v>0</v>
      </c>
      <c r="BH291" s="237">
        <f>IF(N291="sníž. přenesená",J291,0)</f>
        <v>0</v>
      </c>
      <c r="BI291" s="237">
        <f>IF(N291="nulová",J291,0)</f>
        <v>0</v>
      </c>
      <c r="BJ291" s="4" t="s">
        <v>75</v>
      </c>
      <c r="BK291" s="237">
        <f>ROUND(I291*H291,2)</f>
        <v>0</v>
      </c>
      <c r="BL291" s="4" t="s">
        <v>292</v>
      </c>
      <c r="BM291" s="236" t="s">
        <v>584</v>
      </c>
    </row>
    <row r="292" spans="2:65" s="1" customFormat="1">
      <c r="B292" s="14"/>
      <c r="D292" s="238" t="s">
        <v>277</v>
      </c>
      <c r="F292" s="239" t="s">
        <v>585</v>
      </c>
      <c r="L292" s="14"/>
      <c r="M292" s="240"/>
      <c r="T292" s="142"/>
      <c r="AT292" s="4" t="s">
        <v>277</v>
      </c>
      <c r="AU292" s="4" t="s">
        <v>186</v>
      </c>
    </row>
    <row r="293" spans="2:65" s="242" customFormat="1">
      <c r="B293" s="241"/>
      <c r="D293" s="243" t="s">
        <v>279</v>
      </c>
      <c r="E293" s="244" t="s">
        <v>3</v>
      </c>
      <c r="F293" s="245" t="s">
        <v>191</v>
      </c>
      <c r="H293" s="246">
        <v>24.97</v>
      </c>
      <c r="L293" s="241"/>
      <c r="M293" s="247"/>
      <c r="T293" s="248"/>
      <c r="AT293" s="244" t="s">
        <v>279</v>
      </c>
      <c r="AU293" s="244" t="s">
        <v>186</v>
      </c>
      <c r="AV293" s="242" t="s">
        <v>77</v>
      </c>
      <c r="AW293" s="242" t="s">
        <v>30</v>
      </c>
      <c r="AX293" s="242" t="s">
        <v>75</v>
      </c>
      <c r="AY293" s="244" t="s">
        <v>268</v>
      </c>
    </row>
    <row r="294" spans="2:65" s="1" customFormat="1" ht="37.9" customHeight="1">
      <c r="B294" s="14"/>
      <c r="C294" s="225" t="s">
        <v>439</v>
      </c>
      <c r="D294" s="225" t="s">
        <v>271</v>
      </c>
      <c r="E294" s="226" t="s">
        <v>587</v>
      </c>
      <c r="F294" s="227" t="s">
        <v>588</v>
      </c>
      <c r="G294" s="228" t="s">
        <v>184</v>
      </c>
      <c r="H294" s="229">
        <v>24.97</v>
      </c>
      <c r="I294" s="22"/>
      <c r="J294" s="231">
        <f>ROUND(I294*H294,2)</f>
        <v>0</v>
      </c>
      <c r="K294" s="227" t="s">
        <v>274</v>
      </c>
      <c r="L294" s="14"/>
      <c r="M294" s="232" t="s">
        <v>3</v>
      </c>
      <c r="N294" s="233" t="s">
        <v>39</v>
      </c>
      <c r="P294" s="234">
        <f>O294*H294</f>
        <v>0</v>
      </c>
      <c r="Q294" s="234">
        <v>1E-4</v>
      </c>
      <c r="R294" s="234">
        <f>Q294*H294</f>
        <v>2.4970000000000001E-3</v>
      </c>
      <c r="S294" s="234">
        <v>0</v>
      </c>
      <c r="T294" s="235">
        <f>S294*H294</f>
        <v>0</v>
      </c>
      <c r="AR294" s="236" t="s">
        <v>292</v>
      </c>
      <c r="AT294" s="236" t="s">
        <v>271</v>
      </c>
      <c r="AU294" s="236" t="s">
        <v>186</v>
      </c>
      <c r="AY294" s="4" t="s">
        <v>268</v>
      </c>
      <c r="BE294" s="237">
        <f>IF(N294="základní",J294,0)</f>
        <v>0</v>
      </c>
      <c r="BF294" s="237">
        <f>IF(N294="snížená",J294,0)</f>
        <v>0</v>
      </c>
      <c r="BG294" s="237">
        <f>IF(N294="zákl. přenesená",J294,0)</f>
        <v>0</v>
      </c>
      <c r="BH294" s="237">
        <f>IF(N294="sníž. přenesená",J294,0)</f>
        <v>0</v>
      </c>
      <c r="BI294" s="237">
        <f>IF(N294="nulová",J294,0)</f>
        <v>0</v>
      </c>
      <c r="BJ294" s="4" t="s">
        <v>75</v>
      </c>
      <c r="BK294" s="237">
        <f>ROUND(I294*H294,2)</f>
        <v>0</v>
      </c>
      <c r="BL294" s="4" t="s">
        <v>292</v>
      </c>
      <c r="BM294" s="236" t="s">
        <v>589</v>
      </c>
    </row>
    <row r="295" spans="2:65" s="1" customFormat="1">
      <c r="B295" s="14"/>
      <c r="D295" s="238" t="s">
        <v>277</v>
      </c>
      <c r="F295" s="239" t="s">
        <v>590</v>
      </c>
      <c r="L295" s="14"/>
      <c r="M295" s="240"/>
      <c r="T295" s="142"/>
      <c r="AT295" s="4" t="s">
        <v>277</v>
      </c>
      <c r="AU295" s="4" t="s">
        <v>186</v>
      </c>
    </row>
    <row r="296" spans="2:65" s="242" customFormat="1">
      <c r="B296" s="241"/>
      <c r="D296" s="243" t="s">
        <v>279</v>
      </c>
      <c r="E296" s="244" t="s">
        <v>3</v>
      </c>
      <c r="F296" s="245" t="s">
        <v>191</v>
      </c>
      <c r="H296" s="246">
        <v>24.97</v>
      </c>
      <c r="L296" s="241"/>
      <c r="M296" s="247"/>
      <c r="T296" s="248"/>
      <c r="AT296" s="244" t="s">
        <v>279</v>
      </c>
      <c r="AU296" s="244" t="s">
        <v>186</v>
      </c>
      <c r="AV296" s="242" t="s">
        <v>77</v>
      </c>
      <c r="AW296" s="242" t="s">
        <v>30</v>
      </c>
      <c r="AX296" s="242" t="s">
        <v>68</v>
      </c>
      <c r="AY296" s="244" t="s">
        <v>268</v>
      </c>
    </row>
    <row r="297" spans="2:65" s="250" customFormat="1">
      <c r="B297" s="249"/>
      <c r="D297" s="243" t="s">
        <v>279</v>
      </c>
      <c r="E297" s="251" t="s">
        <v>3</v>
      </c>
      <c r="F297" s="252" t="s">
        <v>298</v>
      </c>
      <c r="H297" s="253">
        <v>24.97</v>
      </c>
      <c r="L297" s="249"/>
      <c r="M297" s="254"/>
      <c r="T297" s="255"/>
      <c r="AT297" s="251" t="s">
        <v>279</v>
      </c>
      <c r="AU297" s="251" t="s">
        <v>186</v>
      </c>
      <c r="AV297" s="250" t="s">
        <v>275</v>
      </c>
      <c r="AW297" s="250" t="s">
        <v>30</v>
      </c>
      <c r="AX297" s="250" t="s">
        <v>75</v>
      </c>
      <c r="AY297" s="251" t="s">
        <v>268</v>
      </c>
    </row>
    <row r="298" spans="2:65" s="1" customFormat="1" ht="37.9" customHeight="1">
      <c r="B298" s="14"/>
      <c r="C298" s="225" t="s">
        <v>452</v>
      </c>
      <c r="D298" s="225" t="s">
        <v>271</v>
      </c>
      <c r="E298" s="226" t="s">
        <v>592</v>
      </c>
      <c r="F298" s="227" t="s">
        <v>593</v>
      </c>
      <c r="G298" s="228" t="s">
        <v>317</v>
      </c>
      <c r="H298" s="229">
        <v>2</v>
      </c>
      <c r="I298" s="22"/>
      <c r="J298" s="231">
        <f>ROUND(I298*H298,2)</f>
        <v>0</v>
      </c>
      <c r="K298" s="227" t="s">
        <v>274</v>
      </c>
      <c r="L298" s="14"/>
      <c r="M298" s="232" t="s">
        <v>3</v>
      </c>
      <c r="N298" s="233" t="s">
        <v>39</v>
      </c>
      <c r="P298" s="234">
        <f>O298*H298</f>
        <v>0</v>
      </c>
      <c r="Q298" s="234">
        <v>3.0000000000000001E-5</v>
      </c>
      <c r="R298" s="234">
        <f>Q298*H298</f>
        <v>6.0000000000000002E-5</v>
      </c>
      <c r="S298" s="234">
        <v>0</v>
      </c>
      <c r="T298" s="235">
        <f>S298*H298</f>
        <v>0</v>
      </c>
      <c r="AR298" s="236" t="s">
        <v>292</v>
      </c>
      <c r="AT298" s="236" t="s">
        <v>271</v>
      </c>
      <c r="AU298" s="236" t="s">
        <v>186</v>
      </c>
      <c r="AY298" s="4" t="s">
        <v>268</v>
      </c>
      <c r="BE298" s="237">
        <f>IF(N298="základní",J298,0)</f>
        <v>0</v>
      </c>
      <c r="BF298" s="237">
        <f>IF(N298="snížená",J298,0)</f>
        <v>0</v>
      </c>
      <c r="BG298" s="237">
        <f>IF(N298="zákl. přenesená",J298,0)</f>
        <v>0</v>
      </c>
      <c r="BH298" s="237">
        <f>IF(N298="sníž. přenesená",J298,0)</f>
        <v>0</v>
      </c>
      <c r="BI298" s="237">
        <f>IF(N298="nulová",J298,0)</f>
        <v>0</v>
      </c>
      <c r="BJ298" s="4" t="s">
        <v>75</v>
      </c>
      <c r="BK298" s="237">
        <f>ROUND(I298*H298,2)</f>
        <v>0</v>
      </c>
      <c r="BL298" s="4" t="s">
        <v>292</v>
      </c>
      <c r="BM298" s="236" t="s">
        <v>896</v>
      </c>
    </row>
    <row r="299" spans="2:65" s="1" customFormat="1">
      <c r="B299" s="14"/>
      <c r="D299" s="238" t="s">
        <v>277</v>
      </c>
      <c r="F299" s="239" t="s">
        <v>595</v>
      </c>
      <c r="L299" s="14"/>
      <c r="M299" s="240"/>
      <c r="T299" s="142"/>
      <c r="AT299" s="4" t="s">
        <v>277</v>
      </c>
      <c r="AU299" s="4" t="s">
        <v>186</v>
      </c>
    </row>
    <row r="300" spans="2:65" s="1" customFormat="1" ht="24.2" customHeight="1">
      <c r="B300" s="14"/>
      <c r="C300" s="262" t="s">
        <v>643</v>
      </c>
      <c r="D300" s="262" t="s">
        <v>383</v>
      </c>
      <c r="E300" s="263" t="s">
        <v>598</v>
      </c>
      <c r="F300" s="264" t="s">
        <v>599</v>
      </c>
      <c r="G300" s="265" t="s">
        <v>317</v>
      </c>
      <c r="H300" s="266">
        <v>2</v>
      </c>
      <c r="I300" s="24"/>
      <c r="J300" s="268">
        <f>ROUND(I300*H300,2)</f>
        <v>0</v>
      </c>
      <c r="K300" s="264" t="s">
        <v>274</v>
      </c>
      <c r="L300" s="269"/>
      <c r="M300" s="270" t="s">
        <v>3</v>
      </c>
      <c r="N300" s="271" t="s">
        <v>39</v>
      </c>
      <c r="P300" s="234">
        <f>O300*H300</f>
        <v>0</v>
      </c>
      <c r="Q300" s="234">
        <v>3.3E-3</v>
      </c>
      <c r="R300" s="234">
        <f>Q300*H300</f>
        <v>6.6E-3</v>
      </c>
      <c r="S300" s="234">
        <v>0</v>
      </c>
      <c r="T300" s="235">
        <f>S300*H300</f>
        <v>0</v>
      </c>
      <c r="AR300" s="236" t="s">
        <v>470</v>
      </c>
      <c r="AT300" s="236" t="s">
        <v>383</v>
      </c>
      <c r="AU300" s="236" t="s">
        <v>186</v>
      </c>
      <c r="AY300" s="4" t="s">
        <v>268</v>
      </c>
      <c r="BE300" s="237">
        <f>IF(N300="základní",J300,0)</f>
        <v>0</v>
      </c>
      <c r="BF300" s="237">
        <f>IF(N300="snížená",J300,0)</f>
        <v>0</v>
      </c>
      <c r="BG300" s="237">
        <f>IF(N300="zákl. přenesená",J300,0)</f>
        <v>0</v>
      </c>
      <c r="BH300" s="237">
        <f>IF(N300="sníž. přenesená",J300,0)</f>
        <v>0</v>
      </c>
      <c r="BI300" s="237">
        <f>IF(N300="nulová",J300,0)</f>
        <v>0</v>
      </c>
      <c r="BJ300" s="4" t="s">
        <v>75</v>
      </c>
      <c r="BK300" s="237">
        <f>ROUND(I300*H300,2)</f>
        <v>0</v>
      </c>
      <c r="BL300" s="4" t="s">
        <v>292</v>
      </c>
      <c r="BM300" s="236" t="s">
        <v>897</v>
      </c>
    </row>
    <row r="301" spans="2:65" s="1" customFormat="1" ht="37.9" customHeight="1">
      <c r="B301" s="14"/>
      <c r="C301" s="225" t="s">
        <v>647</v>
      </c>
      <c r="D301" s="225" t="s">
        <v>271</v>
      </c>
      <c r="E301" s="226" t="s">
        <v>602</v>
      </c>
      <c r="F301" s="227" t="s">
        <v>603</v>
      </c>
      <c r="G301" s="228" t="s">
        <v>317</v>
      </c>
      <c r="H301" s="229">
        <v>1</v>
      </c>
      <c r="I301" s="22"/>
      <c r="J301" s="231">
        <f>ROUND(I301*H301,2)</f>
        <v>0</v>
      </c>
      <c r="K301" s="227" t="s">
        <v>274</v>
      </c>
      <c r="L301" s="14"/>
      <c r="M301" s="232" t="s">
        <v>3</v>
      </c>
      <c r="N301" s="233" t="s">
        <v>39</v>
      </c>
      <c r="P301" s="234">
        <f>O301*H301</f>
        <v>0</v>
      </c>
      <c r="Q301" s="234">
        <v>3.1999999999999999E-5</v>
      </c>
      <c r="R301" s="234">
        <f>Q301*H301</f>
        <v>3.1999999999999999E-5</v>
      </c>
      <c r="S301" s="234">
        <v>0</v>
      </c>
      <c r="T301" s="235">
        <f>S301*H301</f>
        <v>0</v>
      </c>
      <c r="AR301" s="236" t="s">
        <v>292</v>
      </c>
      <c r="AT301" s="236" t="s">
        <v>271</v>
      </c>
      <c r="AU301" s="236" t="s">
        <v>186</v>
      </c>
      <c r="AY301" s="4" t="s">
        <v>268</v>
      </c>
      <c r="BE301" s="237">
        <f>IF(N301="základní",J301,0)</f>
        <v>0</v>
      </c>
      <c r="BF301" s="237">
        <f>IF(N301="snížená",J301,0)</f>
        <v>0</v>
      </c>
      <c r="BG301" s="237">
        <f>IF(N301="zákl. přenesená",J301,0)</f>
        <v>0</v>
      </c>
      <c r="BH301" s="237">
        <f>IF(N301="sníž. přenesená",J301,0)</f>
        <v>0</v>
      </c>
      <c r="BI301" s="237">
        <f>IF(N301="nulová",J301,0)</f>
        <v>0</v>
      </c>
      <c r="BJ301" s="4" t="s">
        <v>75</v>
      </c>
      <c r="BK301" s="237">
        <f>ROUND(I301*H301,2)</f>
        <v>0</v>
      </c>
      <c r="BL301" s="4" t="s">
        <v>292</v>
      </c>
      <c r="BM301" s="236" t="s">
        <v>604</v>
      </c>
    </row>
    <row r="302" spans="2:65" s="1" customFormat="1">
      <c r="B302" s="14"/>
      <c r="D302" s="238" t="s">
        <v>277</v>
      </c>
      <c r="F302" s="239" t="s">
        <v>605</v>
      </c>
      <c r="L302" s="14"/>
      <c r="M302" s="240"/>
      <c r="T302" s="142"/>
      <c r="AT302" s="4" t="s">
        <v>277</v>
      </c>
      <c r="AU302" s="4" t="s">
        <v>186</v>
      </c>
    </row>
    <row r="303" spans="2:65" s="242" customFormat="1">
      <c r="B303" s="241"/>
      <c r="D303" s="243" t="s">
        <v>279</v>
      </c>
      <c r="E303" s="244" t="s">
        <v>3</v>
      </c>
      <c r="F303" s="245" t="s">
        <v>606</v>
      </c>
      <c r="H303" s="246">
        <v>1</v>
      </c>
      <c r="L303" s="241"/>
      <c r="M303" s="247"/>
      <c r="T303" s="248"/>
      <c r="AT303" s="244" t="s">
        <v>279</v>
      </c>
      <c r="AU303" s="244" t="s">
        <v>186</v>
      </c>
      <c r="AV303" s="242" t="s">
        <v>77</v>
      </c>
      <c r="AW303" s="242" t="s">
        <v>30</v>
      </c>
      <c r="AX303" s="242" t="s">
        <v>75</v>
      </c>
      <c r="AY303" s="244" t="s">
        <v>268</v>
      </c>
    </row>
    <row r="304" spans="2:65" s="1" customFormat="1" ht="24.2" customHeight="1">
      <c r="B304" s="14"/>
      <c r="C304" s="262" t="s">
        <v>652</v>
      </c>
      <c r="D304" s="262" t="s">
        <v>383</v>
      </c>
      <c r="E304" s="263" t="s">
        <v>608</v>
      </c>
      <c r="F304" s="264" t="s">
        <v>609</v>
      </c>
      <c r="G304" s="265" t="s">
        <v>317</v>
      </c>
      <c r="H304" s="266">
        <v>1</v>
      </c>
      <c r="I304" s="24"/>
      <c r="J304" s="268">
        <f>ROUND(I304*H304,2)</f>
        <v>0</v>
      </c>
      <c r="K304" s="264" t="s">
        <v>274</v>
      </c>
      <c r="L304" s="269"/>
      <c r="M304" s="270" t="s">
        <v>3</v>
      </c>
      <c r="N304" s="271" t="s">
        <v>39</v>
      </c>
      <c r="P304" s="234">
        <f>O304*H304</f>
        <v>0</v>
      </c>
      <c r="Q304" s="234">
        <v>2.2000000000000001E-3</v>
      </c>
      <c r="R304" s="234">
        <f>Q304*H304</f>
        <v>2.2000000000000001E-3</v>
      </c>
      <c r="S304" s="234">
        <v>0</v>
      </c>
      <c r="T304" s="235">
        <f>S304*H304</f>
        <v>0</v>
      </c>
      <c r="AR304" s="236" t="s">
        <v>470</v>
      </c>
      <c r="AT304" s="236" t="s">
        <v>383</v>
      </c>
      <c r="AU304" s="236" t="s">
        <v>186</v>
      </c>
      <c r="AY304" s="4" t="s">
        <v>268</v>
      </c>
      <c r="BE304" s="237">
        <f>IF(N304="základní",J304,0)</f>
        <v>0</v>
      </c>
      <c r="BF304" s="237">
        <f>IF(N304="snížená",J304,0)</f>
        <v>0</v>
      </c>
      <c r="BG304" s="237">
        <f>IF(N304="zákl. přenesená",J304,0)</f>
        <v>0</v>
      </c>
      <c r="BH304" s="237">
        <f>IF(N304="sníž. přenesená",J304,0)</f>
        <v>0</v>
      </c>
      <c r="BI304" s="237">
        <f>IF(N304="nulová",J304,0)</f>
        <v>0</v>
      </c>
      <c r="BJ304" s="4" t="s">
        <v>75</v>
      </c>
      <c r="BK304" s="237">
        <f>ROUND(I304*H304,2)</f>
        <v>0</v>
      </c>
      <c r="BL304" s="4" t="s">
        <v>292</v>
      </c>
      <c r="BM304" s="236" t="s">
        <v>610</v>
      </c>
    </row>
    <row r="305" spans="2:65" s="214" customFormat="1" ht="20.85" customHeight="1">
      <c r="B305" s="213"/>
      <c r="D305" s="215" t="s">
        <v>67</v>
      </c>
      <c r="E305" s="223" t="s">
        <v>611</v>
      </c>
      <c r="F305" s="223" t="s">
        <v>612</v>
      </c>
      <c r="J305" s="224">
        <f>BK305</f>
        <v>0</v>
      </c>
      <c r="L305" s="213"/>
      <c r="M305" s="218"/>
      <c r="P305" s="219">
        <f>SUM(P306:P312)</f>
        <v>0</v>
      </c>
      <c r="R305" s="219">
        <f>SUM(R306:R312)</f>
        <v>0.55729693699999994</v>
      </c>
      <c r="T305" s="220">
        <f>SUM(T306:T312)</f>
        <v>0</v>
      </c>
      <c r="AR305" s="215" t="s">
        <v>77</v>
      </c>
      <c r="AT305" s="221" t="s">
        <v>67</v>
      </c>
      <c r="AU305" s="221" t="s">
        <v>77</v>
      </c>
      <c r="AY305" s="215" t="s">
        <v>268</v>
      </c>
      <c r="BK305" s="222">
        <f>SUM(BK306:BK312)</f>
        <v>0</v>
      </c>
    </row>
    <row r="306" spans="2:65" s="1" customFormat="1" ht="37.9" customHeight="1">
      <c r="B306" s="14"/>
      <c r="C306" s="225" t="s">
        <v>658</v>
      </c>
      <c r="D306" s="225" t="s">
        <v>271</v>
      </c>
      <c r="E306" s="226" t="s">
        <v>614</v>
      </c>
      <c r="F306" s="227" t="s">
        <v>615</v>
      </c>
      <c r="G306" s="228" t="s">
        <v>184</v>
      </c>
      <c r="H306" s="229">
        <v>7.31</v>
      </c>
      <c r="I306" s="22"/>
      <c r="J306" s="231">
        <f>ROUND(I306*H306,2)</f>
        <v>0</v>
      </c>
      <c r="K306" s="227" t="s">
        <v>274</v>
      </c>
      <c r="L306" s="14"/>
      <c r="M306" s="232" t="s">
        <v>3</v>
      </c>
      <c r="N306" s="233" t="s">
        <v>39</v>
      </c>
      <c r="P306" s="234">
        <f>O306*H306</f>
        <v>0</v>
      </c>
      <c r="Q306" s="234">
        <v>5.4012699999999997E-2</v>
      </c>
      <c r="R306" s="234">
        <f>Q306*H306</f>
        <v>0.39483283699999994</v>
      </c>
      <c r="S306" s="234">
        <v>0</v>
      </c>
      <c r="T306" s="235">
        <f>S306*H306</f>
        <v>0</v>
      </c>
      <c r="AR306" s="236" t="s">
        <v>292</v>
      </c>
      <c r="AT306" s="236" t="s">
        <v>271</v>
      </c>
      <c r="AU306" s="236" t="s">
        <v>186</v>
      </c>
      <c r="AY306" s="4" t="s">
        <v>268</v>
      </c>
      <c r="BE306" s="237">
        <f>IF(N306="základní",J306,0)</f>
        <v>0</v>
      </c>
      <c r="BF306" s="237">
        <f>IF(N306="snížená",J306,0)</f>
        <v>0</v>
      </c>
      <c r="BG306" s="237">
        <f>IF(N306="zákl. přenesená",J306,0)</f>
        <v>0</v>
      </c>
      <c r="BH306" s="237">
        <f>IF(N306="sníž. přenesená",J306,0)</f>
        <v>0</v>
      </c>
      <c r="BI306" s="237">
        <f>IF(N306="nulová",J306,0)</f>
        <v>0</v>
      </c>
      <c r="BJ306" s="4" t="s">
        <v>75</v>
      </c>
      <c r="BK306" s="237">
        <f>ROUND(I306*H306,2)</f>
        <v>0</v>
      </c>
      <c r="BL306" s="4" t="s">
        <v>292</v>
      </c>
      <c r="BM306" s="236" t="s">
        <v>616</v>
      </c>
    </row>
    <row r="307" spans="2:65" s="1" customFormat="1">
      <c r="B307" s="14"/>
      <c r="D307" s="238" t="s">
        <v>277</v>
      </c>
      <c r="F307" s="239" t="s">
        <v>617</v>
      </c>
      <c r="L307" s="14"/>
      <c r="M307" s="240"/>
      <c r="T307" s="142"/>
      <c r="AT307" s="4" t="s">
        <v>277</v>
      </c>
      <c r="AU307" s="4" t="s">
        <v>186</v>
      </c>
    </row>
    <row r="308" spans="2:65" s="242" customFormat="1">
      <c r="B308" s="241"/>
      <c r="D308" s="243" t="s">
        <v>279</v>
      </c>
      <c r="E308" s="244" t="s">
        <v>3</v>
      </c>
      <c r="F308" s="245" t="s">
        <v>898</v>
      </c>
      <c r="H308" s="246">
        <v>11.51</v>
      </c>
      <c r="L308" s="241"/>
      <c r="M308" s="247"/>
      <c r="T308" s="248"/>
      <c r="AT308" s="244" t="s">
        <v>279</v>
      </c>
      <c r="AU308" s="244" t="s">
        <v>186</v>
      </c>
      <c r="AV308" s="242" t="s">
        <v>77</v>
      </c>
      <c r="AW308" s="242" t="s">
        <v>30</v>
      </c>
      <c r="AX308" s="242" t="s">
        <v>68</v>
      </c>
      <c r="AY308" s="244" t="s">
        <v>268</v>
      </c>
    </row>
    <row r="309" spans="2:65" s="242" customFormat="1">
      <c r="B309" s="241"/>
      <c r="D309" s="243" t="s">
        <v>279</v>
      </c>
      <c r="E309" s="244" t="s">
        <v>3</v>
      </c>
      <c r="F309" s="245" t="s">
        <v>619</v>
      </c>
      <c r="H309" s="246">
        <v>-4.2</v>
      </c>
      <c r="L309" s="241"/>
      <c r="M309" s="247"/>
      <c r="T309" s="248"/>
      <c r="AT309" s="244" t="s">
        <v>279</v>
      </c>
      <c r="AU309" s="244" t="s">
        <v>186</v>
      </c>
      <c r="AV309" s="242" t="s">
        <v>77</v>
      </c>
      <c r="AW309" s="242" t="s">
        <v>30</v>
      </c>
      <c r="AX309" s="242" t="s">
        <v>68</v>
      </c>
      <c r="AY309" s="244" t="s">
        <v>268</v>
      </c>
    </row>
    <row r="310" spans="2:65" s="250" customFormat="1">
      <c r="B310" s="249"/>
      <c r="D310" s="243" t="s">
        <v>279</v>
      </c>
      <c r="E310" s="251" t="s">
        <v>3</v>
      </c>
      <c r="F310" s="252" t="s">
        <v>298</v>
      </c>
      <c r="H310" s="253">
        <v>7.31</v>
      </c>
      <c r="L310" s="249"/>
      <c r="M310" s="254"/>
      <c r="T310" s="255"/>
      <c r="AT310" s="251" t="s">
        <v>279</v>
      </c>
      <c r="AU310" s="251" t="s">
        <v>186</v>
      </c>
      <c r="AV310" s="250" t="s">
        <v>275</v>
      </c>
      <c r="AW310" s="250" t="s">
        <v>30</v>
      </c>
      <c r="AX310" s="250" t="s">
        <v>75</v>
      </c>
      <c r="AY310" s="251" t="s">
        <v>268</v>
      </c>
    </row>
    <row r="311" spans="2:65" s="1" customFormat="1" ht="62.65" customHeight="1">
      <c r="B311" s="14"/>
      <c r="C311" s="225" t="s">
        <v>663</v>
      </c>
      <c r="D311" s="225" t="s">
        <v>271</v>
      </c>
      <c r="E311" s="226" t="s">
        <v>621</v>
      </c>
      <c r="F311" s="227" t="s">
        <v>622</v>
      </c>
      <c r="G311" s="228" t="s">
        <v>317</v>
      </c>
      <c r="H311" s="229">
        <v>3</v>
      </c>
      <c r="I311" s="22"/>
      <c r="J311" s="231">
        <f>ROUND(I311*H311,2)</f>
        <v>0</v>
      </c>
      <c r="K311" s="227" t="s">
        <v>274</v>
      </c>
      <c r="L311" s="14"/>
      <c r="M311" s="232" t="s">
        <v>3</v>
      </c>
      <c r="N311" s="233" t="s">
        <v>39</v>
      </c>
      <c r="P311" s="234">
        <f>O311*H311</f>
        <v>0</v>
      </c>
      <c r="Q311" s="234">
        <v>5.41547E-2</v>
      </c>
      <c r="R311" s="234">
        <f>Q311*H311</f>
        <v>0.1624641</v>
      </c>
      <c r="S311" s="234">
        <v>0</v>
      </c>
      <c r="T311" s="235">
        <f>S311*H311</f>
        <v>0</v>
      </c>
      <c r="AR311" s="236" t="s">
        <v>292</v>
      </c>
      <c r="AT311" s="236" t="s">
        <v>271</v>
      </c>
      <c r="AU311" s="236" t="s">
        <v>186</v>
      </c>
      <c r="AY311" s="4" t="s">
        <v>268</v>
      </c>
      <c r="BE311" s="237">
        <f>IF(N311="základní",J311,0)</f>
        <v>0</v>
      </c>
      <c r="BF311" s="237">
        <f>IF(N311="snížená",J311,0)</f>
        <v>0</v>
      </c>
      <c r="BG311" s="237">
        <f>IF(N311="zákl. přenesená",J311,0)</f>
        <v>0</v>
      </c>
      <c r="BH311" s="237">
        <f>IF(N311="sníž. přenesená",J311,0)</f>
        <v>0</v>
      </c>
      <c r="BI311" s="237">
        <f>IF(N311="nulová",J311,0)</f>
        <v>0</v>
      </c>
      <c r="BJ311" s="4" t="s">
        <v>75</v>
      </c>
      <c r="BK311" s="237">
        <f>ROUND(I311*H311,2)</f>
        <v>0</v>
      </c>
      <c r="BL311" s="4" t="s">
        <v>292</v>
      </c>
      <c r="BM311" s="236" t="s">
        <v>623</v>
      </c>
    </row>
    <row r="312" spans="2:65" s="1" customFormat="1">
      <c r="B312" s="14"/>
      <c r="D312" s="238" t="s">
        <v>277</v>
      </c>
      <c r="F312" s="239" t="s">
        <v>624</v>
      </c>
      <c r="L312" s="14"/>
      <c r="M312" s="240"/>
      <c r="T312" s="142"/>
      <c r="AT312" s="4" t="s">
        <v>277</v>
      </c>
      <c r="AU312" s="4" t="s">
        <v>186</v>
      </c>
    </row>
    <row r="313" spans="2:65" s="214" customFormat="1" ht="22.9" customHeight="1">
      <c r="B313" s="213"/>
      <c r="D313" s="215" t="s">
        <v>67</v>
      </c>
      <c r="E313" s="223" t="s">
        <v>625</v>
      </c>
      <c r="F313" s="223" t="s">
        <v>626</v>
      </c>
      <c r="J313" s="224">
        <f>BK313</f>
        <v>0</v>
      </c>
      <c r="L313" s="213"/>
      <c r="M313" s="218"/>
      <c r="P313" s="219">
        <f>SUM(P314:P331)</f>
        <v>0</v>
      </c>
      <c r="R313" s="219">
        <f>SUM(R314:R331)</f>
        <v>6.7549999999999985E-2</v>
      </c>
      <c r="T313" s="220">
        <f>SUM(T314:T331)</f>
        <v>0</v>
      </c>
      <c r="AR313" s="215" t="s">
        <v>77</v>
      </c>
      <c r="AT313" s="221" t="s">
        <v>67</v>
      </c>
      <c r="AU313" s="221" t="s">
        <v>75</v>
      </c>
      <c r="AY313" s="215" t="s">
        <v>268</v>
      </c>
      <c r="BK313" s="222">
        <f>SUM(BK314:BK331)</f>
        <v>0</v>
      </c>
    </row>
    <row r="314" spans="2:65" s="1" customFormat="1" ht="55.5" customHeight="1">
      <c r="B314" s="14"/>
      <c r="C314" s="225" t="s">
        <v>665</v>
      </c>
      <c r="D314" s="225" t="s">
        <v>271</v>
      </c>
      <c r="E314" s="226" t="s">
        <v>627</v>
      </c>
      <c r="F314" s="227" t="s">
        <v>628</v>
      </c>
      <c r="G314" s="228" t="s">
        <v>353</v>
      </c>
      <c r="H314" s="229">
        <v>6.8000000000000005E-2</v>
      </c>
      <c r="I314" s="22"/>
      <c r="J314" s="231">
        <f>ROUND(I314*H314,2)</f>
        <v>0</v>
      </c>
      <c r="K314" s="227" t="s">
        <v>274</v>
      </c>
      <c r="L314" s="14"/>
      <c r="M314" s="232" t="s">
        <v>3</v>
      </c>
      <c r="N314" s="233" t="s">
        <v>39</v>
      </c>
      <c r="P314" s="234">
        <f>O314*H314</f>
        <v>0</v>
      </c>
      <c r="Q314" s="234">
        <v>0</v>
      </c>
      <c r="R314" s="234">
        <f>Q314*H314</f>
        <v>0</v>
      </c>
      <c r="S314" s="234">
        <v>0</v>
      </c>
      <c r="T314" s="235">
        <f>S314*H314</f>
        <v>0</v>
      </c>
      <c r="AR314" s="236" t="s">
        <v>292</v>
      </c>
      <c r="AT314" s="236" t="s">
        <v>271</v>
      </c>
      <c r="AU314" s="236" t="s">
        <v>77</v>
      </c>
      <c r="AY314" s="4" t="s">
        <v>268</v>
      </c>
      <c r="BE314" s="237">
        <f>IF(N314="základní",J314,0)</f>
        <v>0</v>
      </c>
      <c r="BF314" s="237">
        <f>IF(N314="snížená",J314,0)</f>
        <v>0</v>
      </c>
      <c r="BG314" s="237">
        <f>IF(N314="zákl. přenesená",J314,0)</f>
        <v>0</v>
      </c>
      <c r="BH314" s="237">
        <f>IF(N314="sníž. přenesená",J314,0)</f>
        <v>0</v>
      </c>
      <c r="BI314" s="237">
        <f>IF(N314="nulová",J314,0)</f>
        <v>0</v>
      </c>
      <c r="BJ314" s="4" t="s">
        <v>75</v>
      </c>
      <c r="BK314" s="237">
        <f>ROUND(I314*H314,2)</f>
        <v>0</v>
      </c>
      <c r="BL314" s="4" t="s">
        <v>292</v>
      </c>
      <c r="BM314" s="236" t="s">
        <v>629</v>
      </c>
    </row>
    <row r="315" spans="2:65" s="1" customFormat="1">
      <c r="B315" s="14"/>
      <c r="D315" s="238" t="s">
        <v>277</v>
      </c>
      <c r="F315" s="239" t="s">
        <v>630</v>
      </c>
      <c r="L315" s="14"/>
      <c r="M315" s="240"/>
      <c r="T315" s="142"/>
      <c r="AT315" s="4" t="s">
        <v>277</v>
      </c>
      <c r="AU315" s="4" t="s">
        <v>77</v>
      </c>
    </row>
    <row r="316" spans="2:65" s="1" customFormat="1" ht="37.9" customHeight="1">
      <c r="B316" s="14"/>
      <c r="C316" s="225" t="s">
        <v>670</v>
      </c>
      <c r="D316" s="225" t="s">
        <v>271</v>
      </c>
      <c r="E316" s="226" t="s">
        <v>899</v>
      </c>
      <c r="F316" s="227" t="s">
        <v>900</v>
      </c>
      <c r="G316" s="228" t="s">
        <v>317</v>
      </c>
      <c r="H316" s="229">
        <v>2</v>
      </c>
      <c r="I316" s="22"/>
      <c r="J316" s="231">
        <f>ROUND(I316*H316,2)</f>
        <v>0</v>
      </c>
      <c r="K316" s="227" t="s">
        <v>274</v>
      </c>
      <c r="L316" s="14"/>
      <c r="M316" s="232" t="s">
        <v>3</v>
      </c>
      <c r="N316" s="233" t="s">
        <v>39</v>
      </c>
      <c r="P316" s="234">
        <f>O316*H316</f>
        <v>0</v>
      </c>
      <c r="Q316" s="234">
        <v>0</v>
      </c>
      <c r="R316" s="234">
        <f>Q316*H316</f>
        <v>0</v>
      </c>
      <c r="S316" s="234">
        <v>0</v>
      </c>
      <c r="T316" s="235">
        <f>S316*H316</f>
        <v>0</v>
      </c>
      <c r="AR316" s="236" t="s">
        <v>292</v>
      </c>
      <c r="AT316" s="236" t="s">
        <v>271</v>
      </c>
      <c r="AU316" s="236" t="s">
        <v>77</v>
      </c>
      <c r="AY316" s="4" t="s">
        <v>268</v>
      </c>
      <c r="BE316" s="237">
        <f>IF(N316="základní",J316,0)</f>
        <v>0</v>
      </c>
      <c r="BF316" s="237">
        <f>IF(N316="snížená",J316,0)</f>
        <v>0</v>
      </c>
      <c r="BG316" s="237">
        <f>IF(N316="zákl. přenesená",J316,0)</f>
        <v>0</v>
      </c>
      <c r="BH316" s="237">
        <f>IF(N316="sníž. přenesená",J316,0)</f>
        <v>0</v>
      </c>
      <c r="BI316" s="237">
        <f>IF(N316="nulová",J316,0)</f>
        <v>0</v>
      </c>
      <c r="BJ316" s="4" t="s">
        <v>75</v>
      </c>
      <c r="BK316" s="237">
        <f>ROUND(I316*H316,2)</f>
        <v>0</v>
      </c>
      <c r="BL316" s="4" t="s">
        <v>292</v>
      </c>
      <c r="BM316" s="236" t="s">
        <v>901</v>
      </c>
    </row>
    <row r="317" spans="2:65" s="1" customFormat="1">
      <c r="B317" s="14"/>
      <c r="D317" s="238" t="s">
        <v>277</v>
      </c>
      <c r="F317" s="239" t="s">
        <v>902</v>
      </c>
      <c r="L317" s="14"/>
      <c r="M317" s="240"/>
      <c r="T317" s="142"/>
      <c r="AT317" s="4" t="s">
        <v>277</v>
      </c>
      <c r="AU317" s="4" t="s">
        <v>77</v>
      </c>
    </row>
    <row r="318" spans="2:65" s="242" customFormat="1">
      <c r="B318" s="241"/>
      <c r="D318" s="243" t="s">
        <v>279</v>
      </c>
      <c r="E318" s="244" t="s">
        <v>3</v>
      </c>
      <c r="F318" s="245" t="s">
        <v>866</v>
      </c>
      <c r="H318" s="246">
        <v>2</v>
      </c>
      <c r="L318" s="241"/>
      <c r="M318" s="247"/>
      <c r="T318" s="248"/>
      <c r="AT318" s="244" t="s">
        <v>279</v>
      </c>
      <c r="AU318" s="244" t="s">
        <v>77</v>
      </c>
      <c r="AV318" s="242" t="s">
        <v>77</v>
      </c>
      <c r="AW318" s="242" t="s">
        <v>30</v>
      </c>
      <c r="AX318" s="242" t="s">
        <v>75</v>
      </c>
      <c r="AY318" s="244" t="s">
        <v>268</v>
      </c>
    </row>
    <row r="319" spans="2:65" s="1" customFormat="1" ht="24.2" customHeight="1">
      <c r="B319" s="14"/>
      <c r="C319" s="262" t="s">
        <v>675</v>
      </c>
      <c r="D319" s="262" t="s">
        <v>383</v>
      </c>
      <c r="E319" s="263" t="s">
        <v>903</v>
      </c>
      <c r="F319" s="264" t="s">
        <v>904</v>
      </c>
      <c r="G319" s="265" t="s">
        <v>317</v>
      </c>
      <c r="H319" s="266">
        <v>2</v>
      </c>
      <c r="I319" s="24"/>
      <c r="J319" s="268">
        <f>ROUND(I319*H319,2)</f>
        <v>0</v>
      </c>
      <c r="K319" s="264" t="s">
        <v>881</v>
      </c>
      <c r="L319" s="269"/>
      <c r="M319" s="270" t="s">
        <v>3</v>
      </c>
      <c r="N319" s="271" t="s">
        <v>39</v>
      </c>
      <c r="P319" s="234">
        <f>O319*H319</f>
        <v>0</v>
      </c>
      <c r="Q319" s="234">
        <v>2.0500000000000001E-2</v>
      </c>
      <c r="R319" s="234">
        <f>Q319*H319</f>
        <v>4.1000000000000002E-2</v>
      </c>
      <c r="S319" s="234">
        <v>0</v>
      </c>
      <c r="T319" s="235">
        <f>S319*H319</f>
        <v>0</v>
      </c>
      <c r="AR319" s="236" t="s">
        <v>470</v>
      </c>
      <c r="AT319" s="236" t="s">
        <v>383</v>
      </c>
      <c r="AU319" s="236" t="s">
        <v>77</v>
      </c>
      <c r="AY319" s="4" t="s">
        <v>268</v>
      </c>
      <c r="BE319" s="237">
        <f>IF(N319="základní",J319,0)</f>
        <v>0</v>
      </c>
      <c r="BF319" s="237">
        <f>IF(N319="snížená",J319,0)</f>
        <v>0</v>
      </c>
      <c r="BG319" s="237">
        <f>IF(N319="zákl. přenesená",J319,0)</f>
        <v>0</v>
      </c>
      <c r="BH319" s="237">
        <f>IF(N319="sníž. přenesená",J319,0)</f>
        <v>0</v>
      </c>
      <c r="BI319" s="237">
        <f>IF(N319="nulová",J319,0)</f>
        <v>0</v>
      </c>
      <c r="BJ319" s="4" t="s">
        <v>75</v>
      </c>
      <c r="BK319" s="237">
        <f>ROUND(I319*H319,2)</f>
        <v>0</v>
      </c>
      <c r="BL319" s="4" t="s">
        <v>292</v>
      </c>
      <c r="BM319" s="236" t="s">
        <v>905</v>
      </c>
    </row>
    <row r="320" spans="2:65" s="1" customFormat="1" ht="37.9" customHeight="1">
      <c r="B320" s="14"/>
      <c r="C320" s="225" t="s">
        <v>682</v>
      </c>
      <c r="D320" s="225" t="s">
        <v>271</v>
      </c>
      <c r="E320" s="226" t="s">
        <v>632</v>
      </c>
      <c r="F320" s="227" t="s">
        <v>633</v>
      </c>
      <c r="G320" s="228" t="s">
        <v>317</v>
      </c>
      <c r="H320" s="229">
        <v>1</v>
      </c>
      <c r="I320" s="22"/>
      <c r="J320" s="231">
        <f>ROUND(I320*H320,2)</f>
        <v>0</v>
      </c>
      <c r="K320" s="227" t="s">
        <v>274</v>
      </c>
      <c r="L320" s="14"/>
      <c r="M320" s="232" t="s">
        <v>3</v>
      </c>
      <c r="N320" s="233" t="s">
        <v>39</v>
      </c>
      <c r="P320" s="234">
        <f>O320*H320</f>
        <v>0</v>
      </c>
      <c r="Q320" s="234">
        <v>0</v>
      </c>
      <c r="R320" s="234">
        <f>Q320*H320</f>
        <v>0</v>
      </c>
      <c r="S320" s="234">
        <v>0</v>
      </c>
      <c r="T320" s="235">
        <f>S320*H320</f>
        <v>0</v>
      </c>
      <c r="AR320" s="236" t="s">
        <v>292</v>
      </c>
      <c r="AT320" s="236" t="s">
        <v>271</v>
      </c>
      <c r="AU320" s="236" t="s">
        <v>77</v>
      </c>
      <c r="AY320" s="4" t="s">
        <v>268</v>
      </c>
      <c r="BE320" s="237">
        <f>IF(N320="základní",J320,0)</f>
        <v>0</v>
      </c>
      <c r="BF320" s="237">
        <f>IF(N320="snížená",J320,0)</f>
        <v>0</v>
      </c>
      <c r="BG320" s="237">
        <f>IF(N320="zákl. přenesená",J320,0)</f>
        <v>0</v>
      </c>
      <c r="BH320" s="237">
        <f>IF(N320="sníž. přenesená",J320,0)</f>
        <v>0</v>
      </c>
      <c r="BI320" s="237">
        <f>IF(N320="nulová",J320,0)</f>
        <v>0</v>
      </c>
      <c r="BJ320" s="4" t="s">
        <v>75</v>
      </c>
      <c r="BK320" s="237">
        <f>ROUND(I320*H320,2)</f>
        <v>0</v>
      </c>
      <c r="BL320" s="4" t="s">
        <v>292</v>
      </c>
      <c r="BM320" s="236" t="s">
        <v>634</v>
      </c>
    </row>
    <row r="321" spans="2:65" s="1" customFormat="1">
      <c r="B321" s="14"/>
      <c r="D321" s="238" t="s">
        <v>277</v>
      </c>
      <c r="F321" s="239" t="s">
        <v>635</v>
      </c>
      <c r="L321" s="14"/>
      <c r="M321" s="240"/>
      <c r="T321" s="142"/>
      <c r="AT321" s="4" t="s">
        <v>277</v>
      </c>
      <c r="AU321" s="4" t="s">
        <v>77</v>
      </c>
    </row>
    <row r="322" spans="2:65" s="242" customFormat="1">
      <c r="B322" s="241"/>
      <c r="D322" s="243" t="s">
        <v>279</v>
      </c>
      <c r="E322" s="244" t="s">
        <v>3</v>
      </c>
      <c r="F322" s="245" t="s">
        <v>463</v>
      </c>
      <c r="H322" s="246">
        <v>1</v>
      </c>
      <c r="L322" s="241"/>
      <c r="M322" s="247"/>
      <c r="T322" s="248"/>
      <c r="AT322" s="244" t="s">
        <v>279</v>
      </c>
      <c r="AU322" s="244" t="s">
        <v>77</v>
      </c>
      <c r="AV322" s="242" t="s">
        <v>77</v>
      </c>
      <c r="AW322" s="242" t="s">
        <v>30</v>
      </c>
      <c r="AX322" s="242" t="s">
        <v>75</v>
      </c>
      <c r="AY322" s="244" t="s">
        <v>268</v>
      </c>
    </row>
    <row r="323" spans="2:65" s="1" customFormat="1" ht="24.2" customHeight="1">
      <c r="B323" s="14"/>
      <c r="C323" s="262" t="s">
        <v>687</v>
      </c>
      <c r="D323" s="262" t="s">
        <v>383</v>
      </c>
      <c r="E323" s="263" t="s">
        <v>636</v>
      </c>
      <c r="F323" s="264" t="s">
        <v>637</v>
      </c>
      <c r="G323" s="265" t="s">
        <v>317</v>
      </c>
      <c r="H323" s="266">
        <v>1</v>
      </c>
      <c r="I323" s="24"/>
      <c r="J323" s="268">
        <f>ROUND(I323*H323,2)</f>
        <v>0</v>
      </c>
      <c r="K323" s="264" t="s">
        <v>274</v>
      </c>
      <c r="L323" s="269"/>
      <c r="M323" s="270" t="s">
        <v>3</v>
      </c>
      <c r="N323" s="271" t="s">
        <v>39</v>
      </c>
      <c r="P323" s="234">
        <f>O323*H323</f>
        <v>0</v>
      </c>
      <c r="Q323" s="234">
        <v>1.95E-2</v>
      </c>
      <c r="R323" s="234">
        <f>Q323*H323</f>
        <v>1.95E-2</v>
      </c>
      <c r="S323" s="234">
        <v>0</v>
      </c>
      <c r="T323" s="235">
        <f>S323*H323</f>
        <v>0</v>
      </c>
      <c r="AR323" s="236" t="s">
        <v>470</v>
      </c>
      <c r="AT323" s="236" t="s">
        <v>383</v>
      </c>
      <c r="AU323" s="236" t="s">
        <v>77</v>
      </c>
      <c r="AY323" s="4" t="s">
        <v>268</v>
      </c>
      <c r="BE323" s="237">
        <f>IF(N323="základní",J323,0)</f>
        <v>0</v>
      </c>
      <c r="BF323" s="237">
        <f>IF(N323="snížená",J323,0)</f>
        <v>0</v>
      </c>
      <c r="BG323" s="237">
        <f>IF(N323="zákl. přenesená",J323,0)</f>
        <v>0</v>
      </c>
      <c r="BH323" s="237">
        <f>IF(N323="sníž. přenesená",J323,0)</f>
        <v>0</v>
      </c>
      <c r="BI323" s="237">
        <f>IF(N323="nulová",J323,0)</f>
        <v>0</v>
      </c>
      <c r="BJ323" s="4" t="s">
        <v>75</v>
      </c>
      <c r="BK323" s="237">
        <f>ROUND(I323*H323,2)</f>
        <v>0</v>
      </c>
      <c r="BL323" s="4" t="s">
        <v>292</v>
      </c>
      <c r="BM323" s="236" t="s">
        <v>638</v>
      </c>
    </row>
    <row r="324" spans="2:65" s="1" customFormat="1" ht="24.2" customHeight="1">
      <c r="B324" s="14"/>
      <c r="C324" s="225" t="s">
        <v>693</v>
      </c>
      <c r="D324" s="225" t="s">
        <v>271</v>
      </c>
      <c r="E324" s="226" t="s">
        <v>639</v>
      </c>
      <c r="F324" s="227" t="s">
        <v>640</v>
      </c>
      <c r="G324" s="228" t="s">
        <v>317</v>
      </c>
      <c r="H324" s="229">
        <v>3</v>
      </c>
      <c r="I324" s="22"/>
      <c r="J324" s="231">
        <f>ROUND(I324*H324,2)</f>
        <v>0</v>
      </c>
      <c r="K324" s="227" t="s">
        <v>274</v>
      </c>
      <c r="L324" s="14"/>
      <c r="M324" s="232" t="s">
        <v>3</v>
      </c>
      <c r="N324" s="233" t="s">
        <v>39</v>
      </c>
      <c r="P324" s="234">
        <f>O324*H324</f>
        <v>0</v>
      </c>
      <c r="Q324" s="234">
        <v>0</v>
      </c>
      <c r="R324" s="234">
        <f>Q324*H324</f>
        <v>0</v>
      </c>
      <c r="S324" s="234">
        <v>0</v>
      </c>
      <c r="T324" s="235">
        <f>S324*H324</f>
        <v>0</v>
      </c>
      <c r="AR324" s="236" t="s">
        <v>292</v>
      </c>
      <c r="AT324" s="236" t="s">
        <v>271</v>
      </c>
      <c r="AU324" s="236" t="s">
        <v>77</v>
      </c>
      <c r="AY324" s="4" t="s">
        <v>268</v>
      </c>
      <c r="BE324" s="237">
        <f>IF(N324="základní",J324,0)</f>
        <v>0</v>
      </c>
      <c r="BF324" s="237">
        <f>IF(N324="snížená",J324,0)</f>
        <v>0</v>
      </c>
      <c r="BG324" s="237">
        <f>IF(N324="zákl. přenesená",J324,0)</f>
        <v>0</v>
      </c>
      <c r="BH324" s="237">
        <f>IF(N324="sníž. přenesená",J324,0)</f>
        <v>0</v>
      </c>
      <c r="BI324" s="237">
        <f>IF(N324="nulová",J324,0)</f>
        <v>0</v>
      </c>
      <c r="BJ324" s="4" t="s">
        <v>75</v>
      </c>
      <c r="BK324" s="237">
        <f>ROUND(I324*H324,2)</f>
        <v>0</v>
      </c>
      <c r="BL324" s="4" t="s">
        <v>292</v>
      </c>
      <c r="BM324" s="236" t="s">
        <v>641</v>
      </c>
    </row>
    <row r="325" spans="2:65" s="1" customFormat="1">
      <c r="B325" s="14"/>
      <c r="D325" s="238" t="s">
        <v>277</v>
      </c>
      <c r="F325" s="239" t="s">
        <v>642</v>
      </c>
      <c r="L325" s="14"/>
      <c r="M325" s="240"/>
      <c r="T325" s="142"/>
      <c r="AT325" s="4" t="s">
        <v>277</v>
      </c>
      <c r="AU325" s="4" t="s">
        <v>77</v>
      </c>
    </row>
    <row r="326" spans="2:65" s="1" customFormat="1" ht="24.2" customHeight="1">
      <c r="B326" s="14"/>
      <c r="C326" s="262" t="s">
        <v>701</v>
      </c>
      <c r="D326" s="262" t="s">
        <v>383</v>
      </c>
      <c r="E326" s="263" t="s">
        <v>644</v>
      </c>
      <c r="F326" s="264" t="s">
        <v>645</v>
      </c>
      <c r="G326" s="265" t="s">
        <v>317</v>
      </c>
      <c r="H326" s="266">
        <v>2</v>
      </c>
      <c r="I326" s="24"/>
      <c r="J326" s="268">
        <f>ROUND(I326*H326,2)</f>
        <v>0</v>
      </c>
      <c r="K326" s="264" t="s">
        <v>274</v>
      </c>
      <c r="L326" s="269"/>
      <c r="M326" s="270" t="s">
        <v>3</v>
      </c>
      <c r="N326" s="271" t="s">
        <v>39</v>
      </c>
      <c r="P326" s="234">
        <f>O326*H326</f>
        <v>0</v>
      </c>
      <c r="Q326" s="234">
        <v>1.4999999999999999E-4</v>
      </c>
      <c r="R326" s="234">
        <f>Q326*H326</f>
        <v>2.9999999999999997E-4</v>
      </c>
      <c r="S326" s="234">
        <v>0</v>
      </c>
      <c r="T326" s="235">
        <f>S326*H326</f>
        <v>0</v>
      </c>
      <c r="AR326" s="236" t="s">
        <v>470</v>
      </c>
      <c r="AT326" s="236" t="s">
        <v>383</v>
      </c>
      <c r="AU326" s="236" t="s">
        <v>77</v>
      </c>
      <c r="AY326" s="4" t="s">
        <v>268</v>
      </c>
      <c r="BE326" s="237">
        <f>IF(N326="základní",J326,0)</f>
        <v>0</v>
      </c>
      <c r="BF326" s="237">
        <f>IF(N326="snížená",J326,0)</f>
        <v>0</v>
      </c>
      <c r="BG326" s="237">
        <f>IF(N326="zákl. přenesená",J326,0)</f>
        <v>0</v>
      </c>
      <c r="BH326" s="237">
        <f>IF(N326="sníž. přenesená",J326,0)</f>
        <v>0</v>
      </c>
      <c r="BI326" s="237">
        <f>IF(N326="nulová",J326,0)</f>
        <v>0</v>
      </c>
      <c r="BJ326" s="4" t="s">
        <v>75</v>
      </c>
      <c r="BK326" s="237">
        <f>ROUND(I326*H326,2)</f>
        <v>0</v>
      </c>
      <c r="BL326" s="4" t="s">
        <v>292</v>
      </c>
      <c r="BM326" s="236" t="s">
        <v>646</v>
      </c>
    </row>
    <row r="327" spans="2:65" s="1" customFormat="1" ht="24.2" customHeight="1">
      <c r="B327" s="14"/>
      <c r="C327" s="262" t="s">
        <v>707</v>
      </c>
      <c r="D327" s="262" t="s">
        <v>383</v>
      </c>
      <c r="E327" s="263" t="s">
        <v>906</v>
      </c>
      <c r="F327" s="264" t="s">
        <v>907</v>
      </c>
      <c r="G327" s="265" t="s">
        <v>317</v>
      </c>
      <c r="H327" s="266">
        <v>1</v>
      </c>
      <c r="I327" s="24"/>
      <c r="J327" s="268">
        <f>ROUND(I327*H327,2)</f>
        <v>0</v>
      </c>
      <c r="K327" s="264" t="s">
        <v>274</v>
      </c>
      <c r="L327" s="269"/>
      <c r="M327" s="270" t="s">
        <v>3</v>
      </c>
      <c r="N327" s="271" t="s">
        <v>39</v>
      </c>
      <c r="P327" s="234">
        <f>O327*H327</f>
        <v>0</v>
      </c>
      <c r="Q327" s="234">
        <v>1.4999999999999999E-4</v>
      </c>
      <c r="R327" s="234">
        <f>Q327*H327</f>
        <v>1.4999999999999999E-4</v>
      </c>
      <c r="S327" s="234">
        <v>0</v>
      </c>
      <c r="T327" s="235">
        <f>S327*H327</f>
        <v>0</v>
      </c>
      <c r="AR327" s="236" t="s">
        <v>470</v>
      </c>
      <c r="AT327" s="236" t="s">
        <v>383</v>
      </c>
      <c r="AU327" s="236" t="s">
        <v>77</v>
      </c>
      <c r="AY327" s="4" t="s">
        <v>268</v>
      </c>
      <c r="BE327" s="237">
        <f>IF(N327="základní",J327,0)</f>
        <v>0</v>
      </c>
      <c r="BF327" s="237">
        <f>IF(N327="snížená",J327,0)</f>
        <v>0</v>
      </c>
      <c r="BG327" s="237">
        <f>IF(N327="zákl. přenesená",J327,0)</f>
        <v>0</v>
      </c>
      <c r="BH327" s="237">
        <f>IF(N327="sníž. přenesená",J327,0)</f>
        <v>0</v>
      </c>
      <c r="BI327" s="237">
        <f>IF(N327="nulová",J327,0)</f>
        <v>0</v>
      </c>
      <c r="BJ327" s="4" t="s">
        <v>75</v>
      </c>
      <c r="BK327" s="237">
        <f>ROUND(I327*H327,2)</f>
        <v>0</v>
      </c>
      <c r="BL327" s="4" t="s">
        <v>292</v>
      </c>
      <c r="BM327" s="236" t="s">
        <v>908</v>
      </c>
    </row>
    <row r="328" spans="2:65" s="1" customFormat="1" ht="24.2" customHeight="1">
      <c r="B328" s="14"/>
      <c r="C328" s="225" t="s">
        <v>715</v>
      </c>
      <c r="D328" s="225" t="s">
        <v>271</v>
      </c>
      <c r="E328" s="226" t="s">
        <v>648</v>
      </c>
      <c r="F328" s="227" t="s">
        <v>649</v>
      </c>
      <c r="G328" s="228" t="s">
        <v>317</v>
      </c>
      <c r="H328" s="229">
        <v>3</v>
      </c>
      <c r="I328" s="22"/>
      <c r="J328" s="231">
        <f>ROUND(I328*H328,2)</f>
        <v>0</v>
      </c>
      <c r="K328" s="227" t="s">
        <v>274</v>
      </c>
      <c r="L328" s="14"/>
      <c r="M328" s="232" t="s">
        <v>3</v>
      </c>
      <c r="N328" s="233" t="s">
        <v>39</v>
      </c>
      <c r="P328" s="234">
        <f>O328*H328</f>
        <v>0</v>
      </c>
      <c r="Q328" s="234">
        <v>0</v>
      </c>
      <c r="R328" s="234">
        <f>Q328*H328</f>
        <v>0</v>
      </c>
      <c r="S328" s="234">
        <v>0</v>
      </c>
      <c r="T328" s="235">
        <f>S328*H328</f>
        <v>0</v>
      </c>
      <c r="AR328" s="236" t="s">
        <v>292</v>
      </c>
      <c r="AT328" s="236" t="s">
        <v>271</v>
      </c>
      <c r="AU328" s="236" t="s">
        <v>77</v>
      </c>
      <c r="AY328" s="4" t="s">
        <v>268</v>
      </c>
      <c r="BE328" s="237">
        <f>IF(N328="základní",J328,0)</f>
        <v>0</v>
      </c>
      <c r="BF328" s="237">
        <f>IF(N328="snížená",J328,0)</f>
        <v>0</v>
      </c>
      <c r="BG328" s="237">
        <f>IF(N328="zákl. přenesená",J328,0)</f>
        <v>0</v>
      </c>
      <c r="BH328" s="237">
        <f>IF(N328="sníž. přenesená",J328,0)</f>
        <v>0</v>
      </c>
      <c r="BI328" s="237">
        <f>IF(N328="nulová",J328,0)</f>
        <v>0</v>
      </c>
      <c r="BJ328" s="4" t="s">
        <v>75</v>
      </c>
      <c r="BK328" s="237">
        <f>ROUND(I328*H328,2)</f>
        <v>0</v>
      </c>
      <c r="BL328" s="4" t="s">
        <v>292</v>
      </c>
      <c r="BM328" s="236" t="s">
        <v>650</v>
      </c>
    </row>
    <row r="329" spans="2:65" s="1" customFormat="1">
      <c r="B329" s="14"/>
      <c r="D329" s="238" t="s">
        <v>277</v>
      </c>
      <c r="F329" s="239" t="s">
        <v>651</v>
      </c>
      <c r="L329" s="14"/>
      <c r="M329" s="240"/>
      <c r="T329" s="142"/>
      <c r="AT329" s="4" t="s">
        <v>277</v>
      </c>
      <c r="AU329" s="4" t="s">
        <v>77</v>
      </c>
    </row>
    <row r="330" spans="2:65" s="1" customFormat="1" ht="16.5" customHeight="1">
      <c r="B330" s="14"/>
      <c r="C330" s="262" t="s">
        <v>720</v>
      </c>
      <c r="D330" s="262" t="s">
        <v>383</v>
      </c>
      <c r="E330" s="263" t="s">
        <v>653</v>
      </c>
      <c r="F330" s="264" t="s">
        <v>654</v>
      </c>
      <c r="G330" s="265" t="s">
        <v>317</v>
      </c>
      <c r="H330" s="266">
        <v>2</v>
      </c>
      <c r="I330" s="24"/>
      <c r="J330" s="268">
        <f>ROUND(I330*H330,2)</f>
        <v>0</v>
      </c>
      <c r="K330" s="264" t="s">
        <v>274</v>
      </c>
      <c r="L330" s="269"/>
      <c r="M330" s="270" t="s">
        <v>3</v>
      </c>
      <c r="N330" s="271" t="s">
        <v>39</v>
      </c>
      <c r="P330" s="234">
        <f>O330*H330</f>
        <v>0</v>
      </c>
      <c r="Q330" s="234">
        <v>2.2000000000000001E-3</v>
      </c>
      <c r="R330" s="234">
        <f>Q330*H330</f>
        <v>4.4000000000000003E-3</v>
      </c>
      <c r="S330" s="234">
        <v>0</v>
      </c>
      <c r="T330" s="235">
        <f>S330*H330</f>
        <v>0</v>
      </c>
      <c r="AR330" s="236" t="s">
        <v>470</v>
      </c>
      <c r="AT330" s="236" t="s">
        <v>383</v>
      </c>
      <c r="AU330" s="236" t="s">
        <v>77</v>
      </c>
      <c r="AY330" s="4" t="s">
        <v>268</v>
      </c>
      <c r="BE330" s="237">
        <f>IF(N330="základní",J330,0)</f>
        <v>0</v>
      </c>
      <c r="BF330" s="237">
        <f>IF(N330="snížená",J330,0)</f>
        <v>0</v>
      </c>
      <c r="BG330" s="237">
        <f>IF(N330="zákl. přenesená",J330,0)</f>
        <v>0</v>
      </c>
      <c r="BH330" s="237">
        <f>IF(N330="sníž. přenesená",J330,0)</f>
        <v>0</v>
      </c>
      <c r="BI330" s="237">
        <f>IF(N330="nulová",J330,0)</f>
        <v>0</v>
      </c>
      <c r="BJ330" s="4" t="s">
        <v>75</v>
      </c>
      <c r="BK330" s="237">
        <f>ROUND(I330*H330,2)</f>
        <v>0</v>
      </c>
      <c r="BL330" s="4" t="s">
        <v>292</v>
      </c>
      <c r="BM330" s="236" t="s">
        <v>655</v>
      </c>
    </row>
    <row r="331" spans="2:65" s="1" customFormat="1" ht="16.5" customHeight="1">
      <c r="B331" s="14"/>
      <c r="C331" s="262" t="s">
        <v>725</v>
      </c>
      <c r="D331" s="262" t="s">
        <v>383</v>
      </c>
      <c r="E331" s="263" t="s">
        <v>909</v>
      </c>
      <c r="F331" s="264" t="s">
        <v>910</v>
      </c>
      <c r="G331" s="265" t="s">
        <v>317</v>
      </c>
      <c r="H331" s="266">
        <v>1</v>
      </c>
      <c r="I331" s="24"/>
      <c r="J331" s="268">
        <f>ROUND(I331*H331,2)</f>
        <v>0</v>
      </c>
      <c r="K331" s="264" t="s">
        <v>274</v>
      </c>
      <c r="L331" s="269"/>
      <c r="M331" s="270" t="s">
        <v>3</v>
      </c>
      <c r="N331" s="271" t="s">
        <v>39</v>
      </c>
      <c r="P331" s="234">
        <f>O331*H331</f>
        <v>0</v>
      </c>
      <c r="Q331" s="234">
        <v>2.2000000000000001E-3</v>
      </c>
      <c r="R331" s="234">
        <f>Q331*H331</f>
        <v>2.2000000000000001E-3</v>
      </c>
      <c r="S331" s="234">
        <v>0</v>
      </c>
      <c r="T331" s="235">
        <f>S331*H331</f>
        <v>0</v>
      </c>
      <c r="AR331" s="236" t="s">
        <v>470</v>
      </c>
      <c r="AT331" s="236" t="s">
        <v>383</v>
      </c>
      <c r="AU331" s="236" t="s">
        <v>77</v>
      </c>
      <c r="AY331" s="4" t="s">
        <v>268</v>
      </c>
      <c r="BE331" s="237">
        <f>IF(N331="základní",J331,0)</f>
        <v>0</v>
      </c>
      <c r="BF331" s="237">
        <f>IF(N331="snížená",J331,0)</f>
        <v>0</v>
      </c>
      <c r="BG331" s="237">
        <f>IF(N331="zákl. přenesená",J331,0)</f>
        <v>0</v>
      </c>
      <c r="BH331" s="237">
        <f>IF(N331="sníž. přenesená",J331,0)</f>
        <v>0</v>
      </c>
      <c r="BI331" s="237">
        <f>IF(N331="nulová",J331,0)</f>
        <v>0</v>
      </c>
      <c r="BJ331" s="4" t="s">
        <v>75</v>
      </c>
      <c r="BK331" s="237">
        <f>ROUND(I331*H331,2)</f>
        <v>0</v>
      </c>
      <c r="BL331" s="4" t="s">
        <v>292</v>
      </c>
      <c r="BM331" s="236" t="s">
        <v>911</v>
      </c>
    </row>
    <row r="332" spans="2:65" s="214" customFormat="1" ht="22.9" customHeight="1">
      <c r="B332" s="213"/>
      <c r="D332" s="215" t="s">
        <v>67</v>
      </c>
      <c r="E332" s="223" t="s">
        <v>656</v>
      </c>
      <c r="F332" s="223" t="s">
        <v>657</v>
      </c>
      <c r="J332" s="224">
        <f>BK332</f>
        <v>0</v>
      </c>
      <c r="L332" s="213"/>
      <c r="M332" s="218"/>
      <c r="P332" s="219">
        <f>P333+SUM(P334:P346)</f>
        <v>0</v>
      </c>
      <c r="R332" s="219">
        <f>R333+SUM(R334:R346)</f>
        <v>0.90090808999999994</v>
      </c>
      <c r="T332" s="220">
        <f>T333+SUM(T334:T346)</f>
        <v>0</v>
      </c>
      <c r="AR332" s="215" t="s">
        <v>77</v>
      </c>
      <c r="AT332" s="221" t="s">
        <v>67</v>
      </c>
      <c r="AU332" s="221" t="s">
        <v>75</v>
      </c>
      <c r="AY332" s="215" t="s">
        <v>268</v>
      </c>
      <c r="BK332" s="222">
        <f>BK333+SUM(BK334:BK346)</f>
        <v>0</v>
      </c>
    </row>
    <row r="333" spans="2:65" s="1" customFormat="1" ht="24.2" customHeight="1">
      <c r="B333" s="14"/>
      <c r="C333" s="225" t="s">
        <v>730</v>
      </c>
      <c r="D333" s="225" t="s">
        <v>271</v>
      </c>
      <c r="E333" s="226" t="s">
        <v>659</v>
      </c>
      <c r="F333" s="227" t="s">
        <v>660</v>
      </c>
      <c r="G333" s="228" t="s">
        <v>184</v>
      </c>
      <c r="H333" s="229">
        <v>26.44</v>
      </c>
      <c r="I333" s="22"/>
      <c r="J333" s="231">
        <f>ROUND(I333*H333,2)</f>
        <v>0</v>
      </c>
      <c r="K333" s="227" t="s">
        <v>274</v>
      </c>
      <c r="L333" s="14"/>
      <c r="M333" s="232" t="s">
        <v>3</v>
      </c>
      <c r="N333" s="233" t="s">
        <v>39</v>
      </c>
      <c r="P333" s="234">
        <f>O333*H333</f>
        <v>0</v>
      </c>
      <c r="Q333" s="234">
        <v>0</v>
      </c>
      <c r="R333" s="234">
        <f>Q333*H333</f>
        <v>0</v>
      </c>
      <c r="S333" s="234">
        <v>0</v>
      </c>
      <c r="T333" s="235">
        <f>S333*H333</f>
        <v>0</v>
      </c>
      <c r="AR333" s="236" t="s">
        <v>292</v>
      </c>
      <c r="AT333" s="236" t="s">
        <v>271</v>
      </c>
      <c r="AU333" s="236" t="s">
        <v>77</v>
      </c>
      <c r="AY333" s="4" t="s">
        <v>268</v>
      </c>
      <c r="BE333" s="237">
        <f>IF(N333="základní",J333,0)</f>
        <v>0</v>
      </c>
      <c r="BF333" s="237">
        <f>IF(N333="snížená",J333,0)</f>
        <v>0</v>
      </c>
      <c r="BG333" s="237">
        <f>IF(N333="zákl. přenesená",J333,0)</f>
        <v>0</v>
      </c>
      <c r="BH333" s="237">
        <f>IF(N333="sníž. přenesená",J333,0)</f>
        <v>0</v>
      </c>
      <c r="BI333" s="237">
        <f>IF(N333="nulová",J333,0)</f>
        <v>0</v>
      </c>
      <c r="BJ333" s="4" t="s">
        <v>75</v>
      </c>
      <c r="BK333" s="237">
        <f>ROUND(I333*H333,2)</f>
        <v>0</v>
      </c>
      <c r="BL333" s="4" t="s">
        <v>292</v>
      </c>
      <c r="BM333" s="236" t="s">
        <v>661</v>
      </c>
    </row>
    <row r="334" spans="2:65" s="1" customFormat="1">
      <c r="B334" s="14"/>
      <c r="D334" s="238" t="s">
        <v>277</v>
      </c>
      <c r="F334" s="239" t="s">
        <v>662</v>
      </c>
      <c r="L334" s="14"/>
      <c r="M334" s="240"/>
      <c r="T334" s="142"/>
      <c r="AT334" s="4" t="s">
        <v>277</v>
      </c>
      <c r="AU334" s="4" t="s">
        <v>77</v>
      </c>
    </row>
    <row r="335" spans="2:65" s="242" customFormat="1">
      <c r="B335" s="241"/>
      <c r="D335" s="243" t="s">
        <v>279</v>
      </c>
      <c r="E335" s="244" t="s">
        <v>3</v>
      </c>
      <c r="F335" s="245" t="s">
        <v>182</v>
      </c>
      <c r="H335" s="246">
        <v>26.44</v>
      </c>
      <c r="L335" s="241"/>
      <c r="M335" s="247"/>
      <c r="T335" s="248"/>
      <c r="AT335" s="244" t="s">
        <v>279</v>
      </c>
      <c r="AU335" s="244" t="s">
        <v>77</v>
      </c>
      <c r="AV335" s="242" t="s">
        <v>77</v>
      </c>
      <c r="AW335" s="242" t="s">
        <v>30</v>
      </c>
      <c r="AX335" s="242" t="s">
        <v>75</v>
      </c>
      <c r="AY335" s="244" t="s">
        <v>268</v>
      </c>
    </row>
    <row r="336" spans="2:65" s="1" customFormat="1" ht="16.5" customHeight="1">
      <c r="B336" s="14"/>
      <c r="C336" s="225" t="s">
        <v>739</v>
      </c>
      <c r="D336" s="225" t="s">
        <v>271</v>
      </c>
      <c r="E336" s="226" t="s">
        <v>448</v>
      </c>
      <c r="F336" s="227" t="s">
        <v>449</v>
      </c>
      <c r="G336" s="228" t="s">
        <v>184</v>
      </c>
      <c r="H336" s="229">
        <v>26.44</v>
      </c>
      <c r="I336" s="22"/>
      <c r="J336" s="231">
        <f>ROUND(I336*H336,2)</f>
        <v>0</v>
      </c>
      <c r="K336" s="227" t="s">
        <v>274</v>
      </c>
      <c r="L336" s="14"/>
      <c r="M336" s="232" t="s">
        <v>3</v>
      </c>
      <c r="N336" s="233" t="s">
        <v>39</v>
      </c>
      <c r="P336" s="234">
        <f>O336*H336</f>
        <v>0</v>
      </c>
      <c r="Q336" s="234">
        <v>2.9999999999999997E-4</v>
      </c>
      <c r="R336" s="234">
        <f>Q336*H336</f>
        <v>7.9319999999999998E-3</v>
      </c>
      <c r="S336" s="234">
        <v>0</v>
      </c>
      <c r="T336" s="235">
        <f>S336*H336</f>
        <v>0</v>
      </c>
      <c r="AR336" s="236" t="s">
        <v>292</v>
      </c>
      <c r="AT336" s="236" t="s">
        <v>271</v>
      </c>
      <c r="AU336" s="236" t="s">
        <v>77</v>
      </c>
      <c r="AY336" s="4" t="s">
        <v>268</v>
      </c>
      <c r="BE336" s="237">
        <f>IF(N336="základní",J336,0)</f>
        <v>0</v>
      </c>
      <c r="BF336" s="237">
        <f>IF(N336="snížená",J336,0)</f>
        <v>0</v>
      </c>
      <c r="BG336" s="237">
        <f>IF(N336="zákl. přenesená",J336,0)</f>
        <v>0</v>
      </c>
      <c r="BH336" s="237">
        <f>IF(N336="sníž. přenesená",J336,0)</f>
        <v>0</v>
      </c>
      <c r="BI336" s="237">
        <f>IF(N336="nulová",J336,0)</f>
        <v>0</v>
      </c>
      <c r="BJ336" s="4" t="s">
        <v>75</v>
      </c>
      <c r="BK336" s="237">
        <f>ROUND(I336*H336,2)</f>
        <v>0</v>
      </c>
      <c r="BL336" s="4" t="s">
        <v>292</v>
      </c>
      <c r="BM336" s="236" t="s">
        <v>664</v>
      </c>
    </row>
    <row r="337" spans="2:65" s="1" customFormat="1">
      <c r="B337" s="14"/>
      <c r="D337" s="238" t="s">
        <v>277</v>
      </c>
      <c r="F337" s="239" t="s">
        <v>451</v>
      </c>
      <c r="L337" s="14"/>
      <c r="M337" s="240"/>
      <c r="T337" s="142"/>
      <c r="AT337" s="4" t="s">
        <v>277</v>
      </c>
      <c r="AU337" s="4" t="s">
        <v>77</v>
      </c>
    </row>
    <row r="338" spans="2:65" s="242" customFormat="1">
      <c r="B338" s="241"/>
      <c r="D338" s="243" t="s">
        <v>279</v>
      </c>
      <c r="E338" s="244" t="s">
        <v>3</v>
      </c>
      <c r="F338" s="245" t="s">
        <v>182</v>
      </c>
      <c r="H338" s="246">
        <v>26.44</v>
      </c>
      <c r="L338" s="241"/>
      <c r="M338" s="247"/>
      <c r="T338" s="248"/>
      <c r="AT338" s="244" t="s">
        <v>279</v>
      </c>
      <c r="AU338" s="244" t="s">
        <v>77</v>
      </c>
      <c r="AV338" s="242" t="s">
        <v>77</v>
      </c>
      <c r="AW338" s="242" t="s">
        <v>30</v>
      </c>
      <c r="AX338" s="242" t="s">
        <v>68</v>
      </c>
      <c r="AY338" s="244" t="s">
        <v>268</v>
      </c>
    </row>
    <row r="339" spans="2:65" s="250" customFormat="1">
      <c r="B339" s="249"/>
      <c r="D339" s="243" t="s">
        <v>279</v>
      </c>
      <c r="E339" s="251" t="s">
        <v>3</v>
      </c>
      <c r="F339" s="252" t="s">
        <v>298</v>
      </c>
      <c r="H339" s="253">
        <v>26.44</v>
      </c>
      <c r="L339" s="249"/>
      <c r="M339" s="254"/>
      <c r="T339" s="255"/>
      <c r="AT339" s="251" t="s">
        <v>279</v>
      </c>
      <c r="AU339" s="251" t="s">
        <v>77</v>
      </c>
      <c r="AV339" s="250" t="s">
        <v>275</v>
      </c>
      <c r="AW339" s="250" t="s">
        <v>30</v>
      </c>
      <c r="AX339" s="250" t="s">
        <v>75</v>
      </c>
      <c r="AY339" s="251" t="s">
        <v>268</v>
      </c>
    </row>
    <row r="340" spans="2:65" s="1" customFormat="1" ht="37.9" customHeight="1">
      <c r="B340" s="14"/>
      <c r="C340" s="225" t="s">
        <v>744</v>
      </c>
      <c r="D340" s="225" t="s">
        <v>271</v>
      </c>
      <c r="E340" s="226" t="s">
        <v>666</v>
      </c>
      <c r="F340" s="227" t="s">
        <v>667</v>
      </c>
      <c r="G340" s="228" t="s">
        <v>184</v>
      </c>
      <c r="H340" s="229">
        <v>26.44</v>
      </c>
      <c r="I340" s="22"/>
      <c r="J340" s="231">
        <f>ROUND(I340*H340,2)</f>
        <v>0</v>
      </c>
      <c r="K340" s="227" t="s">
        <v>274</v>
      </c>
      <c r="L340" s="14"/>
      <c r="M340" s="232" t="s">
        <v>3</v>
      </c>
      <c r="N340" s="233" t="s">
        <v>39</v>
      </c>
      <c r="P340" s="234">
        <f>O340*H340</f>
        <v>0</v>
      </c>
      <c r="Q340" s="234">
        <v>5.9959999999999996E-3</v>
      </c>
      <c r="R340" s="234">
        <f>Q340*H340</f>
        <v>0.15853423999999999</v>
      </c>
      <c r="S340" s="234">
        <v>0</v>
      </c>
      <c r="T340" s="235">
        <f>S340*H340</f>
        <v>0</v>
      </c>
      <c r="AR340" s="236" t="s">
        <v>292</v>
      </c>
      <c r="AT340" s="236" t="s">
        <v>271</v>
      </c>
      <c r="AU340" s="236" t="s">
        <v>77</v>
      </c>
      <c r="AY340" s="4" t="s">
        <v>268</v>
      </c>
      <c r="BE340" s="237">
        <f>IF(N340="základní",J340,0)</f>
        <v>0</v>
      </c>
      <c r="BF340" s="237">
        <f>IF(N340="snížená",J340,0)</f>
        <v>0</v>
      </c>
      <c r="BG340" s="237">
        <f>IF(N340="zákl. přenesená",J340,0)</f>
        <v>0</v>
      </c>
      <c r="BH340" s="237">
        <f>IF(N340="sníž. přenesená",J340,0)</f>
        <v>0</v>
      </c>
      <c r="BI340" s="237">
        <f>IF(N340="nulová",J340,0)</f>
        <v>0</v>
      </c>
      <c r="BJ340" s="4" t="s">
        <v>75</v>
      </c>
      <c r="BK340" s="237">
        <f>ROUND(I340*H340,2)</f>
        <v>0</v>
      </c>
      <c r="BL340" s="4" t="s">
        <v>292</v>
      </c>
      <c r="BM340" s="236" t="s">
        <v>668</v>
      </c>
    </row>
    <row r="341" spans="2:65" s="1" customFormat="1">
      <c r="B341" s="14"/>
      <c r="D341" s="238" t="s">
        <v>277</v>
      </c>
      <c r="F341" s="239" t="s">
        <v>669</v>
      </c>
      <c r="L341" s="14"/>
      <c r="M341" s="240"/>
      <c r="T341" s="142"/>
      <c r="AT341" s="4" t="s">
        <v>277</v>
      </c>
      <c r="AU341" s="4" t="s">
        <v>77</v>
      </c>
    </row>
    <row r="342" spans="2:65" s="1" customFormat="1" ht="33" customHeight="1">
      <c r="B342" s="14"/>
      <c r="C342" s="262" t="s">
        <v>750</v>
      </c>
      <c r="D342" s="262" t="s">
        <v>383</v>
      </c>
      <c r="E342" s="263" t="s">
        <v>671</v>
      </c>
      <c r="F342" s="264" t="s">
        <v>672</v>
      </c>
      <c r="G342" s="265" t="s">
        <v>184</v>
      </c>
      <c r="H342" s="266">
        <v>29.084</v>
      </c>
      <c r="I342" s="24"/>
      <c r="J342" s="268">
        <f>ROUND(I342*H342,2)</f>
        <v>0</v>
      </c>
      <c r="K342" s="264" t="s">
        <v>274</v>
      </c>
      <c r="L342" s="269"/>
      <c r="M342" s="270" t="s">
        <v>3</v>
      </c>
      <c r="N342" s="271" t="s">
        <v>39</v>
      </c>
      <c r="P342" s="234">
        <f>O342*H342</f>
        <v>0</v>
      </c>
      <c r="Q342" s="234">
        <v>2.1999999999999999E-2</v>
      </c>
      <c r="R342" s="234">
        <f>Q342*H342</f>
        <v>0.63984799999999997</v>
      </c>
      <c r="S342" s="234">
        <v>0</v>
      </c>
      <c r="T342" s="235">
        <f>S342*H342</f>
        <v>0</v>
      </c>
      <c r="AR342" s="236" t="s">
        <v>470</v>
      </c>
      <c r="AT342" s="236" t="s">
        <v>383</v>
      </c>
      <c r="AU342" s="236" t="s">
        <v>77</v>
      </c>
      <c r="AY342" s="4" t="s">
        <v>268</v>
      </c>
      <c r="BE342" s="237">
        <f>IF(N342="základní",J342,0)</f>
        <v>0</v>
      </c>
      <c r="BF342" s="237">
        <f>IF(N342="snížená",J342,0)</f>
        <v>0</v>
      </c>
      <c r="BG342" s="237">
        <f>IF(N342="zákl. přenesená",J342,0)</f>
        <v>0</v>
      </c>
      <c r="BH342" s="237">
        <f>IF(N342="sníž. přenesená",J342,0)</f>
        <v>0</v>
      </c>
      <c r="BI342" s="237">
        <f>IF(N342="nulová",J342,0)</f>
        <v>0</v>
      </c>
      <c r="BJ342" s="4" t="s">
        <v>75</v>
      </c>
      <c r="BK342" s="237">
        <f>ROUND(I342*H342,2)</f>
        <v>0</v>
      </c>
      <c r="BL342" s="4" t="s">
        <v>292</v>
      </c>
      <c r="BM342" s="236" t="s">
        <v>673</v>
      </c>
    </row>
    <row r="343" spans="2:65" s="242" customFormat="1">
      <c r="B343" s="241"/>
      <c r="D343" s="243" t="s">
        <v>279</v>
      </c>
      <c r="F343" s="245" t="s">
        <v>912</v>
      </c>
      <c r="H343" s="246">
        <v>29.084</v>
      </c>
      <c r="L343" s="241"/>
      <c r="M343" s="247"/>
      <c r="T343" s="248"/>
      <c r="AT343" s="244" t="s">
        <v>279</v>
      </c>
      <c r="AU343" s="244" t="s">
        <v>77</v>
      </c>
      <c r="AV343" s="242" t="s">
        <v>77</v>
      </c>
      <c r="AW343" s="242" t="s">
        <v>4</v>
      </c>
      <c r="AX343" s="242" t="s">
        <v>75</v>
      </c>
      <c r="AY343" s="244" t="s">
        <v>268</v>
      </c>
    </row>
    <row r="344" spans="2:65" s="1" customFormat="1" ht="55.5" customHeight="1">
      <c r="B344" s="14"/>
      <c r="C344" s="225" t="s">
        <v>757</v>
      </c>
      <c r="D344" s="225" t="s">
        <v>271</v>
      </c>
      <c r="E344" s="226" t="s">
        <v>676</v>
      </c>
      <c r="F344" s="227" t="s">
        <v>677</v>
      </c>
      <c r="G344" s="228" t="s">
        <v>353</v>
      </c>
      <c r="H344" s="229">
        <v>0.90100000000000002</v>
      </c>
      <c r="I344" s="22"/>
      <c r="J344" s="231">
        <f>ROUND(I344*H344,2)</f>
        <v>0</v>
      </c>
      <c r="K344" s="227" t="s">
        <v>274</v>
      </c>
      <c r="L344" s="14"/>
      <c r="M344" s="232" t="s">
        <v>3</v>
      </c>
      <c r="N344" s="233" t="s">
        <v>39</v>
      </c>
      <c r="P344" s="234">
        <f>O344*H344</f>
        <v>0</v>
      </c>
      <c r="Q344" s="234">
        <v>0</v>
      </c>
      <c r="R344" s="234">
        <f>Q344*H344</f>
        <v>0</v>
      </c>
      <c r="S344" s="234">
        <v>0</v>
      </c>
      <c r="T344" s="235">
        <f>S344*H344</f>
        <v>0</v>
      </c>
      <c r="AR344" s="236" t="s">
        <v>292</v>
      </c>
      <c r="AT344" s="236" t="s">
        <v>271</v>
      </c>
      <c r="AU344" s="236" t="s">
        <v>77</v>
      </c>
      <c r="AY344" s="4" t="s">
        <v>268</v>
      </c>
      <c r="BE344" s="237">
        <f>IF(N344="základní",J344,0)</f>
        <v>0</v>
      </c>
      <c r="BF344" s="237">
        <f>IF(N344="snížená",J344,0)</f>
        <v>0</v>
      </c>
      <c r="BG344" s="237">
        <f>IF(N344="zákl. přenesená",J344,0)</f>
        <v>0</v>
      </c>
      <c r="BH344" s="237">
        <f>IF(N344="sníž. přenesená",J344,0)</f>
        <v>0</v>
      </c>
      <c r="BI344" s="237">
        <f>IF(N344="nulová",J344,0)</f>
        <v>0</v>
      </c>
      <c r="BJ344" s="4" t="s">
        <v>75</v>
      </c>
      <c r="BK344" s="237">
        <f>ROUND(I344*H344,2)</f>
        <v>0</v>
      </c>
      <c r="BL344" s="4" t="s">
        <v>292</v>
      </c>
      <c r="BM344" s="236" t="s">
        <v>678</v>
      </c>
    </row>
    <row r="345" spans="2:65" s="1" customFormat="1">
      <c r="B345" s="14"/>
      <c r="D345" s="238" t="s">
        <v>277</v>
      </c>
      <c r="F345" s="239" t="s">
        <v>679</v>
      </c>
      <c r="L345" s="14"/>
      <c r="M345" s="240"/>
      <c r="T345" s="142"/>
      <c r="AT345" s="4" t="s">
        <v>277</v>
      </c>
      <c r="AU345" s="4" t="s">
        <v>77</v>
      </c>
    </row>
    <row r="346" spans="2:65" s="214" customFormat="1" ht="20.85" customHeight="1">
      <c r="B346" s="213"/>
      <c r="D346" s="215" t="s">
        <v>67</v>
      </c>
      <c r="E346" s="223" t="s">
        <v>680</v>
      </c>
      <c r="F346" s="223" t="s">
        <v>681</v>
      </c>
      <c r="J346" s="224">
        <f>BK346</f>
        <v>0</v>
      </c>
      <c r="L346" s="213"/>
      <c r="M346" s="218"/>
      <c r="P346" s="219">
        <f>SUM(P347:P364)</f>
        <v>0</v>
      </c>
      <c r="R346" s="219">
        <f>SUM(R347:R364)</f>
        <v>9.4593850000000007E-2</v>
      </c>
      <c r="T346" s="220">
        <f>SUM(T347:T364)</f>
        <v>0</v>
      </c>
      <c r="AR346" s="215" t="s">
        <v>77</v>
      </c>
      <c r="AT346" s="221" t="s">
        <v>67</v>
      </c>
      <c r="AU346" s="221" t="s">
        <v>77</v>
      </c>
      <c r="AY346" s="215" t="s">
        <v>268</v>
      </c>
      <c r="BK346" s="222">
        <f>SUM(BK347:BK364)</f>
        <v>0</v>
      </c>
    </row>
    <row r="347" spans="2:65" s="1" customFormat="1" ht="24.2" customHeight="1">
      <c r="B347" s="14"/>
      <c r="C347" s="225" t="s">
        <v>763</v>
      </c>
      <c r="D347" s="225" t="s">
        <v>271</v>
      </c>
      <c r="E347" s="226" t="s">
        <v>683</v>
      </c>
      <c r="F347" s="227" t="s">
        <v>684</v>
      </c>
      <c r="G347" s="228" t="s">
        <v>184</v>
      </c>
      <c r="H347" s="229">
        <v>26.44</v>
      </c>
      <c r="I347" s="22"/>
      <c r="J347" s="231">
        <f>ROUND(I347*H347,2)</f>
        <v>0</v>
      </c>
      <c r="K347" s="227" t="s">
        <v>274</v>
      </c>
      <c r="L347" s="14"/>
      <c r="M347" s="232" t="s">
        <v>3</v>
      </c>
      <c r="N347" s="233" t="s">
        <v>39</v>
      </c>
      <c r="P347" s="234">
        <f>O347*H347</f>
        <v>0</v>
      </c>
      <c r="Q347" s="234">
        <v>0</v>
      </c>
      <c r="R347" s="234">
        <f>Q347*H347</f>
        <v>0</v>
      </c>
      <c r="S347" s="234">
        <v>0</v>
      </c>
      <c r="T347" s="235">
        <f>S347*H347</f>
        <v>0</v>
      </c>
      <c r="AR347" s="236" t="s">
        <v>292</v>
      </c>
      <c r="AT347" s="236" t="s">
        <v>271</v>
      </c>
      <c r="AU347" s="236" t="s">
        <v>186</v>
      </c>
      <c r="AY347" s="4" t="s">
        <v>268</v>
      </c>
      <c r="BE347" s="237">
        <f>IF(N347="základní",J347,0)</f>
        <v>0</v>
      </c>
      <c r="BF347" s="237">
        <f>IF(N347="snížená",J347,0)</f>
        <v>0</v>
      </c>
      <c r="BG347" s="237">
        <f>IF(N347="zákl. přenesená",J347,0)</f>
        <v>0</v>
      </c>
      <c r="BH347" s="237">
        <f>IF(N347="sníž. přenesená",J347,0)</f>
        <v>0</v>
      </c>
      <c r="BI347" s="237">
        <f>IF(N347="nulová",J347,0)</f>
        <v>0</v>
      </c>
      <c r="BJ347" s="4" t="s">
        <v>75</v>
      </c>
      <c r="BK347" s="237">
        <f>ROUND(I347*H347,2)</f>
        <v>0</v>
      </c>
      <c r="BL347" s="4" t="s">
        <v>292</v>
      </c>
      <c r="BM347" s="236" t="s">
        <v>685</v>
      </c>
    </row>
    <row r="348" spans="2:65" s="1" customFormat="1">
      <c r="B348" s="14"/>
      <c r="D348" s="238" t="s">
        <v>277</v>
      </c>
      <c r="F348" s="239" t="s">
        <v>686</v>
      </c>
      <c r="L348" s="14"/>
      <c r="M348" s="240"/>
      <c r="T348" s="142"/>
      <c r="AT348" s="4" t="s">
        <v>277</v>
      </c>
      <c r="AU348" s="4" t="s">
        <v>186</v>
      </c>
    </row>
    <row r="349" spans="2:65" s="242" customFormat="1">
      <c r="B349" s="241"/>
      <c r="D349" s="243" t="s">
        <v>279</v>
      </c>
      <c r="E349" s="244" t="s">
        <v>3</v>
      </c>
      <c r="F349" s="245" t="s">
        <v>182</v>
      </c>
      <c r="H349" s="246">
        <v>26.44</v>
      </c>
      <c r="L349" s="241"/>
      <c r="M349" s="247"/>
      <c r="T349" s="248"/>
      <c r="AT349" s="244" t="s">
        <v>279</v>
      </c>
      <c r="AU349" s="244" t="s">
        <v>186</v>
      </c>
      <c r="AV349" s="242" t="s">
        <v>77</v>
      </c>
      <c r="AW349" s="242" t="s">
        <v>30</v>
      </c>
      <c r="AX349" s="242" t="s">
        <v>75</v>
      </c>
      <c r="AY349" s="244" t="s">
        <v>268</v>
      </c>
    </row>
    <row r="350" spans="2:65" s="1" customFormat="1" ht="24.2" customHeight="1">
      <c r="B350" s="14"/>
      <c r="C350" s="225" t="s">
        <v>768</v>
      </c>
      <c r="D350" s="225" t="s">
        <v>271</v>
      </c>
      <c r="E350" s="226" t="s">
        <v>688</v>
      </c>
      <c r="F350" s="227" t="s">
        <v>689</v>
      </c>
      <c r="G350" s="228" t="s">
        <v>184</v>
      </c>
      <c r="H350" s="229">
        <v>5.9029999999999996</v>
      </c>
      <c r="I350" s="22"/>
      <c r="J350" s="231">
        <f>ROUND(I350*H350,2)</f>
        <v>0</v>
      </c>
      <c r="K350" s="227" t="s">
        <v>274</v>
      </c>
      <c r="L350" s="14"/>
      <c r="M350" s="232" t="s">
        <v>3</v>
      </c>
      <c r="N350" s="233" t="s">
        <v>39</v>
      </c>
      <c r="P350" s="234">
        <f>O350*H350</f>
        <v>0</v>
      </c>
      <c r="Q350" s="234">
        <v>0</v>
      </c>
      <c r="R350" s="234">
        <f>Q350*H350</f>
        <v>0</v>
      </c>
      <c r="S350" s="234">
        <v>0</v>
      </c>
      <c r="T350" s="235">
        <f>S350*H350</f>
        <v>0</v>
      </c>
      <c r="AR350" s="236" t="s">
        <v>292</v>
      </c>
      <c r="AT350" s="236" t="s">
        <v>271</v>
      </c>
      <c r="AU350" s="236" t="s">
        <v>186</v>
      </c>
      <c r="AY350" s="4" t="s">
        <v>268</v>
      </c>
      <c r="BE350" s="237">
        <f>IF(N350="základní",J350,0)</f>
        <v>0</v>
      </c>
      <c r="BF350" s="237">
        <f>IF(N350="snížená",J350,0)</f>
        <v>0</v>
      </c>
      <c r="BG350" s="237">
        <f>IF(N350="zákl. přenesená",J350,0)</f>
        <v>0</v>
      </c>
      <c r="BH350" s="237">
        <f>IF(N350="sníž. přenesená",J350,0)</f>
        <v>0</v>
      </c>
      <c r="BI350" s="237">
        <f>IF(N350="nulová",J350,0)</f>
        <v>0</v>
      </c>
      <c r="BJ350" s="4" t="s">
        <v>75</v>
      </c>
      <c r="BK350" s="237">
        <f>ROUND(I350*H350,2)</f>
        <v>0</v>
      </c>
      <c r="BL350" s="4" t="s">
        <v>292</v>
      </c>
      <c r="BM350" s="236" t="s">
        <v>690</v>
      </c>
    </row>
    <row r="351" spans="2:65" s="1" customFormat="1">
      <c r="B351" s="14"/>
      <c r="D351" s="238" t="s">
        <v>277</v>
      </c>
      <c r="F351" s="239" t="s">
        <v>691</v>
      </c>
      <c r="L351" s="14"/>
      <c r="M351" s="240"/>
      <c r="T351" s="142"/>
      <c r="AT351" s="4" t="s">
        <v>277</v>
      </c>
      <c r="AU351" s="4" t="s">
        <v>186</v>
      </c>
    </row>
    <row r="352" spans="2:65" s="242" customFormat="1">
      <c r="B352" s="241"/>
      <c r="D352" s="243" t="s">
        <v>279</v>
      </c>
      <c r="E352" s="244" t="s">
        <v>3</v>
      </c>
      <c r="F352" s="245" t="s">
        <v>692</v>
      </c>
      <c r="H352" s="246">
        <v>5.9029999999999996</v>
      </c>
      <c r="L352" s="241"/>
      <c r="M352" s="247"/>
      <c r="T352" s="248"/>
      <c r="AT352" s="244" t="s">
        <v>279</v>
      </c>
      <c r="AU352" s="244" t="s">
        <v>186</v>
      </c>
      <c r="AV352" s="242" t="s">
        <v>77</v>
      </c>
      <c r="AW352" s="242" t="s">
        <v>30</v>
      </c>
      <c r="AX352" s="242" t="s">
        <v>68</v>
      </c>
      <c r="AY352" s="244" t="s">
        <v>268</v>
      </c>
    </row>
    <row r="353" spans="2:65" s="250" customFormat="1">
      <c r="B353" s="249"/>
      <c r="D353" s="243" t="s">
        <v>279</v>
      </c>
      <c r="E353" s="251" t="s">
        <v>3</v>
      </c>
      <c r="F353" s="252" t="s">
        <v>298</v>
      </c>
      <c r="H353" s="253">
        <v>5.9029999999999996</v>
      </c>
      <c r="L353" s="249"/>
      <c r="M353" s="254"/>
      <c r="T353" s="255"/>
      <c r="AT353" s="251" t="s">
        <v>279</v>
      </c>
      <c r="AU353" s="251" t="s">
        <v>186</v>
      </c>
      <c r="AV353" s="250" t="s">
        <v>275</v>
      </c>
      <c r="AW353" s="250" t="s">
        <v>30</v>
      </c>
      <c r="AX353" s="250" t="s">
        <v>75</v>
      </c>
      <c r="AY353" s="251" t="s">
        <v>268</v>
      </c>
    </row>
    <row r="354" spans="2:65" s="1" customFormat="1" ht="24.2" customHeight="1">
      <c r="B354" s="14"/>
      <c r="C354" s="262" t="s">
        <v>773</v>
      </c>
      <c r="D354" s="262" t="s">
        <v>383</v>
      </c>
      <c r="E354" s="263" t="s">
        <v>694</v>
      </c>
      <c r="F354" s="264" t="s">
        <v>695</v>
      </c>
      <c r="G354" s="265" t="s">
        <v>696</v>
      </c>
      <c r="H354" s="266">
        <v>48.515000000000001</v>
      </c>
      <c r="I354" s="24"/>
      <c r="J354" s="268">
        <f>ROUND(I354*H354,2)</f>
        <v>0</v>
      </c>
      <c r="K354" s="264" t="s">
        <v>274</v>
      </c>
      <c r="L354" s="269"/>
      <c r="M354" s="270" t="s">
        <v>3</v>
      </c>
      <c r="N354" s="271" t="s">
        <v>39</v>
      </c>
      <c r="P354" s="234">
        <f>O354*H354</f>
        <v>0</v>
      </c>
      <c r="Q354" s="234">
        <v>1E-3</v>
      </c>
      <c r="R354" s="234">
        <f>Q354*H354</f>
        <v>4.8515000000000003E-2</v>
      </c>
      <c r="S354" s="234">
        <v>0</v>
      </c>
      <c r="T354" s="235">
        <f>S354*H354</f>
        <v>0</v>
      </c>
      <c r="AR354" s="236" t="s">
        <v>470</v>
      </c>
      <c r="AT354" s="236" t="s">
        <v>383</v>
      </c>
      <c r="AU354" s="236" t="s">
        <v>186</v>
      </c>
      <c r="AY354" s="4" t="s">
        <v>268</v>
      </c>
      <c r="BE354" s="237">
        <f>IF(N354="základní",J354,0)</f>
        <v>0</v>
      </c>
      <c r="BF354" s="237">
        <f>IF(N354="snížená",J354,0)</f>
        <v>0</v>
      </c>
      <c r="BG354" s="237">
        <f>IF(N354="zákl. přenesená",J354,0)</f>
        <v>0</v>
      </c>
      <c r="BH354" s="237">
        <f>IF(N354="sníž. přenesená",J354,0)</f>
        <v>0</v>
      </c>
      <c r="BI354" s="237">
        <f>IF(N354="nulová",J354,0)</f>
        <v>0</v>
      </c>
      <c r="BJ354" s="4" t="s">
        <v>75</v>
      </c>
      <c r="BK354" s="237">
        <f>ROUND(I354*H354,2)</f>
        <v>0</v>
      </c>
      <c r="BL354" s="4" t="s">
        <v>292</v>
      </c>
      <c r="BM354" s="236" t="s">
        <v>697</v>
      </c>
    </row>
    <row r="355" spans="2:65" s="1" customFormat="1" ht="19.5">
      <c r="B355" s="14"/>
      <c r="D355" s="243" t="s">
        <v>698</v>
      </c>
      <c r="F355" s="281" t="s">
        <v>699</v>
      </c>
      <c r="L355" s="14"/>
      <c r="M355" s="240"/>
      <c r="T355" s="142"/>
      <c r="AT355" s="4" t="s">
        <v>698</v>
      </c>
      <c r="AU355" s="4" t="s">
        <v>186</v>
      </c>
    </row>
    <row r="356" spans="2:65" s="242" customFormat="1">
      <c r="B356" s="241"/>
      <c r="D356" s="243" t="s">
        <v>279</v>
      </c>
      <c r="F356" s="245" t="s">
        <v>913</v>
      </c>
      <c r="H356" s="246">
        <v>48.515000000000001</v>
      </c>
      <c r="L356" s="241"/>
      <c r="M356" s="247"/>
      <c r="T356" s="248"/>
      <c r="AT356" s="244" t="s">
        <v>279</v>
      </c>
      <c r="AU356" s="244" t="s">
        <v>186</v>
      </c>
      <c r="AV356" s="242" t="s">
        <v>77</v>
      </c>
      <c r="AW356" s="242" t="s">
        <v>4</v>
      </c>
      <c r="AX356" s="242" t="s">
        <v>75</v>
      </c>
      <c r="AY356" s="244" t="s">
        <v>268</v>
      </c>
    </row>
    <row r="357" spans="2:65" s="1" customFormat="1" ht="24.2" customHeight="1">
      <c r="B357" s="14"/>
      <c r="C357" s="225" t="s">
        <v>777</v>
      </c>
      <c r="D357" s="225" t="s">
        <v>271</v>
      </c>
      <c r="E357" s="226" t="s">
        <v>702</v>
      </c>
      <c r="F357" s="227" t="s">
        <v>703</v>
      </c>
      <c r="G357" s="228" t="s">
        <v>379</v>
      </c>
      <c r="H357" s="229">
        <v>39.35</v>
      </c>
      <c r="I357" s="22"/>
      <c r="J357" s="231">
        <f>ROUND(I357*H357,2)</f>
        <v>0</v>
      </c>
      <c r="K357" s="227" t="s">
        <v>274</v>
      </c>
      <c r="L357" s="14"/>
      <c r="M357" s="232" t="s">
        <v>3</v>
      </c>
      <c r="N357" s="233" t="s">
        <v>39</v>
      </c>
      <c r="P357" s="234">
        <f>O357*H357</f>
        <v>0</v>
      </c>
      <c r="Q357" s="234">
        <v>1.7000000000000001E-4</v>
      </c>
      <c r="R357" s="234">
        <f>Q357*H357</f>
        <v>6.689500000000001E-3</v>
      </c>
      <c r="S357" s="234">
        <v>0</v>
      </c>
      <c r="T357" s="235">
        <f>S357*H357</f>
        <v>0</v>
      </c>
      <c r="AR357" s="236" t="s">
        <v>292</v>
      </c>
      <c r="AT357" s="236" t="s">
        <v>271</v>
      </c>
      <c r="AU357" s="236" t="s">
        <v>186</v>
      </c>
      <c r="AY357" s="4" t="s">
        <v>268</v>
      </c>
      <c r="BE357" s="237">
        <f>IF(N357="základní",J357,0)</f>
        <v>0</v>
      </c>
      <c r="BF357" s="237">
        <f>IF(N357="snížená",J357,0)</f>
        <v>0</v>
      </c>
      <c r="BG357" s="237">
        <f>IF(N357="zákl. přenesená",J357,0)</f>
        <v>0</v>
      </c>
      <c r="BH357" s="237">
        <f>IF(N357="sníž. přenesená",J357,0)</f>
        <v>0</v>
      </c>
      <c r="BI357" s="237">
        <f>IF(N357="nulová",J357,0)</f>
        <v>0</v>
      </c>
      <c r="BJ357" s="4" t="s">
        <v>75</v>
      </c>
      <c r="BK357" s="237">
        <f>ROUND(I357*H357,2)</f>
        <v>0</v>
      </c>
      <c r="BL357" s="4" t="s">
        <v>292</v>
      </c>
      <c r="BM357" s="236" t="s">
        <v>704</v>
      </c>
    </row>
    <row r="358" spans="2:65" s="1" customFormat="1">
      <c r="B358" s="14"/>
      <c r="D358" s="238" t="s">
        <v>277</v>
      </c>
      <c r="F358" s="239" t="s">
        <v>705</v>
      </c>
      <c r="L358" s="14"/>
      <c r="M358" s="240"/>
      <c r="T358" s="142"/>
      <c r="AT358" s="4" t="s">
        <v>277</v>
      </c>
      <c r="AU358" s="4" t="s">
        <v>186</v>
      </c>
    </row>
    <row r="359" spans="2:65" s="257" customFormat="1">
      <c r="B359" s="256"/>
      <c r="D359" s="243" t="s">
        <v>279</v>
      </c>
      <c r="E359" s="258" t="s">
        <v>3</v>
      </c>
      <c r="F359" s="259" t="s">
        <v>706</v>
      </c>
      <c r="H359" s="258" t="s">
        <v>3</v>
      </c>
      <c r="L359" s="256"/>
      <c r="M359" s="260"/>
      <c r="T359" s="261"/>
      <c r="AT359" s="258" t="s">
        <v>279</v>
      </c>
      <c r="AU359" s="258" t="s">
        <v>186</v>
      </c>
      <c r="AV359" s="257" t="s">
        <v>75</v>
      </c>
      <c r="AW359" s="257" t="s">
        <v>30</v>
      </c>
      <c r="AX359" s="257" t="s">
        <v>68</v>
      </c>
      <c r="AY359" s="258" t="s">
        <v>268</v>
      </c>
    </row>
    <row r="360" spans="2:65" s="242" customFormat="1">
      <c r="B360" s="241"/>
      <c r="D360" s="243" t="s">
        <v>279</v>
      </c>
      <c r="E360" s="244" t="s">
        <v>3</v>
      </c>
      <c r="F360" s="245" t="s">
        <v>197</v>
      </c>
      <c r="H360" s="246">
        <v>39.35</v>
      </c>
      <c r="L360" s="241"/>
      <c r="M360" s="247"/>
      <c r="T360" s="248"/>
      <c r="AT360" s="244" t="s">
        <v>279</v>
      </c>
      <c r="AU360" s="244" t="s">
        <v>186</v>
      </c>
      <c r="AV360" s="242" t="s">
        <v>77</v>
      </c>
      <c r="AW360" s="242" t="s">
        <v>30</v>
      </c>
      <c r="AX360" s="242" t="s">
        <v>68</v>
      </c>
      <c r="AY360" s="244" t="s">
        <v>268</v>
      </c>
    </row>
    <row r="361" spans="2:65" s="250" customFormat="1">
      <c r="B361" s="249"/>
      <c r="D361" s="243" t="s">
        <v>279</v>
      </c>
      <c r="E361" s="251" t="s">
        <v>3</v>
      </c>
      <c r="F361" s="252" t="s">
        <v>298</v>
      </c>
      <c r="H361" s="253">
        <v>39.35</v>
      </c>
      <c r="L361" s="249"/>
      <c r="M361" s="254"/>
      <c r="T361" s="255"/>
      <c r="AT361" s="251" t="s">
        <v>279</v>
      </c>
      <c r="AU361" s="251" t="s">
        <v>186</v>
      </c>
      <c r="AV361" s="250" t="s">
        <v>275</v>
      </c>
      <c r="AW361" s="250" t="s">
        <v>30</v>
      </c>
      <c r="AX361" s="250" t="s">
        <v>75</v>
      </c>
      <c r="AY361" s="251" t="s">
        <v>268</v>
      </c>
    </row>
    <row r="362" spans="2:65" s="1" customFormat="1" ht="16.5" customHeight="1">
      <c r="B362" s="14"/>
      <c r="C362" s="262" t="s">
        <v>781</v>
      </c>
      <c r="D362" s="262" t="s">
        <v>383</v>
      </c>
      <c r="E362" s="263" t="s">
        <v>708</v>
      </c>
      <c r="F362" s="264" t="s">
        <v>709</v>
      </c>
      <c r="G362" s="265" t="s">
        <v>379</v>
      </c>
      <c r="H362" s="266">
        <v>43.284999999999997</v>
      </c>
      <c r="I362" s="24"/>
      <c r="J362" s="268">
        <f>ROUND(I362*H362,2)</f>
        <v>0</v>
      </c>
      <c r="K362" s="264" t="s">
        <v>274</v>
      </c>
      <c r="L362" s="269"/>
      <c r="M362" s="270" t="s">
        <v>3</v>
      </c>
      <c r="N362" s="271" t="s">
        <v>39</v>
      </c>
      <c r="P362" s="234">
        <f>O362*H362</f>
        <v>0</v>
      </c>
      <c r="Q362" s="234">
        <v>9.1E-4</v>
      </c>
      <c r="R362" s="234">
        <f>Q362*H362</f>
        <v>3.9389349999999997E-2</v>
      </c>
      <c r="S362" s="234">
        <v>0</v>
      </c>
      <c r="T362" s="235">
        <f>S362*H362</f>
        <v>0</v>
      </c>
      <c r="AR362" s="236" t="s">
        <v>470</v>
      </c>
      <c r="AT362" s="236" t="s">
        <v>383</v>
      </c>
      <c r="AU362" s="236" t="s">
        <v>186</v>
      </c>
      <c r="AY362" s="4" t="s">
        <v>268</v>
      </c>
      <c r="BE362" s="237">
        <f>IF(N362="základní",J362,0)</f>
        <v>0</v>
      </c>
      <c r="BF362" s="237">
        <f>IF(N362="snížená",J362,0)</f>
        <v>0</v>
      </c>
      <c r="BG362" s="237">
        <f>IF(N362="zákl. přenesená",J362,0)</f>
        <v>0</v>
      </c>
      <c r="BH362" s="237">
        <f>IF(N362="sníž. přenesená",J362,0)</f>
        <v>0</v>
      </c>
      <c r="BI362" s="237">
        <f>IF(N362="nulová",J362,0)</f>
        <v>0</v>
      </c>
      <c r="BJ362" s="4" t="s">
        <v>75</v>
      </c>
      <c r="BK362" s="237">
        <f>ROUND(I362*H362,2)</f>
        <v>0</v>
      </c>
      <c r="BL362" s="4" t="s">
        <v>292</v>
      </c>
      <c r="BM362" s="236" t="s">
        <v>710</v>
      </c>
    </row>
    <row r="363" spans="2:65" s="1" customFormat="1" ht="19.5">
      <c r="B363" s="14"/>
      <c r="D363" s="243" t="s">
        <v>698</v>
      </c>
      <c r="F363" s="281" t="s">
        <v>711</v>
      </c>
      <c r="L363" s="14"/>
      <c r="M363" s="240"/>
      <c r="T363" s="142"/>
      <c r="AT363" s="4" t="s">
        <v>698</v>
      </c>
      <c r="AU363" s="4" t="s">
        <v>186</v>
      </c>
    </row>
    <row r="364" spans="2:65" s="242" customFormat="1">
      <c r="B364" s="241"/>
      <c r="D364" s="243" t="s">
        <v>279</v>
      </c>
      <c r="F364" s="245" t="s">
        <v>914</v>
      </c>
      <c r="H364" s="246">
        <v>43.284999999999997</v>
      </c>
      <c r="L364" s="241"/>
      <c r="M364" s="247"/>
      <c r="T364" s="248"/>
      <c r="AT364" s="244" t="s">
        <v>279</v>
      </c>
      <c r="AU364" s="244" t="s">
        <v>186</v>
      </c>
      <c r="AV364" s="242" t="s">
        <v>77</v>
      </c>
      <c r="AW364" s="242" t="s">
        <v>4</v>
      </c>
      <c r="AX364" s="242" t="s">
        <v>75</v>
      </c>
      <c r="AY364" s="244" t="s">
        <v>268</v>
      </c>
    </row>
    <row r="365" spans="2:65" s="214" customFormat="1" ht="22.9" customHeight="1">
      <c r="B365" s="213"/>
      <c r="D365" s="215" t="s">
        <v>67</v>
      </c>
      <c r="E365" s="223" t="s">
        <v>713</v>
      </c>
      <c r="F365" s="223" t="s">
        <v>714</v>
      </c>
      <c r="J365" s="224">
        <f>BK365</f>
        <v>0</v>
      </c>
      <c r="L365" s="213"/>
      <c r="M365" s="218"/>
      <c r="P365" s="219">
        <f>SUM(P366:P403)</f>
        <v>0</v>
      </c>
      <c r="R365" s="219">
        <f>SUM(R366:R403)</f>
        <v>1.9776289800000002</v>
      </c>
      <c r="T365" s="220">
        <f>SUM(T366:T403)</f>
        <v>0</v>
      </c>
      <c r="AR365" s="215" t="s">
        <v>77</v>
      </c>
      <c r="AT365" s="221" t="s">
        <v>67</v>
      </c>
      <c r="AU365" s="221" t="s">
        <v>75</v>
      </c>
      <c r="AY365" s="215" t="s">
        <v>268</v>
      </c>
      <c r="BK365" s="222">
        <f>SUM(BK366:BK403)</f>
        <v>0</v>
      </c>
    </row>
    <row r="366" spans="2:65" s="1" customFormat="1" ht="24.2" customHeight="1">
      <c r="B366" s="14"/>
      <c r="C366" s="225" t="s">
        <v>784</v>
      </c>
      <c r="D366" s="225" t="s">
        <v>271</v>
      </c>
      <c r="E366" s="226" t="s">
        <v>716</v>
      </c>
      <c r="F366" s="227" t="s">
        <v>717</v>
      </c>
      <c r="G366" s="228" t="s">
        <v>184</v>
      </c>
      <c r="H366" s="229">
        <v>88.350999999999999</v>
      </c>
      <c r="I366" s="22"/>
      <c r="J366" s="231">
        <f>ROUND(I366*H366,2)</f>
        <v>0</v>
      </c>
      <c r="K366" s="227" t="s">
        <v>274</v>
      </c>
      <c r="L366" s="14"/>
      <c r="M366" s="232" t="s">
        <v>3</v>
      </c>
      <c r="N366" s="233" t="s">
        <v>39</v>
      </c>
      <c r="P366" s="234">
        <f>O366*H366</f>
        <v>0</v>
      </c>
      <c r="Q366" s="234">
        <v>2.9999999999999997E-4</v>
      </c>
      <c r="R366" s="234">
        <f>Q366*H366</f>
        <v>2.6505299999999999E-2</v>
      </c>
      <c r="S366" s="234">
        <v>0</v>
      </c>
      <c r="T366" s="235">
        <f>S366*H366</f>
        <v>0</v>
      </c>
      <c r="AR366" s="236" t="s">
        <v>292</v>
      </c>
      <c r="AT366" s="236" t="s">
        <v>271</v>
      </c>
      <c r="AU366" s="236" t="s">
        <v>77</v>
      </c>
      <c r="AY366" s="4" t="s">
        <v>268</v>
      </c>
      <c r="BE366" s="237">
        <f>IF(N366="základní",J366,0)</f>
        <v>0</v>
      </c>
      <c r="BF366" s="237">
        <f>IF(N366="snížená",J366,0)</f>
        <v>0</v>
      </c>
      <c r="BG366" s="237">
        <f>IF(N366="zákl. přenesená",J366,0)</f>
        <v>0</v>
      </c>
      <c r="BH366" s="237">
        <f>IF(N366="sníž. přenesená",J366,0)</f>
        <v>0</v>
      </c>
      <c r="BI366" s="237">
        <f>IF(N366="nulová",J366,0)</f>
        <v>0</v>
      </c>
      <c r="BJ366" s="4" t="s">
        <v>75</v>
      </c>
      <c r="BK366" s="237">
        <f>ROUND(I366*H366,2)</f>
        <v>0</v>
      </c>
      <c r="BL366" s="4" t="s">
        <v>292</v>
      </c>
      <c r="BM366" s="236" t="s">
        <v>718</v>
      </c>
    </row>
    <row r="367" spans="2:65" s="1" customFormat="1">
      <c r="B367" s="14"/>
      <c r="D367" s="238" t="s">
        <v>277</v>
      </c>
      <c r="F367" s="239" t="s">
        <v>719</v>
      </c>
      <c r="L367" s="14"/>
      <c r="M367" s="240"/>
      <c r="T367" s="142"/>
      <c r="AT367" s="4" t="s">
        <v>277</v>
      </c>
      <c r="AU367" s="4" t="s">
        <v>77</v>
      </c>
    </row>
    <row r="368" spans="2:65" s="242" customFormat="1">
      <c r="B368" s="241"/>
      <c r="D368" s="243" t="s">
        <v>279</v>
      </c>
      <c r="E368" s="244" t="s">
        <v>3</v>
      </c>
      <c r="F368" s="245" t="s">
        <v>200</v>
      </c>
      <c r="H368" s="246">
        <v>88.350999999999999</v>
      </c>
      <c r="L368" s="241"/>
      <c r="M368" s="247"/>
      <c r="T368" s="248"/>
      <c r="AT368" s="244" t="s">
        <v>279</v>
      </c>
      <c r="AU368" s="244" t="s">
        <v>77</v>
      </c>
      <c r="AV368" s="242" t="s">
        <v>77</v>
      </c>
      <c r="AW368" s="242" t="s">
        <v>30</v>
      </c>
      <c r="AX368" s="242" t="s">
        <v>75</v>
      </c>
      <c r="AY368" s="244" t="s">
        <v>268</v>
      </c>
    </row>
    <row r="369" spans="2:65" s="1" customFormat="1" ht="37.9" customHeight="1">
      <c r="B369" s="14"/>
      <c r="C369" s="225" t="s">
        <v>791</v>
      </c>
      <c r="D369" s="225" t="s">
        <v>271</v>
      </c>
      <c r="E369" s="226" t="s">
        <v>721</v>
      </c>
      <c r="F369" s="227" t="s">
        <v>722</v>
      </c>
      <c r="G369" s="228" t="s">
        <v>184</v>
      </c>
      <c r="H369" s="229">
        <v>88.350999999999999</v>
      </c>
      <c r="I369" s="22"/>
      <c r="J369" s="231">
        <f>ROUND(I369*H369,2)</f>
        <v>0</v>
      </c>
      <c r="K369" s="227" t="s">
        <v>274</v>
      </c>
      <c r="L369" s="14"/>
      <c r="M369" s="232" t="s">
        <v>3</v>
      </c>
      <c r="N369" s="233" t="s">
        <v>39</v>
      </c>
      <c r="P369" s="234">
        <f>O369*H369</f>
        <v>0</v>
      </c>
      <c r="Q369" s="234">
        <v>5.5799999999999999E-3</v>
      </c>
      <c r="R369" s="234">
        <f>Q369*H369</f>
        <v>0.49299857999999996</v>
      </c>
      <c r="S369" s="234">
        <v>0</v>
      </c>
      <c r="T369" s="235">
        <f>S369*H369</f>
        <v>0</v>
      </c>
      <c r="AR369" s="236" t="s">
        <v>292</v>
      </c>
      <c r="AT369" s="236" t="s">
        <v>271</v>
      </c>
      <c r="AU369" s="236" t="s">
        <v>77</v>
      </c>
      <c r="AY369" s="4" t="s">
        <v>268</v>
      </c>
      <c r="BE369" s="237">
        <f>IF(N369="základní",J369,0)</f>
        <v>0</v>
      </c>
      <c r="BF369" s="237">
        <f>IF(N369="snížená",J369,0)</f>
        <v>0</v>
      </c>
      <c r="BG369" s="237">
        <f>IF(N369="zákl. přenesená",J369,0)</f>
        <v>0</v>
      </c>
      <c r="BH369" s="237">
        <f>IF(N369="sníž. přenesená",J369,0)</f>
        <v>0</v>
      </c>
      <c r="BI369" s="237">
        <f>IF(N369="nulová",J369,0)</f>
        <v>0</v>
      </c>
      <c r="BJ369" s="4" t="s">
        <v>75</v>
      </c>
      <c r="BK369" s="237">
        <f>ROUND(I369*H369,2)</f>
        <v>0</v>
      </c>
      <c r="BL369" s="4" t="s">
        <v>292</v>
      </c>
      <c r="BM369" s="236" t="s">
        <v>723</v>
      </c>
    </row>
    <row r="370" spans="2:65" s="1" customFormat="1">
      <c r="B370" s="14"/>
      <c r="D370" s="238" t="s">
        <v>277</v>
      </c>
      <c r="F370" s="239" t="s">
        <v>724</v>
      </c>
      <c r="L370" s="14"/>
      <c r="M370" s="240"/>
      <c r="T370" s="142"/>
      <c r="AT370" s="4" t="s">
        <v>277</v>
      </c>
      <c r="AU370" s="4" t="s">
        <v>77</v>
      </c>
    </row>
    <row r="371" spans="2:65" s="1" customFormat="1" ht="33" customHeight="1">
      <c r="B371" s="14"/>
      <c r="C371" s="262" t="s">
        <v>798</v>
      </c>
      <c r="D371" s="262" t="s">
        <v>383</v>
      </c>
      <c r="E371" s="263" t="s">
        <v>726</v>
      </c>
      <c r="F371" s="264" t="s">
        <v>727</v>
      </c>
      <c r="G371" s="265" t="s">
        <v>184</v>
      </c>
      <c r="H371" s="266">
        <v>97.186000000000007</v>
      </c>
      <c r="I371" s="24"/>
      <c r="J371" s="268">
        <f>ROUND(I371*H371,2)</f>
        <v>0</v>
      </c>
      <c r="K371" s="264" t="s">
        <v>274</v>
      </c>
      <c r="L371" s="269"/>
      <c r="M371" s="270" t="s">
        <v>3</v>
      </c>
      <c r="N371" s="271" t="s">
        <v>39</v>
      </c>
      <c r="P371" s="234">
        <f>O371*H371</f>
        <v>0</v>
      </c>
      <c r="Q371" s="234">
        <v>1.4290000000000001E-2</v>
      </c>
      <c r="R371" s="234">
        <f>Q371*H371</f>
        <v>1.3887879400000001</v>
      </c>
      <c r="S371" s="234">
        <v>0</v>
      </c>
      <c r="T371" s="235">
        <f>S371*H371</f>
        <v>0</v>
      </c>
      <c r="AR371" s="236" t="s">
        <v>470</v>
      </c>
      <c r="AT371" s="236" t="s">
        <v>383</v>
      </c>
      <c r="AU371" s="236" t="s">
        <v>77</v>
      </c>
      <c r="AY371" s="4" t="s">
        <v>268</v>
      </c>
      <c r="BE371" s="237">
        <f>IF(N371="základní",J371,0)</f>
        <v>0</v>
      </c>
      <c r="BF371" s="237">
        <f>IF(N371="snížená",J371,0)</f>
        <v>0</v>
      </c>
      <c r="BG371" s="237">
        <f>IF(N371="zákl. přenesená",J371,0)</f>
        <v>0</v>
      </c>
      <c r="BH371" s="237">
        <f>IF(N371="sníž. přenesená",J371,0)</f>
        <v>0</v>
      </c>
      <c r="BI371" s="237">
        <f>IF(N371="nulová",J371,0)</f>
        <v>0</v>
      </c>
      <c r="BJ371" s="4" t="s">
        <v>75</v>
      </c>
      <c r="BK371" s="237">
        <f>ROUND(I371*H371,2)</f>
        <v>0</v>
      </c>
      <c r="BL371" s="4" t="s">
        <v>292</v>
      </c>
      <c r="BM371" s="236" t="s">
        <v>728</v>
      </c>
    </row>
    <row r="372" spans="2:65" s="242" customFormat="1">
      <c r="B372" s="241"/>
      <c r="D372" s="243" t="s">
        <v>279</v>
      </c>
      <c r="F372" s="245" t="s">
        <v>915</v>
      </c>
      <c r="H372" s="246">
        <v>97.186000000000007</v>
      </c>
      <c r="L372" s="241"/>
      <c r="M372" s="247"/>
      <c r="T372" s="248"/>
      <c r="AT372" s="244" t="s">
        <v>279</v>
      </c>
      <c r="AU372" s="244" t="s">
        <v>77</v>
      </c>
      <c r="AV372" s="242" t="s">
        <v>77</v>
      </c>
      <c r="AW372" s="242" t="s">
        <v>4</v>
      </c>
      <c r="AX372" s="242" t="s">
        <v>75</v>
      </c>
      <c r="AY372" s="244" t="s">
        <v>268</v>
      </c>
    </row>
    <row r="373" spans="2:65" s="1" customFormat="1" ht="33" customHeight="1">
      <c r="B373" s="14"/>
      <c r="C373" s="225" t="s">
        <v>493</v>
      </c>
      <c r="D373" s="225" t="s">
        <v>271</v>
      </c>
      <c r="E373" s="226" t="s">
        <v>731</v>
      </c>
      <c r="F373" s="227" t="s">
        <v>732</v>
      </c>
      <c r="G373" s="228" t="s">
        <v>379</v>
      </c>
      <c r="H373" s="229">
        <v>24.885000000000002</v>
      </c>
      <c r="I373" s="22"/>
      <c r="J373" s="231">
        <f>ROUND(I373*H373,2)</f>
        <v>0</v>
      </c>
      <c r="K373" s="227" t="s">
        <v>274</v>
      </c>
      <c r="L373" s="14"/>
      <c r="M373" s="232" t="s">
        <v>3</v>
      </c>
      <c r="N373" s="233" t="s">
        <v>39</v>
      </c>
      <c r="P373" s="234">
        <f>O373*H373</f>
        <v>0</v>
      </c>
      <c r="Q373" s="234">
        <v>2.0000000000000001E-4</v>
      </c>
      <c r="R373" s="234">
        <f>Q373*H373</f>
        <v>4.9770000000000005E-3</v>
      </c>
      <c r="S373" s="234">
        <v>0</v>
      </c>
      <c r="T373" s="235">
        <f>S373*H373</f>
        <v>0</v>
      </c>
      <c r="AR373" s="236" t="s">
        <v>292</v>
      </c>
      <c r="AT373" s="236" t="s">
        <v>271</v>
      </c>
      <c r="AU373" s="236" t="s">
        <v>77</v>
      </c>
      <c r="AY373" s="4" t="s">
        <v>268</v>
      </c>
      <c r="BE373" s="237">
        <f>IF(N373="základní",J373,0)</f>
        <v>0</v>
      </c>
      <c r="BF373" s="237">
        <f>IF(N373="snížená",J373,0)</f>
        <v>0</v>
      </c>
      <c r="BG373" s="237">
        <f>IF(N373="zákl. přenesená",J373,0)</f>
        <v>0</v>
      </c>
      <c r="BH373" s="237">
        <f>IF(N373="sníž. přenesená",J373,0)</f>
        <v>0</v>
      </c>
      <c r="BI373" s="237">
        <f>IF(N373="nulová",J373,0)</f>
        <v>0</v>
      </c>
      <c r="BJ373" s="4" t="s">
        <v>75</v>
      </c>
      <c r="BK373" s="237">
        <f>ROUND(I373*H373,2)</f>
        <v>0</v>
      </c>
      <c r="BL373" s="4" t="s">
        <v>292</v>
      </c>
      <c r="BM373" s="236" t="s">
        <v>733</v>
      </c>
    </row>
    <row r="374" spans="2:65" s="1" customFormat="1">
      <c r="B374" s="14"/>
      <c r="D374" s="238" t="s">
        <v>277</v>
      </c>
      <c r="F374" s="239" t="s">
        <v>734</v>
      </c>
      <c r="L374" s="14"/>
      <c r="M374" s="240"/>
      <c r="T374" s="142"/>
      <c r="AT374" s="4" t="s">
        <v>277</v>
      </c>
      <c r="AU374" s="4" t="s">
        <v>77</v>
      </c>
    </row>
    <row r="375" spans="2:65" s="257" customFormat="1">
      <c r="B375" s="256"/>
      <c r="D375" s="243" t="s">
        <v>279</v>
      </c>
      <c r="E375" s="258" t="s">
        <v>3</v>
      </c>
      <c r="F375" s="259" t="s">
        <v>735</v>
      </c>
      <c r="H375" s="258" t="s">
        <v>3</v>
      </c>
      <c r="L375" s="256"/>
      <c r="M375" s="260"/>
      <c r="T375" s="261"/>
      <c r="AT375" s="258" t="s">
        <v>279</v>
      </c>
      <c r="AU375" s="258" t="s">
        <v>77</v>
      </c>
      <c r="AV375" s="257" t="s">
        <v>75</v>
      </c>
      <c r="AW375" s="257" t="s">
        <v>30</v>
      </c>
      <c r="AX375" s="257" t="s">
        <v>68</v>
      </c>
      <c r="AY375" s="258" t="s">
        <v>268</v>
      </c>
    </row>
    <row r="376" spans="2:65" s="242" customFormat="1">
      <c r="B376" s="241"/>
      <c r="D376" s="243" t="s">
        <v>279</v>
      </c>
      <c r="E376" s="244" t="s">
        <v>3</v>
      </c>
      <c r="F376" s="245" t="s">
        <v>221</v>
      </c>
      <c r="H376" s="246">
        <v>5.4950000000000001</v>
      </c>
      <c r="L376" s="241"/>
      <c r="M376" s="247"/>
      <c r="T376" s="248"/>
      <c r="AT376" s="244" t="s">
        <v>279</v>
      </c>
      <c r="AU376" s="244" t="s">
        <v>77</v>
      </c>
      <c r="AV376" s="242" t="s">
        <v>77</v>
      </c>
      <c r="AW376" s="242" t="s">
        <v>30</v>
      </c>
      <c r="AX376" s="242" t="s">
        <v>68</v>
      </c>
      <c r="AY376" s="244" t="s">
        <v>268</v>
      </c>
    </row>
    <row r="377" spans="2:65" s="257" customFormat="1">
      <c r="B377" s="256"/>
      <c r="D377" s="243" t="s">
        <v>279</v>
      </c>
      <c r="E377" s="258" t="s">
        <v>3</v>
      </c>
      <c r="F377" s="259" t="s">
        <v>736</v>
      </c>
      <c r="H377" s="258" t="s">
        <v>3</v>
      </c>
      <c r="L377" s="256"/>
      <c r="M377" s="260"/>
      <c r="T377" s="261"/>
      <c r="AT377" s="258" t="s">
        <v>279</v>
      </c>
      <c r="AU377" s="258" t="s">
        <v>77</v>
      </c>
      <c r="AV377" s="257" t="s">
        <v>75</v>
      </c>
      <c r="AW377" s="257" t="s">
        <v>30</v>
      </c>
      <c r="AX377" s="257" t="s">
        <v>68</v>
      </c>
      <c r="AY377" s="258" t="s">
        <v>268</v>
      </c>
    </row>
    <row r="378" spans="2:65" s="242" customFormat="1">
      <c r="B378" s="241"/>
      <c r="D378" s="243" t="s">
        <v>279</v>
      </c>
      <c r="E378" s="244" t="s">
        <v>3</v>
      </c>
      <c r="F378" s="245" t="s">
        <v>220</v>
      </c>
      <c r="H378" s="246">
        <v>2.25</v>
      </c>
      <c r="L378" s="241"/>
      <c r="M378" s="247"/>
      <c r="T378" s="248"/>
      <c r="AT378" s="244" t="s">
        <v>279</v>
      </c>
      <c r="AU378" s="244" t="s">
        <v>77</v>
      </c>
      <c r="AV378" s="242" t="s">
        <v>77</v>
      </c>
      <c r="AW378" s="242" t="s">
        <v>30</v>
      </c>
      <c r="AX378" s="242" t="s">
        <v>68</v>
      </c>
      <c r="AY378" s="244" t="s">
        <v>268</v>
      </c>
    </row>
    <row r="379" spans="2:65" s="257" customFormat="1">
      <c r="B379" s="256"/>
      <c r="D379" s="243" t="s">
        <v>279</v>
      </c>
      <c r="E379" s="258" t="s">
        <v>3</v>
      </c>
      <c r="F379" s="259" t="s">
        <v>737</v>
      </c>
      <c r="H379" s="258" t="s">
        <v>3</v>
      </c>
      <c r="L379" s="256"/>
      <c r="M379" s="260"/>
      <c r="T379" s="261"/>
      <c r="AT379" s="258" t="s">
        <v>279</v>
      </c>
      <c r="AU379" s="258" t="s">
        <v>77</v>
      </c>
      <c r="AV379" s="257" t="s">
        <v>75</v>
      </c>
      <c r="AW379" s="257" t="s">
        <v>30</v>
      </c>
      <c r="AX379" s="257" t="s">
        <v>68</v>
      </c>
      <c r="AY379" s="258" t="s">
        <v>268</v>
      </c>
    </row>
    <row r="380" spans="2:65" s="242" customFormat="1">
      <c r="B380" s="241"/>
      <c r="D380" s="243" t="s">
        <v>279</v>
      </c>
      <c r="E380" s="244" t="s">
        <v>3</v>
      </c>
      <c r="F380" s="245" t="s">
        <v>916</v>
      </c>
      <c r="H380" s="246">
        <v>17.14</v>
      </c>
      <c r="L380" s="241"/>
      <c r="M380" s="247"/>
      <c r="T380" s="248"/>
      <c r="AT380" s="244" t="s">
        <v>279</v>
      </c>
      <c r="AU380" s="244" t="s">
        <v>77</v>
      </c>
      <c r="AV380" s="242" t="s">
        <v>77</v>
      </c>
      <c r="AW380" s="242" t="s">
        <v>30</v>
      </c>
      <c r="AX380" s="242" t="s">
        <v>68</v>
      </c>
      <c r="AY380" s="244" t="s">
        <v>268</v>
      </c>
    </row>
    <row r="381" spans="2:65" s="250" customFormat="1">
      <c r="B381" s="249"/>
      <c r="D381" s="243" t="s">
        <v>279</v>
      </c>
      <c r="E381" s="251" t="s">
        <v>3</v>
      </c>
      <c r="F381" s="252" t="s">
        <v>298</v>
      </c>
      <c r="H381" s="253">
        <v>24.885000000000002</v>
      </c>
      <c r="L381" s="249"/>
      <c r="M381" s="254"/>
      <c r="T381" s="255"/>
      <c r="AT381" s="251" t="s">
        <v>279</v>
      </c>
      <c r="AU381" s="251" t="s">
        <v>77</v>
      </c>
      <c r="AV381" s="250" t="s">
        <v>275</v>
      </c>
      <c r="AW381" s="250" t="s">
        <v>30</v>
      </c>
      <c r="AX381" s="250" t="s">
        <v>75</v>
      </c>
      <c r="AY381" s="251" t="s">
        <v>268</v>
      </c>
    </row>
    <row r="382" spans="2:65" s="1" customFormat="1" ht="24.2" customHeight="1">
      <c r="B382" s="14"/>
      <c r="C382" s="262" t="s">
        <v>806</v>
      </c>
      <c r="D382" s="262" t="s">
        <v>383</v>
      </c>
      <c r="E382" s="263" t="s">
        <v>740</v>
      </c>
      <c r="F382" s="264" t="s">
        <v>741</v>
      </c>
      <c r="G382" s="265" t="s">
        <v>379</v>
      </c>
      <c r="H382" s="266">
        <v>27.373999999999999</v>
      </c>
      <c r="I382" s="24"/>
      <c r="J382" s="268">
        <f>ROUND(I382*H382,2)</f>
        <v>0</v>
      </c>
      <c r="K382" s="264" t="s">
        <v>274</v>
      </c>
      <c r="L382" s="269"/>
      <c r="M382" s="270" t="s">
        <v>3</v>
      </c>
      <c r="N382" s="271" t="s">
        <v>39</v>
      </c>
      <c r="P382" s="234">
        <f>O382*H382</f>
        <v>0</v>
      </c>
      <c r="Q382" s="234">
        <v>2.5999999999999998E-4</v>
      </c>
      <c r="R382" s="234">
        <f>Q382*H382</f>
        <v>7.1172399999999986E-3</v>
      </c>
      <c r="S382" s="234">
        <v>0</v>
      </c>
      <c r="T382" s="235">
        <f>S382*H382</f>
        <v>0</v>
      </c>
      <c r="AR382" s="236" t="s">
        <v>470</v>
      </c>
      <c r="AT382" s="236" t="s">
        <v>383</v>
      </c>
      <c r="AU382" s="236" t="s">
        <v>77</v>
      </c>
      <c r="AY382" s="4" t="s">
        <v>268</v>
      </c>
      <c r="BE382" s="237">
        <f>IF(N382="základní",J382,0)</f>
        <v>0</v>
      </c>
      <c r="BF382" s="237">
        <f>IF(N382="snížená",J382,0)</f>
        <v>0</v>
      </c>
      <c r="BG382" s="237">
        <f>IF(N382="zákl. přenesená",J382,0)</f>
        <v>0</v>
      </c>
      <c r="BH382" s="237">
        <f>IF(N382="sníž. přenesená",J382,0)</f>
        <v>0</v>
      </c>
      <c r="BI382" s="237">
        <f>IF(N382="nulová",J382,0)</f>
        <v>0</v>
      </c>
      <c r="BJ382" s="4" t="s">
        <v>75</v>
      </c>
      <c r="BK382" s="237">
        <f>ROUND(I382*H382,2)</f>
        <v>0</v>
      </c>
      <c r="BL382" s="4" t="s">
        <v>292</v>
      </c>
      <c r="BM382" s="236" t="s">
        <v>742</v>
      </c>
    </row>
    <row r="383" spans="2:65" s="242" customFormat="1">
      <c r="B383" s="241"/>
      <c r="D383" s="243" t="s">
        <v>279</v>
      </c>
      <c r="F383" s="245" t="s">
        <v>917</v>
      </c>
      <c r="H383" s="246">
        <v>27.373999999999999</v>
      </c>
      <c r="L383" s="241"/>
      <c r="M383" s="247"/>
      <c r="T383" s="248"/>
      <c r="AT383" s="244" t="s">
        <v>279</v>
      </c>
      <c r="AU383" s="244" t="s">
        <v>77</v>
      </c>
      <c r="AV383" s="242" t="s">
        <v>77</v>
      </c>
      <c r="AW383" s="242" t="s">
        <v>4</v>
      </c>
      <c r="AX383" s="242" t="s">
        <v>75</v>
      </c>
      <c r="AY383" s="244" t="s">
        <v>268</v>
      </c>
    </row>
    <row r="384" spans="2:65" s="1" customFormat="1" ht="24.2" customHeight="1">
      <c r="B384" s="14"/>
      <c r="C384" s="225" t="s">
        <v>813</v>
      </c>
      <c r="D384" s="225" t="s">
        <v>271</v>
      </c>
      <c r="E384" s="226" t="s">
        <v>745</v>
      </c>
      <c r="F384" s="227" t="s">
        <v>746</v>
      </c>
      <c r="G384" s="228" t="s">
        <v>379</v>
      </c>
      <c r="H384" s="229">
        <v>77.599999999999994</v>
      </c>
      <c r="I384" s="22"/>
      <c r="J384" s="231">
        <f>ROUND(I384*H384,2)</f>
        <v>0</v>
      </c>
      <c r="K384" s="227" t="s">
        <v>274</v>
      </c>
      <c r="L384" s="14"/>
      <c r="M384" s="232" t="s">
        <v>3</v>
      </c>
      <c r="N384" s="233" t="s">
        <v>39</v>
      </c>
      <c r="P384" s="234">
        <f>O384*H384</f>
        <v>0</v>
      </c>
      <c r="Q384" s="234">
        <v>9.0000000000000006E-5</v>
      </c>
      <c r="R384" s="234">
        <f>Q384*H384</f>
        <v>6.9839999999999998E-3</v>
      </c>
      <c r="S384" s="234">
        <v>0</v>
      </c>
      <c r="T384" s="235">
        <f>S384*H384</f>
        <v>0</v>
      </c>
      <c r="AR384" s="236" t="s">
        <v>292</v>
      </c>
      <c r="AT384" s="236" t="s">
        <v>271</v>
      </c>
      <c r="AU384" s="236" t="s">
        <v>77</v>
      </c>
      <c r="AY384" s="4" t="s">
        <v>268</v>
      </c>
      <c r="BE384" s="237">
        <f>IF(N384="základní",J384,0)</f>
        <v>0</v>
      </c>
      <c r="BF384" s="237">
        <f>IF(N384="snížená",J384,0)</f>
        <v>0</v>
      </c>
      <c r="BG384" s="237">
        <f>IF(N384="zákl. přenesená",J384,0)</f>
        <v>0</v>
      </c>
      <c r="BH384" s="237">
        <f>IF(N384="sníž. přenesená",J384,0)</f>
        <v>0</v>
      </c>
      <c r="BI384" s="237">
        <f>IF(N384="nulová",J384,0)</f>
        <v>0</v>
      </c>
      <c r="BJ384" s="4" t="s">
        <v>75</v>
      </c>
      <c r="BK384" s="237">
        <f>ROUND(I384*H384,2)</f>
        <v>0</v>
      </c>
      <c r="BL384" s="4" t="s">
        <v>292</v>
      </c>
      <c r="BM384" s="236" t="s">
        <v>747</v>
      </c>
    </row>
    <row r="385" spans="2:65" s="1" customFormat="1">
      <c r="B385" s="14"/>
      <c r="D385" s="238" t="s">
        <v>277</v>
      </c>
      <c r="F385" s="239" t="s">
        <v>748</v>
      </c>
      <c r="L385" s="14"/>
      <c r="M385" s="240"/>
      <c r="T385" s="142"/>
      <c r="AT385" s="4" t="s">
        <v>277</v>
      </c>
      <c r="AU385" s="4" t="s">
        <v>77</v>
      </c>
    </row>
    <row r="386" spans="2:65" s="242" customFormat="1">
      <c r="B386" s="241"/>
      <c r="D386" s="243" t="s">
        <v>279</v>
      </c>
      <c r="E386" s="244" t="s">
        <v>3</v>
      </c>
      <c r="F386" s="245" t="s">
        <v>197</v>
      </c>
      <c r="H386" s="246">
        <v>39.35</v>
      </c>
      <c r="L386" s="241"/>
      <c r="M386" s="247"/>
      <c r="T386" s="248"/>
      <c r="AT386" s="244" t="s">
        <v>279</v>
      </c>
      <c r="AU386" s="244" t="s">
        <v>77</v>
      </c>
      <c r="AV386" s="242" t="s">
        <v>77</v>
      </c>
      <c r="AW386" s="242" t="s">
        <v>30</v>
      </c>
      <c r="AX386" s="242" t="s">
        <v>68</v>
      </c>
      <c r="AY386" s="244" t="s">
        <v>268</v>
      </c>
    </row>
    <row r="387" spans="2:65" s="242" customFormat="1">
      <c r="B387" s="241"/>
      <c r="D387" s="243" t="s">
        <v>279</v>
      </c>
      <c r="E387" s="244" t="s">
        <v>3</v>
      </c>
      <c r="F387" s="245" t="s">
        <v>918</v>
      </c>
      <c r="H387" s="246">
        <v>38.25</v>
      </c>
      <c r="L387" s="241"/>
      <c r="M387" s="247"/>
      <c r="T387" s="248"/>
      <c r="AT387" s="244" t="s">
        <v>279</v>
      </c>
      <c r="AU387" s="244" t="s">
        <v>77</v>
      </c>
      <c r="AV387" s="242" t="s">
        <v>77</v>
      </c>
      <c r="AW387" s="242" t="s">
        <v>30</v>
      </c>
      <c r="AX387" s="242" t="s">
        <v>68</v>
      </c>
      <c r="AY387" s="244" t="s">
        <v>268</v>
      </c>
    </row>
    <row r="388" spans="2:65" s="250" customFormat="1">
      <c r="B388" s="249"/>
      <c r="D388" s="243" t="s">
        <v>279</v>
      </c>
      <c r="E388" s="251" t="s">
        <v>3</v>
      </c>
      <c r="F388" s="252" t="s">
        <v>298</v>
      </c>
      <c r="H388" s="253">
        <v>77.599999999999994</v>
      </c>
      <c r="L388" s="249"/>
      <c r="M388" s="254"/>
      <c r="T388" s="255"/>
      <c r="AT388" s="251" t="s">
        <v>279</v>
      </c>
      <c r="AU388" s="251" t="s">
        <v>77</v>
      </c>
      <c r="AV388" s="250" t="s">
        <v>275</v>
      </c>
      <c r="AW388" s="250" t="s">
        <v>30</v>
      </c>
      <c r="AX388" s="250" t="s">
        <v>75</v>
      </c>
      <c r="AY388" s="251" t="s">
        <v>268</v>
      </c>
    </row>
    <row r="389" spans="2:65" s="1" customFormat="1" ht="24.2" customHeight="1">
      <c r="B389" s="14"/>
      <c r="C389" s="225" t="s">
        <v>816</v>
      </c>
      <c r="D389" s="225" t="s">
        <v>271</v>
      </c>
      <c r="E389" s="226" t="s">
        <v>751</v>
      </c>
      <c r="F389" s="227" t="s">
        <v>752</v>
      </c>
      <c r="G389" s="228" t="s">
        <v>317</v>
      </c>
      <c r="H389" s="229">
        <v>14</v>
      </c>
      <c r="I389" s="22"/>
      <c r="J389" s="231">
        <f>ROUND(I389*H389,2)</f>
        <v>0</v>
      </c>
      <c r="K389" s="227" t="s">
        <v>274</v>
      </c>
      <c r="L389" s="14"/>
      <c r="M389" s="232" t="s">
        <v>3</v>
      </c>
      <c r="N389" s="233" t="s">
        <v>39</v>
      </c>
      <c r="P389" s="234">
        <f>O389*H389</f>
        <v>0</v>
      </c>
      <c r="Q389" s="234">
        <v>0</v>
      </c>
      <c r="R389" s="234">
        <f>Q389*H389</f>
        <v>0</v>
      </c>
      <c r="S389" s="234">
        <v>0</v>
      </c>
      <c r="T389" s="235">
        <f>S389*H389</f>
        <v>0</v>
      </c>
      <c r="AR389" s="236" t="s">
        <v>292</v>
      </c>
      <c r="AT389" s="236" t="s">
        <v>271</v>
      </c>
      <c r="AU389" s="236" t="s">
        <v>77</v>
      </c>
      <c r="AY389" s="4" t="s">
        <v>268</v>
      </c>
      <c r="BE389" s="237">
        <f>IF(N389="základní",J389,0)</f>
        <v>0</v>
      </c>
      <c r="BF389" s="237">
        <f>IF(N389="snížená",J389,0)</f>
        <v>0</v>
      </c>
      <c r="BG389" s="237">
        <f>IF(N389="zákl. přenesená",J389,0)</f>
        <v>0</v>
      </c>
      <c r="BH389" s="237">
        <f>IF(N389="sníž. přenesená",J389,0)</f>
        <v>0</v>
      </c>
      <c r="BI389" s="237">
        <f>IF(N389="nulová",J389,0)</f>
        <v>0</v>
      </c>
      <c r="BJ389" s="4" t="s">
        <v>75</v>
      </c>
      <c r="BK389" s="237">
        <f>ROUND(I389*H389,2)</f>
        <v>0</v>
      </c>
      <c r="BL389" s="4" t="s">
        <v>292</v>
      </c>
      <c r="BM389" s="236" t="s">
        <v>753</v>
      </c>
    </row>
    <row r="390" spans="2:65" s="1" customFormat="1">
      <c r="B390" s="14"/>
      <c r="D390" s="238" t="s">
        <v>277</v>
      </c>
      <c r="F390" s="239" t="s">
        <v>754</v>
      </c>
      <c r="L390" s="14"/>
      <c r="M390" s="240"/>
      <c r="T390" s="142"/>
      <c r="AT390" s="4" t="s">
        <v>277</v>
      </c>
      <c r="AU390" s="4" t="s">
        <v>77</v>
      </c>
    </row>
    <row r="391" spans="2:65" s="242" customFormat="1">
      <c r="B391" s="241"/>
      <c r="D391" s="243" t="s">
        <v>279</v>
      </c>
      <c r="E391" s="244" t="s">
        <v>3</v>
      </c>
      <c r="F391" s="245" t="s">
        <v>919</v>
      </c>
      <c r="H391" s="246">
        <v>9</v>
      </c>
      <c r="L391" s="241"/>
      <c r="M391" s="247"/>
      <c r="T391" s="248"/>
      <c r="AT391" s="244" t="s">
        <v>279</v>
      </c>
      <c r="AU391" s="244" t="s">
        <v>77</v>
      </c>
      <c r="AV391" s="242" t="s">
        <v>77</v>
      </c>
      <c r="AW391" s="242" t="s">
        <v>30</v>
      </c>
      <c r="AX391" s="242" t="s">
        <v>68</v>
      </c>
      <c r="AY391" s="244" t="s">
        <v>268</v>
      </c>
    </row>
    <row r="392" spans="2:65" s="242" customFormat="1">
      <c r="B392" s="241"/>
      <c r="D392" s="243" t="s">
        <v>279</v>
      </c>
      <c r="E392" s="244" t="s">
        <v>3</v>
      </c>
      <c r="F392" s="245" t="s">
        <v>756</v>
      </c>
      <c r="H392" s="246">
        <v>5</v>
      </c>
      <c r="L392" s="241"/>
      <c r="M392" s="247"/>
      <c r="T392" s="248"/>
      <c r="AT392" s="244" t="s">
        <v>279</v>
      </c>
      <c r="AU392" s="244" t="s">
        <v>77</v>
      </c>
      <c r="AV392" s="242" t="s">
        <v>77</v>
      </c>
      <c r="AW392" s="242" t="s">
        <v>30</v>
      </c>
      <c r="AX392" s="242" t="s">
        <v>68</v>
      </c>
      <c r="AY392" s="244" t="s">
        <v>268</v>
      </c>
    </row>
    <row r="393" spans="2:65" s="250" customFormat="1">
      <c r="B393" s="249"/>
      <c r="D393" s="243" t="s">
        <v>279</v>
      </c>
      <c r="E393" s="251" t="s">
        <v>3</v>
      </c>
      <c r="F393" s="252" t="s">
        <v>298</v>
      </c>
      <c r="H393" s="253">
        <v>14</v>
      </c>
      <c r="L393" s="249"/>
      <c r="M393" s="254"/>
      <c r="T393" s="255"/>
      <c r="AT393" s="251" t="s">
        <v>279</v>
      </c>
      <c r="AU393" s="251" t="s">
        <v>77</v>
      </c>
      <c r="AV393" s="250" t="s">
        <v>275</v>
      </c>
      <c r="AW393" s="250" t="s">
        <v>30</v>
      </c>
      <c r="AX393" s="250" t="s">
        <v>75</v>
      </c>
      <c r="AY393" s="251" t="s">
        <v>268</v>
      </c>
    </row>
    <row r="394" spans="2:65" s="1" customFormat="1" ht="24.2" customHeight="1">
      <c r="B394" s="14"/>
      <c r="C394" s="225" t="s">
        <v>821</v>
      </c>
      <c r="D394" s="225" t="s">
        <v>271</v>
      </c>
      <c r="E394" s="226" t="s">
        <v>758</v>
      </c>
      <c r="F394" s="227" t="s">
        <v>759</v>
      </c>
      <c r="G394" s="228" t="s">
        <v>317</v>
      </c>
      <c r="H394" s="229">
        <v>4</v>
      </c>
      <c r="I394" s="22"/>
      <c r="J394" s="231">
        <f>ROUND(I394*H394,2)</f>
        <v>0</v>
      </c>
      <c r="K394" s="227" t="s">
        <v>274</v>
      </c>
      <c r="L394" s="14"/>
      <c r="M394" s="232" t="s">
        <v>3</v>
      </c>
      <c r="N394" s="233" t="s">
        <v>39</v>
      </c>
      <c r="P394" s="234">
        <f>O394*H394</f>
        <v>0</v>
      </c>
      <c r="Q394" s="234">
        <v>0</v>
      </c>
      <c r="R394" s="234">
        <f>Q394*H394</f>
        <v>0</v>
      </c>
      <c r="S394" s="234">
        <v>0</v>
      </c>
      <c r="T394" s="235">
        <f>S394*H394</f>
        <v>0</v>
      </c>
      <c r="AR394" s="236" t="s">
        <v>292</v>
      </c>
      <c r="AT394" s="236" t="s">
        <v>271</v>
      </c>
      <c r="AU394" s="236" t="s">
        <v>77</v>
      </c>
      <c r="AY394" s="4" t="s">
        <v>268</v>
      </c>
      <c r="BE394" s="237">
        <f>IF(N394="základní",J394,0)</f>
        <v>0</v>
      </c>
      <c r="BF394" s="237">
        <f>IF(N394="snížená",J394,0)</f>
        <v>0</v>
      </c>
      <c r="BG394" s="237">
        <f>IF(N394="zákl. přenesená",J394,0)</f>
        <v>0</v>
      </c>
      <c r="BH394" s="237">
        <f>IF(N394="sníž. přenesená",J394,0)</f>
        <v>0</v>
      </c>
      <c r="BI394" s="237">
        <f>IF(N394="nulová",J394,0)</f>
        <v>0</v>
      </c>
      <c r="BJ394" s="4" t="s">
        <v>75</v>
      </c>
      <c r="BK394" s="237">
        <f>ROUND(I394*H394,2)</f>
        <v>0</v>
      </c>
      <c r="BL394" s="4" t="s">
        <v>292</v>
      </c>
      <c r="BM394" s="236" t="s">
        <v>760</v>
      </c>
    </row>
    <row r="395" spans="2:65" s="1" customFormat="1">
      <c r="B395" s="14"/>
      <c r="D395" s="238" t="s">
        <v>277</v>
      </c>
      <c r="F395" s="239" t="s">
        <v>761</v>
      </c>
      <c r="L395" s="14"/>
      <c r="M395" s="240"/>
      <c r="T395" s="142"/>
      <c r="AT395" s="4" t="s">
        <v>277</v>
      </c>
      <c r="AU395" s="4" t="s">
        <v>77</v>
      </c>
    </row>
    <row r="396" spans="2:65" s="242" customFormat="1">
      <c r="B396" s="241"/>
      <c r="D396" s="243" t="s">
        <v>279</v>
      </c>
      <c r="E396" s="244" t="s">
        <v>3</v>
      </c>
      <c r="F396" s="245" t="s">
        <v>920</v>
      </c>
      <c r="H396" s="246">
        <v>4</v>
      </c>
      <c r="L396" s="241"/>
      <c r="M396" s="247"/>
      <c r="T396" s="248"/>
      <c r="AT396" s="244" t="s">
        <v>279</v>
      </c>
      <c r="AU396" s="244" t="s">
        <v>77</v>
      </c>
      <c r="AV396" s="242" t="s">
        <v>77</v>
      </c>
      <c r="AW396" s="242" t="s">
        <v>30</v>
      </c>
      <c r="AX396" s="242" t="s">
        <v>75</v>
      </c>
      <c r="AY396" s="244" t="s">
        <v>268</v>
      </c>
    </row>
    <row r="397" spans="2:65" s="1" customFormat="1" ht="37.9" customHeight="1">
      <c r="B397" s="14"/>
      <c r="C397" s="225" t="s">
        <v>921</v>
      </c>
      <c r="D397" s="225" t="s">
        <v>271</v>
      </c>
      <c r="E397" s="226" t="s">
        <v>764</v>
      </c>
      <c r="F397" s="227" t="s">
        <v>765</v>
      </c>
      <c r="G397" s="228" t="s">
        <v>379</v>
      </c>
      <c r="H397" s="229">
        <v>5.4950000000000001</v>
      </c>
      <c r="I397" s="22"/>
      <c r="J397" s="231">
        <f>ROUND(I397*H397,2)</f>
        <v>0</v>
      </c>
      <c r="K397" s="227" t="s">
        <v>274</v>
      </c>
      <c r="L397" s="14"/>
      <c r="M397" s="232" t="s">
        <v>3</v>
      </c>
      <c r="N397" s="233" t="s">
        <v>39</v>
      </c>
      <c r="P397" s="234">
        <f>O397*H397</f>
        <v>0</v>
      </c>
      <c r="Q397" s="234">
        <v>2E-3</v>
      </c>
      <c r="R397" s="234">
        <f>Q397*H397</f>
        <v>1.099E-2</v>
      </c>
      <c r="S397" s="234">
        <v>0</v>
      </c>
      <c r="T397" s="235">
        <f>S397*H397</f>
        <v>0</v>
      </c>
      <c r="AR397" s="236" t="s">
        <v>292</v>
      </c>
      <c r="AT397" s="236" t="s">
        <v>271</v>
      </c>
      <c r="AU397" s="236" t="s">
        <v>77</v>
      </c>
      <c r="AY397" s="4" t="s">
        <v>268</v>
      </c>
      <c r="BE397" s="237">
        <f>IF(N397="základní",J397,0)</f>
        <v>0</v>
      </c>
      <c r="BF397" s="237">
        <f>IF(N397="snížená",J397,0)</f>
        <v>0</v>
      </c>
      <c r="BG397" s="237">
        <f>IF(N397="zákl. přenesená",J397,0)</f>
        <v>0</v>
      </c>
      <c r="BH397" s="237">
        <f>IF(N397="sníž. přenesená",J397,0)</f>
        <v>0</v>
      </c>
      <c r="BI397" s="237">
        <f>IF(N397="nulová",J397,0)</f>
        <v>0</v>
      </c>
      <c r="BJ397" s="4" t="s">
        <v>75</v>
      </c>
      <c r="BK397" s="237">
        <f>ROUND(I397*H397,2)</f>
        <v>0</v>
      </c>
      <c r="BL397" s="4" t="s">
        <v>292</v>
      </c>
      <c r="BM397" s="236" t="s">
        <v>766</v>
      </c>
    </row>
    <row r="398" spans="2:65" s="1" customFormat="1">
      <c r="B398" s="14"/>
      <c r="D398" s="238" t="s">
        <v>277</v>
      </c>
      <c r="F398" s="239" t="s">
        <v>767</v>
      </c>
      <c r="L398" s="14"/>
      <c r="M398" s="240"/>
      <c r="T398" s="142"/>
      <c r="AT398" s="4" t="s">
        <v>277</v>
      </c>
      <c r="AU398" s="4" t="s">
        <v>77</v>
      </c>
    </row>
    <row r="399" spans="2:65" s="242" customFormat="1">
      <c r="B399" s="241"/>
      <c r="D399" s="243" t="s">
        <v>279</v>
      </c>
      <c r="E399" s="244" t="s">
        <v>3</v>
      </c>
      <c r="F399" s="245" t="s">
        <v>221</v>
      </c>
      <c r="H399" s="246">
        <v>5.4950000000000001</v>
      </c>
      <c r="L399" s="241"/>
      <c r="M399" s="247"/>
      <c r="T399" s="248"/>
      <c r="AT399" s="244" t="s">
        <v>279</v>
      </c>
      <c r="AU399" s="244" t="s">
        <v>77</v>
      </c>
      <c r="AV399" s="242" t="s">
        <v>77</v>
      </c>
      <c r="AW399" s="242" t="s">
        <v>30</v>
      </c>
      <c r="AX399" s="242" t="s">
        <v>75</v>
      </c>
      <c r="AY399" s="244" t="s">
        <v>268</v>
      </c>
    </row>
    <row r="400" spans="2:65" s="1" customFormat="1" ht="33" customHeight="1">
      <c r="B400" s="14"/>
      <c r="C400" s="262" t="s">
        <v>922</v>
      </c>
      <c r="D400" s="262" t="s">
        <v>383</v>
      </c>
      <c r="E400" s="263" t="s">
        <v>726</v>
      </c>
      <c r="F400" s="264" t="s">
        <v>727</v>
      </c>
      <c r="G400" s="265" t="s">
        <v>184</v>
      </c>
      <c r="H400" s="266">
        <v>2.7480000000000002</v>
      </c>
      <c r="I400" s="24"/>
      <c r="J400" s="268">
        <f>ROUND(I400*H400,2)</f>
        <v>0</v>
      </c>
      <c r="K400" s="264" t="s">
        <v>274</v>
      </c>
      <c r="L400" s="269"/>
      <c r="M400" s="270" t="s">
        <v>3</v>
      </c>
      <c r="N400" s="271" t="s">
        <v>39</v>
      </c>
      <c r="P400" s="234">
        <f>O400*H400</f>
        <v>0</v>
      </c>
      <c r="Q400" s="234">
        <v>1.4290000000000001E-2</v>
      </c>
      <c r="R400" s="234">
        <f>Q400*H400</f>
        <v>3.9268920000000006E-2</v>
      </c>
      <c r="S400" s="234">
        <v>0</v>
      </c>
      <c r="T400" s="235">
        <f>S400*H400</f>
        <v>0</v>
      </c>
      <c r="AR400" s="236" t="s">
        <v>470</v>
      </c>
      <c r="AT400" s="236" t="s">
        <v>383</v>
      </c>
      <c r="AU400" s="236" t="s">
        <v>77</v>
      </c>
      <c r="AY400" s="4" t="s">
        <v>268</v>
      </c>
      <c r="BE400" s="237">
        <f>IF(N400="základní",J400,0)</f>
        <v>0</v>
      </c>
      <c r="BF400" s="237">
        <f>IF(N400="snížená",J400,0)</f>
        <v>0</v>
      </c>
      <c r="BG400" s="237">
        <f>IF(N400="zákl. přenesená",J400,0)</f>
        <v>0</v>
      </c>
      <c r="BH400" s="237">
        <f>IF(N400="sníž. přenesená",J400,0)</f>
        <v>0</v>
      </c>
      <c r="BI400" s="237">
        <f>IF(N400="nulová",J400,0)</f>
        <v>0</v>
      </c>
      <c r="BJ400" s="4" t="s">
        <v>75</v>
      </c>
      <c r="BK400" s="237">
        <f>ROUND(I400*H400,2)</f>
        <v>0</v>
      </c>
      <c r="BL400" s="4" t="s">
        <v>292</v>
      </c>
      <c r="BM400" s="236" t="s">
        <v>782</v>
      </c>
    </row>
    <row r="401" spans="2:65" s="242" customFormat="1">
      <c r="B401" s="241"/>
      <c r="D401" s="243" t="s">
        <v>279</v>
      </c>
      <c r="F401" s="245" t="s">
        <v>923</v>
      </c>
      <c r="H401" s="246">
        <v>2.7480000000000002</v>
      </c>
      <c r="L401" s="241"/>
      <c r="M401" s="247"/>
      <c r="T401" s="248"/>
      <c r="AT401" s="244" t="s">
        <v>279</v>
      </c>
      <c r="AU401" s="244" t="s">
        <v>77</v>
      </c>
      <c r="AV401" s="242" t="s">
        <v>77</v>
      </c>
      <c r="AW401" s="242" t="s">
        <v>4</v>
      </c>
      <c r="AX401" s="242" t="s">
        <v>75</v>
      </c>
      <c r="AY401" s="244" t="s">
        <v>268</v>
      </c>
    </row>
    <row r="402" spans="2:65" s="1" customFormat="1" ht="55.5" customHeight="1">
      <c r="B402" s="14"/>
      <c r="C402" s="225" t="s">
        <v>924</v>
      </c>
      <c r="D402" s="225" t="s">
        <v>271</v>
      </c>
      <c r="E402" s="226" t="s">
        <v>785</v>
      </c>
      <c r="F402" s="227" t="s">
        <v>786</v>
      </c>
      <c r="G402" s="228" t="s">
        <v>353</v>
      </c>
      <c r="H402" s="229">
        <v>1.978</v>
      </c>
      <c r="I402" s="22"/>
      <c r="J402" s="231">
        <f>ROUND(I402*H402,2)</f>
        <v>0</v>
      </c>
      <c r="K402" s="227" t="s">
        <v>274</v>
      </c>
      <c r="L402" s="14"/>
      <c r="M402" s="232" t="s">
        <v>3</v>
      </c>
      <c r="N402" s="233" t="s">
        <v>39</v>
      </c>
      <c r="P402" s="234">
        <f>O402*H402</f>
        <v>0</v>
      </c>
      <c r="Q402" s="234">
        <v>0</v>
      </c>
      <c r="R402" s="234">
        <f>Q402*H402</f>
        <v>0</v>
      </c>
      <c r="S402" s="234">
        <v>0</v>
      </c>
      <c r="T402" s="235">
        <f>S402*H402</f>
        <v>0</v>
      </c>
      <c r="AR402" s="236" t="s">
        <v>292</v>
      </c>
      <c r="AT402" s="236" t="s">
        <v>271</v>
      </c>
      <c r="AU402" s="236" t="s">
        <v>77</v>
      </c>
      <c r="AY402" s="4" t="s">
        <v>268</v>
      </c>
      <c r="BE402" s="237">
        <f>IF(N402="základní",J402,0)</f>
        <v>0</v>
      </c>
      <c r="BF402" s="237">
        <f>IF(N402="snížená",J402,0)</f>
        <v>0</v>
      </c>
      <c r="BG402" s="237">
        <f>IF(N402="zákl. přenesená",J402,0)</f>
        <v>0</v>
      </c>
      <c r="BH402" s="237">
        <f>IF(N402="sníž. přenesená",J402,0)</f>
        <v>0</v>
      </c>
      <c r="BI402" s="237">
        <f>IF(N402="nulová",J402,0)</f>
        <v>0</v>
      </c>
      <c r="BJ402" s="4" t="s">
        <v>75</v>
      </c>
      <c r="BK402" s="237">
        <f>ROUND(I402*H402,2)</f>
        <v>0</v>
      </c>
      <c r="BL402" s="4" t="s">
        <v>292</v>
      </c>
      <c r="BM402" s="236" t="s">
        <v>787</v>
      </c>
    </row>
    <row r="403" spans="2:65" s="1" customFormat="1">
      <c r="B403" s="14"/>
      <c r="D403" s="238" t="s">
        <v>277</v>
      </c>
      <c r="F403" s="239" t="s">
        <v>788</v>
      </c>
      <c r="L403" s="14"/>
      <c r="M403" s="240"/>
      <c r="T403" s="142"/>
      <c r="AT403" s="4" t="s">
        <v>277</v>
      </c>
      <c r="AU403" s="4" t="s">
        <v>77</v>
      </c>
    </row>
    <row r="404" spans="2:65" s="214" customFormat="1" ht="22.9" customHeight="1">
      <c r="B404" s="213"/>
      <c r="D404" s="215" t="s">
        <v>67</v>
      </c>
      <c r="E404" s="223" t="s">
        <v>789</v>
      </c>
      <c r="F404" s="223" t="s">
        <v>790</v>
      </c>
      <c r="J404" s="224">
        <f>BK404</f>
        <v>0</v>
      </c>
      <c r="L404" s="213"/>
      <c r="M404" s="218"/>
      <c r="P404" s="219">
        <f>SUM(P405:P425)</f>
        <v>0</v>
      </c>
      <c r="R404" s="219">
        <f>SUM(R405:R425)</f>
        <v>4.7381568999999998E-2</v>
      </c>
      <c r="T404" s="220">
        <f>SUM(T405:T425)</f>
        <v>1.9168499999999999E-3</v>
      </c>
      <c r="AR404" s="215" t="s">
        <v>77</v>
      </c>
      <c r="AT404" s="221" t="s">
        <v>67</v>
      </c>
      <c r="AU404" s="221" t="s">
        <v>75</v>
      </c>
      <c r="AY404" s="215" t="s">
        <v>268</v>
      </c>
      <c r="BK404" s="222">
        <f>SUM(BK405:BK425)</f>
        <v>0</v>
      </c>
    </row>
    <row r="405" spans="2:65" s="1" customFormat="1" ht="24.2" customHeight="1">
      <c r="B405" s="14"/>
      <c r="C405" s="225" t="s">
        <v>925</v>
      </c>
      <c r="D405" s="225" t="s">
        <v>271</v>
      </c>
      <c r="E405" s="226" t="s">
        <v>792</v>
      </c>
      <c r="F405" s="227" t="s">
        <v>793</v>
      </c>
      <c r="G405" s="228" t="s">
        <v>184</v>
      </c>
      <c r="H405" s="229">
        <v>94.683000000000007</v>
      </c>
      <c r="I405" s="22"/>
      <c r="J405" s="231">
        <f>ROUND(I405*H405,2)</f>
        <v>0</v>
      </c>
      <c r="K405" s="227" t="s">
        <v>274</v>
      </c>
      <c r="L405" s="14"/>
      <c r="M405" s="232" t="s">
        <v>3</v>
      </c>
      <c r="N405" s="233" t="s">
        <v>39</v>
      </c>
      <c r="P405" s="234">
        <f>O405*H405</f>
        <v>0</v>
      </c>
      <c r="Q405" s="234">
        <v>0</v>
      </c>
      <c r="R405" s="234">
        <f>Q405*H405</f>
        <v>0</v>
      </c>
      <c r="S405" s="234">
        <v>0</v>
      </c>
      <c r="T405" s="235">
        <f>S405*H405</f>
        <v>0</v>
      </c>
      <c r="AR405" s="236" t="s">
        <v>292</v>
      </c>
      <c r="AT405" s="236" t="s">
        <v>271</v>
      </c>
      <c r="AU405" s="236" t="s">
        <v>77</v>
      </c>
      <c r="AY405" s="4" t="s">
        <v>268</v>
      </c>
      <c r="BE405" s="237">
        <f>IF(N405="základní",J405,0)</f>
        <v>0</v>
      </c>
      <c r="BF405" s="237">
        <f>IF(N405="snížená",J405,0)</f>
        <v>0</v>
      </c>
      <c r="BG405" s="237">
        <f>IF(N405="zákl. přenesená",J405,0)</f>
        <v>0</v>
      </c>
      <c r="BH405" s="237">
        <f>IF(N405="sníž. přenesená",J405,0)</f>
        <v>0</v>
      </c>
      <c r="BI405" s="237">
        <f>IF(N405="nulová",J405,0)</f>
        <v>0</v>
      </c>
      <c r="BJ405" s="4" t="s">
        <v>75</v>
      </c>
      <c r="BK405" s="237">
        <f>ROUND(I405*H405,2)</f>
        <v>0</v>
      </c>
      <c r="BL405" s="4" t="s">
        <v>292</v>
      </c>
      <c r="BM405" s="236" t="s">
        <v>794</v>
      </c>
    </row>
    <row r="406" spans="2:65" s="1" customFormat="1">
      <c r="B406" s="14"/>
      <c r="D406" s="238" t="s">
        <v>277</v>
      </c>
      <c r="F406" s="239" t="s">
        <v>795</v>
      </c>
      <c r="L406" s="14"/>
      <c r="M406" s="240"/>
      <c r="T406" s="142"/>
      <c r="AT406" s="4" t="s">
        <v>277</v>
      </c>
      <c r="AU406" s="4" t="s">
        <v>77</v>
      </c>
    </row>
    <row r="407" spans="2:65" s="242" customFormat="1">
      <c r="B407" s="241"/>
      <c r="D407" s="243" t="s">
        <v>279</v>
      </c>
      <c r="E407" s="244" t="s">
        <v>3</v>
      </c>
      <c r="F407" s="245" t="s">
        <v>191</v>
      </c>
      <c r="H407" s="246">
        <v>24.97</v>
      </c>
      <c r="L407" s="241"/>
      <c r="M407" s="247"/>
      <c r="T407" s="248"/>
      <c r="AT407" s="244" t="s">
        <v>279</v>
      </c>
      <c r="AU407" s="244" t="s">
        <v>77</v>
      </c>
      <c r="AV407" s="242" t="s">
        <v>77</v>
      </c>
      <c r="AW407" s="242" t="s">
        <v>30</v>
      </c>
      <c r="AX407" s="242" t="s">
        <v>68</v>
      </c>
      <c r="AY407" s="244" t="s">
        <v>268</v>
      </c>
    </row>
    <row r="408" spans="2:65" s="242" customFormat="1">
      <c r="B408" s="241"/>
      <c r="D408" s="243" t="s">
        <v>279</v>
      </c>
      <c r="E408" s="244" t="s">
        <v>3</v>
      </c>
      <c r="F408" s="245" t="s">
        <v>796</v>
      </c>
      <c r="H408" s="246">
        <v>49.713000000000001</v>
      </c>
      <c r="L408" s="241"/>
      <c r="M408" s="247"/>
      <c r="T408" s="248"/>
      <c r="AT408" s="244" t="s">
        <v>279</v>
      </c>
      <c r="AU408" s="244" t="s">
        <v>77</v>
      </c>
      <c r="AV408" s="242" t="s">
        <v>77</v>
      </c>
      <c r="AW408" s="242" t="s">
        <v>30</v>
      </c>
      <c r="AX408" s="242" t="s">
        <v>68</v>
      </c>
      <c r="AY408" s="244" t="s">
        <v>268</v>
      </c>
    </row>
    <row r="409" spans="2:65" s="242" customFormat="1">
      <c r="B409" s="241"/>
      <c r="D409" s="243" t="s">
        <v>279</v>
      </c>
      <c r="E409" s="244" t="s">
        <v>3</v>
      </c>
      <c r="F409" s="245" t="s">
        <v>797</v>
      </c>
      <c r="H409" s="246">
        <v>20</v>
      </c>
      <c r="L409" s="241"/>
      <c r="M409" s="247"/>
      <c r="T409" s="248"/>
      <c r="AT409" s="244" t="s">
        <v>279</v>
      </c>
      <c r="AU409" s="244" t="s">
        <v>77</v>
      </c>
      <c r="AV409" s="242" t="s">
        <v>77</v>
      </c>
      <c r="AW409" s="242" t="s">
        <v>30</v>
      </c>
      <c r="AX409" s="242" t="s">
        <v>68</v>
      </c>
      <c r="AY409" s="244" t="s">
        <v>268</v>
      </c>
    </row>
    <row r="410" spans="2:65" s="250" customFormat="1">
      <c r="B410" s="249"/>
      <c r="D410" s="243" t="s">
        <v>279</v>
      </c>
      <c r="E410" s="251" t="s">
        <v>3</v>
      </c>
      <c r="F410" s="252" t="s">
        <v>298</v>
      </c>
      <c r="H410" s="253">
        <v>94.683000000000007</v>
      </c>
      <c r="L410" s="249"/>
      <c r="M410" s="254"/>
      <c r="T410" s="255"/>
      <c r="AT410" s="251" t="s">
        <v>279</v>
      </c>
      <c r="AU410" s="251" t="s">
        <v>77</v>
      </c>
      <c r="AV410" s="250" t="s">
        <v>275</v>
      </c>
      <c r="AW410" s="250" t="s">
        <v>30</v>
      </c>
      <c r="AX410" s="250" t="s">
        <v>75</v>
      </c>
      <c r="AY410" s="251" t="s">
        <v>268</v>
      </c>
    </row>
    <row r="411" spans="2:65" s="1" customFormat="1" ht="24.2" customHeight="1">
      <c r="B411" s="14"/>
      <c r="C411" s="225" t="s">
        <v>926</v>
      </c>
      <c r="D411" s="225" t="s">
        <v>271</v>
      </c>
      <c r="E411" s="226" t="s">
        <v>799</v>
      </c>
      <c r="F411" s="227" t="s">
        <v>800</v>
      </c>
      <c r="G411" s="228" t="s">
        <v>184</v>
      </c>
      <c r="H411" s="229">
        <v>26.44</v>
      </c>
      <c r="I411" s="22"/>
      <c r="J411" s="231">
        <f>ROUND(I411*H411,2)</f>
        <v>0</v>
      </c>
      <c r="K411" s="227" t="s">
        <v>274</v>
      </c>
      <c r="L411" s="14"/>
      <c r="M411" s="232" t="s">
        <v>3</v>
      </c>
      <c r="N411" s="233" t="s">
        <v>39</v>
      </c>
      <c r="P411" s="234">
        <f>O411*H411</f>
        <v>0</v>
      </c>
      <c r="Q411" s="234">
        <v>0</v>
      </c>
      <c r="R411" s="234">
        <f>Q411*H411</f>
        <v>0</v>
      </c>
      <c r="S411" s="234">
        <v>3.0000000000000001E-5</v>
      </c>
      <c r="T411" s="235">
        <f>S411*H411</f>
        <v>7.9320000000000009E-4</v>
      </c>
      <c r="AR411" s="236" t="s">
        <v>292</v>
      </c>
      <c r="AT411" s="236" t="s">
        <v>271</v>
      </c>
      <c r="AU411" s="236" t="s">
        <v>77</v>
      </c>
      <c r="AY411" s="4" t="s">
        <v>268</v>
      </c>
      <c r="BE411" s="237">
        <f>IF(N411="základní",J411,0)</f>
        <v>0</v>
      </c>
      <c r="BF411" s="237">
        <f>IF(N411="snížená",J411,0)</f>
        <v>0</v>
      </c>
      <c r="BG411" s="237">
        <f>IF(N411="zákl. přenesená",J411,0)</f>
        <v>0</v>
      </c>
      <c r="BH411" s="237">
        <f>IF(N411="sníž. přenesená",J411,0)</f>
        <v>0</v>
      </c>
      <c r="BI411" s="237">
        <f>IF(N411="nulová",J411,0)</f>
        <v>0</v>
      </c>
      <c r="BJ411" s="4" t="s">
        <v>75</v>
      </c>
      <c r="BK411" s="237">
        <f>ROUND(I411*H411,2)</f>
        <v>0</v>
      </c>
      <c r="BL411" s="4" t="s">
        <v>292</v>
      </c>
      <c r="BM411" s="236" t="s">
        <v>801</v>
      </c>
    </row>
    <row r="412" spans="2:65" s="1" customFormat="1">
      <c r="B412" s="14"/>
      <c r="D412" s="238" t="s">
        <v>277</v>
      </c>
      <c r="F412" s="239" t="s">
        <v>802</v>
      </c>
      <c r="L412" s="14"/>
      <c r="M412" s="240"/>
      <c r="T412" s="142"/>
      <c r="AT412" s="4" t="s">
        <v>277</v>
      </c>
      <c r="AU412" s="4" t="s">
        <v>77</v>
      </c>
    </row>
    <row r="413" spans="2:65" s="242" customFormat="1">
      <c r="B413" s="241"/>
      <c r="D413" s="243" t="s">
        <v>279</v>
      </c>
      <c r="E413" s="244" t="s">
        <v>3</v>
      </c>
      <c r="F413" s="245" t="s">
        <v>182</v>
      </c>
      <c r="H413" s="246">
        <v>26.44</v>
      </c>
      <c r="L413" s="241"/>
      <c r="M413" s="247"/>
      <c r="T413" s="248"/>
      <c r="AT413" s="244" t="s">
        <v>279</v>
      </c>
      <c r="AU413" s="244" t="s">
        <v>77</v>
      </c>
      <c r="AV413" s="242" t="s">
        <v>77</v>
      </c>
      <c r="AW413" s="242" t="s">
        <v>30</v>
      </c>
      <c r="AX413" s="242" t="s">
        <v>75</v>
      </c>
      <c r="AY413" s="244" t="s">
        <v>268</v>
      </c>
    </row>
    <row r="414" spans="2:65" s="1" customFormat="1" ht="16.5" customHeight="1">
      <c r="B414" s="14"/>
      <c r="C414" s="262" t="s">
        <v>927</v>
      </c>
      <c r="D414" s="262" t="s">
        <v>383</v>
      </c>
      <c r="E414" s="263" t="s">
        <v>803</v>
      </c>
      <c r="F414" s="264" t="s">
        <v>804</v>
      </c>
      <c r="G414" s="265" t="s">
        <v>184</v>
      </c>
      <c r="H414" s="266">
        <v>29.084</v>
      </c>
      <c r="I414" s="24"/>
      <c r="J414" s="268">
        <f>ROUND(I414*H414,2)</f>
        <v>0</v>
      </c>
      <c r="K414" s="264" t="s">
        <v>274</v>
      </c>
      <c r="L414" s="269"/>
      <c r="M414" s="270" t="s">
        <v>3</v>
      </c>
      <c r="N414" s="271" t="s">
        <v>39</v>
      </c>
      <c r="P414" s="234">
        <f>O414*H414</f>
        <v>0</v>
      </c>
      <c r="Q414" s="234">
        <v>1.0000000000000001E-5</v>
      </c>
      <c r="R414" s="234">
        <f>Q414*H414</f>
        <v>2.9084E-4</v>
      </c>
      <c r="S414" s="234">
        <v>0</v>
      </c>
      <c r="T414" s="235">
        <f>S414*H414</f>
        <v>0</v>
      </c>
      <c r="AR414" s="236" t="s">
        <v>470</v>
      </c>
      <c r="AT414" s="236" t="s">
        <v>383</v>
      </c>
      <c r="AU414" s="236" t="s">
        <v>77</v>
      </c>
      <c r="AY414" s="4" t="s">
        <v>268</v>
      </c>
      <c r="BE414" s="237">
        <f>IF(N414="základní",J414,0)</f>
        <v>0</v>
      </c>
      <c r="BF414" s="237">
        <f>IF(N414="snížená",J414,0)</f>
        <v>0</v>
      </c>
      <c r="BG414" s="237">
        <f>IF(N414="zákl. přenesená",J414,0)</f>
        <v>0</v>
      </c>
      <c r="BH414" s="237">
        <f>IF(N414="sníž. přenesená",J414,0)</f>
        <v>0</v>
      </c>
      <c r="BI414" s="237">
        <f>IF(N414="nulová",J414,0)</f>
        <v>0</v>
      </c>
      <c r="BJ414" s="4" t="s">
        <v>75</v>
      </c>
      <c r="BK414" s="237">
        <f>ROUND(I414*H414,2)</f>
        <v>0</v>
      </c>
      <c r="BL414" s="4" t="s">
        <v>292</v>
      </c>
      <c r="BM414" s="236" t="s">
        <v>805</v>
      </c>
    </row>
    <row r="415" spans="2:65" s="242" customFormat="1">
      <c r="B415" s="241"/>
      <c r="D415" s="243" t="s">
        <v>279</v>
      </c>
      <c r="F415" s="245" t="s">
        <v>912</v>
      </c>
      <c r="H415" s="246">
        <v>29.084</v>
      </c>
      <c r="L415" s="241"/>
      <c r="M415" s="247"/>
      <c r="T415" s="248"/>
      <c r="AT415" s="244" t="s">
        <v>279</v>
      </c>
      <c r="AU415" s="244" t="s">
        <v>77</v>
      </c>
      <c r="AV415" s="242" t="s">
        <v>77</v>
      </c>
      <c r="AW415" s="242" t="s">
        <v>4</v>
      </c>
      <c r="AX415" s="242" t="s">
        <v>75</v>
      </c>
      <c r="AY415" s="244" t="s">
        <v>268</v>
      </c>
    </row>
    <row r="416" spans="2:65" s="1" customFormat="1" ht="55.5" customHeight="1">
      <c r="B416" s="14"/>
      <c r="C416" s="225" t="s">
        <v>928</v>
      </c>
      <c r="D416" s="225" t="s">
        <v>271</v>
      </c>
      <c r="E416" s="226" t="s">
        <v>807</v>
      </c>
      <c r="F416" s="227" t="s">
        <v>808</v>
      </c>
      <c r="G416" s="228" t="s">
        <v>184</v>
      </c>
      <c r="H416" s="229">
        <v>37.454999999999998</v>
      </c>
      <c r="I416" s="22"/>
      <c r="J416" s="231">
        <f>ROUND(I416*H416,2)</f>
        <v>0</v>
      </c>
      <c r="K416" s="227" t="s">
        <v>274</v>
      </c>
      <c r="L416" s="14"/>
      <c r="M416" s="232" t="s">
        <v>3</v>
      </c>
      <c r="N416" s="233" t="s">
        <v>39</v>
      </c>
      <c r="P416" s="234">
        <f>O416*H416</f>
        <v>0</v>
      </c>
      <c r="Q416" s="234">
        <v>0</v>
      </c>
      <c r="R416" s="234">
        <f>Q416*H416</f>
        <v>0</v>
      </c>
      <c r="S416" s="234">
        <v>3.0000000000000001E-5</v>
      </c>
      <c r="T416" s="235">
        <f>S416*H416</f>
        <v>1.1236499999999999E-3</v>
      </c>
      <c r="AR416" s="236" t="s">
        <v>292</v>
      </c>
      <c r="AT416" s="236" t="s">
        <v>271</v>
      </c>
      <c r="AU416" s="236" t="s">
        <v>77</v>
      </c>
      <c r="AY416" s="4" t="s">
        <v>268</v>
      </c>
      <c r="BE416" s="237">
        <f>IF(N416="základní",J416,0)</f>
        <v>0</v>
      </c>
      <c r="BF416" s="237">
        <f>IF(N416="snížená",J416,0)</f>
        <v>0</v>
      </c>
      <c r="BG416" s="237">
        <f>IF(N416="zákl. přenesená",J416,0)</f>
        <v>0</v>
      </c>
      <c r="BH416" s="237">
        <f>IF(N416="sníž. přenesená",J416,0)</f>
        <v>0</v>
      </c>
      <c r="BI416" s="237">
        <f>IF(N416="nulová",J416,0)</f>
        <v>0</v>
      </c>
      <c r="BJ416" s="4" t="s">
        <v>75</v>
      </c>
      <c r="BK416" s="237">
        <f>ROUND(I416*H416,2)</f>
        <v>0</v>
      </c>
      <c r="BL416" s="4" t="s">
        <v>292</v>
      </c>
      <c r="BM416" s="236" t="s">
        <v>809</v>
      </c>
    </row>
    <row r="417" spans="2:65" s="1" customFormat="1">
      <c r="B417" s="14"/>
      <c r="D417" s="238" t="s">
        <v>277</v>
      </c>
      <c r="F417" s="239" t="s">
        <v>810</v>
      </c>
      <c r="L417" s="14"/>
      <c r="M417" s="240"/>
      <c r="T417" s="142"/>
      <c r="AT417" s="4" t="s">
        <v>277</v>
      </c>
      <c r="AU417" s="4" t="s">
        <v>77</v>
      </c>
    </row>
    <row r="418" spans="2:65" s="257" customFormat="1">
      <c r="B418" s="256"/>
      <c r="D418" s="243" t="s">
        <v>279</v>
      </c>
      <c r="E418" s="258" t="s">
        <v>3</v>
      </c>
      <c r="F418" s="259" t="s">
        <v>811</v>
      </c>
      <c r="H418" s="258" t="s">
        <v>3</v>
      </c>
      <c r="L418" s="256"/>
      <c r="M418" s="260"/>
      <c r="T418" s="261"/>
      <c r="AT418" s="258" t="s">
        <v>279</v>
      </c>
      <c r="AU418" s="258" t="s">
        <v>77</v>
      </c>
      <c r="AV418" s="257" t="s">
        <v>75</v>
      </c>
      <c r="AW418" s="257" t="s">
        <v>30</v>
      </c>
      <c r="AX418" s="257" t="s">
        <v>68</v>
      </c>
      <c r="AY418" s="258" t="s">
        <v>268</v>
      </c>
    </row>
    <row r="419" spans="2:65" s="242" customFormat="1">
      <c r="B419" s="241"/>
      <c r="D419" s="243" t="s">
        <v>279</v>
      </c>
      <c r="E419" s="244" t="s">
        <v>3</v>
      </c>
      <c r="F419" s="245" t="s">
        <v>812</v>
      </c>
      <c r="H419" s="246">
        <v>37.454999999999998</v>
      </c>
      <c r="L419" s="241"/>
      <c r="M419" s="247"/>
      <c r="T419" s="248"/>
      <c r="AT419" s="244" t="s">
        <v>279</v>
      </c>
      <c r="AU419" s="244" t="s">
        <v>77</v>
      </c>
      <c r="AV419" s="242" t="s">
        <v>77</v>
      </c>
      <c r="AW419" s="242" t="s">
        <v>30</v>
      </c>
      <c r="AX419" s="242" t="s">
        <v>75</v>
      </c>
      <c r="AY419" s="244" t="s">
        <v>268</v>
      </c>
    </row>
    <row r="420" spans="2:65" s="1" customFormat="1" ht="16.5" customHeight="1">
      <c r="B420" s="14"/>
      <c r="C420" s="262" t="s">
        <v>929</v>
      </c>
      <c r="D420" s="262" t="s">
        <v>383</v>
      </c>
      <c r="E420" s="263" t="s">
        <v>803</v>
      </c>
      <c r="F420" s="264" t="s">
        <v>804</v>
      </c>
      <c r="G420" s="265" t="s">
        <v>184</v>
      </c>
      <c r="H420" s="266">
        <v>41.201000000000001</v>
      </c>
      <c r="I420" s="24"/>
      <c r="J420" s="268">
        <f>ROUND(I420*H420,2)</f>
        <v>0</v>
      </c>
      <c r="K420" s="264" t="s">
        <v>274</v>
      </c>
      <c r="L420" s="269"/>
      <c r="M420" s="270" t="s">
        <v>3</v>
      </c>
      <c r="N420" s="271" t="s">
        <v>39</v>
      </c>
      <c r="P420" s="234">
        <f>O420*H420</f>
        <v>0</v>
      </c>
      <c r="Q420" s="234">
        <v>1.0000000000000001E-5</v>
      </c>
      <c r="R420" s="234">
        <f>Q420*H420</f>
        <v>4.1201000000000003E-4</v>
      </c>
      <c r="S420" s="234">
        <v>0</v>
      </c>
      <c r="T420" s="235">
        <f>S420*H420</f>
        <v>0</v>
      </c>
      <c r="AR420" s="236" t="s">
        <v>470</v>
      </c>
      <c r="AT420" s="236" t="s">
        <v>383</v>
      </c>
      <c r="AU420" s="236" t="s">
        <v>77</v>
      </c>
      <c r="AY420" s="4" t="s">
        <v>268</v>
      </c>
      <c r="BE420" s="237">
        <f>IF(N420="základní",J420,0)</f>
        <v>0</v>
      </c>
      <c r="BF420" s="237">
        <f>IF(N420="snížená",J420,0)</f>
        <v>0</v>
      </c>
      <c r="BG420" s="237">
        <f>IF(N420="zákl. přenesená",J420,0)</f>
        <v>0</v>
      </c>
      <c r="BH420" s="237">
        <f>IF(N420="sníž. přenesená",J420,0)</f>
        <v>0</v>
      </c>
      <c r="BI420" s="237">
        <f>IF(N420="nulová",J420,0)</f>
        <v>0</v>
      </c>
      <c r="BJ420" s="4" t="s">
        <v>75</v>
      </c>
      <c r="BK420" s="237">
        <f>ROUND(I420*H420,2)</f>
        <v>0</v>
      </c>
      <c r="BL420" s="4" t="s">
        <v>292</v>
      </c>
      <c r="BM420" s="236" t="s">
        <v>814</v>
      </c>
    </row>
    <row r="421" spans="2:65" s="242" customFormat="1">
      <c r="B421" s="241"/>
      <c r="D421" s="243" t="s">
        <v>279</v>
      </c>
      <c r="F421" s="245" t="s">
        <v>930</v>
      </c>
      <c r="H421" s="246">
        <v>41.201000000000001</v>
      </c>
      <c r="L421" s="241"/>
      <c r="M421" s="247"/>
      <c r="T421" s="248"/>
      <c r="AT421" s="244" t="s">
        <v>279</v>
      </c>
      <c r="AU421" s="244" t="s">
        <v>77</v>
      </c>
      <c r="AV421" s="242" t="s">
        <v>77</v>
      </c>
      <c r="AW421" s="242" t="s">
        <v>4</v>
      </c>
      <c r="AX421" s="242" t="s">
        <v>75</v>
      </c>
      <c r="AY421" s="244" t="s">
        <v>268</v>
      </c>
    </row>
    <row r="422" spans="2:65" s="1" customFormat="1" ht="33" customHeight="1">
      <c r="B422" s="14"/>
      <c r="C422" s="225" t="s">
        <v>931</v>
      </c>
      <c r="D422" s="225" t="s">
        <v>271</v>
      </c>
      <c r="E422" s="226" t="s">
        <v>817</v>
      </c>
      <c r="F422" s="227" t="s">
        <v>818</v>
      </c>
      <c r="G422" s="228" t="s">
        <v>184</v>
      </c>
      <c r="H422" s="229">
        <v>94.683000000000007</v>
      </c>
      <c r="I422" s="22"/>
      <c r="J422" s="231">
        <f>ROUND(I422*H422,2)</f>
        <v>0</v>
      </c>
      <c r="K422" s="227" t="s">
        <v>274</v>
      </c>
      <c r="L422" s="14"/>
      <c r="M422" s="232" t="s">
        <v>3</v>
      </c>
      <c r="N422" s="233" t="s">
        <v>39</v>
      </c>
      <c r="P422" s="234">
        <f>O422*H422</f>
        <v>0</v>
      </c>
      <c r="Q422" s="234">
        <v>2.0799999999999999E-4</v>
      </c>
      <c r="R422" s="234">
        <f>Q422*H422</f>
        <v>1.9694064000000001E-2</v>
      </c>
      <c r="S422" s="234">
        <v>0</v>
      </c>
      <c r="T422" s="235">
        <f>S422*H422</f>
        <v>0</v>
      </c>
      <c r="AR422" s="236" t="s">
        <v>292</v>
      </c>
      <c r="AT422" s="236" t="s">
        <v>271</v>
      </c>
      <c r="AU422" s="236" t="s">
        <v>77</v>
      </c>
      <c r="AY422" s="4" t="s">
        <v>268</v>
      </c>
      <c r="BE422" s="237">
        <f>IF(N422="základní",J422,0)</f>
        <v>0</v>
      </c>
      <c r="BF422" s="237">
        <f>IF(N422="snížená",J422,0)</f>
        <v>0</v>
      </c>
      <c r="BG422" s="237">
        <f>IF(N422="zákl. přenesená",J422,0)</f>
        <v>0</v>
      </c>
      <c r="BH422" s="237">
        <f>IF(N422="sníž. přenesená",J422,0)</f>
        <v>0</v>
      </c>
      <c r="BI422" s="237">
        <f>IF(N422="nulová",J422,0)</f>
        <v>0</v>
      </c>
      <c r="BJ422" s="4" t="s">
        <v>75</v>
      </c>
      <c r="BK422" s="237">
        <f>ROUND(I422*H422,2)</f>
        <v>0</v>
      </c>
      <c r="BL422" s="4" t="s">
        <v>292</v>
      </c>
      <c r="BM422" s="236" t="s">
        <v>819</v>
      </c>
    </row>
    <row r="423" spans="2:65" s="1" customFormat="1">
      <c r="B423" s="14"/>
      <c r="D423" s="238" t="s">
        <v>277</v>
      </c>
      <c r="F423" s="239" t="s">
        <v>820</v>
      </c>
      <c r="L423" s="14"/>
      <c r="M423" s="240"/>
      <c r="T423" s="142"/>
      <c r="AT423" s="4" t="s">
        <v>277</v>
      </c>
      <c r="AU423" s="4" t="s">
        <v>77</v>
      </c>
    </row>
    <row r="424" spans="2:65" s="1" customFormat="1" ht="37.9" customHeight="1">
      <c r="B424" s="14"/>
      <c r="C424" s="225" t="s">
        <v>932</v>
      </c>
      <c r="D424" s="225" t="s">
        <v>271</v>
      </c>
      <c r="E424" s="226" t="s">
        <v>822</v>
      </c>
      <c r="F424" s="227" t="s">
        <v>823</v>
      </c>
      <c r="G424" s="228" t="s">
        <v>184</v>
      </c>
      <c r="H424" s="229">
        <v>94.683000000000007</v>
      </c>
      <c r="I424" s="22"/>
      <c r="J424" s="231">
        <f>ROUND(I424*H424,2)</f>
        <v>0</v>
      </c>
      <c r="K424" s="227" t="s">
        <v>274</v>
      </c>
      <c r="L424" s="14"/>
      <c r="M424" s="232" t="s">
        <v>3</v>
      </c>
      <c r="N424" s="233" t="s">
        <v>39</v>
      </c>
      <c r="P424" s="234">
        <f>O424*H424</f>
        <v>0</v>
      </c>
      <c r="Q424" s="234">
        <v>2.8499999999999999E-4</v>
      </c>
      <c r="R424" s="234">
        <f>Q424*H424</f>
        <v>2.6984655E-2</v>
      </c>
      <c r="S424" s="234">
        <v>0</v>
      </c>
      <c r="T424" s="235">
        <f>S424*H424</f>
        <v>0</v>
      </c>
      <c r="AR424" s="236" t="s">
        <v>292</v>
      </c>
      <c r="AT424" s="236" t="s">
        <v>271</v>
      </c>
      <c r="AU424" s="236" t="s">
        <v>77</v>
      </c>
      <c r="AY424" s="4" t="s">
        <v>268</v>
      </c>
      <c r="BE424" s="237">
        <f>IF(N424="základní",J424,0)</f>
        <v>0</v>
      </c>
      <c r="BF424" s="237">
        <f>IF(N424="snížená",J424,0)</f>
        <v>0</v>
      </c>
      <c r="BG424" s="237">
        <f>IF(N424="zákl. přenesená",J424,0)</f>
        <v>0</v>
      </c>
      <c r="BH424" s="237">
        <f>IF(N424="sníž. přenesená",J424,0)</f>
        <v>0</v>
      </c>
      <c r="BI424" s="237">
        <f>IF(N424="nulová",J424,0)</f>
        <v>0</v>
      </c>
      <c r="BJ424" s="4" t="s">
        <v>75</v>
      </c>
      <c r="BK424" s="237">
        <f>ROUND(I424*H424,2)</f>
        <v>0</v>
      </c>
      <c r="BL424" s="4" t="s">
        <v>292</v>
      </c>
      <c r="BM424" s="236" t="s">
        <v>824</v>
      </c>
    </row>
    <row r="425" spans="2:65" s="1" customFormat="1">
      <c r="B425" s="14"/>
      <c r="D425" s="238" t="s">
        <v>277</v>
      </c>
      <c r="F425" s="239" t="s">
        <v>825</v>
      </c>
      <c r="L425" s="14"/>
      <c r="M425" s="282"/>
      <c r="N425" s="283"/>
      <c r="O425" s="283"/>
      <c r="P425" s="283"/>
      <c r="Q425" s="283"/>
      <c r="R425" s="283"/>
      <c r="S425" s="283"/>
      <c r="T425" s="284"/>
      <c r="AT425" s="4" t="s">
        <v>277</v>
      </c>
      <c r="AU425" s="4" t="s">
        <v>77</v>
      </c>
    </row>
    <row r="426" spans="2:65" s="1" customFormat="1" ht="6.95" customHeight="1">
      <c r="B426" s="15"/>
      <c r="C426" s="16"/>
      <c r="D426" s="16"/>
      <c r="E426" s="16"/>
      <c r="F426" s="16"/>
      <c r="G426" s="16"/>
      <c r="H426" s="16"/>
      <c r="I426" s="16"/>
      <c r="J426" s="16"/>
      <c r="K426" s="16"/>
      <c r="L426" s="14"/>
    </row>
  </sheetData>
  <sheetProtection algorithmName="SHA-512" hashValue="JMN2h+HLple6Euwbtl4cU8qhXf2ywN7IbMScQYn7sq0CG8IJW+MWbPpqO6OCCN+rzOLfQSwP31H0d8KLSHighQ==" saltValue="TuqSL+OmGJm/XzWSjvgaXw==" spinCount="100000" sheet="1" objects="1" scenarios="1"/>
  <autoFilter ref="C109:K425" xr:uid="{00000000-0009-0000-0000-000002000000}"/>
  <mergeCells count="12">
    <mergeCell ref="E102:H102"/>
    <mergeCell ref="L2:V2"/>
    <mergeCell ref="E50:H50"/>
    <mergeCell ref="E52:H52"/>
    <mergeCell ref="E54:H54"/>
    <mergeCell ref="E98:H98"/>
    <mergeCell ref="E100:H100"/>
    <mergeCell ref="E7:H7"/>
    <mergeCell ref="E9:H9"/>
    <mergeCell ref="E11:H11"/>
    <mergeCell ref="E20:H20"/>
    <mergeCell ref="E29:H29"/>
  </mergeCells>
  <hyperlinks>
    <hyperlink ref="F114" r:id="rId1" xr:uid="{00000000-0004-0000-0200-000000000000}"/>
    <hyperlink ref="F117" r:id="rId2" xr:uid="{00000000-0004-0000-0200-000001000000}"/>
    <hyperlink ref="F120" r:id="rId3" xr:uid="{00000000-0004-0000-0200-000002000000}"/>
    <hyperlink ref="F123" r:id="rId4" xr:uid="{00000000-0004-0000-0200-000003000000}"/>
    <hyperlink ref="F133" r:id="rId5" xr:uid="{00000000-0004-0000-0200-000004000000}"/>
    <hyperlink ref="F137" r:id="rId6" xr:uid="{00000000-0004-0000-0200-000005000000}"/>
    <hyperlink ref="F145" r:id="rId7" xr:uid="{00000000-0004-0000-0200-000006000000}"/>
    <hyperlink ref="F151" r:id="rId8" xr:uid="{00000000-0004-0000-0200-000007000000}"/>
    <hyperlink ref="F156" r:id="rId9" xr:uid="{00000000-0004-0000-0200-000008000000}"/>
    <hyperlink ref="F159" r:id="rId10" xr:uid="{00000000-0004-0000-0200-000009000000}"/>
    <hyperlink ref="F163" r:id="rId11" xr:uid="{00000000-0004-0000-0200-00000A000000}"/>
    <hyperlink ref="F165" r:id="rId12" xr:uid="{00000000-0004-0000-0200-00000B000000}"/>
    <hyperlink ref="F167" r:id="rId13" xr:uid="{00000000-0004-0000-0200-00000C000000}"/>
    <hyperlink ref="F170" r:id="rId14" xr:uid="{00000000-0004-0000-0200-00000D000000}"/>
    <hyperlink ref="F175" r:id="rId15" xr:uid="{00000000-0004-0000-0200-00000E000000}"/>
    <hyperlink ref="F182" r:id="rId16" xr:uid="{00000000-0004-0000-0200-00000F000000}"/>
    <hyperlink ref="F190" r:id="rId17" xr:uid="{00000000-0004-0000-0200-000010000000}"/>
    <hyperlink ref="F195" r:id="rId18" xr:uid="{00000000-0004-0000-0200-000011000000}"/>
    <hyperlink ref="F198" r:id="rId19" xr:uid="{00000000-0004-0000-0200-000012000000}"/>
    <hyperlink ref="F204" r:id="rId20" xr:uid="{00000000-0004-0000-0200-000013000000}"/>
    <hyperlink ref="F206" r:id="rId21" xr:uid="{00000000-0004-0000-0200-000014000000}"/>
    <hyperlink ref="F209" r:id="rId22" xr:uid="{00000000-0004-0000-0200-000015000000}"/>
    <hyperlink ref="F212" r:id="rId23" xr:uid="{00000000-0004-0000-0200-000016000000}"/>
    <hyperlink ref="F215" r:id="rId24" xr:uid="{00000000-0004-0000-0200-000017000000}"/>
    <hyperlink ref="F219" r:id="rId25" xr:uid="{00000000-0004-0000-0200-000018000000}"/>
    <hyperlink ref="F222" r:id="rId26" xr:uid="{00000000-0004-0000-0200-000019000000}"/>
    <hyperlink ref="F228" r:id="rId27" xr:uid="{00000000-0004-0000-0200-00001A000000}"/>
    <hyperlink ref="F233" r:id="rId28" xr:uid="{00000000-0004-0000-0200-00001B000000}"/>
    <hyperlink ref="F235" r:id="rId29" xr:uid="{00000000-0004-0000-0200-00001C000000}"/>
    <hyperlink ref="F237" r:id="rId30" xr:uid="{00000000-0004-0000-0200-00001D000000}"/>
    <hyperlink ref="F240" r:id="rId31" xr:uid="{00000000-0004-0000-0200-00001E000000}"/>
    <hyperlink ref="F246" r:id="rId32" xr:uid="{00000000-0004-0000-0200-00001F000000}"/>
    <hyperlink ref="F254" r:id="rId33" xr:uid="{00000000-0004-0000-0200-000020000000}"/>
    <hyperlink ref="F258" r:id="rId34" xr:uid="{00000000-0004-0000-0200-000021000000}"/>
    <hyperlink ref="F260" r:id="rId35" xr:uid="{00000000-0004-0000-0200-000022000000}"/>
    <hyperlink ref="F263" r:id="rId36" xr:uid="{00000000-0004-0000-0200-000023000000}"/>
    <hyperlink ref="F266" r:id="rId37" xr:uid="{00000000-0004-0000-0200-000024000000}"/>
    <hyperlink ref="F269" r:id="rId38" xr:uid="{00000000-0004-0000-0200-000025000000}"/>
    <hyperlink ref="F272" r:id="rId39" xr:uid="{00000000-0004-0000-0200-000026000000}"/>
    <hyperlink ref="F280" r:id="rId40" xr:uid="{00000000-0004-0000-0200-000027000000}"/>
    <hyperlink ref="F283" r:id="rId41" xr:uid="{00000000-0004-0000-0200-000028000000}"/>
    <hyperlink ref="F289" r:id="rId42" xr:uid="{00000000-0004-0000-0200-000029000000}"/>
    <hyperlink ref="F292" r:id="rId43" xr:uid="{00000000-0004-0000-0200-00002A000000}"/>
    <hyperlink ref="F295" r:id="rId44" xr:uid="{00000000-0004-0000-0200-00002B000000}"/>
    <hyperlink ref="F299" r:id="rId45" xr:uid="{00000000-0004-0000-0200-00002C000000}"/>
    <hyperlink ref="F302" r:id="rId46" xr:uid="{00000000-0004-0000-0200-00002D000000}"/>
    <hyperlink ref="F307" r:id="rId47" xr:uid="{00000000-0004-0000-0200-00002E000000}"/>
    <hyperlink ref="F312" r:id="rId48" xr:uid="{00000000-0004-0000-0200-00002F000000}"/>
    <hyperlink ref="F315" r:id="rId49" xr:uid="{00000000-0004-0000-0200-000030000000}"/>
    <hyperlink ref="F317" r:id="rId50" xr:uid="{00000000-0004-0000-0200-000031000000}"/>
    <hyperlink ref="F321" r:id="rId51" xr:uid="{00000000-0004-0000-0200-000032000000}"/>
    <hyperlink ref="F325" r:id="rId52" xr:uid="{00000000-0004-0000-0200-000033000000}"/>
    <hyperlink ref="F329" r:id="rId53" xr:uid="{00000000-0004-0000-0200-000034000000}"/>
    <hyperlink ref="F334" r:id="rId54" xr:uid="{00000000-0004-0000-0200-000035000000}"/>
    <hyperlink ref="F337" r:id="rId55" xr:uid="{00000000-0004-0000-0200-000036000000}"/>
    <hyperlink ref="F341" r:id="rId56" xr:uid="{00000000-0004-0000-0200-000037000000}"/>
    <hyperlink ref="F345" r:id="rId57" xr:uid="{00000000-0004-0000-0200-000038000000}"/>
    <hyperlink ref="F348" r:id="rId58" xr:uid="{00000000-0004-0000-0200-000039000000}"/>
    <hyperlink ref="F351" r:id="rId59" xr:uid="{00000000-0004-0000-0200-00003A000000}"/>
    <hyperlink ref="F358" r:id="rId60" xr:uid="{00000000-0004-0000-0200-00003B000000}"/>
    <hyperlink ref="F367" r:id="rId61" xr:uid="{00000000-0004-0000-0200-00003C000000}"/>
    <hyperlink ref="F370" r:id="rId62" xr:uid="{00000000-0004-0000-0200-00003D000000}"/>
    <hyperlink ref="F374" r:id="rId63" xr:uid="{00000000-0004-0000-0200-00003E000000}"/>
    <hyperlink ref="F385" r:id="rId64" xr:uid="{00000000-0004-0000-0200-00003F000000}"/>
    <hyperlink ref="F390" r:id="rId65" xr:uid="{00000000-0004-0000-0200-000040000000}"/>
    <hyperlink ref="F395" r:id="rId66" xr:uid="{00000000-0004-0000-0200-000041000000}"/>
    <hyperlink ref="F398" r:id="rId67" xr:uid="{00000000-0004-0000-0200-000042000000}"/>
    <hyperlink ref="F403" r:id="rId68" xr:uid="{00000000-0004-0000-0200-000043000000}"/>
    <hyperlink ref="F406" r:id="rId69" xr:uid="{00000000-0004-0000-0200-000044000000}"/>
    <hyperlink ref="F412" r:id="rId70" xr:uid="{00000000-0004-0000-0200-000045000000}"/>
    <hyperlink ref="F417" r:id="rId71" xr:uid="{00000000-0004-0000-0200-000046000000}"/>
    <hyperlink ref="F423" r:id="rId72" xr:uid="{00000000-0004-0000-0200-000047000000}"/>
    <hyperlink ref="F425" r:id="rId73" xr:uid="{00000000-0004-0000-0200-000048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7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BM400"/>
  <sheetViews>
    <sheetView showGridLines="0" topLeftCell="A113" workbookViewId="0">
      <selection activeCell="I398" activeCellId="84" sqref="E20:H20 J19:J20 I113 I116 I119 I123:I124 I126 I129 I132 I141 I145 I147 I149 I152 I156 I164 I169 I171 I173 I179 I184 I187 I189 I192 I198 I200 I203 I206 I209 I213 I216 I218:I219 I223 I225 I227 I230 I236 I240 I244 I246 I248:I249 I251:I253 I255 I257 I260 I263 I267 I270 I273:I274 I277 I279 I281 I283 I285 I287:I288 I290 I292 I295 I299 I302 I306 I308 I311 I314 I320 I323 I329 I333 I336 I338 I340 I347 I349 I354 I360 I364 I371 I376 I379 I385 I388 I390 I394 I396 I398"/>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56">
      <c r="A1" t="s">
        <v>3082</v>
      </c>
    </row>
    <row r="2" spans="1:56" ht="36.950000000000003" customHeight="1">
      <c r="L2" s="309" t="s">
        <v>6</v>
      </c>
      <c r="M2" s="294"/>
      <c r="N2" s="294"/>
      <c r="O2" s="294"/>
      <c r="P2" s="294"/>
      <c r="Q2" s="294"/>
      <c r="R2" s="294"/>
      <c r="S2" s="294"/>
      <c r="T2" s="294"/>
      <c r="U2" s="294"/>
      <c r="V2" s="294"/>
      <c r="AT2" s="4" t="s">
        <v>167</v>
      </c>
      <c r="AZ2" s="181" t="s">
        <v>218</v>
      </c>
      <c r="BA2" s="181" t="s">
        <v>219</v>
      </c>
      <c r="BB2" s="181" t="s">
        <v>195</v>
      </c>
      <c r="BC2" s="181" t="s">
        <v>2435</v>
      </c>
      <c r="BD2" s="181" t="s">
        <v>186</v>
      </c>
    </row>
    <row r="3" spans="1:56" ht="6.95" customHeight="1">
      <c r="B3" s="5"/>
      <c r="C3" s="6"/>
      <c r="D3" s="6"/>
      <c r="E3" s="6"/>
      <c r="F3" s="6"/>
      <c r="G3" s="6"/>
      <c r="H3" s="6"/>
      <c r="I3" s="6"/>
      <c r="J3" s="6"/>
      <c r="K3" s="6"/>
      <c r="L3" s="7"/>
      <c r="AT3" s="4" t="s">
        <v>77</v>
      </c>
      <c r="AZ3" s="181" t="s">
        <v>221</v>
      </c>
      <c r="BA3" s="181" t="s">
        <v>222</v>
      </c>
      <c r="BB3" s="181" t="s">
        <v>195</v>
      </c>
      <c r="BC3" s="181" t="s">
        <v>2436</v>
      </c>
      <c r="BD3" s="181" t="s">
        <v>186</v>
      </c>
    </row>
    <row r="4" spans="1:56" ht="24.95" customHeight="1">
      <c r="B4" s="7"/>
      <c r="D4" s="8" t="s">
        <v>190</v>
      </c>
      <c r="L4" s="7"/>
      <c r="M4" s="182" t="s">
        <v>11</v>
      </c>
      <c r="AT4" s="4" t="s">
        <v>4</v>
      </c>
      <c r="AZ4" s="181" t="s">
        <v>1834</v>
      </c>
      <c r="BA4" s="181" t="s">
        <v>1835</v>
      </c>
      <c r="BB4" s="181" t="s">
        <v>195</v>
      </c>
      <c r="BC4" s="181" t="s">
        <v>1836</v>
      </c>
      <c r="BD4" s="181" t="s">
        <v>186</v>
      </c>
    </row>
    <row r="5" spans="1:56" ht="6.95" customHeight="1">
      <c r="B5" s="7"/>
      <c r="L5" s="7"/>
      <c r="AZ5" s="181" t="s">
        <v>191</v>
      </c>
      <c r="BA5" s="181" t="s">
        <v>192</v>
      </c>
      <c r="BB5" s="181" t="s">
        <v>184</v>
      </c>
      <c r="BC5" s="181" t="s">
        <v>2437</v>
      </c>
      <c r="BD5" s="181" t="s">
        <v>186</v>
      </c>
    </row>
    <row r="6" spans="1:56" ht="12" customHeight="1">
      <c r="B6" s="7"/>
      <c r="D6" s="11" t="s">
        <v>17</v>
      </c>
      <c r="L6" s="7"/>
      <c r="AZ6" s="181" t="s">
        <v>182</v>
      </c>
      <c r="BA6" s="181" t="s">
        <v>183</v>
      </c>
      <c r="BB6" s="181" t="s">
        <v>184</v>
      </c>
      <c r="BC6" s="181" t="s">
        <v>2438</v>
      </c>
      <c r="BD6" s="181" t="s">
        <v>186</v>
      </c>
    </row>
    <row r="7" spans="1:56" ht="16.5" customHeight="1">
      <c r="B7" s="7"/>
      <c r="E7" s="333" t="str">
        <f>'Rekapitulace stavby'!K6</f>
        <v>Rekonstrukce sociálního zařízení včetně rozvodů vody a kanalizace</v>
      </c>
      <c r="F7" s="334"/>
      <c r="G7" s="334"/>
      <c r="H7" s="334"/>
      <c r="L7" s="7"/>
      <c r="AZ7" s="181" t="s">
        <v>187</v>
      </c>
      <c r="BA7" s="181" t="s">
        <v>188</v>
      </c>
      <c r="BB7" s="181" t="s">
        <v>184</v>
      </c>
      <c r="BC7" s="181" t="s">
        <v>2439</v>
      </c>
      <c r="BD7" s="181" t="s">
        <v>186</v>
      </c>
    </row>
    <row r="8" spans="1:56" ht="12" customHeight="1">
      <c r="B8" s="7"/>
      <c r="D8" s="11" t="s">
        <v>203</v>
      </c>
      <c r="L8" s="7"/>
      <c r="AZ8" s="181" t="s">
        <v>197</v>
      </c>
      <c r="BA8" s="181" t="s">
        <v>198</v>
      </c>
      <c r="BB8" s="181" t="s">
        <v>195</v>
      </c>
      <c r="BC8" s="181" t="s">
        <v>2440</v>
      </c>
      <c r="BD8" s="181" t="s">
        <v>186</v>
      </c>
    </row>
    <row r="9" spans="1:56" s="1" customFormat="1" ht="16.5" customHeight="1">
      <c r="B9" s="14"/>
      <c r="E9" s="333" t="s">
        <v>2441</v>
      </c>
      <c r="F9" s="332"/>
      <c r="G9" s="332"/>
      <c r="H9" s="332"/>
      <c r="L9" s="14"/>
      <c r="AZ9" s="181" t="s">
        <v>200</v>
      </c>
      <c r="BA9" s="181" t="s">
        <v>201</v>
      </c>
      <c r="BB9" s="181" t="s">
        <v>184</v>
      </c>
      <c r="BC9" s="181" t="s">
        <v>2442</v>
      </c>
      <c r="BD9" s="181" t="s">
        <v>186</v>
      </c>
    </row>
    <row r="10" spans="1:56" s="1" customFormat="1" ht="12" customHeight="1">
      <c r="B10" s="14"/>
      <c r="D10" s="11" t="s">
        <v>211</v>
      </c>
      <c r="L10" s="14"/>
      <c r="AZ10" s="181" t="s">
        <v>204</v>
      </c>
      <c r="BA10" s="181" t="s">
        <v>205</v>
      </c>
      <c r="BB10" s="181" t="s">
        <v>184</v>
      </c>
      <c r="BC10" s="181" t="s">
        <v>2443</v>
      </c>
      <c r="BD10" s="181" t="s">
        <v>186</v>
      </c>
    </row>
    <row r="11" spans="1:56" s="1" customFormat="1" ht="16.5" customHeight="1">
      <c r="B11" s="14"/>
      <c r="E11" s="324" t="s">
        <v>2444</v>
      </c>
      <c r="F11" s="332"/>
      <c r="G11" s="332"/>
      <c r="H11" s="332"/>
      <c r="L11" s="14"/>
      <c r="AZ11" s="181" t="s">
        <v>208</v>
      </c>
      <c r="BA11" s="181" t="s">
        <v>209</v>
      </c>
      <c r="BB11" s="181" t="s">
        <v>184</v>
      </c>
      <c r="BC11" s="181" t="s">
        <v>2445</v>
      </c>
      <c r="BD11" s="181" t="s">
        <v>186</v>
      </c>
    </row>
    <row r="12" spans="1:56" s="1" customFormat="1">
      <c r="B12" s="14"/>
      <c r="L12" s="14"/>
      <c r="AZ12" s="181" t="s">
        <v>212</v>
      </c>
      <c r="BA12" s="181" t="s">
        <v>213</v>
      </c>
      <c r="BB12" s="181" t="s">
        <v>184</v>
      </c>
      <c r="BC12" s="181" t="s">
        <v>2446</v>
      </c>
      <c r="BD12" s="181" t="s">
        <v>186</v>
      </c>
    </row>
    <row r="13" spans="1:56" s="1" customFormat="1" ht="12" customHeight="1">
      <c r="B13" s="14"/>
      <c r="D13" s="11" t="s">
        <v>19</v>
      </c>
      <c r="F13" s="121" t="s">
        <v>3</v>
      </c>
      <c r="I13" s="11" t="s">
        <v>20</v>
      </c>
      <c r="J13" s="121" t="s">
        <v>3</v>
      </c>
      <c r="L13" s="14"/>
      <c r="AZ13" s="181" t="s">
        <v>216</v>
      </c>
      <c r="BA13" s="181" t="s">
        <v>217</v>
      </c>
      <c r="BB13" s="181" t="s">
        <v>195</v>
      </c>
      <c r="BC13" s="181" t="s">
        <v>2447</v>
      </c>
      <c r="BD13" s="181" t="s">
        <v>186</v>
      </c>
    </row>
    <row r="14" spans="1:56" s="1" customFormat="1" ht="12" customHeight="1">
      <c r="B14" s="14"/>
      <c r="D14" s="11" t="s">
        <v>21</v>
      </c>
      <c r="F14" s="121" t="s">
        <v>22</v>
      </c>
      <c r="I14" s="11" t="s">
        <v>23</v>
      </c>
      <c r="J14" s="17">
        <f>'Rekapitulace stavby'!AN8</f>
        <v>0</v>
      </c>
      <c r="L14" s="14"/>
    </row>
    <row r="15" spans="1:56" s="1" customFormat="1" ht="10.9" customHeight="1">
      <c r="B15" s="14"/>
      <c r="L15" s="14"/>
    </row>
    <row r="16" spans="1: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ROUND(J110,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ROUND((SUM(BE110:BE399)),  2)</f>
        <v>0</v>
      </c>
      <c r="I35" s="189">
        <v>0.21</v>
      </c>
      <c r="J35" s="174">
        <f>ROUND(((SUM(BE110:BE399))*I35),  2)</f>
        <v>0</v>
      </c>
      <c r="L35" s="14"/>
    </row>
    <row r="36" spans="2:12" s="1" customFormat="1" ht="14.45" customHeight="1">
      <c r="B36" s="14"/>
      <c r="E36" s="11" t="s">
        <v>40</v>
      </c>
      <c r="F36" s="174">
        <f>ROUND((SUM(BF110:BF399)),  2)</f>
        <v>0</v>
      </c>
      <c r="I36" s="189">
        <v>0.12</v>
      </c>
      <c r="J36" s="174">
        <f>ROUND(((SUM(BF110:BF399))*I36),  2)</f>
        <v>0</v>
      </c>
      <c r="L36" s="14"/>
    </row>
    <row r="37" spans="2:12" s="1" customFormat="1" ht="14.45" hidden="1" customHeight="1">
      <c r="B37" s="14"/>
      <c r="E37" s="11" t="s">
        <v>41</v>
      </c>
      <c r="F37" s="174">
        <f>ROUND((SUM(BG110:BG399)),  2)</f>
        <v>0</v>
      </c>
      <c r="I37" s="189">
        <v>0.21</v>
      </c>
      <c r="J37" s="174">
        <f>0</f>
        <v>0</v>
      </c>
      <c r="L37" s="14"/>
    </row>
    <row r="38" spans="2:12" s="1" customFormat="1" ht="14.45" hidden="1" customHeight="1">
      <c r="B38" s="14"/>
      <c r="E38" s="11" t="s">
        <v>42</v>
      </c>
      <c r="F38" s="174">
        <f>ROUND((SUM(BH110:BH399)),  2)</f>
        <v>0</v>
      </c>
      <c r="I38" s="189">
        <v>0.12</v>
      </c>
      <c r="J38" s="174">
        <f>0</f>
        <v>0</v>
      </c>
      <c r="L38" s="14"/>
    </row>
    <row r="39" spans="2:12" s="1" customFormat="1" ht="14.45" hidden="1" customHeight="1">
      <c r="B39" s="14"/>
      <c r="E39" s="11" t="s">
        <v>43</v>
      </c>
      <c r="F39" s="174">
        <f>ROUND((SUM(BI110:BI399)),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2441</v>
      </c>
      <c r="F52" s="332"/>
      <c r="G52" s="332"/>
      <c r="H52" s="332"/>
      <c r="L52" s="14"/>
    </row>
    <row r="53" spans="2:47" s="1" customFormat="1" ht="12" customHeight="1">
      <c r="B53" s="14"/>
      <c r="C53" s="11" t="s">
        <v>211</v>
      </c>
      <c r="L53" s="14"/>
    </row>
    <row r="54" spans="2:47" s="1" customFormat="1" ht="16.5" customHeight="1">
      <c r="B54" s="14"/>
      <c r="E54" s="324" t="str">
        <f>E11</f>
        <v>E1 - Sprcha</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J110</f>
        <v>0</v>
      </c>
      <c r="L63" s="14"/>
      <c r="AU63" s="4" t="s">
        <v>227</v>
      </c>
    </row>
    <row r="64" spans="2:47" s="201" customFormat="1" ht="24.95" customHeight="1">
      <c r="B64" s="200"/>
      <c r="D64" s="202" t="s">
        <v>228</v>
      </c>
      <c r="E64" s="203"/>
      <c r="F64" s="203"/>
      <c r="G64" s="203"/>
      <c r="H64" s="203"/>
      <c r="I64" s="203"/>
      <c r="J64" s="204">
        <f>J111</f>
        <v>0</v>
      </c>
      <c r="L64" s="200"/>
    </row>
    <row r="65" spans="2:12" s="171" customFormat="1" ht="19.899999999999999" customHeight="1">
      <c r="B65" s="205"/>
      <c r="D65" s="206" t="s">
        <v>229</v>
      </c>
      <c r="E65" s="207"/>
      <c r="F65" s="207"/>
      <c r="G65" s="207"/>
      <c r="H65" s="207"/>
      <c r="I65" s="207"/>
      <c r="J65" s="208">
        <f>J112</f>
        <v>0</v>
      </c>
      <c r="L65" s="205"/>
    </row>
    <row r="66" spans="2:12" s="171" customFormat="1" ht="19.899999999999999" customHeight="1">
      <c r="B66" s="205"/>
      <c r="D66" s="206" t="s">
        <v>230</v>
      </c>
      <c r="E66" s="207"/>
      <c r="F66" s="207"/>
      <c r="G66" s="207"/>
      <c r="H66" s="207"/>
      <c r="I66" s="207"/>
      <c r="J66" s="208">
        <f>J118</f>
        <v>0</v>
      </c>
      <c r="L66" s="205"/>
    </row>
    <row r="67" spans="2:12" s="171" customFormat="1" ht="19.899999999999999" customHeight="1">
      <c r="B67" s="205"/>
      <c r="D67" s="206" t="s">
        <v>231</v>
      </c>
      <c r="E67" s="207"/>
      <c r="F67" s="207"/>
      <c r="G67" s="207"/>
      <c r="H67" s="207"/>
      <c r="I67" s="207"/>
      <c r="J67" s="208">
        <f>J125</f>
        <v>0</v>
      </c>
      <c r="L67" s="205"/>
    </row>
    <row r="68" spans="2:12" s="171" customFormat="1" ht="19.899999999999999" customHeight="1">
      <c r="B68" s="205"/>
      <c r="D68" s="206" t="s">
        <v>232</v>
      </c>
      <c r="E68" s="207"/>
      <c r="F68" s="207"/>
      <c r="G68" s="207"/>
      <c r="H68" s="207"/>
      <c r="I68" s="207"/>
      <c r="J68" s="208">
        <f>J140</f>
        <v>0</v>
      </c>
      <c r="L68" s="205"/>
    </row>
    <row r="69" spans="2:12" s="171" customFormat="1" ht="19.899999999999999" customHeight="1">
      <c r="B69" s="205"/>
      <c r="D69" s="206" t="s">
        <v>233</v>
      </c>
      <c r="E69" s="207"/>
      <c r="F69" s="207"/>
      <c r="G69" s="207"/>
      <c r="H69" s="207"/>
      <c r="I69" s="207"/>
      <c r="J69" s="208">
        <f>J144</f>
        <v>0</v>
      </c>
      <c r="L69" s="205"/>
    </row>
    <row r="70" spans="2:12" s="201" customFormat="1" ht="24.95" customHeight="1">
      <c r="B70" s="200"/>
      <c r="D70" s="202" t="s">
        <v>234</v>
      </c>
      <c r="E70" s="203"/>
      <c r="F70" s="203"/>
      <c r="G70" s="203"/>
      <c r="H70" s="203"/>
      <c r="I70" s="203"/>
      <c r="J70" s="204">
        <f>J154</f>
        <v>0</v>
      </c>
      <c r="L70" s="200"/>
    </row>
    <row r="71" spans="2:12" s="171" customFormat="1" ht="19.899999999999999" customHeight="1">
      <c r="B71" s="205"/>
      <c r="D71" s="206" t="s">
        <v>1387</v>
      </c>
      <c r="E71" s="207"/>
      <c r="F71" s="207"/>
      <c r="G71" s="207"/>
      <c r="H71" s="207"/>
      <c r="I71" s="207"/>
      <c r="J71" s="208">
        <f>J155</f>
        <v>0</v>
      </c>
      <c r="L71" s="205"/>
    </row>
    <row r="72" spans="2:12" s="171" customFormat="1" ht="19.899999999999999" customHeight="1">
      <c r="B72" s="205"/>
      <c r="D72" s="206" t="s">
        <v>235</v>
      </c>
      <c r="E72" s="207"/>
      <c r="F72" s="207"/>
      <c r="G72" s="207"/>
      <c r="H72" s="207"/>
      <c r="I72" s="207"/>
      <c r="J72" s="208">
        <f>J162</f>
        <v>0</v>
      </c>
      <c r="L72" s="205"/>
    </row>
    <row r="73" spans="2:12" s="171" customFormat="1" ht="14.85" customHeight="1">
      <c r="B73" s="205"/>
      <c r="D73" s="206" t="s">
        <v>236</v>
      </c>
      <c r="E73" s="207"/>
      <c r="F73" s="207"/>
      <c r="G73" s="207"/>
      <c r="H73" s="207"/>
      <c r="I73" s="207"/>
      <c r="J73" s="208">
        <f>J163</f>
        <v>0</v>
      </c>
      <c r="L73" s="205"/>
    </row>
    <row r="74" spans="2:12" s="171" customFormat="1" ht="21.75" customHeight="1">
      <c r="B74" s="205"/>
      <c r="D74" s="206" t="s">
        <v>237</v>
      </c>
      <c r="E74" s="207"/>
      <c r="F74" s="207"/>
      <c r="G74" s="207"/>
      <c r="H74" s="207"/>
      <c r="I74" s="207"/>
      <c r="J74" s="208">
        <f>J183</f>
        <v>0</v>
      </c>
      <c r="L74" s="205"/>
    </row>
    <row r="75" spans="2:12" s="171" customFormat="1" ht="14.85" customHeight="1">
      <c r="B75" s="205"/>
      <c r="D75" s="206" t="s">
        <v>238</v>
      </c>
      <c r="E75" s="207"/>
      <c r="F75" s="207"/>
      <c r="G75" s="207"/>
      <c r="H75" s="207"/>
      <c r="I75" s="207"/>
      <c r="J75" s="208">
        <f>J208</f>
        <v>0</v>
      </c>
      <c r="L75" s="205"/>
    </row>
    <row r="76" spans="2:12" s="171" customFormat="1" ht="14.85" customHeight="1">
      <c r="B76" s="205"/>
      <c r="D76" s="206" t="s">
        <v>239</v>
      </c>
      <c r="E76" s="207"/>
      <c r="F76" s="207"/>
      <c r="G76" s="207"/>
      <c r="H76" s="207"/>
      <c r="I76" s="207"/>
      <c r="J76" s="208">
        <f>J215</f>
        <v>0</v>
      </c>
      <c r="L76" s="205"/>
    </row>
    <row r="77" spans="2:12" s="171" customFormat="1" ht="19.899999999999999" customHeight="1">
      <c r="B77" s="205"/>
      <c r="D77" s="206" t="s">
        <v>240</v>
      </c>
      <c r="E77" s="207"/>
      <c r="F77" s="207"/>
      <c r="G77" s="207"/>
      <c r="H77" s="207"/>
      <c r="I77" s="207"/>
      <c r="J77" s="208">
        <f>J229</f>
        <v>0</v>
      </c>
      <c r="L77" s="205"/>
    </row>
    <row r="78" spans="2:12" s="171" customFormat="1" ht="19.899999999999999" customHeight="1">
      <c r="B78" s="205"/>
      <c r="D78" s="206" t="s">
        <v>241</v>
      </c>
      <c r="E78" s="207"/>
      <c r="F78" s="207"/>
      <c r="G78" s="207"/>
      <c r="H78" s="207"/>
      <c r="I78" s="207"/>
      <c r="J78" s="208">
        <f>J235</f>
        <v>0</v>
      </c>
      <c r="L78" s="205"/>
    </row>
    <row r="79" spans="2:12" s="171" customFormat="1" ht="19.899999999999999" customHeight="1">
      <c r="B79" s="205"/>
      <c r="D79" s="206" t="s">
        <v>242</v>
      </c>
      <c r="E79" s="207"/>
      <c r="F79" s="207"/>
      <c r="G79" s="207"/>
      <c r="H79" s="207"/>
      <c r="I79" s="207"/>
      <c r="J79" s="208">
        <f>J239</f>
        <v>0</v>
      </c>
      <c r="L79" s="205"/>
    </row>
    <row r="80" spans="2:12" s="201" customFormat="1" ht="24.95" customHeight="1">
      <c r="B80" s="200"/>
      <c r="D80" s="202" t="s">
        <v>243</v>
      </c>
      <c r="E80" s="203"/>
      <c r="F80" s="203"/>
      <c r="G80" s="203"/>
      <c r="H80" s="203"/>
      <c r="I80" s="203"/>
      <c r="J80" s="204">
        <f>J242</f>
        <v>0</v>
      </c>
      <c r="L80" s="200"/>
    </row>
    <row r="81" spans="2:12" s="171" customFormat="1" ht="19.899999999999999" customHeight="1">
      <c r="B81" s="205"/>
      <c r="D81" s="206" t="s">
        <v>244</v>
      </c>
      <c r="E81" s="207"/>
      <c r="F81" s="207"/>
      <c r="G81" s="207"/>
      <c r="H81" s="207"/>
      <c r="I81" s="207"/>
      <c r="J81" s="208">
        <f>J243</f>
        <v>0</v>
      </c>
      <c r="L81" s="205"/>
    </row>
    <row r="82" spans="2:12" s="171" customFormat="1" ht="19.899999999999999" customHeight="1">
      <c r="B82" s="205"/>
      <c r="D82" s="206" t="s">
        <v>245</v>
      </c>
      <c r="E82" s="207"/>
      <c r="F82" s="207"/>
      <c r="G82" s="207"/>
      <c r="H82" s="207"/>
      <c r="I82" s="207"/>
      <c r="J82" s="208">
        <f>J256</f>
        <v>0</v>
      </c>
      <c r="L82" s="205"/>
    </row>
    <row r="83" spans="2:12" s="171" customFormat="1" ht="14.85" customHeight="1">
      <c r="B83" s="205"/>
      <c r="D83" s="206" t="s">
        <v>246</v>
      </c>
      <c r="E83" s="207"/>
      <c r="F83" s="207"/>
      <c r="G83" s="207"/>
      <c r="H83" s="207"/>
      <c r="I83" s="207"/>
      <c r="J83" s="208">
        <f>J259</f>
        <v>0</v>
      </c>
      <c r="L83" s="205"/>
    </row>
    <row r="84" spans="2:12" s="171" customFormat="1" ht="19.899999999999999" customHeight="1">
      <c r="B84" s="205"/>
      <c r="D84" s="206" t="s">
        <v>248</v>
      </c>
      <c r="E84" s="207"/>
      <c r="F84" s="207"/>
      <c r="G84" s="207"/>
      <c r="H84" s="207"/>
      <c r="I84" s="207"/>
      <c r="J84" s="208">
        <f>J278</f>
        <v>0</v>
      </c>
      <c r="L84" s="205"/>
    </row>
    <row r="85" spans="2:12" s="171" customFormat="1" ht="19.899999999999999" customHeight="1">
      <c r="B85" s="205"/>
      <c r="D85" s="206" t="s">
        <v>249</v>
      </c>
      <c r="E85" s="207"/>
      <c r="F85" s="207"/>
      <c r="G85" s="207"/>
      <c r="H85" s="207"/>
      <c r="I85" s="207"/>
      <c r="J85" s="208">
        <f>J291</f>
        <v>0</v>
      </c>
      <c r="L85" s="205"/>
    </row>
    <row r="86" spans="2:12" s="171" customFormat="1" ht="14.85" customHeight="1">
      <c r="B86" s="205"/>
      <c r="D86" s="206" t="s">
        <v>250</v>
      </c>
      <c r="E86" s="207"/>
      <c r="F86" s="207"/>
      <c r="G86" s="207"/>
      <c r="H86" s="207"/>
      <c r="I86" s="207"/>
      <c r="J86" s="208">
        <f>J310</f>
        <v>0</v>
      </c>
      <c r="L86" s="205"/>
    </row>
    <row r="87" spans="2:12" s="171" customFormat="1" ht="19.899999999999999" customHeight="1">
      <c r="B87" s="205"/>
      <c r="D87" s="206" t="s">
        <v>251</v>
      </c>
      <c r="E87" s="207"/>
      <c r="F87" s="207"/>
      <c r="G87" s="207"/>
      <c r="H87" s="207"/>
      <c r="I87" s="207"/>
      <c r="J87" s="208">
        <f>J332</f>
        <v>0</v>
      </c>
      <c r="L87" s="205"/>
    </row>
    <row r="88" spans="2:12" s="171" customFormat="1" ht="19.899999999999999" customHeight="1">
      <c r="B88" s="205"/>
      <c r="D88" s="206" t="s">
        <v>252</v>
      </c>
      <c r="E88" s="207"/>
      <c r="F88" s="207"/>
      <c r="G88" s="207"/>
      <c r="H88" s="207"/>
      <c r="I88" s="207"/>
      <c r="J88" s="208">
        <f>J378</f>
        <v>0</v>
      </c>
      <c r="L88" s="205"/>
    </row>
    <row r="89" spans="2:12" s="1" customFormat="1" ht="21.75" customHeight="1">
      <c r="B89" s="14"/>
      <c r="L89" s="14"/>
    </row>
    <row r="90" spans="2:12" s="1" customFormat="1" ht="6.95" customHeight="1">
      <c r="B90" s="15"/>
      <c r="C90" s="16"/>
      <c r="D90" s="16"/>
      <c r="E90" s="16"/>
      <c r="F90" s="16"/>
      <c r="G90" s="16"/>
      <c r="H90" s="16"/>
      <c r="I90" s="16"/>
      <c r="J90" s="16"/>
      <c r="K90" s="16"/>
      <c r="L90" s="14"/>
    </row>
    <row r="94" spans="2:12" s="1" customFormat="1" ht="6.95" customHeight="1">
      <c r="B94" s="132"/>
      <c r="C94" s="133"/>
      <c r="D94" s="133"/>
      <c r="E94" s="133"/>
      <c r="F94" s="133"/>
      <c r="G94" s="133"/>
      <c r="H94" s="133"/>
      <c r="I94" s="133"/>
      <c r="J94" s="133"/>
      <c r="K94" s="133"/>
      <c r="L94" s="14"/>
    </row>
    <row r="95" spans="2:12" s="1" customFormat="1" ht="24.95" customHeight="1">
      <c r="B95" s="14"/>
      <c r="C95" s="8" t="s">
        <v>253</v>
      </c>
      <c r="L95" s="14"/>
    </row>
    <row r="96" spans="2:12" s="1" customFormat="1" ht="6.95" customHeight="1">
      <c r="B96" s="14"/>
      <c r="L96" s="14"/>
    </row>
    <row r="97" spans="2:63" s="1" customFormat="1" ht="12" customHeight="1">
      <c r="B97" s="14"/>
      <c r="C97" s="11" t="s">
        <v>17</v>
      </c>
      <c r="L97" s="14"/>
    </row>
    <row r="98" spans="2:63" s="1" customFormat="1" ht="16.5" customHeight="1">
      <c r="B98" s="14"/>
      <c r="E98" s="333" t="str">
        <f>E7</f>
        <v>Rekonstrukce sociálního zařízení včetně rozvodů vody a kanalizace</v>
      </c>
      <c r="F98" s="334"/>
      <c r="G98" s="334"/>
      <c r="H98" s="334"/>
      <c r="L98" s="14"/>
    </row>
    <row r="99" spans="2:63" ht="12" customHeight="1">
      <c r="B99" s="7"/>
      <c r="C99" s="11" t="s">
        <v>203</v>
      </c>
      <c r="L99" s="7"/>
    </row>
    <row r="100" spans="2:63" s="1" customFormat="1" ht="16.5" customHeight="1">
      <c r="B100" s="14"/>
      <c r="E100" s="333" t="s">
        <v>2441</v>
      </c>
      <c r="F100" s="332"/>
      <c r="G100" s="332"/>
      <c r="H100" s="332"/>
      <c r="L100" s="14"/>
    </row>
    <row r="101" spans="2:63" s="1" customFormat="1" ht="12" customHeight="1">
      <c r="B101" s="14"/>
      <c r="C101" s="11" t="s">
        <v>211</v>
      </c>
      <c r="L101" s="14"/>
    </row>
    <row r="102" spans="2:63" s="1" customFormat="1" ht="16.5" customHeight="1">
      <c r="B102" s="14"/>
      <c r="E102" s="324" t="str">
        <f>E11</f>
        <v>E1 - Sprcha</v>
      </c>
      <c r="F102" s="332"/>
      <c r="G102" s="332"/>
      <c r="H102" s="332"/>
      <c r="L102" s="14"/>
    </row>
    <row r="103" spans="2:63" s="1" customFormat="1" ht="6.95" customHeight="1">
      <c r="B103" s="14"/>
      <c r="L103" s="14"/>
    </row>
    <row r="104" spans="2:63" s="1" customFormat="1" ht="12" customHeight="1">
      <c r="B104" s="14"/>
      <c r="C104" s="11" t="s">
        <v>21</v>
      </c>
      <c r="F104" s="121" t="str">
        <f>F14</f>
        <v xml:space="preserve"> </v>
      </c>
      <c r="I104" s="11" t="s">
        <v>23</v>
      </c>
      <c r="J104" s="17">
        <f>IF(J14="","",J14)</f>
        <v>0</v>
      </c>
      <c r="L104" s="14"/>
    </row>
    <row r="105" spans="2:63" s="1" customFormat="1" ht="6.95" customHeight="1">
      <c r="B105" s="14"/>
      <c r="L105" s="14"/>
    </row>
    <row r="106" spans="2:63" s="1" customFormat="1" ht="15.2" customHeight="1">
      <c r="B106" s="14"/>
      <c r="C106" s="11" t="s">
        <v>24</v>
      </c>
      <c r="F106" s="121" t="str">
        <f>E17</f>
        <v xml:space="preserve"> </v>
      </c>
      <c r="I106" s="11" t="s">
        <v>29</v>
      </c>
      <c r="J106" s="196" t="str">
        <f>E23</f>
        <v xml:space="preserve"> </v>
      </c>
      <c r="L106" s="14"/>
    </row>
    <row r="107" spans="2:63" s="1" customFormat="1" ht="15.2" customHeight="1">
      <c r="B107" s="14"/>
      <c r="C107" s="11" t="s">
        <v>27</v>
      </c>
      <c r="F107" s="121" t="str">
        <f>IF(E20="","",E20)</f>
        <v>Vyplň údaj</v>
      </c>
      <c r="I107" s="11" t="s">
        <v>31</v>
      </c>
      <c r="J107" s="196" t="str">
        <f>E26</f>
        <v xml:space="preserve"> </v>
      </c>
      <c r="L107" s="14"/>
    </row>
    <row r="108" spans="2:63" s="1" customFormat="1" ht="10.35" customHeight="1">
      <c r="B108" s="14"/>
      <c r="L108" s="14"/>
    </row>
    <row r="109" spans="2:63" s="2" customFormat="1" ht="29.25" customHeight="1">
      <c r="B109" s="18"/>
      <c r="C109" s="19" t="s">
        <v>254</v>
      </c>
      <c r="D109" s="20" t="s">
        <v>53</v>
      </c>
      <c r="E109" s="20" t="s">
        <v>49</v>
      </c>
      <c r="F109" s="20" t="s">
        <v>50</v>
      </c>
      <c r="G109" s="20" t="s">
        <v>255</v>
      </c>
      <c r="H109" s="20" t="s">
        <v>256</v>
      </c>
      <c r="I109" s="20" t="s">
        <v>257</v>
      </c>
      <c r="J109" s="20" t="s">
        <v>226</v>
      </c>
      <c r="K109" s="21" t="s">
        <v>258</v>
      </c>
      <c r="L109" s="18"/>
      <c r="M109" s="145" t="s">
        <v>3</v>
      </c>
      <c r="N109" s="146" t="s">
        <v>38</v>
      </c>
      <c r="O109" s="146" t="s">
        <v>259</v>
      </c>
      <c r="P109" s="146" t="s">
        <v>260</v>
      </c>
      <c r="Q109" s="146" t="s">
        <v>261</v>
      </c>
      <c r="R109" s="146" t="s">
        <v>262</v>
      </c>
      <c r="S109" s="146" t="s">
        <v>263</v>
      </c>
      <c r="T109" s="147" t="s">
        <v>264</v>
      </c>
    </row>
    <row r="110" spans="2:63" s="1" customFormat="1" ht="22.9" customHeight="1">
      <c r="B110" s="14"/>
      <c r="C110" s="151" t="s">
        <v>265</v>
      </c>
      <c r="J110" s="209">
        <f>BK110</f>
        <v>0</v>
      </c>
      <c r="L110" s="14"/>
      <c r="M110" s="148"/>
      <c r="N110" s="140"/>
      <c r="O110" s="140"/>
      <c r="P110" s="210">
        <f>P111+P154+P242</f>
        <v>0</v>
      </c>
      <c r="Q110" s="140"/>
      <c r="R110" s="210">
        <f>R111+R154+R242</f>
        <v>5.5103785944200006</v>
      </c>
      <c r="S110" s="140"/>
      <c r="T110" s="211">
        <f>T111+T154+T242</f>
        <v>4.0791954200000005</v>
      </c>
      <c r="AT110" s="4" t="s">
        <v>67</v>
      </c>
      <c r="AU110" s="4" t="s">
        <v>227</v>
      </c>
      <c r="BK110" s="212">
        <f>BK111+BK154+BK242</f>
        <v>0</v>
      </c>
    </row>
    <row r="111" spans="2:63" s="214" customFormat="1" ht="25.9" customHeight="1">
      <c r="B111" s="213"/>
      <c r="D111" s="215" t="s">
        <v>67</v>
      </c>
      <c r="E111" s="216" t="s">
        <v>266</v>
      </c>
      <c r="F111" s="216" t="s">
        <v>267</v>
      </c>
      <c r="J111" s="217">
        <f>BK111</f>
        <v>0</v>
      </c>
      <c r="L111" s="213"/>
      <c r="M111" s="218"/>
      <c r="P111" s="219">
        <f>P112+P118+P125+P140+P144</f>
        <v>0</v>
      </c>
      <c r="R111" s="219">
        <f>R112+R118+R125+R140+R144</f>
        <v>7.7118719999999999E-5</v>
      </c>
      <c r="T111" s="220">
        <f>T112+T118+T125+T140+T144</f>
        <v>4.0779933000000002</v>
      </c>
      <c r="AR111" s="215" t="s">
        <v>75</v>
      </c>
      <c r="AT111" s="221" t="s">
        <v>67</v>
      </c>
      <c r="AU111" s="221" t="s">
        <v>68</v>
      </c>
      <c r="AY111" s="215" t="s">
        <v>268</v>
      </c>
      <c r="BK111" s="222">
        <f>BK112+BK118+BK125+BK140+BK144</f>
        <v>0</v>
      </c>
    </row>
    <row r="112" spans="2:63" s="214" customFormat="1" ht="22.9" customHeight="1">
      <c r="B112" s="213"/>
      <c r="D112" s="215" t="s">
        <v>67</v>
      </c>
      <c r="E112" s="223" t="s">
        <v>269</v>
      </c>
      <c r="F112" s="223" t="s">
        <v>270</v>
      </c>
      <c r="J112" s="224">
        <f>BK112</f>
        <v>0</v>
      </c>
      <c r="L112" s="213"/>
      <c r="M112" s="218"/>
      <c r="P112" s="219">
        <f>SUM(P113:P117)</f>
        <v>0</v>
      </c>
      <c r="R112" s="219">
        <f>SUM(R113:R117)</f>
        <v>7.7118719999999999E-5</v>
      </c>
      <c r="T112" s="220">
        <f>SUM(T113:T117)</f>
        <v>0</v>
      </c>
      <c r="AR112" s="215" t="s">
        <v>75</v>
      </c>
      <c r="AT112" s="221" t="s">
        <v>67</v>
      </c>
      <c r="AU112" s="221" t="s">
        <v>75</v>
      </c>
      <c r="AY112" s="215" t="s">
        <v>268</v>
      </c>
      <c r="BK112" s="222">
        <f>SUM(BK113:BK117)</f>
        <v>0</v>
      </c>
    </row>
    <row r="113" spans="2:65" s="1" customFormat="1" ht="21.75" customHeight="1">
      <c r="B113" s="14"/>
      <c r="C113" s="225" t="s">
        <v>75</v>
      </c>
      <c r="D113" s="225" t="s">
        <v>271</v>
      </c>
      <c r="E113" s="226" t="s">
        <v>280</v>
      </c>
      <c r="F113" s="227" t="s">
        <v>281</v>
      </c>
      <c r="G113" s="228" t="s">
        <v>184</v>
      </c>
      <c r="H113" s="229">
        <v>15.96</v>
      </c>
      <c r="I113" s="22"/>
      <c r="J113" s="231">
        <f>ROUND(I113*H113,2)</f>
        <v>0</v>
      </c>
      <c r="K113" s="227" t="s">
        <v>274</v>
      </c>
      <c r="L113" s="14"/>
      <c r="M113" s="232" t="s">
        <v>3</v>
      </c>
      <c r="N113" s="233" t="s">
        <v>39</v>
      </c>
      <c r="P113" s="234">
        <f>O113*H113</f>
        <v>0</v>
      </c>
      <c r="Q113" s="234">
        <v>3.472E-6</v>
      </c>
      <c r="R113" s="234">
        <f>Q113*H113</f>
        <v>5.5413120000000001E-5</v>
      </c>
      <c r="S113" s="234">
        <v>0</v>
      </c>
      <c r="T113" s="235">
        <f>S113*H113</f>
        <v>0</v>
      </c>
      <c r="AR113" s="236" t="s">
        <v>275</v>
      </c>
      <c r="AT113" s="236" t="s">
        <v>271</v>
      </c>
      <c r="AU113" s="236" t="s">
        <v>77</v>
      </c>
      <c r="AY113" s="4" t="s">
        <v>268</v>
      </c>
      <c r="BE113" s="237">
        <f>IF(N113="základní",J113,0)</f>
        <v>0</v>
      </c>
      <c r="BF113" s="237">
        <f>IF(N113="snížená",J113,0)</f>
        <v>0</v>
      </c>
      <c r="BG113" s="237">
        <f>IF(N113="zákl. přenesená",J113,0)</f>
        <v>0</v>
      </c>
      <c r="BH113" s="237">
        <f>IF(N113="sníž. přenesená",J113,0)</f>
        <v>0</v>
      </c>
      <c r="BI113" s="237">
        <f>IF(N113="nulová",J113,0)</f>
        <v>0</v>
      </c>
      <c r="BJ113" s="4" t="s">
        <v>75</v>
      </c>
      <c r="BK113" s="237">
        <f>ROUND(I113*H113,2)</f>
        <v>0</v>
      </c>
      <c r="BL113" s="4" t="s">
        <v>275</v>
      </c>
      <c r="BM113" s="236" t="s">
        <v>282</v>
      </c>
    </row>
    <row r="114" spans="2:65" s="1" customFormat="1">
      <c r="B114" s="14"/>
      <c r="D114" s="238" t="s">
        <v>277</v>
      </c>
      <c r="F114" s="239" t="s">
        <v>283</v>
      </c>
      <c r="L114" s="14"/>
      <c r="M114" s="240"/>
      <c r="T114" s="142"/>
      <c r="AT114" s="4" t="s">
        <v>277</v>
      </c>
      <c r="AU114" s="4" t="s">
        <v>77</v>
      </c>
    </row>
    <row r="115" spans="2:65" s="242" customFormat="1">
      <c r="B115" s="241"/>
      <c r="D115" s="243" t="s">
        <v>279</v>
      </c>
      <c r="E115" s="244" t="s">
        <v>3</v>
      </c>
      <c r="F115" s="245" t="s">
        <v>182</v>
      </c>
      <c r="H115" s="246">
        <v>15.96</v>
      </c>
      <c r="L115" s="241"/>
      <c r="M115" s="247"/>
      <c r="T115" s="248"/>
      <c r="AT115" s="244" t="s">
        <v>279</v>
      </c>
      <c r="AU115" s="244" t="s">
        <v>77</v>
      </c>
      <c r="AV115" s="242" t="s">
        <v>77</v>
      </c>
      <c r="AW115" s="242" t="s">
        <v>30</v>
      </c>
      <c r="AX115" s="242" t="s">
        <v>75</v>
      </c>
      <c r="AY115" s="244" t="s">
        <v>268</v>
      </c>
    </row>
    <row r="116" spans="2:65" s="1" customFormat="1" ht="24.2" customHeight="1">
      <c r="B116" s="14"/>
      <c r="C116" s="225" t="s">
        <v>77</v>
      </c>
      <c r="D116" s="225" t="s">
        <v>271</v>
      </c>
      <c r="E116" s="226" t="s">
        <v>284</v>
      </c>
      <c r="F116" s="227" t="s">
        <v>285</v>
      </c>
      <c r="G116" s="228" t="s">
        <v>184</v>
      </c>
      <c r="H116" s="229">
        <v>15.96</v>
      </c>
      <c r="I116" s="22"/>
      <c r="J116" s="231">
        <f>ROUND(I116*H116,2)</f>
        <v>0</v>
      </c>
      <c r="K116" s="227" t="s">
        <v>274</v>
      </c>
      <c r="L116" s="14"/>
      <c r="M116" s="232" t="s">
        <v>3</v>
      </c>
      <c r="N116" s="233" t="s">
        <v>39</v>
      </c>
      <c r="P116" s="234">
        <f>O116*H116</f>
        <v>0</v>
      </c>
      <c r="Q116" s="234">
        <v>1.3599999999999999E-6</v>
      </c>
      <c r="R116" s="234">
        <f>Q116*H116</f>
        <v>2.1705600000000001E-5</v>
      </c>
      <c r="S116" s="234">
        <v>0</v>
      </c>
      <c r="T116" s="235">
        <f>S116*H116</f>
        <v>0</v>
      </c>
      <c r="AR116" s="236" t="s">
        <v>275</v>
      </c>
      <c r="AT116" s="236" t="s">
        <v>271</v>
      </c>
      <c r="AU116" s="236" t="s">
        <v>77</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275</v>
      </c>
      <c r="BM116" s="236" t="s">
        <v>286</v>
      </c>
    </row>
    <row r="117" spans="2:65" s="1" customFormat="1">
      <c r="B117" s="14"/>
      <c r="D117" s="238" t="s">
        <v>277</v>
      </c>
      <c r="F117" s="239" t="s">
        <v>287</v>
      </c>
      <c r="L117" s="14"/>
      <c r="M117" s="240"/>
      <c r="T117" s="142"/>
      <c r="AT117" s="4" t="s">
        <v>277</v>
      </c>
      <c r="AU117" s="4" t="s">
        <v>77</v>
      </c>
    </row>
    <row r="118" spans="2:65" s="214" customFormat="1" ht="22.9" customHeight="1">
      <c r="B118" s="213"/>
      <c r="D118" s="215" t="s">
        <v>67</v>
      </c>
      <c r="E118" s="223" t="s">
        <v>288</v>
      </c>
      <c r="F118" s="223" t="s">
        <v>289</v>
      </c>
      <c r="J118" s="224">
        <f>BK118</f>
        <v>0</v>
      </c>
      <c r="L118" s="213"/>
      <c r="M118" s="218"/>
      <c r="P118" s="219">
        <f>SUM(P119:P124)</f>
        <v>0</v>
      </c>
      <c r="R118" s="219">
        <f>SUM(R119:R124)</f>
        <v>0</v>
      </c>
      <c r="T118" s="220">
        <f>SUM(T119:T124)</f>
        <v>0.15281600000000001</v>
      </c>
      <c r="AR118" s="215" t="s">
        <v>75</v>
      </c>
      <c r="AT118" s="221" t="s">
        <v>67</v>
      </c>
      <c r="AU118" s="221" t="s">
        <v>75</v>
      </c>
      <c r="AY118" s="215" t="s">
        <v>268</v>
      </c>
      <c r="BK118" s="222">
        <f>SUM(BK119:BK124)</f>
        <v>0</v>
      </c>
    </row>
    <row r="119" spans="2:65" s="1" customFormat="1" ht="37.9" customHeight="1">
      <c r="B119" s="14"/>
      <c r="C119" s="225" t="s">
        <v>186</v>
      </c>
      <c r="D119" s="225" t="s">
        <v>271</v>
      </c>
      <c r="E119" s="226" t="s">
        <v>290</v>
      </c>
      <c r="F119" s="227" t="s">
        <v>291</v>
      </c>
      <c r="G119" s="228" t="s">
        <v>184</v>
      </c>
      <c r="H119" s="229">
        <v>1.6160000000000001</v>
      </c>
      <c r="I119" s="22"/>
      <c r="J119" s="231">
        <f>ROUND(I119*H119,2)</f>
        <v>0</v>
      </c>
      <c r="K119" s="227" t="s">
        <v>274</v>
      </c>
      <c r="L119" s="14"/>
      <c r="M119" s="232" t="s">
        <v>3</v>
      </c>
      <c r="N119" s="233" t="s">
        <v>39</v>
      </c>
      <c r="P119" s="234">
        <f>O119*H119</f>
        <v>0</v>
      </c>
      <c r="Q119" s="234">
        <v>0</v>
      </c>
      <c r="R119" s="234">
        <f>Q119*H119</f>
        <v>0</v>
      </c>
      <c r="S119" s="234">
        <v>7.5999999999999998E-2</v>
      </c>
      <c r="T119" s="235">
        <f>S119*H119</f>
        <v>0.12281600000000001</v>
      </c>
      <c r="AR119" s="236" t="s">
        <v>292</v>
      </c>
      <c r="AT119" s="236" t="s">
        <v>271</v>
      </c>
      <c r="AU119" s="236" t="s">
        <v>77</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292</v>
      </c>
      <c r="BM119" s="236" t="s">
        <v>293</v>
      </c>
    </row>
    <row r="120" spans="2:65" s="1" customFormat="1">
      <c r="B120" s="14"/>
      <c r="D120" s="238" t="s">
        <v>277</v>
      </c>
      <c r="F120" s="239" t="s">
        <v>294</v>
      </c>
      <c r="L120" s="14"/>
      <c r="M120" s="240"/>
      <c r="T120" s="142"/>
      <c r="AT120" s="4" t="s">
        <v>277</v>
      </c>
      <c r="AU120" s="4" t="s">
        <v>77</v>
      </c>
    </row>
    <row r="121" spans="2:65" s="242" customFormat="1">
      <c r="B121" s="241"/>
      <c r="D121" s="243" t="s">
        <v>279</v>
      </c>
      <c r="E121" s="244" t="s">
        <v>3</v>
      </c>
      <c r="F121" s="245" t="s">
        <v>1526</v>
      </c>
      <c r="H121" s="246">
        <v>1.6160000000000001</v>
      </c>
      <c r="L121" s="241"/>
      <c r="M121" s="247"/>
      <c r="T121" s="248"/>
      <c r="AT121" s="244" t="s">
        <v>279</v>
      </c>
      <c r="AU121" s="244" t="s">
        <v>77</v>
      </c>
      <c r="AV121" s="242" t="s">
        <v>77</v>
      </c>
      <c r="AW121" s="242" t="s">
        <v>30</v>
      </c>
      <c r="AX121" s="242" t="s">
        <v>68</v>
      </c>
      <c r="AY121" s="244" t="s">
        <v>268</v>
      </c>
    </row>
    <row r="122" spans="2:65" s="250" customFormat="1">
      <c r="B122" s="249"/>
      <c r="D122" s="243" t="s">
        <v>279</v>
      </c>
      <c r="E122" s="251" t="s">
        <v>3</v>
      </c>
      <c r="F122" s="252" t="s">
        <v>298</v>
      </c>
      <c r="H122" s="253">
        <v>1.6160000000000001</v>
      </c>
      <c r="L122" s="249"/>
      <c r="M122" s="254"/>
      <c r="T122" s="255"/>
      <c r="AT122" s="251" t="s">
        <v>279</v>
      </c>
      <c r="AU122" s="251" t="s">
        <v>77</v>
      </c>
      <c r="AV122" s="250" t="s">
        <v>275</v>
      </c>
      <c r="AW122" s="250" t="s">
        <v>30</v>
      </c>
      <c r="AX122" s="250" t="s">
        <v>75</v>
      </c>
      <c r="AY122" s="251" t="s">
        <v>268</v>
      </c>
    </row>
    <row r="123" spans="2:65" s="1" customFormat="1" ht="16.5" customHeight="1">
      <c r="B123" s="14"/>
      <c r="C123" s="225" t="s">
        <v>275</v>
      </c>
      <c r="D123" s="225" t="s">
        <v>271</v>
      </c>
      <c r="E123" s="226" t="s">
        <v>300</v>
      </c>
      <c r="F123" s="227" t="s">
        <v>301</v>
      </c>
      <c r="G123" s="228" t="s">
        <v>302</v>
      </c>
      <c r="H123" s="229">
        <v>2</v>
      </c>
      <c r="I123" s="22"/>
      <c r="J123" s="231">
        <f>ROUND(I123*H123,2)</f>
        <v>0</v>
      </c>
      <c r="K123" s="227" t="s">
        <v>303</v>
      </c>
      <c r="L123" s="14"/>
      <c r="M123" s="232" t="s">
        <v>3</v>
      </c>
      <c r="N123" s="233" t="s">
        <v>39</v>
      </c>
      <c r="P123" s="234">
        <f>O123*H123</f>
        <v>0</v>
      </c>
      <c r="Q123" s="234">
        <v>0</v>
      </c>
      <c r="R123" s="234">
        <f>Q123*H123</f>
        <v>0</v>
      </c>
      <c r="S123" s="234">
        <v>0.01</v>
      </c>
      <c r="T123" s="235">
        <f>S123*H123</f>
        <v>0.02</v>
      </c>
      <c r="AR123" s="236" t="s">
        <v>292</v>
      </c>
      <c r="AT123" s="236" t="s">
        <v>271</v>
      </c>
      <c r="AU123" s="236" t="s">
        <v>77</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292</v>
      </c>
      <c r="BM123" s="236" t="s">
        <v>304</v>
      </c>
    </row>
    <row r="124" spans="2:65" s="1" customFormat="1" ht="24.2" customHeight="1">
      <c r="B124" s="14"/>
      <c r="C124" s="225" t="s">
        <v>299</v>
      </c>
      <c r="D124" s="225" t="s">
        <v>271</v>
      </c>
      <c r="E124" s="226" t="s">
        <v>311</v>
      </c>
      <c r="F124" s="227" t="s">
        <v>312</v>
      </c>
      <c r="G124" s="228" t="s">
        <v>308</v>
      </c>
      <c r="H124" s="229">
        <v>2</v>
      </c>
      <c r="I124" s="22"/>
      <c r="J124" s="231">
        <f>ROUND(I124*H124,2)</f>
        <v>0</v>
      </c>
      <c r="K124" s="227" t="s">
        <v>303</v>
      </c>
      <c r="L124" s="14"/>
      <c r="M124" s="232" t="s">
        <v>3</v>
      </c>
      <c r="N124" s="233" t="s">
        <v>39</v>
      </c>
      <c r="P124" s="234">
        <f>O124*H124</f>
        <v>0</v>
      </c>
      <c r="Q124" s="234">
        <v>0</v>
      </c>
      <c r="R124" s="234">
        <f>Q124*H124</f>
        <v>0</v>
      </c>
      <c r="S124" s="234">
        <v>5.0000000000000001E-3</v>
      </c>
      <c r="T124" s="235">
        <f>S124*H124</f>
        <v>0.01</v>
      </c>
      <c r="AR124" s="236" t="s">
        <v>292</v>
      </c>
      <c r="AT124" s="236" t="s">
        <v>271</v>
      </c>
      <c r="AU124" s="236" t="s">
        <v>77</v>
      </c>
      <c r="AY124" s="4" t="s">
        <v>268</v>
      </c>
      <c r="BE124" s="237">
        <f>IF(N124="základní",J124,0)</f>
        <v>0</v>
      </c>
      <c r="BF124" s="237">
        <f>IF(N124="snížená",J124,0)</f>
        <v>0</v>
      </c>
      <c r="BG124" s="237">
        <f>IF(N124="zákl. přenesená",J124,0)</f>
        <v>0</v>
      </c>
      <c r="BH124" s="237">
        <f>IF(N124="sníž. přenesená",J124,0)</f>
        <v>0</v>
      </c>
      <c r="BI124" s="237">
        <f>IF(N124="nulová",J124,0)</f>
        <v>0</v>
      </c>
      <c r="BJ124" s="4" t="s">
        <v>75</v>
      </c>
      <c r="BK124" s="237">
        <f>ROUND(I124*H124,2)</f>
        <v>0</v>
      </c>
      <c r="BL124" s="4" t="s">
        <v>292</v>
      </c>
      <c r="BM124" s="236" t="s">
        <v>313</v>
      </c>
    </row>
    <row r="125" spans="2:65" s="214" customFormat="1" ht="22.9" customHeight="1">
      <c r="B125" s="213"/>
      <c r="D125" s="215" t="s">
        <v>67</v>
      </c>
      <c r="E125" s="223" t="s">
        <v>321</v>
      </c>
      <c r="F125" s="223" t="s">
        <v>322</v>
      </c>
      <c r="J125" s="224">
        <f>BK125</f>
        <v>0</v>
      </c>
      <c r="L125" s="213"/>
      <c r="M125" s="218"/>
      <c r="P125" s="219">
        <f>SUM(P126:P139)</f>
        <v>0</v>
      </c>
      <c r="R125" s="219">
        <f>SUM(R126:R139)</f>
        <v>0</v>
      </c>
      <c r="T125" s="220">
        <f>SUM(T126:T139)</f>
        <v>3.7097093000000001</v>
      </c>
      <c r="AR125" s="215" t="s">
        <v>75</v>
      </c>
      <c r="AT125" s="221" t="s">
        <v>67</v>
      </c>
      <c r="AU125" s="221" t="s">
        <v>75</v>
      </c>
      <c r="AY125" s="215" t="s">
        <v>268</v>
      </c>
      <c r="BK125" s="222">
        <f>SUM(BK126:BK139)</f>
        <v>0</v>
      </c>
    </row>
    <row r="126" spans="2:65" s="1" customFormat="1" ht="33" customHeight="1">
      <c r="B126" s="14"/>
      <c r="C126" s="225" t="s">
        <v>305</v>
      </c>
      <c r="D126" s="225" t="s">
        <v>271</v>
      </c>
      <c r="E126" s="226" t="s">
        <v>1851</v>
      </c>
      <c r="F126" s="227" t="s">
        <v>1852</v>
      </c>
      <c r="G126" s="228" t="s">
        <v>184</v>
      </c>
      <c r="H126" s="229">
        <v>7.835</v>
      </c>
      <c r="I126" s="22"/>
      <c r="J126" s="231">
        <f>ROUND(I126*H126,2)</f>
        <v>0</v>
      </c>
      <c r="K126" s="227" t="s">
        <v>274</v>
      </c>
      <c r="L126" s="14"/>
      <c r="M126" s="232" t="s">
        <v>3</v>
      </c>
      <c r="N126" s="233" t="s">
        <v>39</v>
      </c>
      <c r="P126" s="234">
        <f>O126*H126</f>
        <v>0</v>
      </c>
      <c r="Q126" s="234">
        <v>0</v>
      </c>
      <c r="R126" s="234">
        <f>Q126*H126</f>
        <v>0</v>
      </c>
      <c r="S126" s="234">
        <v>4.7800000000000004E-3</v>
      </c>
      <c r="T126" s="235">
        <f>S126*H126</f>
        <v>3.74513E-2</v>
      </c>
      <c r="AR126" s="236" t="s">
        <v>275</v>
      </c>
      <c r="AT126" s="236" t="s">
        <v>271</v>
      </c>
      <c r="AU126" s="236" t="s">
        <v>77</v>
      </c>
      <c r="AY126" s="4" t="s">
        <v>268</v>
      </c>
      <c r="BE126" s="237">
        <f>IF(N126="základní",J126,0)</f>
        <v>0</v>
      </c>
      <c r="BF126" s="237">
        <f>IF(N126="snížená",J126,0)</f>
        <v>0</v>
      </c>
      <c r="BG126" s="237">
        <f>IF(N126="zákl. přenesená",J126,0)</f>
        <v>0</v>
      </c>
      <c r="BH126" s="237">
        <f>IF(N126="sníž. přenesená",J126,0)</f>
        <v>0</v>
      </c>
      <c r="BI126" s="237">
        <f>IF(N126="nulová",J126,0)</f>
        <v>0</v>
      </c>
      <c r="BJ126" s="4" t="s">
        <v>75</v>
      </c>
      <c r="BK126" s="237">
        <f>ROUND(I126*H126,2)</f>
        <v>0</v>
      </c>
      <c r="BL126" s="4" t="s">
        <v>275</v>
      </c>
      <c r="BM126" s="236" t="s">
        <v>1853</v>
      </c>
    </row>
    <row r="127" spans="2:65" s="1" customFormat="1">
      <c r="B127" s="14"/>
      <c r="D127" s="238" t="s">
        <v>277</v>
      </c>
      <c r="F127" s="239" t="s">
        <v>1854</v>
      </c>
      <c r="L127" s="14"/>
      <c r="M127" s="240"/>
      <c r="T127" s="142"/>
      <c r="AT127" s="4" t="s">
        <v>277</v>
      </c>
      <c r="AU127" s="4" t="s">
        <v>77</v>
      </c>
    </row>
    <row r="128" spans="2:65" s="242" customFormat="1">
      <c r="B128" s="241"/>
      <c r="D128" s="243" t="s">
        <v>279</v>
      </c>
      <c r="E128" s="244" t="s">
        <v>3</v>
      </c>
      <c r="F128" s="245" t="s">
        <v>1855</v>
      </c>
      <c r="H128" s="246">
        <v>7.835</v>
      </c>
      <c r="L128" s="241"/>
      <c r="M128" s="247"/>
      <c r="T128" s="248"/>
      <c r="AT128" s="244" t="s">
        <v>279</v>
      </c>
      <c r="AU128" s="244" t="s">
        <v>77</v>
      </c>
      <c r="AV128" s="242" t="s">
        <v>77</v>
      </c>
      <c r="AW128" s="242" t="s">
        <v>30</v>
      </c>
      <c r="AX128" s="242" t="s">
        <v>75</v>
      </c>
      <c r="AY128" s="244" t="s">
        <v>268</v>
      </c>
    </row>
    <row r="129" spans="2:65" s="1" customFormat="1" ht="37.9" customHeight="1">
      <c r="B129" s="14"/>
      <c r="C129" s="225" t="s">
        <v>310</v>
      </c>
      <c r="D129" s="225" t="s">
        <v>271</v>
      </c>
      <c r="E129" s="226" t="s">
        <v>335</v>
      </c>
      <c r="F129" s="227" t="s">
        <v>336</v>
      </c>
      <c r="G129" s="228" t="s">
        <v>184</v>
      </c>
      <c r="H129" s="229">
        <v>49.636000000000003</v>
      </c>
      <c r="I129" s="22"/>
      <c r="J129" s="231">
        <f>ROUND(I129*H129,2)</f>
        <v>0</v>
      </c>
      <c r="K129" s="227" t="s">
        <v>274</v>
      </c>
      <c r="L129" s="14"/>
      <c r="M129" s="232" t="s">
        <v>3</v>
      </c>
      <c r="N129" s="233" t="s">
        <v>39</v>
      </c>
      <c r="P129" s="234">
        <f>O129*H129</f>
        <v>0</v>
      </c>
      <c r="Q129" s="234">
        <v>0</v>
      </c>
      <c r="R129" s="234">
        <f>Q129*H129</f>
        <v>0</v>
      </c>
      <c r="S129" s="234">
        <v>6.8000000000000005E-2</v>
      </c>
      <c r="T129" s="235">
        <f>S129*H129</f>
        <v>3.3752480000000005</v>
      </c>
      <c r="AR129" s="236" t="s">
        <v>275</v>
      </c>
      <c r="AT129" s="236" t="s">
        <v>271</v>
      </c>
      <c r="AU129" s="236" t="s">
        <v>77</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275</v>
      </c>
      <c r="BM129" s="236" t="s">
        <v>2448</v>
      </c>
    </row>
    <row r="130" spans="2:65" s="1" customFormat="1">
      <c r="B130" s="14"/>
      <c r="D130" s="238" t="s">
        <v>277</v>
      </c>
      <c r="F130" s="239" t="s">
        <v>338</v>
      </c>
      <c r="L130" s="14"/>
      <c r="M130" s="240"/>
      <c r="T130" s="142"/>
      <c r="AT130" s="4" t="s">
        <v>277</v>
      </c>
      <c r="AU130" s="4" t="s">
        <v>77</v>
      </c>
    </row>
    <row r="131" spans="2:65" s="242" customFormat="1">
      <c r="B131" s="241"/>
      <c r="D131" s="243" t="s">
        <v>279</v>
      </c>
      <c r="E131" s="244" t="s">
        <v>3</v>
      </c>
      <c r="F131" s="245" t="s">
        <v>212</v>
      </c>
      <c r="H131" s="246">
        <v>49.636000000000003</v>
      </c>
      <c r="L131" s="241"/>
      <c r="M131" s="247"/>
      <c r="T131" s="248"/>
      <c r="AT131" s="244" t="s">
        <v>279</v>
      </c>
      <c r="AU131" s="244" t="s">
        <v>77</v>
      </c>
      <c r="AV131" s="242" t="s">
        <v>77</v>
      </c>
      <c r="AW131" s="242" t="s">
        <v>30</v>
      </c>
      <c r="AX131" s="242" t="s">
        <v>75</v>
      </c>
      <c r="AY131" s="244" t="s">
        <v>268</v>
      </c>
    </row>
    <row r="132" spans="2:65" s="1" customFormat="1" ht="37.9" customHeight="1">
      <c r="B132" s="14"/>
      <c r="C132" s="225" t="s">
        <v>314</v>
      </c>
      <c r="D132" s="225" t="s">
        <v>271</v>
      </c>
      <c r="E132" s="226" t="s">
        <v>1856</v>
      </c>
      <c r="F132" s="227" t="s">
        <v>1857</v>
      </c>
      <c r="G132" s="228" t="s">
        <v>184</v>
      </c>
      <c r="H132" s="229">
        <v>29.701000000000001</v>
      </c>
      <c r="I132" s="22"/>
      <c r="J132" s="231">
        <f>ROUND(I132*H132,2)</f>
        <v>0</v>
      </c>
      <c r="K132" s="227" t="s">
        <v>274</v>
      </c>
      <c r="L132" s="14"/>
      <c r="M132" s="232" t="s">
        <v>3</v>
      </c>
      <c r="N132" s="233" t="s">
        <v>39</v>
      </c>
      <c r="P132" s="234">
        <f>O132*H132</f>
        <v>0</v>
      </c>
      <c r="Q132" s="234">
        <v>0</v>
      </c>
      <c r="R132" s="234">
        <f>Q132*H132</f>
        <v>0</v>
      </c>
      <c r="S132" s="234">
        <v>0.01</v>
      </c>
      <c r="T132" s="235">
        <f>S132*H132</f>
        <v>0.29701</v>
      </c>
      <c r="AR132" s="236" t="s">
        <v>275</v>
      </c>
      <c r="AT132" s="236" t="s">
        <v>271</v>
      </c>
      <c r="AU132" s="236" t="s">
        <v>77</v>
      </c>
      <c r="AY132" s="4" t="s">
        <v>268</v>
      </c>
      <c r="BE132" s="237">
        <f>IF(N132="základní",J132,0)</f>
        <v>0</v>
      </c>
      <c r="BF132" s="237">
        <f>IF(N132="snížená",J132,0)</f>
        <v>0</v>
      </c>
      <c r="BG132" s="237">
        <f>IF(N132="zákl. přenesená",J132,0)</f>
        <v>0</v>
      </c>
      <c r="BH132" s="237">
        <f>IF(N132="sníž. přenesená",J132,0)</f>
        <v>0</v>
      </c>
      <c r="BI132" s="237">
        <f>IF(N132="nulová",J132,0)</f>
        <v>0</v>
      </c>
      <c r="BJ132" s="4" t="s">
        <v>75</v>
      </c>
      <c r="BK132" s="237">
        <f>ROUND(I132*H132,2)</f>
        <v>0</v>
      </c>
      <c r="BL132" s="4" t="s">
        <v>275</v>
      </c>
      <c r="BM132" s="236" t="s">
        <v>1530</v>
      </c>
    </row>
    <row r="133" spans="2:65" s="1" customFormat="1">
      <c r="B133" s="14"/>
      <c r="D133" s="238" t="s">
        <v>277</v>
      </c>
      <c r="F133" s="239" t="s">
        <v>1858</v>
      </c>
      <c r="L133" s="14"/>
      <c r="M133" s="240"/>
      <c r="T133" s="142"/>
      <c r="AT133" s="4" t="s">
        <v>277</v>
      </c>
      <c r="AU133" s="4" t="s">
        <v>77</v>
      </c>
    </row>
    <row r="134" spans="2:65" s="242" customFormat="1">
      <c r="B134" s="241"/>
      <c r="D134" s="243" t="s">
        <v>279</v>
      </c>
      <c r="E134" s="244" t="s">
        <v>3</v>
      </c>
      <c r="F134" s="245" t="s">
        <v>2449</v>
      </c>
      <c r="H134" s="246">
        <v>25.638999999999999</v>
      </c>
      <c r="L134" s="241"/>
      <c r="M134" s="247"/>
      <c r="T134" s="248"/>
      <c r="AT134" s="244" t="s">
        <v>279</v>
      </c>
      <c r="AU134" s="244" t="s">
        <v>77</v>
      </c>
      <c r="AV134" s="242" t="s">
        <v>77</v>
      </c>
      <c r="AW134" s="242" t="s">
        <v>30</v>
      </c>
      <c r="AX134" s="242" t="s">
        <v>68</v>
      </c>
      <c r="AY134" s="244" t="s">
        <v>268</v>
      </c>
    </row>
    <row r="135" spans="2:65" s="242" customFormat="1">
      <c r="B135" s="241"/>
      <c r="D135" s="243" t="s">
        <v>279</v>
      </c>
      <c r="E135" s="244" t="s">
        <v>3</v>
      </c>
      <c r="F135" s="245" t="s">
        <v>2450</v>
      </c>
      <c r="H135" s="246">
        <v>9.2769999999999992</v>
      </c>
      <c r="L135" s="241"/>
      <c r="M135" s="247"/>
      <c r="T135" s="248"/>
      <c r="AT135" s="244" t="s">
        <v>279</v>
      </c>
      <c r="AU135" s="244" t="s">
        <v>77</v>
      </c>
      <c r="AV135" s="242" t="s">
        <v>77</v>
      </c>
      <c r="AW135" s="242" t="s">
        <v>30</v>
      </c>
      <c r="AX135" s="242" t="s">
        <v>68</v>
      </c>
      <c r="AY135" s="244" t="s">
        <v>268</v>
      </c>
    </row>
    <row r="136" spans="2:65" s="242" customFormat="1">
      <c r="B136" s="241"/>
      <c r="D136" s="243" t="s">
        <v>279</v>
      </c>
      <c r="E136" s="244" t="s">
        <v>3</v>
      </c>
      <c r="F136" s="245" t="s">
        <v>841</v>
      </c>
      <c r="H136" s="246">
        <v>-0.872</v>
      </c>
      <c r="L136" s="241"/>
      <c r="M136" s="247"/>
      <c r="T136" s="248"/>
      <c r="AT136" s="244" t="s">
        <v>279</v>
      </c>
      <c r="AU136" s="244" t="s">
        <v>77</v>
      </c>
      <c r="AV136" s="242" t="s">
        <v>77</v>
      </c>
      <c r="AW136" s="242" t="s">
        <v>30</v>
      </c>
      <c r="AX136" s="242" t="s">
        <v>68</v>
      </c>
      <c r="AY136" s="244" t="s">
        <v>268</v>
      </c>
    </row>
    <row r="137" spans="2:65" s="242" customFormat="1">
      <c r="B137" s="241"/>
      <c r="D137" s="243" t="s">
        <v>279</v>
      </c>
      <c r="E137" s="244" t="s">
        <v>3</v>
      </c>
      <c r="F137" s="245" t="s">
        <v>1860</v>
      </c>
      <c r="H137" s="246">
        <v>-1.6160000000000001</v>
      </c>
      <c r="L137" s="241"/>
      <c r="M137" s="247"/>
      <c r="T137" s="248"/>
      <c r="AT137" s="244" t="s">
        <v>279</v>
      </c>
      <c r="AU137" s="244" t="s">
        <v>77</v>
      </c>
      <c r="AV137" s="242" t="s">
        <v>77</v>
      </c>
      <c r="AW137" s="242" t="s">
        <v>30</v>
      </c>
      <c r="AX137" s="242" t="s">
        <v>68</v>
      </c>
      <c r="AY137" s="244" t="s">
        <v>268</v>
      </c>
    </row>
    <row r="138" spans="2:65" s="242" customFormat="1">
      <c r="B138" s="241"/>
      <c r="D138" s="243" t="s">
        <v>279</v>
      </c>
      <c r="E138" s="244" t="s">
        <v>3</v>
      </c>
      <c r="F138" s="245" t="s">
        <v>2451</v>
      </c>
      <c r="H138" s="246">
        <v>-2.7269999999999999</v>
      </c>
      <c r="L138" s="241"/>
      <c r="M138" s="247"/>
      <c r="T138" s="248"/>
      <c r="AT138" s="244" t="s">
        <v>279</v>
      </c>
      <c r="AU138" s="244" t="s">
        <v>77</v>
      </c>
      <c r="AV138" s="242" t="s">
        <v>77</v>
      </c>
      <c r="AW138" s="242" t="s">
        <v>30</v>
      </c>
      <c r="AX138" s="242" t="s">
        <v>68</v>
      </c>
      <c r="AY138" s="244" t="s">
        <v>268</v>
      </c>
    </row>
    <row r="139" spans="2:65" s="250" customFormat="1">
      <c r="B139" s="249"/>
      <c r="D139" s="243" t="s">
        <v>279</v>
      </c>
      <c r="E139" s="251" t="s">
        <v>3</v>
      </c>
      <c r="F139" s="252" t="s">
        <v>298</v>
      </c>
      <c r="H139" s="253">
        <v>29.701000000000001</v>
      </c>
      <c r="L139" s="249"/>
      <c r="M139" s="254"/>
      <c r="T139" s="255"/>
      <c r="AT139" s="251" t="s">
        <v>279</v>
      </c>
      <c r="AU139" s="251" t="s">
        <v>77</v>
      </c>
      <c r="AV139" s="250" t="s">
        <v>275</v>
      </c>
      <c r="AW139" s="250" t="s">
        <v>30</v>
      </c>
      <c r="AX139" s="250" t="s">
        <v>75</v>
      </c>
      <c r="AY139" s="251" t="s">
        <v>268</v>
      </c>
    </row>
    <row r="140" spans="2:65" s="214" customFormat="1" ht="22.9" customHeight="1">
      <c r="B140" s="213"/>
      <c r="D140" s="215" t="s">
        <v>67</v>
      </c>
      <c r="E140" s="223" t="s">
        <v>340</v>
      </c>
      <c r="F140" s="223" t="s">
        <v>341</v>
      </c>
      <c r="J140" s="224">
        <f>BK140</f>
        <v>0</v>
      </c>
      <c r="L140" s="213"/>
      <c r="M140" s="218"/>
      <c r="P140" s="219">
        <f>SUM(P141:P143)</f>
        <v>0</v>
      </c>
      <c r="R140" s="219">
        <f>SUM(R141:R143)</f>
        <v>0</v>
      </c>
      <c r="T140" s="220">
        <f>SUM(T141:T143)</f>
        <v>0.21546800000000002</v>
      </c>
      <c r="AR140" s="215" t="s">
        <v>75</v>
      </c>
      <c r="AT140" s="221" t="s">
        <v>67</v>
      </c>
      <c r="AU140" s="221" t="s">
        <v>75</v>
      </c>
      <c r="AY140" s="215" t="s">
        <v>268</v>
      </c>
      <c r="BK140" s="222">
        <f>SUM(BK141:BK143)</f>
        <v>0</v>
      </c>
    </row>
    <row r="141" spans="2:65" s="1" customFormat="1" ht="24.2" customHeight="1">
      <c r="B141" s="14"/>
      <c r="C141" s="225" t="s">
        <v>323</v>
      </c>
      <c r="D141" s="225" t="s">
        <v>271</v>
      </c>
      <c r="E141" s="226" t="s">
        <v>2452</v>
      </c>
      <c r="F141" s="227" t="s">
        <v>2453</v>
      </c>
      <c r="G141" s="228" t="s">
        <v>184</v>
      </c>
      <c r="H141" s="229">
        <v>18.260000000000002</v>
      </c>
      <c r="I141" s="22"/>
      <c r="J141" s="231">
        <f>ROUND(I141*H141,2)</f>
        <v>0</v>
      </c>
      <c r="K141" s="227" t="s">
        <v>274</v>
      </c>
      <c r="L141" s="14"/>
      <c r="M141" s="232" t="s">
        <v>3</v>
      </c>
      <c r="N141" s="233" t="s">
        <v>39</v>
      </c>
      <c r="P141" s="234">
        <f>O141*H141</f>
        <v>0</v>
      </c>
      <c r="Q141" s="234">
        <v>0</v>
      </c>
      <c r="R141" s="234">
        <f>Q141*H141</f>
        <v>0</v>
      </c>
      <c r="S141" s="234">
        <v>1.18E-2</v>
      </c>
      <c r="T141" s="235">
        <f>S141*H141</f>
        <v>0.21546800000000002</v>
      </c>
      <c r="AR141" s="236" t="s">
        <v>275</v>
      </c>
      <c r="AT141" s="236" t="s">
        <v>271</v>
      </c>
      <c r="AU141" s="236" t="s">
        <v>77</v>
      </c>
      <c r="AY141" s="4" t="s">
        <v>268</v>
      </c>
      <c r="BE141" s="237">
        <f>IF(N141="základní",J141,0)</f>
        <v>0</v>
      </c>
      <c r="BF141" s="237">
        <f>IF(N141="snížená",J141,0)</f>
        <v>0</v>
      </c>
      <c r="BG141" s="237">
        <f>IF(N141="zákl. přenesená",J141,0)</f>
        <v>0</v>
      </c>
      <c r="BH141" s="237">
        <f>IF(N141="sníž. přenesená",J141,0)</f>
        <v>0</v>
      </c>
      <c r="BI141" s="237">
        <f>IF(N141="nulová",J141,0)</f>
        <v>0</v>
      </c>
      <c r="BJ141" s="4" t="s">
        <v>75</v>
      </c>
      <c r="BK141" s="237">
        <f>ROUND(I141*H141,2)</f>
        <v>0</v>
      </c>
      <c r="BL141" s="4" t="s">
        <v>275</v>
      </c>
      <c r="BM141" s="236" t="s">
        <v>1413</v>
      </c>
    </row>
    <row r="142" spans="2:65" s="1" customFormat="1">
      <c r="B142" s="14"/>
      <c r="D142" s="238" t="s">
        <v>277</v>
      </c>
      <c r="F142" s="239" t="s">
        <v>2454</v>
      </c>
      <c r="L142" s="14"/>
      <c r="M142" s="240"/>
      <c r="T142" s="142"/>
      <c r="AT142" s="4" t="s">
        <v>277</v>
      </c>
      <c r="AU142" s="4" t="s">
        <v>77</v>
      </c>
    </row>
    <row r="143" spans="2:65" s="242" customFormat="1" ht="33.75">
      <c r="B143" s="241"/>
      <c r="D143" s="243" t="s">
        <v>279</v>
      </c>
      <c r="E143" s="244" t="s">
        <v>3</v>
      </c>
      <c r="F143" s="245" t="s">
        <v>2455</v>
      </c>
      <c r="H143" s="246">
        <v>18.260000000000002</v>
      </c>
      <c r="L143" s="241"/>
      <c r="M143" s="247"/>
      <c r="T143" s="248"/>
      <c r="AT143" s="244" t="s">
        <v>279</v>
      </c>
      <c r="AU143" s="244" t="s">
        <v>77</v>
      </c>
      <c r="AV143" s="242" t="s">
        <v>77</v>
      </c>
      <c r="AW143" s="242" t="s">
        <v>30</v>
      </c>
      <c r="AX143" s="242" t="s">
        <v>75</v>
      </c>
      <c r="AY143" s="244" t="s">
        <v>268</v>
      </c>
    </row>
    <row r="144" spans="2:65" s="214" customFormat="1" ht="22.9" customHeight="1">
      <c r="B144" s="213"/>
      <c r="D144" s="215" t="s">
        <v>67</v>
      </c>
      <c r="E144" s="223" t="s">
        <v>349</v>
      </c>
      <c r="F144" s="223" t="s">
        <v>350</v>
      </c>
      <c r="J144" s="224">
        <f>BK144</f>
        <v>0</v>
      </c>
      <c r="L144" s="213"/>
      <c r="M144" s="218"/>
      <c r="P144" s="219">
        <f>SUM(P145:P153)</f>
        <v>0</v>
      </c>
      <c r="R144" s="219">
        <f>SUM(R145:R153)</f>
        <v>0</v>
      </c>
      <c r="T144" s="220">
        <f>SUM(T145:T153)</f>
        <v>0</v>
      </c>
      <c r="AR144" s="215" t="s">
        <v>75</v>
      </c>
      <c r="AT144" s="221" t="s">
        <v>67</v>
      </c>
      <c r="AU144" s="221" t="s">
        <v>75</v>
      </c>
      <c r="AY144" s="215" t="s">
        <v>268</v>
      </c>
      <c r="BK144" s="222">
        <f>SUM(BK145:BK153)</f>
        <v>0</v>
      </c>
    </row>
    <row r="145" spans="2:65" s="1" customFormat="1" ht="37.9" customHeight="1">
      <c r="B145" s="14"/>
      <c r="C145" s="225" t="s">
        <v>334</v>
      </c>
      <c r="D145" s="225" t="s">
        <v>271</v>
      </c>
      <c r="E145" s="226" t="s">
        <v>351</v>
      </c>
      <c r="F145" s="227" t="s">
        <v>352</v>
      </c>
      <c r="G145" s="228" t="s">
        <v>353</v>
      </c>
      <c r="H145" s="229">
        <v>4.0789999999999997</v>
      </c>
      <c r="I145" s="22"/>
      <c r="J145" s="231">
        <f>ROUND(I145*H145,2)</f>
        <v>0</v>
      </c>
      <c r="K145" s="227" t="s">
        <v>274</v>
      </c>
      <c r="L145" s="14"/>
      <c r="M145" s="232" t="s">
        <v>3</v>
      </c>
      <c r="N145" s="233" t="s">
        <v>39</v>
      </c>
      <c r="P145" s="234">
        <f>O145*H145</f>
        <v>0</v>
      </c>
      <c r="Q145" s="234">
        <v>0</v>
      </c>
      <c r="R145" s="234">
        <f>Q145*H145</f>
        <v>0</v>
      </c>
      <c r="S145" s="234">
        <v>0</v>
      </c>
      <c r="T145" s="235">
        <f>S145*H145</f>
        <v>0</v>
      </c>
      <c r="AR145" s="236" t="s">
        <v>275</v>
      </c>
      <c r="AT145" s="236" t="s">
        <v>271</v>
      </c>
      <c r="AU145" s="236" t="s">
        <v>77</v>
      </c>
      <c r="AY145" s="4" t="s">
        <v>268</v>
      </c>
      <c r="BE145" s="237">
        <f>IF(N145="základní",J145,0)</f>
        <v>0</v>
      </c>
      <c r="BF145" s="237">
        <f>IF(N145="snížená",J145,0)</f>
        <v>0</v>
      </c>
      <c r="BG145" s="237">
        <f>IF(N145="zákl. přenesená",J145,0)</f>
        <v>0</v>
      </c>
      <c r="BH145" s="237">
        <f>IF(N145="sníž. přenesená",J145,0)</f>
        <v>0</v>
      </c>
      <c r="BI145" s="237">
        <f>IF(N145="nulová",J145,0)</f>
        <v>0</v>
      </c>
      <c r="BJ145" s="4" t="s">
        <v>75</v>
      </c>
      <c r="BK145" s="237">
        <f>ROUND(I145*H145,2)</f>
        <v>0</v>
      </c>
      <c r="BL145" s="4" t="s">
        <v>275</v>
      </c>
      <c r="BM145" s="236" t="s">
        <v>354</v>
      </c>
    </row>
    <row r="146" spans="2:65" s="1" customFormat="1">
      <c r="B146" s="14"/>
      <c r="D146" s="238" t="s">
        <v>277</v>
      </c>
      <c r="F146" s="239" t="s">
        <v>355</v>
      </c>
      <c r="L146" s="14"/>
      <c r="M146" s="240"/>
      <c r="T146" s="142"/>
      <c r="AT146" s="4" t="s">
        <v>277</v>
      </c>
      <c r="AU146" s="4" t="s">
        <v>77</v>
      </c>
    </row>
    <row r="147" spans="2:65" s="1" customFormat="1" ht="33" customHeight="1">
      <c r="B147" s="14"/>
      <c r="C147" s="225" t="s">
        <v>342</v>
      </c>
      <c r="D147" s="225" t="s">
        <v>271</v>
      </c>
      <c r="E147" s="226" t="s">
        <v>357</v>
      </c>
      <c r="F147" s="227" t="s">
        <v>358</v>
      </c>
      <c r="G147" s="228" t="s">
        <v>353</v>
      </c>
      <c r="H147" s="229">
        <v>4.0789999999999997</v>
      </c>
      <c r="I147" s="22"/>
      <c r="J147" s="231">
        <f>ROUND(I147*H147,2)</f>
        <v>0</v>
      </c>
      <c r="K147" s="227" t="s">
        <v>274</v>
      </c>
      <c r="L147" s="14"/>
      <c r="M147" s="232" t="s">
        <v>3</v>
      </c>
      <c r="N147" s="233" t="s">
        <v>39</v>
      </c>
      <c r="P147" s="234">
        <f>O147*H147</f>
        <v>0</v>
      </c>
      <c r="Q147" s="234">
        <v>0</v>
      </c>
      <c r="R147" s="234">
        <f>Q147*H147</f>
        <v>0</v>
      </c>
      <c r="S147" s="234">
        <v>0</v>
      </c>
      <c r="T147" s="235">
        <f>S147*H147</f>
        <v>0</v>
      </c>
      <c r="AR147" s="236" t="s">
        <v>275</v>
      </c>
      <c r="AT147" s="236" t="s">
        <v>271</v>
      </c>
      <c r="AU147" s="236" t="s">
        <v>77</v>
      </c>
      <c r="AY147" s="4" t="s">
        <v>268</v>
      </c>
      <c r="BE147" s="237">
        <f>IF(N147="základní",J147,0)</f>
        <v>0</v>
      </c>
      <c r="BF147" s="237">
        <f>IF(N147="snížená",J147,0)</f>
        <v>0</v>
      </c>
      <c r="BG147" s="237">
        <f>IF(N147="zákl. přenesená",J147,0)</f>
        <v>0</v>
      </c>
      <c r="BH147" s="237">
        <f>IF(N147="sníž. přenesená",J147,0)</f>
        <v>0</v>
      </c>
      <c r="BI147" s="237">
        <f>IF(N147="nulová",J147,0)</f>
        <v>0</v>
      </c>
      <c r="BJ147" s="4" t="s">
        <v>75</v>
      </c>
      <c r="BK147" s="237">
        <f>ROUND(I147*H147,2)</f>
        <v>0</v>
      </c>
      <c r="BL147" s="4" t="s">
        <v>275</v>
      </c>
      <c r="BM147" s="236" t="s">
        <v>359</v>
      </c>
    </row>
    <row r="148" spans="2:65" s="1" customFormat="1">
      <c r="B148" s="14"/>
      <c r="D148" s="238" t="s">
        <v>277</v>
      </c>
      <c r="F148" s="239" t="s">
        <v>360</v>
      </c>
      <c r="L148" s="14"/>
      <c r="M148" s="240"/>
      <c r="T148" s="142"/>
      <c r="AT148" s="4" t="s">
        <v>277</v>
      </c>
      <c r="AU148" s="4" t="s">
        <v>77</v>
      </c>
    </row>
    <row r="149" spans="2:65" s="1" customFormat="1" ht="44.25" customHeight="1">
      <c r="B149" s="14"/>
      <c r="C149" s="225" t="s">
        <v>9</v>
      </c>
      <c r="D149" s="225" t="s">
        <v>271</v>
      </c>
      <c r="E149" s="226" t="s">
        <v>362</v>
      </c>
      <c r="F149" s="227" t="s">
        <v>363</v>
      </c>
      <c r="G149" s="228" t="s">
        <v>353</v>
      </c>
      <c r="H149" s="229">
        <v>97.896000000000001</v>
      </c>
      <c r="I149" s="22"/>
      <c r="J149" s="231">
        <f>ROUND(I149*H149,2)</f>
        <v>0</v>
      </c>
      <c r="K149" s="227" t="s">
        <v>274</v>
      </c>
      <c r="L149" s="14"/>
      <c r="M149" s="232" t="s">
        <v>3</v>
      </c>
      <c r="N149" s="233" t="s">
        <v>39</v>
      </c>
      <c r="P149" s="234">
        <f>O149*H149</f>
        <v>0</v>
      </c>
      <c r="Q149" s="234">
        <v>0</v>
      </c>
      <c r="R149" s="234">
        <f>Q149*H149</f>
        <v>0</v>
      </c>
      <c r="S149" s="234">
        <v>0</v>
      </c>
      <c r="T149" s="235">
        <f>S149*H149</f>
        <v>0</v>
      </c>
      <c r="AR149" s="236" t="s">
        <v>275</v>
      </c>
      <c r="AT149" s="236" t="s">
        <v>271</v>
      </c>
      <c r="AU149" s="236" t="s">
        <v>77</v>
      </c>
      <c r="AY149" s="4" t="s">
        <v>268</v>
      </c>
      <c r="BE149" s="237">
        <f>IF(N149="základní",J149,0)</f>
        <v>0</v>
      </c>
      <c r="BF149" s="237">
        <f>IF(N149="snížená",J149,0)</f>
        <v>0</v>
      </c>
      <c r="BG149" s="237">
        <f>IF(N149="zákl. přenesená",J149,0)</f>
        <v>0</v>
      </c>
      <c r="BH149" s="237">
        <f>IF(N149="sníž. přenesená",J149,0)</f>
        <v>0</v>
      </c>
      <c r="BI149" s="237">
        <f>IF(N149="nulová",J149,0)</f>
        <v>0</v>
      </c>
      <c r="BJ149" s="4" t="s">
        <v>75</v>
      </c>
      <c r="BK149" s="237">
        <f>ROUND(I149*H149,2)</f>
        <v>0</v>
      </c>
      <c r="BL149" s="4" t="s">
        <v>275</v>
      </c>
      <c r="BM149" s="236" t="s">
        <v>364</v>
      </c>
    </row>
    <row r="150" spans="2:65" s="1" customFormat="1">
      <c r="B150" s="14"/>
      <c r="D150" s="238" t="s">
        <v>277</v>
      </c>
      <c r="F150" s="239" t="s">
        <v>365</v>
      </c>
      <c r="L150" s="14"/>
      <c r="M150" s="240"/>
      <c r="T150" s="142"/>
      <c r="AT150" s="4" t="s">
        <v>277</v>
      </c>
      <c r="AU150" s="4" t="s">
        <v>77</v>
      </c>
    </row>
    <row r="151" spans="2:65" s="242" customFormat="1">
      <c r="B151" s="241"/>
      <c r="D151" s="243" t="s">
        <v>279</v>
      </c>
      <c r="F151" s="245" t="s">
        <v>2456</v>
      </c>
      <c r="H151" s="246">
        <v>97.896000000000001</v>
      </c>
      <c r="L151" s="241"/>
      <c r="M151" s="247"/>
      <c r="T151" s="248"/>
      <c r="AT151" s="244" t="s">
        <v>279</v>
      </c>
      <c r="AU151" s="244" t="s">
        <v>77</v>
      </c>
      <c r="AV151" s="242" t="s">
        <v>77</v>
      </c>
      <c r="AW151" s="242" t="s">
        <v>4</v>
      </c>
      <c r="AX151" s="242" t="s">
        <v>75</v>
      </c>
      <c r="AY151" s="244" t="s">
        <v>268</v>
      </c>
    </row>
    <row r="152" spans="2:65" s="1" customFormat="1" ht="44.25" customHeight="1">
      <c r="B152" s="14"/>
      <c r="C152" s="225" t="s">
        <v>356</v>
      </c>
      <c r="D152" s="225" t="s">
        <v>271</v>
      </c>
      <c r="E152" s="226" t="s">
        <v>368</v>
      </c>
      <c r="F152" s="227" t="s">
        <v>369</v>
      </c>
      <c r="G152" s="228" t="s">
        <v>353</v>
      </c>
      <c r="H152" s="229">
        <v>4.0789999999999997</v>
      </c>
      <c r="I152" s="22"/>
      <c r="J152" s="231">
        <f>ROUND(I152*H152,2)</f>
        <v>0</v>
      </c>
      <c r="K152" s="227" t="s">
        <v>274</v>
      </c>
      <c r="L152" s="14"/>
      <c r="M152" s="232" t="s">
        <v>3</v>
      </c>
      <c r="N152" s="233" t="s">
        <v>39</v>
      </c>
      <c r="P152" s="234">
        <f>O152*H152</f>
        <v>0</v>
      </c>
      <c r="Q152" s="234">
        <v>0</v>
      </c>
      <c r="R152" s="234">
        <f>Q152*H152</f>
        <v>0</v>
      </c>
      <c r="S152" s="234">
        <v>0</v>
      </c>
      <c r="T152" s="235">
        <f>S152*H152</f>
        <v>0</v>
      </c>
      <c r="AR152" s="236" t="s">
        <v>275</v>
      </c>
      <c r="AT152" s="236" t="s">
        <v>271</v>
      </c>
      <c r="AU152" s="236" t="s">
        <v>77</v>
      </c>
      <c r="AY152" s="4" t="s">
        <v>268</v>
      </c>
      <c r="BE152" s="237">
        <f>IF(N152="základní",J152,0)</f>
        <v>0</v>
      </c>
      <c r="BF152" s="237">
        <f>IF(N152="snížená",J152,0)</f>
        <v>0</v>
      </c>
      <c r="BG152" s="237">
        <f>IF(N152="zákl. přenesená",J152,0)</f>
        <v>0</v>
      </c>
      <c r="BH152" s="237">
        <f>IF(N152="sníž. přenesená",J152,0)</f>
        <v>0</v>
      </c>
      <c r="BI152" s="237">
        <f>IF(N152="nulová",J152,0)</f>
        <v>0</v>
      </c>
      <c r="BJ152" s="4" t="s">
        <v>75</v>
      </c>
      <c r="BK152" s="237">
        <f>ROUND(I152*H152,2)</f>
        <v>0</v>
      </c>
      <c r="BL152" s="4" t="s">
        <v>275</v>
      </c>
      <c r="BM152" s="236" t="s">
        <v>370</v>
      </c>
    </row>
    <row r="153" spans="2:65" s="1" customFormat="1">
      <c r="B153" s="14"/>
      <c r="D153" s="238" t="s">
        <v>277</v>
      </c>
      <c r="F153" s="239" t="s">
        <v>371</v>
      </c>
      <c r="L153" s="14"/>
      <c r="M153" s="240"/>
      <c r="T153" s="142"/>
      <c r="AT153" s="4" t="s">
        <v>277</v>
      </c>
      <c r="AU153" s="4" t="s">
        <v>77</v>
      </c>
    </row>
    <row r="154" spans="2:65" s="214" customFormat="1" ht="25.9" customHeight="1">
      <c r="B154" s="213"/>
      <c r="D154" s="215" t="s">
        <v>67</v>
      </c>
      <c r="E154" s="216" t="s">
        <v>372</v>
      </c>
      <c r="F154" s="216" t="s">
        <v>373</v>
      </c>
      <c r="J154" s="217">
        <f>BK154</f>
        <v>0</v>
      </c>
      <c r="L154" s="213"/>
      <c r="M154" s="218"/>
      <c r="P154" s="219">
        <f>P155+P162+P229+P235+P239</f>
        <v>0</v>
      </c>
      <c r="R154" s="219">
        <f>R155+R162+R229+R235+R239</f>
        <v>3.3695715838</v>
      </c>
      <c r="T154" s="220">
        <f>T155+T162+T229+T235+T239</f>
        <v>8.7200000000000012E-6</v>
      </c>
      <c r="AR154" s="215" t="s">
        <v>75</v>
      </c>
      <c r="AT154" s="221" t="s">
        <v>67</v>
      </c>
      <c r="AU154" s="221" t="s">
        <v>68</v>
      </c>
      <c r="AY154" s="215" t="s">
        <v>268</v>
      </c>
      <c r="BK154" s="222">
        <f>BK155+BK162+BK229+BK235+BK239</f>
        <v>0</v>
      </c>
    </row>
    <row r="155" spans="2:65" s="214" customFormat="1" ht="22.9" customHeight="1">
      <c r="B155" s="213"/>
      <c r="D155" s="215" t="s">
        <v>67</v>
      </c>
      <c r="E155" s="223" t="s">
        <v>186</v>
      </c>
      <c r="F155" s="223" t="s">
        <v>1421</v>
      </c>
      <c r="J155" s="224">
        <f>BK155</f>
        <v>0</v>
      </c>
      <c r="L155" s="213"/>
      <c r="M155" s="218"/>
      <c r="P155" s="219">
        <f>SUM(P156:P161)</f>
        <v>0</v>
      </c>
      <c r="R155" s="219">
        <f>SUM(R156:R161)</f>
        <v>1.3263627999999998</v>
      </c>
      <c r="T155" s="220">
        <f>SUM(T156:T161)</f>
        <v>0</v>
      </c>
      <c r="AR155" s="215" t="s">
        <v>75</v>
      </c>
      <c r="AT155" s="221" t="s">
        <v>67</v>
      </c>
      <c r="AU155" s="221" t="s">
        <v>75</v>
      </c>
      <c r="AY155" s="215" t="s">
        <v>268</v>
      </c>
      <c r="BK155" s="222">
        <f>SUM(BK156:BK161)</f>
        <v>0</v>
      </c>
    </row>
    <row r="156" spans="2:65" s="1" customFormat="1" ht="37.9" customHeight="1">
      <c r="B156" s="14"/>
      <c r="C156" s="225" t="s">
        <v>361</v>
      </c>
      <c r="D156" s="225" t="s">
        <v>271</v>
      </c>
      <c r="E156" s="226" t="s">
        <v>2059</v>
      </c>
      <c r="F156" s="227" t="s">
        <v>2060</v>
      </c>
      <c r="G156" s="228" t="s">
        <v>184</v>
      </c>
      <c r="H156" s="229">
        <v>21.49</v>
      </c>
      <c r="I156" s="22"/>
      <c r="J156" s="231">
        <f>ROUND(I156*H156,2)</f>
        <v>0</v>
      </c>
      <c r="K156" s="227" t="s">
        <v>274</v>
      </c>
      <c r="L156" s="14"/>
      <c r="M156" s="232" t="s">
        <v>3</v>
      </c>
      <c r="N156" s="233" t="s">
        <v>39</v>
      </c>
      <c r="P156" s="234">
        <f>O156*H156</f>
        <v>0</v>
      </c>
      <c r="Q156" s="234">
        <v>6.1719999999999997E-2</v>
      </c>
      <c r="R156" s="234">
        <f>Q156*H156</f>
        <v>1.3263627999999998</v>
      </c>
      <c r="S156" s="234">
        <v>0</v>
      </c>
      <c r="T156" s="235">
        <f>S156*H156</f>
        <v>0</v>
      </c>
      <c r="AR156" s="236" t="s">
        <v>275</v>
      </c>
      <c r="AT156" s="236" t="s">
        <v>271</v>
      </c>
      <c r="AU156" s="236" t="s">
        <v>77</v>
      </c>
      <c r="AY156" s="4" t="s">
        <v>268</v>
      </c>
      <c r="BE156" s="237">
        <f>IF(N156="základní",J156,0)</f>
        <v>0</v>
      </c>
      <c r="BF156" s="237">
        <f>IF(N156="snížená",J156,0)</f>
        <v>0</v>
      </c>
      <c r="BG156" s="237">
        <f>IF(N156="zákl. přenesená",J156,0)</f>
        <v>0</v>
      </c>
      <c r="BH156" s="237">
        <f>IF(N156="sníž. přenesená",J156,0)</f>
        <v>0</v>
      </c>
      <c r="BI156" s="237">
        <f>IF(N156="nulová",J156,0)</f>
        <v>0</v>
      </c>
      <c r="BJ156" s="4" t="s">
        <v>75</v>
      </c>
      <c r="BK156" s="237">
        <f>ROUND(I156*H156,2)</f>
        <v>0</v>
      </c>
      <c r="BL156" s="4" t="s">
        <v>275</v>
      </c>
      <c r="BM156" s="236" t="s">
        <v>1424</v>
      </c>
    </row>
    <row r="157" spans="2:65" s="1" customFormat="1">
      <c r="B157" s="14"/>
      <c r="D157" s="238" t="s">
        <v>277</v>
      </c>
      <c r="F157" s="239" t="s">
        <v>2062</v>
      </c>
      <c r="L157" s="14"/>
      <c r="M157" s="240"/>
      <c r="T157" s="142"/>
      <c r="AT157" s="4" t="s">
        <v>277</v>
      </c>
      <c r="AU157" s="4" t="s">
        <v>77</v>
      </c>
    </row>
    <row r="158" spans="2:65" s="257" customFormat="1">
      <c r="B158" s="256"/>
      <c r="D158" s="243" t="s">
        <v>279</v>
      </c>
      <c r="E158" s="258" t="s">
        <v>3</v>
      </c>
      <c r="F158" s="259" t="s">
        <v>2457</v>
      </c>
      <c r="H158" s="258" t="s">
        <v>3</v>
      </c>
      <c r="L158" s="256"/>
      <c r="M158" s="260"/>
      <c r="T158" s="261"/>
      <c r="AT158" s="258" t="s">
        <v>279</v>
      </c>
      <c r="AU158" s="258" t="s">
        <v>77</v>
      </c>
      <c r="AV158" s="257" t="s">
        <v>75</v>
      </c>
      <c r="AW158" s="257" t="s">
        <v>30</v>
      </c>
      <c r="AX158" s="257" t="s">
        <v>68</v>
      </c>
      <c r="AY158" s="258" t="s">
        <v>268</v>
      </c>
    </row>
    <row r="159" spans="2:65" s="242" customFormat="1" ht="33.75">
      <c r="B159" s="241"/>
      <c r="D159" s="243" t="s">
        <v>279</v>
      </c>
      <c r="E159" s="244" t="s">
        <v>3</v>
      </c>
      <c r="F159" s="245" t="s">
        <v>2458</v>
      </c>
      <c r="H159" s="246">
        <v>22.939</v>
      </c>
      <c r="L159" s="241"/>
      <c r="M159" s="247"/>
      <c r="T159" s="248"/>
      <c r="AT159" s="244" t="s">
        <v>279</v>
      </c>
      <c r="AU159" s="244" t="s">
        <v>77</v>
      </c>
      <c r="AV159" s="242" t="s">
        <v>77</v>
      </c>
      <c r="AW159" s="242" t="s">
        <v>30</v>
      </c>
      <c r="AX159" s="242" t="s">
        <v>68</v>
      </c>
      <c r="AY159" s="244" t="s">
        <v>268</v>
      </c>
    </row>
    <row r="160" spans="2:65" s="242" customFormat="1">
      <c r="B160" s="241"/>
      <c r="D160" s="243" t="s">
        <v>279</v>
      </c>
      <c r="E160" s="244" t="s">
        <v>3</v>
      </c>
      <c r="F160" s="245" t="s">
        <v>2459</v>
      </c>
      <c r="H160" s="246">
        <v>-1.4490000000000001</v>
      </c>
      <c r="L160" s="241"/>
      <c r="M160" s="247"/>
      <c r="T160" s="248"/>
      <c r="AT160" s="244" t="s">
        <v>279</v>
      </c>
      <c r="AU160" s="244" t="s">
        <v>77</v>
      </c>
      <c r="AV160" s="242" t="s">
        <v>77</v>
      </c>
      <c r="AW160" s="242" t="s">
        <v>30</v>
      </c>
      <c r="AX160" s="242" t="s">
        <v>68</v>
      </c>
      <c r="AY160" s="244" t="s">
        <v>268</v>
      </c>
    </row>
    <row r="161" spans="2:65" s="250" customFormat="1">
      <c r="B161" s="249"/>
      <c r="D161" s="243" t="s">
        <v>279</v>
      </c>
      <c r="E161" s="251" t="s">
        <v>3</v>
      </c>
      <c r="F161" s="252" t="s">
        <v>298</v>
      </c>
      <c r="H161" s="253">
        <v>21.49</v>
      </c>
      <c r="L161" s="249"/>
      <c r="M161" s="254"/>
      <c r="T161" s="255"/>
      <c r="AT161" s="251" t="s">
        <v>279</v>
      </c>
      <c r="AU161" s="251" t="s">
        <v>77</v>
      </c>
      <c r="AV161" s="250" t="s">
        <v>275</v>
      </c>
      <c r="AW161" s="250" t="s">
        <v>30</v>
      </c>
      <c r="AX161" s="250" t="s">
        <v>75</v>
      </c>
      <c r="AY161" s="251" t="s">
        <v>268</v>
      </c>
    </row>
    <row r="162" spans="2:65" s="214" customFormat="1" ht="22.9" customHeight="1">
      <c r="B162" s="213"/>
      <c r="D162" s="215" t="s">
        <v>67</v>
      </c>
      <c r="E162" s="223" t="s">
        <v>305</v>
      </c>
      <c r="F162" s="223" t="s">
        <v>374</v>
      </c>
      <c r="J162" s="224">
        <f>BK162</f>
        <v>0</v>
      </c>
      <c r="L162" s="213"/>
      <c r="M162" s="218"/>
      <c r="P162" s="219">
        <f>P163+P208+P215</f>
        <v>0</v>
      </c>
      <c r="R162" s="219">
        <f>R163+R208+R215</f>
        <v>2.0416029838000003</v>
      </c>
      <c r="T162" s="220">
        <f>T163+T208+T215</f>
        <v>8.7200000000000012E-6</v>
      </c>
      <c r="AR162" s="215" t="s">
        <v>75</v>
      </c>
      <c r="AT162" s="221" t="s">
        <v>67</v>
      </c>
      <c r="AU162" s="221" t="s">
        <v>75</v>
      </c>
      <c r="AY162" s="215" t="s">
        <v>268</v>
      </c>
      <c r="BK162" s="222">
        <f>BK163+BK208+BK215</f>
        <v>0</v>
      </c>
    </row>
    <row r="163" spans="2:65" s="214" customFormat="1" ht="20.85" customHeight="1">
      <c r="B163" s="213"/>
      <c r="D163" s="215" t="s">
        <v>67</v>
      </c>
      <c r="E163" s="223" t="s">
        <v>375</v>
      </c>
      <c r="F163" s="223" t="s">
        <v>376</v>
      </c>
      <c r="J163" s="224">
        <f>BK163</f>
        <v>0</v>
      </c>
      <c r="L163" s="213"/>
      <c r="M163" s="218"/>
      <c r="P163" s="219">
        <f>P164+SUM(P165:P183)</f>
        <v>0</v>
      </c>
      <c r="R163" s="219">
        <f>R164+SUM(R165:R183)</f>
        <v>1.8014587530000001</v>
      </c>
      <c r="T163" s="220">
        <f>T164+SUM(T165:T183)</f>
        <v>8.7200000000000012E-6</v>
      </c>
      <c r="AR163" s="215" t="s">
        <v>75</v>
      </c>
      <c r="AT163" s="221" t="s">
        <v>67</v>
      </c>
      <c r="AU163" s="221" t="s">
        <v>77</v>
      </c>
      <c r="AY163" s="215" t="s">
        <v>268</v>
      </c>
      <c r="BK163" s="222">
        <f>BK164+SUM(BK165:BK183)</f>
        <v>0</v>
      </c>
    </row>
    <row r="164" spans="2:65" s="1" customFormat="1" ht="55.5" customHeight="1">
      <c r="B164" s="14"/>
      <c r="C164" s="225" t="s">
        <v>367</v>
      </c>
      <c r="D164" s="225" t="s">
        <v>271</v>
      </c>
      <c r="E164" s="226" t="s">
        <v>377</v>
      </c>
      <c r="F164" s="227" t="s">
        <v>378</v>
      </c>
      <c r="G164" s="228" t="s">
        <v>379</v>
      </c>
      <c r="H164" s="229">
        <v>2.69</v>
      </c>
      <c r="I164" s="22"/>
      <c r="J164" s="231">
        <f>ROUND(I164*H164,2)</f>
        <v>0</v>
      </c>
      <c r="K164" s="227" t="s">
        <v>274</v>
      </c>
      <c r="L164" s="14"/>
      <c r="M164" s="232" t="s">
        <v>3</v>
      </c>
      <c r="N164" s="233" t="s">
        <v>39</v>
      </c>
      <c r="P164" s="234">
        <f>O164*H164</f>
        <v>0</v>
      </c>
      <c r="Q164" s="234">
        <v>0</v>
      </c>
      <c r="R164" s="234">
        <f>Q164*H164</f>
        <v>0</v>
      </c>
      <c r="S164" s="234">
        <v>0</v>
      </c>
      <c r="T164" s="235">
        <f>S164*H164</f>
        <v>0</v>
      </c>
      <c r="AR164" s="236" t="s">
        <v>275</v>
      </c>
      <c r="AT164" s="236" t="s">
        <v>271</v>
      </c>
      <c r="AU164" s="236" t="s">
        <v>186</v>
      </c>
      <c r="AY164" s="4" t="s">
        <v>268</v>
      </c>
      <c r="BE164" s="237">
        <f>IF(N164="základní",J164,0)</f>
        <v>0</v>
      </c>
      <c r="BF164" s="237">
        <f>IF(N164="snížená",J164,0)</f>
        <v>0</v>
      </c>
      <c r="BG164" s="237">
        <f>IF(N164="zákl. přenesená",J164,0)</f>
        <v>0</v>
      </c>
      <c r="BH164" s="237">
        <f>IF(N164="sníž. přenesená",J164,0)</f>
        <v>0</v>
      </c>
      <c r="BI164" s="237">
        <f>IF(N164="nulová",J164,0)</f>
        <v>0</v>
      </c>
      <c r="BJ164" s="4" t="s">
        <v>75</v>
      </c>
      <c r="BK164" s="237">
        <f>ROUND(I164*H164,2)</f>
        <v>0</v>
      </c>
      <c r="BL164" s="4" t="s">
        <v>275</v>
      </c>
      <c r="BM164" s="236" t="s">
        <v>380</v>
      </c>
    </row>
    <row r="165" spans="2:65" s="1" customFormat="1">
      <c r="B165" s="14"/>
      <c r="D165" s="238" t="s">
        <v>277</v>
      </c>
      <c r="F165" s="239" t="s">
        <v>381</v>
      </c>
      <c r="L165" s="14"/>
      <c r="M165" s="240"/>
      <c r="T165" s="142"/>
      <c r="AT165" s="4" t="s">
        <v>277</v>
      </c>
      <c r="AU165" s="4" t="s">
        <v>186</v>
      </c>
    </row>
    <row r="166" spans="2:65" s="242" customFormat="1">
      <c r="B166" s="241"/>
      <c r="D166" s="243" t="s">
        <v>279</v>
      </c>
      <c r="E166" s="244" t="s">
        <v>3</v>
      </c>
      <c r="F166" s="245" t="s">
        <v>216</v>
      </c>
      <c r="H166" s="246">
        <v>1.0900000000000001</v>
      </c>
      <c r="L166" s="241"/>
      <c r="M166" s="247"/>
      <c r="T166" s="248"/>
      <c r="AT166" s="244" t="s">
        <v>279</v>
      </c>
      <c r="AU166" s="244" t="s">
        <v>186</v>
      </c>
      <c r="AV166" s="242" t="s">
        <v>77</v>
      </c>
      <c r="AW166" s="242" t="s">
        <v>30</v>
      </c>
      <c r="AX166" s="242" t="s">
        <v>68</v>
      </c>
      <c r="AY166" s="244" t="s">
        <v>268</v>
      </c>
    </row>
    <row r="167" spans="2:65" s="242" customFormat="1">
      <c r="B167" s="241"/>
      <c r="D167" s="243" t="s">
        <v>279</v>
      </c>
      <c r="E167" s="244" t="s">
        <v>3</v>
      </c>
      <c r="F167" s="245" t="s">
        <v>218</v>
      </c>
      <c r="H167" s="246">
        <v>1.6</v>
      </c>
      <c r="L167" s="241"/>
      <c r="M167" s="247"/>
      <c r="T167" s="248"/>
      <c r="AT167" s="244" t="s">
        <v>279</v>
      </c>
      <c r="AU167" s="244" t="s">
        <v>186</v>
      </c>
      <c r="AV167" s="242" t="s">
        <v>77</v>
      </c>
      <c r="AW167" s="242" t="s">
        <v>30</v>
      </c>
      <c r="AX167" s="242" t="s">
        <v>68</v>
      </c>
      <c r="AY167" s="244" t="s">
        <v>268</v>
      </c>
    </row>
    <row r="168" spans="2:65" s="250" customFormat="1">
      <c r="B168" s="249"/>
      <c r="D168" s="243" t="s">
        <v>279</v>
      </c>
      <c r="E168" s="251" t="s">
        <v>3</v>
      </c>
      <c r="F168" s="252" t="s">
        <v>298</v>
      </c>
      <c r="H168" s="253">
        <v>2.69</v>
      </c>
      <c r="L168" s="249"/>
      <c r="M168" s="254"/>
      <c r="T168" s="255"/>
      <c r="AT168" s="251" t="s">
        <v>279</v>
      </c>
      <c r="AU168" s="251" t="s">
        <v>186</v>
      </c>
      <c r="AV168" s="250" t="s">
        <v>275</v>
      </c>
      <c r="AW168" s="250" t="s">
        <v>30</v>
      </c>
      <c r="AX168" s="250" t="s">
        <v>75</v>
      </c>
      <c r="AY168" s="251" t="s">
        <v>268</v>
      </c>
    </row>
    <row r="169" spans="2:65" s="1" customFormat="1" ht="16.5" customHeight="1">
      <c r="B169" s="14"/>
      <c r="C169" s="262" t="s">
        <v>292</v>
      </c>
      <c r="D169" s="262" t="s">
        <v>383</v>
      </c>
      <c r="E169" s="263" t="s">
        <v>384</v>
      </c>
      <c r="F169" s="264" t="s">
        <v>385</v>
      </c>
      <c r="G169" s="265" t="s">
        <v>379</v>
      </c>
      <c r="H169" s="266">
        <v>2.9590000000000001</v>
      </c>
      <c r="I169" s="24"/>
      <c r="J169" s="268">
        <f>ROUND(I169*H169,2)</f>
        <v>0</v>
      </c>
      <c r="K169" s="264" t="s">
        <v>274</v>
      </c>
      <c r="L169" s="269"/>
      <c r="M169" s="270" t="s">
        <v>3</v>
      </c>
      <c r="N169" s="271" t="s">
        <v>39</v>
      </c>
      <c r="P169" s="234">
        <f>O169*H169</f>
        <v>0</v>
      </c>
      <c r="Q169" s="234">
        <v>2.9999999999999997E-4</v>
      </c>
      <c r="R169" s="234">
        <f>Q169*H169</f>
        <v>8.8769999999999995E-4</v>
      </c>
      <c r="S169" s="234">
        <v>0</v>
      </c>
      <c r="T169" s="235">
        <f>S169*H169</f>
        <v>0</v>
      </c>
      <c r="AR169" s="236" t="s">
        <v>314</v>
      </c>
      <c r="AT169" s="236" t="s">
        <v>383</v>
      </c>
      <c r="AU169" s="236" t="s">
        <v>186</v>
      </c>
      <c r="AY169" s="4" t="s">
        <v>268</v>
      </c>
      <c r="BE169" s="237">
        <f>IF(N169="základní",J169,0)</f>
        <v>0</v>
      </c>
      <c r="BF169" s="237">
        <f>IF(N169="snížená",J169,0)</f>
        <v>0</v>
      </c>
      <c r="BG169" s="237">
        <f>IF(N169="zákl. přenesená",J169,0)</f>
        <v>0</v>
      </c>
      <c r="BH169" s="237">
        <f>IF(N169="sníž. přenesená",J169,0)</f>
        <v>0</v>
      </c>
      <c r="BI169" s="237">
        <f>IF(N169="nulová",J169,0)</f>
        <v>0</v>
      </c>
      <c r="BJ169" s="4" t="s">
        <v>75</v>
      </c>
      <c r="BK169" s="237">
        <f>ROUND(I169*H169,2)</f>
        <v>0</v>
      </c>
      <c r="BL169" s="4" t="s">
        <v>275</v>
      </c>
      <c r="BM169" s="236" t="s">
        <v>386</v>
      </c>
    </row>
    <row r="170" spans="2:65" s="242" customFormat="1">
      <c r="B170" s="241"/>
      <c r="D170" s="243" t="s">
        <v>279</v>
      </c>
      <c r="F170" s="245" t="s">
        <v>2460</v>
      </c>
      <c r="H170" s="246">
        <v>2.9590000000000001</v>
      </c>
      <c r="L170" s="241"/>
      <c r="M170" s="247"/>
      <c r="T170" s="248"/>
      <c r="AT170" s="244" t="s">
        <v>279</v>
      </c>
      <c r="AU170" s="244" t="s">
        <v>186</v>
      </c>
      <c r="AV170" s="242" t="s">
        <v>77</v>
      </c>
      <c r="AW170" s="242" t="s">
        <v>4</v>
      </c>
      <c r="AX170" s="242" t="s">
        <v>75</v>
      </c>
      <c r="AY170" s="244" t="s">
        <v>268</v>
      </c>
    </row>
    <row r="171" spans="2:65" s="1" customFormat="1" ht="44.25" customHeight="1">
      <c r="B171" s="14"/>
      <c r="C171" s="225" t="s">
        <v>382</v>
      </c>
      <c r="D171" s="225" t="s">
        <v>271</v>
      </c>
      <c r="E171" s="226" t="s">
        <v>389</v>
      </c>
      <c r="F171" s="227" t="s">
        <v>390</v>
      </c>
      <c r="G171" s="228" t="s">
        <v>379</v>
      </c>
      <c r="H171" s="229">
        <v>18.440000000000001</v>
      </c>
      <c r="I171" s="22"/>
      <c r="J171" s="231">
        <f>ROUND(I171*H171,2)</f>
        <v>0</v>
      </c>
      <c r="K171" s="227" t="s">
        <v>274</v>
      </c>
      <c r="L171" s="14"/>
      <c r="M171" s="232" t="s">
        <v>3</v>
      </c>
      <c r="N171" s="233" t="s">
        <v>39</v>
      </c>
      <c r="P171" s="234">
        <f>O171*H171</f>
        <v>0</v>
      </c>
      <c r="Q171" s="234">
        <v>0</v>
      </c>
      <c r="R171" s="234">
        <f>Q171*H171</f>
        <v>0</v>
      </c>
      <c r="S171" s="234">
        <v>0</v>
      </c>
      <c r="T171" s="235">
        <f>S171*H171</f>
        <v>0</v>
      </c>
      <c r="AR171" s="236" t="s">
        <v>275</v>
      </c>
      <c r="AT171" s="236" t="s">
        <v>271</v>
      </c>
      <c r="AU171" s="236" t="s">
        <v>186</v>
      </c>
      <c r="AY171" s="4" t="s">
        <v>268</v>
      </c>
      <c r="BE171" s="237">
        <f>IF(N171="základní",J171,0)</f>
        <v>0</v>
      </c>
      <c r="BF171" s="237">
        <f>IF(N171="snížená",J171,0)</f>
        <v>0</v>
      </c>
      <c r="BG171" s="237">
        <f>IF(N171="zákl. přenesená",J171,0)</f>
        <v>0</v>
      </c>
      <c r="BH171" s="237">
        <f>IF(N171="sníž. přenesená",J171,0)</f>
        <v>0</v>
      </c>
      <c r="BI171" s="237">
        <f>IF(N171="nulová",J171,0)</f>
        <v>0</v>
      </c>
      <c r="BJ171" s="4" t="s">
        <v>75</v>
      </c>
      <c r="BK171" s="237">
        <f>ROUND(I171*H171,2)</f>
        <v>0</v>
      </c>
      <c r="BL171" s="4" t="s">
        <v>275</v>
      </c>
      <c r="BM171" s="236" t="s">
        <v>391</v>
      </c>
    </row>
    <row r="172" spans="2:65" s="1" customFormat="1">
      <c r="B172" s="14"/>
      <c r="D172" s="238" t="s">
        <v>277</v>
      </c>
      <c r="F172" s="239" t="s">
        <v>392</v>
      </c>
      <c r="L172" s="14"/>
      <c r="M172" s="240"/>
      <c r="T172" s="142"/>
      <c r="AT172" s="4" t="s">
        <v>277</v>
      </c>
      <c r="AU172" s="4" t="s">
        <v>186</v>
      </c>
    </row>
    <row r="173" spans="2:65" s="1" customFormat="1" ht="24.2" customHeight="1">
      <c r="B173" s="14"/>
      <c r="C173" s="262" t="s">
        <v>388</v>
      </c>
      <c r="D173" s="262" t="s">
        <v>383</v>
      </c>
      <c r="E173" s="263" t="s">
        <v>394</v>
      </c>
      <c r="F173" s="264" t="s">
        <v>395</v>
      </c>
      <c r="G173" s="265" t="s">
        <v>379</v>
      </c>
      <c r="H173" s="266">
        <v>20.283999999999999</v>
      </c>
      <c r="I173" s="24"/>
      <c r="J173" s="268">
        <f>ROUND(I173*H173,2)</f>
        <v>0</v>
      </c>
      <c r="K173" s="264" t="s">
        <v>274</v>
      </c>
      <c r="L173" s="269"/>
      <c r="M173" s="270" t="s">
        <v>3</v>
      </c>
      <c r="N173" s="271" t="s">
        <v>39</v>
      </c>
      <c r="P173" s="234">
        <f>O173*H173</f>
        <v>0</v>
      </c>
      <c r="Q173" s="234">
        <v>1E-4</v>
      </c>
      <c r="R173" s="234">
        <f>Q173*H173</f>
        <v>2.0284000000000001E-3</v>
      </c>
      <c r="S173" s="234">
        <v>0</v>
      </c>
      <c r="T173" s="235">
        <f>S173*H173</f>
        <v>0</v>
      </c>
      <c r="AR173" s="236" t="s">
        <v>314</v>
      </c>
      <c r="AT173" s="236" t="s">
        <v>383</v>
      </c>
      <c r="AU173" s="236" t="s">
        <v>186</v>
      </c>
      <c r="AY173" s="4" t="s">
        <v>268</v>
      </c>
      <c r="BE173" s="237">
        <f>IF(N173="základní",J173,0)</f>
        <v>0</v>
      </c>
      <c r="BF173" s="237">
        <f>IF(N173="snížená",J173,0)</f>
        <v>0</v>
      </c>
      <c r="BG173" s="237">
        <f>IF(N173="zákl. přenesená",J173,0)</f>
        <v>0</v>
      </c>
      <c r="BH173" s="237">
        <f>IF(N173="sníž. přenesená",J173,0)</f>
        <v>0</v>
      </c>
      <c r="BI173" s="237">
        <f>IF(N173="nulová",J173,0)</f>
        <v>0</v>
      </c>
      <c r="BJ173" s="4" t="s">
        <v>75</v>
      </c>
      <c r="BK173" s="237">
        <f>ROUND(I173*H173,2)</f>
        <v>0</v>
      </c>
      <c r="BL173" s="4" t="s">
        <v>275</v>
      </c>
      <c r="BM173" s="236" t="s">
        <v>396</v>
      </c>
    </row>
    <row r="174" spans="2:65" s="242" customFormat="1">
      <c r="B174" s="241"/>
      <c r="D174" s="243" t="s">
        <v>279</v>
      </c>
      <c r="E174" s="244" t="s">
        <v>3</v>
      </c>
      <c r="F174" s="245" t="s">
        <v>216</v>
      </c>
      <c r="H174" s="246">
        <v>1.0900000000000001</v>
      </c>
      <c r="L174" s="241"/>
      <c r="M174" s="247"/>
      <c r="T174" s="248"/>
      <c r="AT174" s="244" t="s">
        <v>279</v>
      </c>
      <c r="AU174" s="244" t="s">
        <v>186</v>
      </c>
      <c r="AV174" s="242" t="s">
        <v>77</v>
      </c>
      <c r="AW174" s="242" t="s">
        <v>30</v>
      </c>
      <c r="AX174" s="242" t="s">
        <v>68</v>
      </c>
      <c r="AY174" s="244" t="s">
        <v>268</v>
      </c>
    </row>
    <row r="175" spans="2:65" s="242" customFormat="1">
      <c r="B175" s="241"/>
      <c r="D175" s="243" t="s">
        <v>279</v>
      </c>
      <c r="E175" s="244" t="s">
        <v>3</v>
      </c>
      <c r="F175" s="245" t="s">
        <v>218</v>
      </c>
      <c r="H175" s="246">
        <v>1.6</v>
      </c>
      <c r="L175" s="241"/>
      <c r="M175" s="247"/>
      <c r="T175" s="248"/>
      <c r="AT175" s="244" t="s">
        <v>279</v>
      </c>
      <c r="AU175" s="244" t="s">
        <v>186</v>
      </c>
      <c r="AV175" s="242" t="s">
        <v>77</v>
      </c>
      <c r="AW175" s="242" t="s">
        <v>30</v>
      </c>
      <c r="AX175" s="242" t="s">
        <v>68</v>
      </c>
      <c r="AY175" s="244" t="s">
        <v>268</v>
      </c>
    </row>
    <row r="176" spans="2:65" s="242" customFormat="1">
      <c r="B176" s="241"/>
      <c r="D176" s="243" t="s">
        <v>279</v>
      </c>
      <c r="E176" s="244" t="s">
        <v>3</v>
      </c>
      <c r="F176" s="245" t="s">
        <v>2461</v>
      </c>
      <c r="H176" s="246">
        <v>15.75</v>
      </c>
      <c r="L176" s="241"/>
      <c r="M176" s="247"/>
      <c r="T176" s="248"/>
      <c r="AT176" s="244" t="s">
        <v>279</v>
      </c>
      <c r="AU176" s="244" t="s">
        <v>186</v>
      </c>
      <c r="AV176" s="242" t="s">
        <v>77</v>
      </c>
      <c r="AW176" s="242" t="s">
        <v>30</v>
      </c>
      <c r="AX176" s="242" t="s">
        <v>68</v>
      </c>
      <c r="AY176" s="244" t="s">
        <v>268</v>
      </c>
    </row>
    <row r="177" spans="2:65" s="250" customFormat="1">
      <c r="B177" s="249"/>
      <c r="D177" s="243" t="s">
        <v>279</v>
      </c>
      <c r="E177" s="251" t="s">
        <v>3</v>
      </c>
      <c r="F177" s="252" t="s">
        <v>298</v>
      </c>
      <c r="H177" s="253">
        <v>18.440000000000001</v>
      </c>
      <c r="L177" s="249"/>
      <c r="M177" s="254"/>
      <c r="T177" s="255"/>
      <c r="AT177" s="251" t="s">
        <v>279</v>
      </c>
      <c r="AU177" s="251" t="s">
        <v>186</v>
      </c>
      <c r="AV177" s="250" t="s">
        <v>275</v>
      </c>
      <c r="AW177" s="250" t="s">
        <v>30</v>
      </c>
      <c r="AX177" s="250" t="s">
        <v>75</v>
      </c>
      <c r="AY177" s="251" t="s">
        <v>268</v>
      </c>
    </row>
    <row r="178" spans="2:65" s="242" customFormat="1">
      <c r="B178" s="241"/>
      <c r="D178" s="243" t="s">
        <v>279</v>
      </c>
      <c r="F178" s="245" t="s">
        <v>2462</v>
      </c>
      <c r="H178" s="246">
        <v>20.283999999999999</v>
      </c>
      <c r="L178" s="241"/>
      <c r="M178" s="247"/>
      <c r="T178" s="248"/>
      <c r="AT178" s="244" t="s">
        <v>279</v>
      </c>
      <c r="AU178" s="244" t="s">
        <v>186</v>
      </c>
      <c r="AV178" s="242" t="s">
        <v>77</v>
      </c>
      <c r="AW178" s="242" t="s">
        <v>4</v>
      </c>
      <c r="AX178" s="242" t="s">
        <v>75</v>
      </c>
      <c r="AY178" s="244" t="s">
        <v>268</v>
      </c>
    </row>
    <row r="179" spans="2:65" s="1" customFormat="1" ht="37.9" customHeight="1">
      <c r="B179" s="14"/>
      <c r="C179" s="225" t="s">
        <v>393</v>
      </c>
      <c r="D179" s="225" t="s">
        <v>271</v>
      </c>
      <c r="E179" s="226" t="s">
        <v>400</v>
      </c>
      <c r="F179" s="227" t="s">
        <v>401</v>
      </c>
      <c r="G179" s="228" t="s">
        <v>184</v>
      </c>
      <c r="H179" s="229">
        <v>0.872</v>
      </c>
      <c r="I179" s="22"/>
      <c r="J179" s="231">
        <f>ROUND(I179*H179,2)</f>
        <v>0</v>
      </c>
      <c r="K179" s="227" t="s">
        <v>274</v>
      </c>
      <c r="L179" s="14"/>
      <c r="M179" s="232" t="s">
        <v>3</v>
      </c>
      <c r="N179" s="233" t="s">
        <v>39</v>
      </c>
      <c r="P179" s="234">
        <f>O179*H179</f>
        <v>0</v>
      </c>
      <c r="Q179" s="234">
        <v>2.1999999999999999E-5</v>
      </c>
      <c r="R179" s="234">
        <f>Q179*H179</f>
        <v>1.9183999999999998E-5</v>
      </c>
      <c r="S179" s="234">
        <v>1.0000000000000001E-5</v>
      </c>
      <c r="T179" s="235">
        <f>S179*H179</f>
        <v>8.7200000000000012E-6</v>
      </c>
      <c r="AR179" s="236" t="s">
        <v>275</v>
      </c>
      <c r="AT179" s="236" t="s">
        <v>271</v>
      </c>
      <c r="AU179" s="236" t="s">
        <v>186</v>
      </c>
      <c r="AY179" s="4" t="s">
        <v>268</v>
      </c>
      <c r="BE179" s="237">
        <f>IF(N179="základní",J179,0)</f>
        <v>0</v>
      </c>
      <c r="BF179" s="237">
        <f>IF(N179="snížená",J179,0)</f>
        <v>0</v>
      </c>
      <c r="BG179" s="237">
        <f>IF(N179="zákl. přenesená",J179,0)</f>
        <v>0</v>
      </c>
      <c r="BH179" s="237">
        <f>IF(N179="sníž. přenesená",J179,0)</f>
        <v>0</v>
      </c>
      <c r="BI179" s="237">
        <f>IF(N179="nulová",J179,0)</f>
        <v>0</v>
      </c>
      <c r="BJ179" s="4" t="s">
        <v>75</v>
      </c>
      <c r="BK179" s="237">
        <f>ROUND(I179*H179,2)</f>
        <v>0</v>
      </c>
      <c r="BL179" s="4" t="s">
        <v>275</v>
      </c>
      <c r="BM179" s="236" t="s">
        <v>402</v>
      </c>
    </row>
    <row r="180" spans="2:65" s="1" customFormat="1">
      <c r="B180" s="14"/>
      <c r="D180" s="238" t="s">
        <v>277</v>
      </c>
      <c r="F180" s="239" t="s">
        <v>403</v>
      </c>
      <c r="L180" s="14"/>
      <c r="M180" s="240"/>
      <c r="T180" s="142"/>
      <c r="AT180" s="4" t="s">
        <v>277</v>
      </c>
      <c r="AU180" s="4" t="s">
        <v>186</v>
      </c>
    </row>
    <row r="181" spans="2:65" s="242" customFormat="1">
      <c r="B181" s="241"/>
      <c r="D181" s="243" t="s">
        <v>279</v>
      </c>
      <c r="E181" s="244" t="s">
        <v>3</v>
      </c>
      <c r="F181" s="245" t="s">
        <v>208</v>
      </c>
      <c r="H181" s="246">
        <v>0.872</v>
      </c>
      <c r="L181" s="241"/>
      <c r="M181" s="247"/>
      <c r="T181" s="248"/>
      <c r="AT181" s="244" t="s">
        <v>279</v>
      </c>
      <c r="AU181" s="244" t="s">
        <v>186</v>
      </c>
      <c r="AV181" s="242" t="s">
        <v>77</v>
      </c>
      <c r="AW181" s="242" t="s">
        <v>30</v>
      </c>
      <c r="AX181" s="242" t="s">
        <v>68</v>
      </c>
      <c r="AY181" s="244" t="s">
        <v>268</v>
      </c>
    </row>
    <row r="182" spans="2:65" s="250" customFormat="1">
      <c r="B182" s="249"/>
      <c r="D182" s="243" t="s">
        <v>279</v>
      </c>
      <c r="E182" s="251" t="s">
        <v>3</v>
      </c>
      <c r="F182" s="252" t="s">
        <v>298</v>
      </c>
      <c r="H182" s="253">
        <v>0.872</v>
      </c>
      <c r="L182" s="249"/>
      <c r="M182" s="254"/>
      <c r="T182" s="255"/>
      <c r="AT182" s="251" t="s">
        <v>279</v>
      </c>
      <c r="AU182" s="251" t="s">
        <v>186</v>
      </c>
      <c r="AV182" s="250" t="s">
        <v>275</v>
      </c>
      <c r="AW182" s="250" t="s">
        <v>30</v>
      </c>
      <c r="AX182" s="250" t="s">
        <v>75</v>
      </c>
      <c r="AY182" s="251" t="s">
        <v>268</v>
      </c>
    </row>
    <row r="183" spans="2:65" s="273" customFormat="1" ht="20.85" customHeight="1">
      <c r="B183" s="272"/>
      <c r="D183" s="274" t="s">
        <v>67</v>
      </c>
      <c r="E183" s="274" t="s">
        <v>404</v>
      </c>
      <c r="F183" s="274" t="s">
        <v>405</v>
      </c>
      <c r="J183" s="275">
        <f>BK183</f>
        <v>0</v>
      </c>
      <c r="L183" s="272"/>
      <c r="M183" s="276"/>
      <c r="P183" s="277">
        <f>SUM(P184:P207)</f>
        <v>0</v>
      </c>
      <c r="R183" s="277">
        <f>SUM(R184:R207)</f>
        <v>1.798523469</v>
      </c>
      <c r="T183" s="278">
        <f>SUM(T184:T207)</f>
        <v>0</v>
      </c>
      <c r="AR183" s="274" t="s">
        <v>75</v>
      </c>
      <c r="AT183" s="279" t="s">
        <v>67</v>
      </c>
      <c r="AU183" s="279" t="s">
        <v>186</v>
      </c>
      <c r="AY183" s="274" t="s">
        <v>268</v>
      </c>
      <c r="BK183" s="280">
        <f>SUM(BK184:BK207)</f>
        <v>0</v>
      </c>
    </row>
    <row r="184" spans="2:65" s="1" customFormat="1" ht="37.9" customHeight="1">
      <c r="B184" s="14"/>
      <c r="C184" s="225" t="s">
        <v>399</v>
      </c>
      <c r="D184" s="225" t="s">
        <v>271</v>
      </c>
      <c r="E184" s="226" t="s">
        <v>430</v>
      </c>
      <c r="F184" s="227" t="s">
        <v>431</v>
      </c>
      <c r="G184" s="228" t="s">
        <v>184</v>
      </c>
      <c r="H184" s="229">
        <v>19.952000000000002</v>
      </c>
      <c r="I184" s="22"/>
      <c r="J184" s="231">
        <f>ROUND(I184*H184,2)</f>
        <v>0</v>
      </c>
      <c r="K184" s="227" t="s">
        <v>274</v>
      </c>
      <c r="L184" s="14"/>
      <c r="M184" s="232" t="s">
        <v>3</v>
      </c>
      <c r="N184" s="233" t="s">
        <v>39</v>
      </c>
      <c r="P184" s="234">
        <f>O184*H184</f>
        <v>0</v>
      </c>
      <c r="Q184" s="234">
        <v>1.103E-2</v>
      </c>
      <c r="R184" s="234">
        <f>Q184*H184</f>
        <v>0.22007056000000003</v>
      </c>
      <c r="S184" s="234">
        <v>0</v>
      </c>
      <c r="T184" s="235">
        <f>S184*H184</f>
        <v>0</v>
      </c>
      <c r="AR184" s="236" t="s">
        <v>275</v>
      </c>
      <c r="AT184" s="236" t="s">
        <v>271</v>
      </c>
      <c r="AU184" s="236" t="s">
        <v>275</v>
      </c>
      <c r="AY184" s="4" t="s">
        <v>268</v>
      </c>
      <c r="BE184" s="237">
        <f>IF(N184="základní",J184,0)</f>
        <v>0</v>
      </c>
      <c r="BF184" s="237">
        <f>IF(N184="snížená",J184,0)</f>
        <v>0</v>
      </c>
      <c r="BG184" s="237">
        <f>IF(N184="zákl. přenesená",J184,0)</f>
        <v>0</v>
      </c>
      <c r="BH184" s="237">
        <f>IF(N184="sníž. přenesená",J184,0)</f>
        <v>0</v>
      </c>
      <c r="BI184" s="237">
        <f>IF(N184="nulová",J184,0)</f>
        <v>0</v>
      </c>
      <c r="BJ184" s="4" t="s">
        <v>75</v>
      </c>
      <c r="BK184" s="237">
        <f>ROUND(I184*H184,2)</f>
        <v>0</v>
      </c>
      <c r="BL184" s="4" t="s">
        <v>275</v>
      </c>
      <c r="BM184" s="236" t="s">
        <v>1864</v>
      </c>
    </row>
    <row r="185" spans="2:65" s="1" customFormat="1">
      <c r="B185" s="14"/>
      <c r="D185" s="238" t="s">
        <v>277</v>
      </c>
      <c r="F185" s="239" t="s">
        <v>433</v>
      </c>
      <c r="L185" s="14"/>
      <c r="M185" s="240"/>
      <c r="T185" s="142"/>
      <c r="AT185" s="4" t="s">
        <v>277</v>
      </c>
      <c r="AU185" s="4" t="s">
        <v>275</v>
      </c>
    </row>
    <row r="186" spans="2:65" s="242" customFormat="1">
      <c r="B186" s="241"/>
      <c r="D186" s="243" t="s">
        <v>279</v>
      </c>
      <c r="E186" s="244" t="s">
        <v>3</v>
      </c>
      <c r="F186" s="245" t="s">
        <v>204</v>
      </c>
      <c r="H186" s="246">
        <v>19.952000000000002</v>
      </c>
      <c r="L186" s="241"/>
      <c r="M186" s="247"/>
      <c r="T186" s="248"/>
      <c r="AT186" s="244" t="s">
        <v>279</v>
      </c>
      <c r="AU186" s="244" t="s">
        <v>275</v>
      </c>
      <c r="AV186" s="242" t="s">
        <v>77</v>
      </c>
      <c r="AW186" s="242" t="s">
        <v>30</v>
      </c>
      <c r="AX186" s="242" t="s">
        <v>75</v>
      </c>
      <c r="AY186" s="244" t="s">
        <v>268</v>
      </c>
    </row>
    <row r="187" spans="2:65" s="1" customFormat="1" ht="44.25" customHeight="1">
      <c r="B187" s="14"/>
      <c r="C187" s="225" t="s">
        <v>8</v>
      </c>
      <c r="D187" s="225" t="s">
        <v>271</v>
      </c>
      <c r="E187" s="226" t="s">
        <v>435</v>
      </c>
      <c r="F187" s="227" t="s">
        <v>436</v>
      </c>
      <c r="G187" s="228" t="s">
        <v>184</v>
      </c>
      <c r="H187" s="229">
        <v>19.952000000000002</v>
      </c>
      <c r="I187" s="22"/>
      <c r="J187" s="231">
        <f>ROUND(I187*H187,2)</f>
        <v>0</v>
      </c>
      <c r="K187" s="227" t="s">
        <v>274</v>
      </c>
      <c r="L187" s="14"/>
      <c r="M187" s="232" t="s">
        <v>3</v>
      </c>
      <c r="N187" s="233" t="s">
        <v>39</v>
      </c>
      <c r="P187" s="234">
        <f>O187*H187</f>
        <v>0</v>
      </c>
      <c r="Q187" s="234">
        <v>5.5199999999999997E-3</v>
      </c>
      <c r="R187" s="234">
        <f>Q187*H187</f>
        <v>0.11013504</v>
      </c>
      <c r="S187" s="234">
        <v>0</v>
      </c>
      <c r="T187" s="235">
        <f>S187*H187</f>
        <v>0</v>
      </c>
      <c r="AR187" s="236" t="s">
        <v>275</v>
      </c>
      <c r="AT187" s="236" t="s">
        <v>271</v>
      </c>
      <c r="AU187" s="236" t="s">
        <v>275</v>
      </c>
      <c r="AY187" s="4" t="s">
        <v>268</v>
      </c>
      <c r="BE187" s="237">
        <f>IF(N187="základní",J187,0)</f>
        <v>0</v>
      </c>
      <c r="BF187" s="237">
        <f>IF(N187="snížená",J187,0)</f>
        <v>0</v>
      </c>
      <c r="BG187" s="237">
        <f>IF(N187="zákl. přenesená",J187,0)</f>
        <v>0</v>
      </c>
      <c r="BH187" s="237">
        <f>IF(N187="sníž. přenesená",J187,0)</f>
        <v>0</v>
      </c>
      <c r="BI187" s="237">
        <f>IF(N187="nulová",J187,0)</f>
        <v>0</v>
      </c>
      <c r="BJ187" s="4" t="s">
        <v>75</v>
      </c>
      <c r="BK187" s="237">
        <f>ROUND(I187*H187,2)</f>
        <v>0</v>
      </c>
      <c r="BL187" s="4" t="s">
        <v>275</v>
      </c>
      <c r="BM187" s="236" t="s">
        <v>1865</v>
      </c>
    </row>
    <row r="188" spans="2:65" s="1" customFormat="1">
      <c r="B188" s="14"/>
      <c r="D188" s="238" t="s">
        <v>277</v>
      </c>
      <c r="F188" s="239" t="s">
        <v>438</v>
      </c>
      <c r="L188" s="14"/>
      <c r="M188" s="240"/>
      <c r="T188" s="142"/>
      <c r="AT188" s="4" t="s">
        <v>277</v>
      </c>
      <c r="AU188" s="4" t="s">
        <v>275</v>
      </c>
    </row>
    <row r="189" spans="2:65" s="1" customFormat="1" ht="24.2" customHeight="1">
      <c r="B189" s="14"/>
      <c r="C189" s="225" t="s">
        <v>411</v>
      </c>
      <c r="D189" s="225" t="s">
        <v>271</v>
      </c>
      <c r="E189" s="226" t="s">
        <v>406</v>
      </c>
      <c r="F189" s="227" t="s">
        <v>407</v>
      </c>
      <c r="G189" s="228" t="s">
        <v>379</v>
      </c>
      <c r="H189" s="229">
        <v>5.3</v>
      </c>
      <c r="I189" s="22"/>
      <c r="J189" s="231">
        <f>ROUND(I189*H189,2)</f>
        <v>0</v>
      </c>
      <c r="K189" s="227" t="s">
        <v>274</v>
      </c>
      <c r="L189" s="14"/>
      <c r="M189" s="232" t="s">
        <v>3</v>
      </c>
      <c r="N189" s="233" t="s">
        <v>39</v>
      </c>
      <c r="P189" s="234">
        <f>O189*H189</f>
        <v>0</v>
      </c>
      <c r="Q189" s="234">
        <v>1.5E-3</v>
      </c>
      <c r="R189" s="234">
        <f>Q189*H189</f>
        <v>7.9500000000000005E-3</v>
      </c>
      <c r="S189" s="234">
        <v>0</v>
      </c>
      <c r="T189" s="235">
        <f>S189*H189</f>
        <v>0</v>
      </c>
      <c r="AR189" s="236" t="s">
        <v>275</v>
      </c>
      <c r="AT189" s="236" t="s">
        <v>271</v>
      </c>
      <c r="AU189" s="236" t="s">
        <v>275</v>
      </c>
      <c r="AY189" s="4" t="s">
        <v>268</v>
      </c>
      <c r="BE189" s="237">
        <f>IF(N189="základní",J189,0)</f>
        <v>0</v>
      </c>
      <c r="BF189" s="237">
        <f>IF(N189="snížená",J189,0)</f>
        <v>0</v>
      </c>
      <c r="BG189" s="237">
        <f>IF(N189="zákl. přenesená",J189,0)</f>
        <v>0</v>
      </c>
      <c r="BH189" s="237">
        <f>IF(N189="sníž. přenesená",J189,0)</f>
        <v>0</v>
      </c>
      <c r="BI189" s="237">
        <f>IF(N189="nulová",J189,0)</f>
        <v>0</v>
      </c>
      <c r="BJ189" s="4" t="s">
        <v>75</v>
      </c>
      <c r="BK189" s="237">
        <f>ROUND(I189*H189,2)</f>
        <v>0</v>
      </c>
      <c r="BL189" s="4" t="s">
        <v>275</v>
      </c>
      <c r="BM189" s="236" t="s">
        <v>408</v>
      </c>
    </row>
    <row r="190" spans="2:65" s="1" customFormat="1">
      <c r="B190" s="14"/>
      <c r="D190" s="238" t="s">
        <v>277</v>
      </c>
      <c r="F190" s="239" t="s">
        <v>409</v>
      </c>
      <c r="L190" s="14"/>
      <c r="M190" s="240"/>
      <c r="T190" s="142"/>
      <c r="AT190" s="4" t="s">
        <v>277</v>
      </c>
      <c r="AU190" s="4" t="s">
        <v>275</v>
      </c>
    </row>
    <row r="191" spans="2:65" s="242" customFormat="1">
      <c r="B191" s="241"/>
      <c r="D191" s="243" t="s">
        <v>279</v>
      </c>
      <c r="E191" s="244" t="s">
        <v>3</v>
      </c>
      <c r="F191" s="245" t="s">
        <v>410</v>
      </c>
      <c r="H191" s="246">
        <v>5.3</v>
      </c>
      <c r="L191" s="241"/>
      <c r="M191" s="247"/>
      <c r="T191" s="248"/>
      <c r="AT191" s="244" t="s">
        <v>279</v>
      </c>
      <c r="AU191" s="244" t="s">
        <v>275</v>
      </c>
      <c r="AV191" s="242" t="s">
        <v>77</v>
      </c>
      <c r="AW191" s="242" t="s">
        <v>30</v>
      </c>
      <c r="AX191" s="242" t="s">
        <v>75</v>
      </c>
      <c r="AY191" s="244" t="s">
        <v>268</v>
      </c>
    </row>
    <row r="192" spans="2:65" s="1" customFormat="1" ht="37.9" customHeight="1">
      <c r="B192" s="14"/>
      <c r="C192" s="225" t="s">
        <v>418</v>
      </c>
      <c r="D192" s="225" t="s">
        <v>271</v>
      </c>
      <c r="E192" s="226" t="s">
        <v>412</v>
      </c>
      <c r="F192" s="227" t="s">
        <v>413</v>
      </c>
      <c r="G192" s="228" t="s">
        <v>184</v>
      </c>
      <c r="H192" s="229">
        <v>59.472000000000001</v>
      </c>
      <c r="I192" s="22"/>
      <c r="J192" s="231">
        <f>ROUND(I192*H192,2)</f>
        <v>0</v>
      </c>
      <c r="K192" s="227" t="s">
        <v>274</v>
      </c>
      <c r="L192" s="14"/>
      <c r="M192" s="232" t="s">
        <v>3</v>
      </c>
      <c r="N192" s="233" t="s">
        <v>39</v>
      </c>
      <c r="P192" s="234">
        <f>O192*H192</f>
        <v>0</v>
      </c>
      <c r="Q192" s="234">
        <v>1.575E-2</v>
      </c>
      <c r="R192" s="234">
        <f>Q192*H192</f>
        <v>0.93668400000000007</v>
      </c>
      <c r="S192" s="234">
        <v>0</v>
      </c>
      <c r="T192" s="235">
        <f>S192*H192</f>
        <v>0</v>
      </c>
      <c r="AR192" s="236" t="s">
        <v>275</v>
      </c>
      <c r="AT192" s="236" t="s">
        <v>271</v>
      </c>
      <c r="AU192" s="236" t="s">
        <v>275</v>
      </c>
      <c r="AY192" s="4" t="s">
        <v>268</v>
      </c>
      <c r="BE192" s="237">
        <f>IF(N192="základní",J192,0)</f>
        <v>0</v>
      </c>
      <c r="BF192" s="237">
        <f>IF(N192="snížená",J192,0)</f>
        <v>0</v>
      </c>
      <c r="BG192" s="237">
        <f>IF(N192="zákl. přenesená",J192,0)</f>
        <v>0</v>
      </c>
      <c r="BH192" s="237">
        <f>IF(N192="sníž. přenesená",J192,0)</f>
        <v>0</v>
      </c>
      <c r="BI192" s="237">
        <f>IF(N192="nulová",J192,0)</f>
        <v>0</v>
      </c>
      <c r="BJ192" s="4" t="s">
        <v>75</v>
      </c>
      <c r="BK192" s="237">
        <f>ROUND(I192*H192,2)</f>
        <v>0</v>
      </c>
      <c r="BL192" s="4" t="s">
        <v>275</v>
      </c>
      <c r="BM192" s="236" t="s">
        <v>414</v>
      </c>
    </row>
    <row r="193" spans="2:65" s="1" customFormat="1">
      <c r="B193" s="14"/>
      <c r="D193" s="238" t="s">
        <v>277</v>
      </c>
      <c r="F193" s="239" t="s">
        <v>415</v>
      </c>
      <c r="L193" s="14"/>
      <c r="M193" s="240"/>
      <c r="T193" s="142"/>
      <c r="AT193" s="4" t="s">
        <v>277</v>
      </c>
      <c r="AU193" s="4" t="s">
        <v>275</v>
      </c>
    </row>
    <row r="194" spans="2:65" s="257" customFormat="1">
      <c r="B194" s="256"/>
      <c r="D194" s="243" t="s">
        <v>279</v>
      </c>
      <c r="E194" s="258" t="s">
        <v>3</v>
      </c>
      <c r="F194" s="259" t="s">
        <v>416</v>
      </c>
      <c r="H194" s="258" t="s">
        <v>3</v>
      </c>
      <c r="L194" s="256"/>
      <c r="M194" s="260"/>
      <c r="T194" s="261"/>
      <c r="AT194" s="258" t="s">
        <v>279</v>
      </c>
      <c r="AU194" s="258" t="s">
        <v>275</v>
      </c>
      <c r="AV194" s="257" t="s">
        <v>75</v>
      </c>
      <c r="AW194" s="257" t="s">
        <v>30</v>
      </c>
      <c r="AX194" s="257" t="s">
        <v>68</v>
      </c>
      <c r="AY194" s="258" t="s">
        <v>268</v>
      </c>
    </row>
    <row r="195" spans="2:65" s="242" customFormat="1">
      <c r="B195" s="241"/>
      <c r="D195" s="243" t="s">
        <v>279</v>
      </c>
      <c r="E195" s="244" t="s">
        <v>3</v>
      </c>
      <c r="F195" s="245" t="s">
        <v>200</v>
      </c>
      <c r="H195" s="246">
        <v>57.911000000000001</v>
      </c>
      <c r="L195" s="241"/>
      <c r="M195" s="247"/>
      <c r="T195" s="248"/>
      <c r="AT195" s="244" t="s">
        <v>279</v>
      </c>
      <c r="AU195" s="244" t="s">
        <v>275</v>
      </c>
      <c r="AV195" s="242" t="s">
        <v>77</v>
      </c>
      <c r="AW195" s="242" t="s">
        <v>30</v>
      </c>
      <c r="AX195" s="242" t="s">
        <v>68</v>
      </c>
      <c r="AY195" s="244" t="s">
        <v>268</v>
      </c>
    </row>
    <row r="196" spans="2:65" s="242" customFormat="1">
      <c r="B196" s="241"/>
      <c r="D196" s="243" t="s">
        <v>279</v>
      </c>
      <c r="E196" s="244" t="s">
        <v>3</v>
      </c>
      <c r="F196" s="245" t="s">
        <v>1866</v>
      </c>
      <c r="H196" s="246">
        <v>1.5609999999999999</v>
      </c>
      <c r="L196" s="241"/>
      <c r="M196" s="247"/>
      <c r="T196" s="248"/>
      <c r="AT196" s="244" t="s">
        <v>279</v>
      </c>
      <c r="AU196" s="244" t="s">
        <v>275</v>
      </c>
      <c r="AV196" s="242" t="s">
        <v>77</v>
      </c>
      <c r="AW196" s="242" t="s">
        <v>30</v>
      </c>
      <c r="AX196" s="242" t="s">
        <v>68</v>
      </c>
      <c r="AY196" s="244" t="s">
        <v>268</v>
      </c>
    </row>
    <row r="197" spans="2:65" s="250" customFormat="1">
      <c r="B197" s="249"/>
      <c r="D197" s="243" t="s">
        <v>279</v>
      </c>
      <c r="E197" s="251" t="s">
        <v>3</v>
      </c>
      <c r="F197" s="252" t="s">
        <v>298</v>
      </c>
      <c r="H197" s="253">
        <v>59.472000000000001</v>
      </c>
      <c r="L197" s="249"/>
      <c r="M197" s="254"/>
      <c r="T197" s="255"/>
      <c r="AT197" s="251" t="s">
        <v>279</v>
      </c>
      <c r="AU197" s="251" t="s">
        <v>275</v>
      </c>
      <c r="AV197" s="250" t="s">
        <v>275</v>
      </c>
      <c r="AW197" s="250" t="s">
        <v>30</v>
      </c>
      <c r="AX197" s="250" t="s">
        <v>75</v>
      </c>
      <c r="AY197" s="251" t="s">
        <v>268</v>
      </c>
    </row>
    <row r="198" spans="2:65" s="1" customFormat="1" ht="44.25" customHeight="1">
      <c r="B198" s="14"/>
      <c r="C198" s="225" t="s">
        <v>423</v>
      </c>
      <c r="D198" s="225" t="s">
        <v>271</v>
      </c>
      <c r="E198" s="226" t="s">
        <v>419</v>
      </c>
      <c r="F198" s="227" t="s">
        <v>420</v>
      </c>
      <c r="G198" s="228" t="s">
        <v>184</v>
      </c>
      <c r="H198" s="229">
        <v>59.472000000000001</v>
      </c>
      <c r="I198" s="22"/>
      <c r="J198" s="231">
        <f>ROUND(I198*H198,2)</f>
        <v>0</v>
      </c>
      <c r="K198" s="227" t="s">
        <v>274</v>
      </c>
      <c r="L198" s="14"/>
      <c r="M198" s="232" t="s">
        <v>3</v>
      </c>
      <c r="N198" s="233" t="s">
        <v>39</v>
      </c>
      <c r="P198" s="234">
        <f>O198*H198</f>
        <v>0</v>
      </c>
      <c r="Q198" s="234">
        <v>7.9000000000000008E-3</v>
      </c>
      <c r="R198" s="234">
        <f>Q198*H198</f>
        <v>0.46982880000000005</v>
      </c>
      <c r="S198" s="234">
        <v>0</v>
      </c>
      <c r="T198" s="235">
        <f>S198*H198</f>
        <v>0</v>
      </c>
      <c r="AR198" s="236" t="s">
        <v>275</v>
      </c>
      <c r="AT198" s="236" t="s">
        <v>271</v>
      </c>
      <c r="AU198" s="236" t="s">
        <v>275</v>
      </c>
      <c r="AY198" s="4" t="s">
        <v>268</v>
      </c>
      <c r="BE198" s="237">
        <f>IF(N198="základní",J198,0)</f>
        <v>0</v>
      </c>
      <c r="BF198" s="237">
        <f>IF(N198="snížená",J198,0)</f>
        <v>0</v>
      </c>
      <c r="BG198" s="237">
        <f>IF(N198="zákl. přenesená",J198,0)</f>
        <v>0</v>
      </c>
      <c r="BH198" s="237">
        <f>IF(N198="sníž. přenesená",J198,0)</f>
        <v>0</v>
      </c>
      <c r="BI198" s="237">
        <f>IF(N198="nulová",J198,0)</f>
        <v>0</v>
      </c>
      <c r="BJ198" s="4" t="s">
        <v>75</v>
      </c>
      <c r="BK198" s="237">
        <f>ROUND(I198*H198,2)</f>
        <v>0</v>
      </c>
      <c r="BL198" s="4" t="s">
        <v>275</v>
      </c>
      <c r="BM198" s="236" t="s">
        <v>421</v>
      </c>
    </row>
    <row r="199" spans="2:65" s="1" customFormat="1">
      <c r="B199" s="14"/>
      <c r="D199" s="238" t="s">
        <v>277</v>
      </c>
      <c r="F199" s="239" t="s">
        <v>422</v>
      </c>
      <c r="L199" s="14"/>
      <c r="M199" s="240"/>
      <c r="T199" s="142"/>
      <c r="AT199" s="4" t="s">
        <v>277</v>
      </c>
      <c r="AU199" s="4" t="s">
        <v>275</v>
      </c>
    </row>
    <row r="200" spans="2:65" s="1" customFormat="1" ht="24.2" customHeight="1">
      <c r="B200" s="14"/>
      <c r="C200" s="225" t="s">
        <v>429</v>
      </c>
      <c r="D200" s="225" t="s">
        <v>271</v>
      </c>
      <c r="E200" s="226" t="s">
        <v>424</v>
      </c>
      <c r="F200" s="227" t="s">
        <v>425</v>
      </c>
      <c r="G200" s="228" t="s">
        <v>184</v>
      </c>
      <c r="H200" s="229">
        <v>77.863</v>
      </c>
      <c r="I200" s="22"/>
      <c r="J200" s="231">
        <f>ROUND(I200*H200,2)</f>
        <v>0</v>
      </c>
      <c r="K200" s="227" t="s">
        <v>274</v>
      </c>
      <c r="L200" s="14"/>
      <c r="M200" s="232" t="s">
        <v>3</v>
      </c>
      <c r="N200" s="233" t="s">
        <v>39</v>
      </c>
      <c r="P200" s="234">
        <f>O200*H200</f>
        <v>0</v>
      </c>
      <c r="Q200" s="234">
        <v>2.63E-4</v>
      </c>
      <c r="R200" s="234">
        <f>Q200*H200</f>
        <v>2.0477968999999999E-2</v>
      </c>
      <c r="S200" s="234">
        <v>0</v>
      </c>
      <c r="T200" s="235">
        <f>S200*H200</f>
        <v>0</v>
      </c>
      <c r="AR200" s="236" t="s">
        <v>275</v>
      </c>
      <c r="AT200" s="236" t="s">
        <v>271</v>
      </c>
      <c r="AU200" s="236" t="s">
        <v>275</v>
      </c>
      <c r="AY200" s="4" t="s">
        <v>268</v>
      </c>
      <c r="BE200" s="237">
        <f>IF(N200="základní",J200,0)</f>
        <v>0</v>
      </c>
      <c r="BF200" s="237">
        <f>IF(N200="snížená",J200,0)</f>
        <v>0</v>
      </c>
      <c r="BG200" s="237">
        <f>IF(N200="zákl. přenesená",J200,0)</f>
        <v>0</v>
      </c>
      <c r="BH200" s="237">
        <f>IF(N200="sníž. přenesená",J200,0)</f>
        <v>0</v>
      </c>
      <c r="BI200" s="237">
        <f>IF(N200="nulová",J200,0)</f>
        <v>0</v>
      </c>
      <c r="BJ200" s="4" t="s">
        <v>75</v>
      </c>
      <c r="BK200" s="237">
        <f>ROUND(I200*H200,2)</f>
        <v>0</v>
      </c>
      <c r="BL200" s="4" t="s">
        <v>275</v>
      </c>
      <c r="BM200" s="236" t="s">
        <v>426</v>
      </c>
    </row>
    <row r="201" spans="2:65" s="1" customFormat="1">
      <c r="B201" s="14"/>
      <c r="D201" s="238" t="s">
        <v>277</v>
      </c>
      <c r="F201" s="239" t="s">
        <v>427</v>
      </c>
      <c r="L201" s="14"/>
      <c r="M201" s="240"/>
      <c r="T201" s="142"/>
      <c r="AT201" s="4" t="s">
        <v>277</v>
      </c>
      <c r="AU201" s="4" t="s">
        <v>275</v>
      </c>
    </row>
    <row r="202" spans="2:65" s="242" customFormat="1">
      <c r="B202" s="241"/>
      <c r="D202" s="243" t="s">
        <v>279</v>
      </c>
      <c r="E202" s="244" t="s">
        <v>3</v>
      </c>
      <c r="F202" s="245" t="s">
        <v>1867</v>
      </c>
      <c r="H202" s="246">
        <v>77.863</v>
      </c>
      <c r="L202" s="241"/>
      <c r="M202" s="247"/>
      <c r="T202" s="248"/>
      <c r="AT202" s="244" t="s">
        <v>279</v>
      </c>
      <c r="AU202" s="244" t="s">
        <v>275</v>
      </c>
      <c r="AV202" s="242" t="s">
        <v>77</v>
      </c>
      <c r="AW202" s="242" t="s">
        <v>30</v>
      </c>
      <c r="AX202" s="242" t="s">
        <v>75</v>
      </c>
      <c r="AY202" s="244" t="s">
        <v>268</v>
      </c>
    </row>
    <row r="203" spans="2:65" s="1" customFormat="1" ht="24.2" customHeight="1">
      <c r="B203" s="14"/>
      <c r="C203" s="225" t="s">
        <v>434</v>
      </c>
      <c r="D203" s="225" t="s">
        <v>271</v>
      </c>
      <c r="E203" s="226" t="s">
        <v>1537</v>
      </c>
      <c r="F203" s="227" t="s">
        <v>1538</v>
      </c>
      <c r="G203" s="228" t="s">
        <v>184</v>
      </c>
      <c r="H203" s="229">
        <v>7.835</v>
      </c>
      <c r="I203" s="22"/>
      <c r="J203" s="231">
        <f>ROUND(I203*H203,2)</f>
        <v>0</v>
      </c>
      <c r="K203" s="227" t="s">
        <v>274</v>
      </c>
      <c r="L203" s="14"/>
      <c r="M203" s="232" t="s">
        <v>3</v>
      </c>
      <c r="N203" s="233" t="s">
        <v>39</v>
      </c>
      <c r="P203" s="234">
        <f>O203*H203</f>
        <v>0</v>
      </c>
      <c r="Q203" s="234">
        <v>2.5999999999999998E-4</v>
      </c>
      <c r="R203" s="234">
        <f>Q203*H203</f>
        <v>2.0371E-3</v>
      </c>
      <c r="S203" s="234">
        <v>0</v>
      </c>
      <c r="T203" s="235">
        <f>S203*H203</f>
        <v>0</v>
      </c>
      <c r="AR203" s="236" t="s">
        <v>275</v>
      </c>
      <c r="AT203" s="236" t="s">
        <v>271</v>
      </c>
      <c r="AU203" s="236" t="s">
        <v>275</v>
      </c>
      <c r="AY203" s="4" t="s">
        <v>268</v>
      </c>
      <c r="BE203" s="237">
        <f>IF(N203="základní",J203,0)</f>
        <v>0</v>
      </c>
      <c r="BF203" s="237">
        <f>IF(N203="snížená",J203,0)</f>
        <v>0</v>
      </c>
      <c r="BG203" s="237">
        <f>IF(N203="zákl. přenesená",J203,0)</f>
        <v>0</v>
      </c>
      <c r="BH203" s="237">
        <f>IF(N203="sníž. přenesená",J203,0)</f>
        <v>0</v>
      </c>
      <c r="BI203" s="237">
        <f>IF(N203="nulová",J203,0)</f>
        <v>0</v>
      </c>
      <c r="BJ203" s="4" t="s">
        <v>75</v>
      </c>
      <c r="BK203" s="237">
        <f>ROUND(I203*H203,2)</f>
        <v>0</v>
      </c>
      <c r="BL203" s="4" t="s">
        <v>275</v>
      </c>
      <c r="BM203" s="236" t="s">
        <v>1868</v>
      </c>
    </row>
    <row r="204" spans="2:65" s="1" customFormat="1">
      <c r="B204" s="14"/>
      <c r="D204" s="238" t="s">
        <v>277</v>
      </c>
      <c r="F204" s="239" t="s">
        <v>1540</v>
      </c>
      <c r="L204" s="14"/>
      <c r="M204" s="240"/>
      <c r="T204" s="142"/>
      <c r="AT204" s="4" t="s">
        <v>277</v>
      </c>
      <c r="AU204" s="4" t="s">
        <v>275</v>
      </c>
    </row>
    <row r="205" spans="2:65" s="242" customFormat="1">
      <c r="B205" s="241"/>
      <c r="D205" s="243" t="s">
        <v>279</v>
      </c>
      <c r="E205" s="244" t="s">
        <v>3</v>
      </c>
      <c r="F205" s="245" t="s">
        <v>1869</v>
      </c>
      <c r="H205" s="246">
        <v>7.835</v>
      </c>
      <c r="L205" s="241"/>
      <c r="M205" s="247"/>
      <c r="T205" s="248"/>
      <c r="AT205" s="244" t="s">
        <v>279</v>
      </c>
      <c r="AU205" s="244" t="s">
        <v>275</v>
      </c>
      <c r="AV205" s="242" t="s">
        <v>77</v>
      </c>
      <c r="AW205" s="242" t="s">
        <v>30</v>
      </c>
      <c r="AX205" s="242" t="s">
        <v>75</v>
      </c>
      <c r="AY205" s="244" t="s">
        <v>268</v>
      </c>
    </row>
    <row r="206" spans="2:65" s="1" customFormat="1" ht="24.2" customHeight="1">
      <c r="B206" s="14"/>
      <c r="C206" s="225" t="s">
        <v>441</v>
      </c>
      <c r="D206" s="225" t="s">
        <v>271</v>
      </c>
      <c r="E206" s="226" t="s">
        <v>1541</v>
      </c>
      <c r="F206" s="227" t="s">
        <v>1542</v>
      </c>
      <c r="G206" s="228" t="s">
        <v>184</v>
      </c>
      <c r="H206" s="229">
        <v>7.835</v>
      </c>
      <c r="I206" s="22"/>
      <c r="J206" s="231">
        <f>ROUND(I206*H206,2)</f>
        <v>0</v>
      </c>
      <c r="K206" s="227" t="s">
        <v>274</v>
      </c>
      <c r="L206" s="14"/>
      <c r="M206" s="232" t="s">
        <v>3</v>
      </c>
      <c r="N206" s="233" t="s">
        <v>39</v>
      </c>
      <c r="P206" s="234">
        <f>O206*H206</f>
        <v>0</v>
      </c>
      <c r="Q206" s="234">
        <v>4.0000000000000001E-3</v>
      </c>
      <c r="R206" s="234">
        <f>Q206*H206</f>
        <v>3.134E-2</v>
      </c>
      <c r="S206" s="234">
        <v>0</v>
      </c>
      <c r="T206" s="235">
        <f>S206*H206</f>
        <v>0</v>
      </c>
      <c r="AR206" s="236" t="s">
        <v>275</v>
      </c>
      <c r="AT206" s="236" t="s">
        <v>271</v>
      </c>
      <c r="AU206" s="236" t="s">
        <v>275</v>
      </c>
      <c r="AY206" s="4" t="s">
        <v>268</v>
      </c>
      <c r="BE206" s="237">
        <f>IF(N206="základní",J206,0)</f>
        <v>0</v>
      </c>
      <c r="BF206" s="237">
        <f>IF(N206="snížená",J206,0)</f>
        <v>0</v>
      </c>
      <c r="BG206" s="237">
        <f>IF(N206="zákl. přenesená",J206,0)</f>
        <v>0</v>
      </c>
      <c r="BH206" s="237">
        <f>IF(N206="sníž. přenesená",J206,0)</f>
        <v>0</v>
      </c>
      <c r="BI206" s="237">
        <f>IF(N206="nulová",J206,0)</f>
        <v>0</v>
      </c>
      <c r="BJ206" s="4" t="s">
        <v>75</v>
      </c>
      <c r="BK206" s="237">
        <f>ROUND(I206*H206,2)</f>
        <v>0</v>
      </c>
      <c r="BL206" s="4" t="s">
        <v>275</v>
      </c>
      <c r="BM206" s="236" t="s">
        <v>1870</v>
      </c>
    </row>
    <row r="207" spans="2:65" s="1" customFormat="1">
      <c r="B207" s="14"/>
      <c r="D207" s="238" t="s">
        <v>277</v>
      </c>
      <c r="F207" s="239" t="s">
        <v>1544</v>
      </c>
      <c r="L207" s="14"/>
      <c r="M207" s="240"/>
      <c r="T207" s="142"/>
      <c r="AT207" s="4" t="s">
        <v>277</v>
      </c>
      <c r="AU207" s="4" t="s">
        <v>275</v>
      </c>
    </row>
    <row r="208" spans="2:65" s="214" customFormat="1" ht="20.85" customHeight="1">
      <c r="B208" s="213"/>
      <c r="D208" s="215" t="s">
        <v>67</v>
      </c>
      <c r="E208" s="223" t="s">
        <v>439</v>
      </c>
      <c r="F208" s="223" t="s">
        <v>440</v>
      </c>
      <c r="J208" s="224">
        <f>BK208</f>
        <v>0</v>
      </c>
      <c r="L208" s="213"/>
      <c r="M208" s="218"/>
      <c r="P208" s="219">
        <f>SUM(P209:P214)</f>
        <v>0</v>
      </c>
      <c r="R208" s="219">
        <f>SUM(R209:R214)</f>
        <v>0.17077200000000003</v>
      </c>
      <c r="T208" s="220">
        <f>SUM(T209:T214)</f>
        <v>0</v>
      </c>
      <c r="AR208" s="215" t="s">
        <v>75</v>
      </c>
      <c r="AT208" s="221" t="s">
        <v>67</v>
      </c>
      <c r="AU208" s="221" t="s">
        <v>77</v>
      </c>
      <c r="AY208" s="215" t="s">
        <v>268</v>
      </c>
      <c r="BK208" s="222">
        <f>SUM(BK209:BK214)</f>
        <v>0</v>
      </c>
    </row>
    <row r="209" spans="2:65" s="1" customFormat="1" ht="24.2" customHeight="1">
      <c r="B209" s="14"/>
      <c r="C209" s="225" t="s">
        <v>447</v>
      </c>
      <c r="D209" s="225" t="s">
        <v>271</v>
      </c>
      <c r="E209" s="226" t="s">
        <v>442</v>
      </c>
      <c r="F209" s="227" t="s">
        <v>443</v>
      </c>
      <c r="G209" s="228" t="s">
        <v>184</v>
      </c>
      <c r="H209" s="229">
        <v>15.96</v>
      </c>
      <c r="I209" s="22"/>
      <c r="J209" s="231">
        <f>ROUND(I209*H209,2)</f>
        <v>0</v>
      </c>
      <c r="K209" s="227" t="s">
        <v>274</v>
      </c>
      <c r="L209" s="14"/>
      <c r="M209" s="232" t="s">
        <v>3</v>
      </c>
      <c r="N209" s="233" t="s">
        <v>39</v>
      </c>
      <c r="P209" s="234">
        <f>O209*H209</f>
        <v>0</v>
      </c>
      <c r="Q209" s="234">
        <v>1.0200000000000001E-2</v>
      </c>
      <c r="R209" s="234">
        <f>Q209*H209</f>
        <v>0.16279200000000002</v>
      </c>
      <c r="S209" s="234">
        <v>0</v>
      </c>
      <c r="T209" s="235">
        <f>S209*H209</f>
        <v>0</v>
      </c>
      <c r="AR209" s="236" t="s">
        <v>275</v>
      </c>
      <c r="AT209" s="236" t="s">
        <v>271</v>
      </c>
      <c r="AU209" s="236" t="s">
        <v>186</v>
      </c>
      <c r="AY209" s="4" t="s">
        <v>268</v>
      </c>
      <c r="BE209" s="237">
        <f>IF(N209="základní",J209,0)</f>
        <v>0</v>
      </c>
      <c r="BF209" s="237">
        <f>IF(N209="snížená",J209,0)</f>
        <v>0</v>
      </c>
      <c r="BG209" s="237">
        <f>IF(N209="zákl. přenesená",J209,0)</f>
        <v>0</v>
      </c>
      <c r="BH209" s="237">
        <f>IF(N209="sníž. přenesená",J209,0)</f>
        <v>0</v>
      </c>
      <c r="BI209" s="237">
        <f>IF(N209="nulová",J209,0)</f>
        <v>0</v>
      </c>
      <c r="BJ209" s="4" t="s">
        <v>75</v>
      </c>
      <c r="BK209" s="237">
        <f>ROUND(I209*H209,2)</f>
        <v>0</v>
      </c>
      <c r="BL209" s="4" t="s">
        <v>275</v>
      </c>
      <c r="BM209" s="236" t="s">
        <v>444</v>
      </c>
    </row>
    <row r="210" spans="2:65" s="1" customFormat="1">
      <c r="B210" s="14"/>
      <c r="D210" s="238" t="s">
        <v>277</v>
      </c>
      <c r="F210" s="239" t="s">
        <v>445</v>
      </c>
      <c r="L210" s="14"/>
      <c r="M210" s="240"/>
      <c r="T210" s="142"/>
      <c r="AT210" s="4" t="s">
        <v>277</v>
      </c>
      <c r="AU210" s="4" t="s">
        <v>186</v>
      </c>
    </row>
    <row r="211" spans="2:65" s="257" customFormat="1">
      <c r="B211" s="256"/>
      <c r="D211" s="243" t="s">
        <v>279</v>
      </c>
      <c r="E211" s="258" t="s">
        <v>3</v>
      </c>
      <c r="F211" s="259" t="s">
        <v>446</v>
      </c>
      <c r="H211" s="258" t="s">
        <v>3</v>
      </c>
      <c r="L211" s="256"/>
      <c r="M211" s="260"/>
      <c r="T211" s="261"/>
      <c r="AT211" s="258" t="s">
        <v>279</v>
      </c>
      <c r="AU211" s="258" t="s">
        <v>186</v>
      </c>
      <c r="AV211" s="257" t="s">
        <v>75</v>
      </c>
      <c r="AW211" s="257" t="s">
        <v>30</v>
      </c>
      <c r="AX211" s="257" t="s">
        <v>68</v>
      </c>
      <c r="AY211" s="258" t="s">
        <v>268</v>
      </c>
    </row>
    <row r="212" spans="2:65" s="242" customFormat="1">
      <c r="B212" s="241"/>
      <c r="D212" s="243" t="s">
        <v>279</v>
      </c>
      <c r="E212" s="244" t="s">
        <v>3</v>
      </c>
      <c r="F212" s="245" t="s">
        <v>182</v>
      </c>
      <c r="H212" s="246">
        <v>15.96</v>
      </c>
      <c r="L212" s="241"/>
      <c r="M212" s="247"/>
      <c r="T212" s="248"/>
      <c r="AT212" s="244" t="s">
        <v>279</v>
      </c>
      <c r="AU212" s="244" t="s">
        <v>186</v>
      </c>
      <c r="AV212" s="242" t="s">
        <v>77</v>
      </c>
      <c r="AW212" s="242" t="s">
        <v>30</v>
      </c>
      <c r="AX212" s="242" t="s">
        <v>75</v>
      </c>
      <c r="AY212" s="244" t="s">
        <v>268</v>
      </c>
    </row>
    <row r="213" spans="2:65" s="1" customFormat="1" ht="24.2" customHeight="1">
      <c r="B213" s="14"/>
      <c r="C213" s="225" t="s">
        <v>454</v>
      </c>
      <c r="D213" s="225" t="s">
        <v>271</v>
      </c>
      <c r="E213" s="226" t="s">
        <v>1489</v>
      </c>
      <c r="F213" s="227" t="s">
        <v>1490</v>
      </c>
      <c r="G213" s="228" t="s">
        <v>184</v>
      </c>
      <c r="H213" s="229">
        <v>15.96</v>
      </c>
      <c r="I213" s="22"/>
      <c r="J213" s="231">
        <f>ROUND(I213*H213,2)</f>
        <v>0</v>
      </c>
      <c r="K213" s="227" t="s">
        <v>274</v>
      </c>
      <c r="L213" s="14"/>
      <c r="M213" s="232" t="s">
        <v>3</v>
      </c>
      <c r="N213" s="233" t="s">
        <v>39</v>
      </c>
      <c r="P213" s="234">
        <f>O213*H213</f>
        <v>0</v>
      </c>
      <c r="Q213" s="234">
        <v>5.0000000000000001E-4</v>
      </c>
      <c r="R213" s="234">
        <f>Q213*H213</f>
        <v>7.980000000000001E-3</v>
      </c>
      <c r="S213" s="234">
        <v>0</v>
      </c>
      <c r="T213" s="235">
        <f>S213*H213</f>
        <v>0</v>
      </c>
      <c r="AR213" s="236" t="s">
        <v>275</v>
      </c>
      <c r="AT213" s="236" t="s">
        <v>271</v>
      </c>
      <c r="AU213" s="236" t="s">
        <v>186</v>
      </c>
      <c r="AY213" s="4" t="s">
        <v>268</v>
      </c>
      <c r="BE213" s="237">
        <f>IF(N213="základní",J213,0)</f>
        <v>0</v>
      </c>
      <c r="BF213" s="237">
        <f>IF(N213="snížená",J213,0)</f>
        <v>0</v>
      </c>
      <c r="BG213" s="237">
        <f>IF(N213="zákl. přenesená",J213,0)</f>
        <v>0</v>
      </c>
      <c r="BH213" s="237">
        <f>IF(N213="sníž. přenesená",J213,0)</f>
        <v>0</v>
      </c>
      <c r="BI213" s="237">
        <f>IF(N213="nulová",J213,0)</f>
        <v>0</v>
      </c>
      <c r="BJ213" s="4" t="s">
        <v>75</v>
      </c>
      <c r="BK213" s="237">
        <f>ROUND(I213*H213,2)</f>
        <v>0</v>
      </c>
      <c r="BL213" s="4" t="s">
        <v>275</v>
      </c>
      <c r="BM213" s="236" t="s">
        <v>450</v>
      </c>
    </row>
    <row r="214" spans="2:65" s="1" customFormat="1">
      <c r="B214" s="14"/>
      <c r="D214" s="238" t="s">
        <v>277</v>
      </c>
      <c r="F214" s="239" t="s">
        <v>1491</v>
      </c>
      <c r="L214" s="14"/>
      <c r="M214" s="240"/>
      <c r="T214" s="142"/>
      <c r="AT214" s="4" t="s">
        <v>277</v>
      </c>
      <c r="AU214" s="4" t="s">
        <v>186</v>
      </c>
    </row>
    <row r="215" spans="2:65" s="214" customFormat="1" ht="20.85" customHeight="1">
      <c r="B215" s="213"/>
      <c r="D215" s="215" t="s">
        <v>67</v>
      </c>
      <c r="E215" s="223" t="s">
        <v>452</v>
      </c>
      <c r="F215" s="223" t="s">
        <v>453</v>
      </c>
      <c r="J215" s="224">
        <f>BK215</f>
        <v>0</v>
      </c>
      <c r="L215" s="213"/>
      <c r="M215" s="218"/>
      <c r="P215" s="219">
        <f>SUM(P216:P228)</f>
        <v>0</v>
      </c>
      <c r="R215" s="219">
        <f>SUM(R216:R228)</f>
        <v>6.937223079999999E-2</v>
      </c>
      <c r="T215" s="220">
        <f>SUM(T216:T228)</f>
        <v>0</v>
      </c>
      <c r="AR215" s="215" t="s">
        <v>75</v>
      </c>
      <c r="AT215" s="221" t="s">
        <v>67</v>
      </c>
      <c r="AU215" s="221" t="s">
        <v>77</v>
      </c>
      <c r="AY215" s="215" t="s">
        <v>268</v>
      </c>
      <c r="BK215" s="222">
        <f>SUM(BK216:BK228)</f>
        <v>0</v>
      </c>
    </row>
    <row r="216" spans="2:65" s="1" customFormat="1" ht="37.9" customHeight="1">
      <c r="B216" s="14"/>
      <c r="C216" s="225" t="s">
        <v>459</v>
      </c>
      <c r="D216" s="225" t="s">
        <v>271</v>
      </c>
      <c r="E216" s="226" t="s">
        <v>455</v>
      </c>
      <c r="F216" s="227" t="s">
        <v>456</v>
      </c>
      <c r="G216" s="228" t="s">
        <v>317</v>
      </c>
      <c r="H216" s="229">
        <v>1</v>
      </c>
      <c r="I216" s="22"/>
      <c r="J216" s="231">
        <f>ROUND(I216*H216,2)</f>
        <v>0</v>
      </c>
      <c r="K216" s="227" t="s">
        <v>274</v>
      </c>
      <c r="L216" s="14"/>
      <c r="M216" s="232" t="s">
        <v>3</v>
      </c>
      <c r="N216" s="233" t="s">
        <v>39</v>
      </c>
      <c r="P216" s="234">
        <f>O216*H216</f>
        <v>0</v>
      </c>
      <c r="Q216" s="234">
        <v>5.6439999999999997E-2</v>
      </c>
      <c r="R216" s="234">
        <f>Q216*H216</f>
        <v>5.6439999999999997E-2</v>
      </c>
      <c r="S216" s="234">
        <v>0</v>
      </c>
      <c r="T216" s="235">
        <f>S216*H216</f>
        <v>0</v>
      </c>
      <c r="AR216" s="236" t="s">
        <v>275</v>
      </c>
      <c r="AT216" s="236" t="s">
        <v>271</v>
      </c>
      <c r="AU216" s="236" t="s">
        <v>186</v>
      </c>
      <c r="AY216" s="4" t="s">
        <v>268</v>
      </c>
      <c r="BE216" s="237">
        <f>IF(N216="základní",J216,0)</f>
        <v>0</v>
      </c>
      <c r="BF216" s="237">
        <f>IF(N216="snížená",J216,0)</f>
        <v>0</v>
      </c>
      <c r="BG216" s="237">
        <f>IF(N216="zákl. přenesená",J216,0)</f>
        <v>0</v>
      </c>
      <c r="BH216" s="237">
        <f>IF(N216="sníž. přenesená",J216,0)</f>
        <v>0</v>
      </c>
      <c r="BI216" s="237">
        <f>IF(N216="nulová",J216,0)</f>
        <v>0</v>
      </c>
      <c r="BJ216" s="4" t="s">
        <v>75</v>
      </c>
      <c r="BK216" s="237">
        <f>ROUND(I216*H216,2)</f>
        <v>0</v>
      </c>
      <c r="BL216" s="4" t="s">
        <v>275</v>
      </c>
      <c r="BM216" s="236" t="s">
        <v>457</v>
      </c>
    </row>
    <row r="217" spans="2:65" s="1" customFormat="1">
      <c r="B217" s="14"/>
      <c r="D217" s="238" t="s">
        <v>277</v>
      </c>
      <c r="F217" s="239" t="s">
        <v>458</v>
      </c>
      <c r="L217" s="14"/>
      <c r="M217" s="240"/>
      <c r="T217" s="142"/>
      <c r="AT217" s="4" t="s">
        <v>277</v>
      </c>
      <c r="AU217" s="4" t="s">
        <v>186</v>
      </c>
    </row>
    <row r="218" spans="2:65" s="1" customFormat="1" ht="33" customHeight="1">
      <c r="B218" s="14"/>
      <c r="C218" s="262" t="s">
        <v>464</v>
      </c>
      <c r="D218" s="262" t="s">
        <v>383</v>
      </c>
      <c r="E218" s="263" t="s">
        <v>460</v>
      </c>
      <c r="F218" s="264" t="s">
        <v>461</v>
      </c>
      <c r="G218" s="265" t="s">
        <v>317</v>
      </c>
      <c r="H218" s="266">
        <v>1</v>
      </c>
      <c r="I218" s="24"/>
      <c r="J218" s="268">
        <f>ROUND(I218*H218,2)</f>
        <v>0</v>
      </c>
      <c r="K218" s="264" t="s">
        <v>274</v>
      </c>
      <c r="L218" s="269"/>
      <c r="M218" s="270" t="s">
        <v>3</v>
      </c>
      <c r="N218" s="271" t="s">
        <v>39</v>
      </c>
      <c r="P218" s="234">
        <f>O218*H218</f>
        <v>0</v>
      </c>
      <c r="Q218" s="234">
        <v>1.2489999999999999E-2</v>
      </c>
      <c r="R218" s="234">
        <f>Q218*H218</f>
        <v>1.2489999999999999E-2</v>
      </c>
      <c r="S218" s="234">
        <v>0</v>
      </c>
      <c r="T218" s="235">
        <f>S218*H218</f>
        <v>0</v>
      </c>
      <c r="AR218" s="236" t="s">
        <v>314</v>
      </c>
      <c r="AT218" s="236" t="s">
        <v>383</v>
      </c>
      <c r="AU218" s="236" t="s">
        <v>186</v>
      </c>
      <c r="AY218" s="4" t="s">
        <v>268</v>
      </c>
      <c r="BE218" s="237">
        <f>IF(N218="základní",J218,0)</f>
        <v>0</v>
      </c>
      <c r="BF218" s="237">
        <f>IF(N218="snížená",J218,0)</f>
        <v>0</v>
      </c>
      <c r="BG218" s="237">
        <f>IF(N218="zákl. přenesená",J218,0)</f>
        <v>0</v>
      </c>
      <c r="BH218" s="237">
        <f>IF(N218="sníž. přenesená",J218,0)</f>
        <v>0</v>
      </c>
      <c r="BI218" s="237">
        <f>IF(N218="nulová",J218,0)</f>
        <v>0</v>
      </c>
      <c r="BJ218" s="4" t="s">
        <v>75</v>
      </c>
      <c r="BK218" s="237">
        <f>ROUND(I218*H218,2)</f>
        <v>0</v>
      </c>
      <c r="BL218" s="4" t="s">
        <v>275</v>
      </c>
      <c r="BM218" s="236" t="s">
        <v>1871</v>
      </c>
    </row>
    <row r="219" spans="2:65" s="1" customFormat="1" ht="37.9" customHeight="1">
      <c r="B219" s="14"/>
      <c r="C219" s="225" t="s">
        <v>470</v>
      </c>
      <c r="D219" s="225" t="s">
        <v>271</v>
      </c>
      <c r="E219" s="226" t="s">
        <v>465</v>
      </c>
      <c r="F219" s="227" t="s">
        <v>466</v>
      </c>
      <c r="G219" s="228" t="s">
        <v>184</v>
      </c>
      <c r="H219" s="229">
        <v>0.96799999999999997</v>
      </c>
      <c r="I219" s="22"/>
      <c r="J219" s="231">
        <f>ROUND(I219*H219,2)</f>
        <v>0</v>
      </c>
      <c r="K219" s="227" t="s">
        <v>274</v>
      </c>
      <c r="L219" s="14"/>
      <c r="M219" s="232" t="s">
        <v>3</v>
      </c>
      <c r="N219" s="233" t="s">
        <v>39</v>
      </c>
      <c r="P219" s="234">
        <f>O219*H219</f>
        <v>0</v>
      </c>
      <c r="Q219" s="234">
        <v>6.7000000000000002E-5</v>
      </c>
      <c r="R219" s="234">
        <f>Q219*H219</f>
        <v>6.4856000000000004E-5</v>
      </c>
      <c r="S219" s="234">
        <v>0</v>
      </c>
      <c r="T219" s="235">
        <f>S219*H219</f>
        <v>0</v>
      </c>
      <c r="AR219" s="236" t="s">
        <v>292</v>
      </c>
      <c r="AT219" s="236" t="s">
        <v>271</v>
      </c>
      <c r="AU219" s="236" t="s">
        <v>186</v>
      </c>
      <c r="AY219" s="4" t="s">
        <v>268</v>
      </c>
      <c r="BE219" s="237">
        <f>IF(N219="základní",J219,0)</f>
        <v>0</v>
      </c>
      <c r="BF219" s="237">
        <f>IF(N219="snížená",J219,0)</f>
        <v>0</v>
      </c>
      <c r="BG219" s="237">
        <f>IF(N219="zákl. přenesená",J219,0)</f>
        <v>0</v>
      </c>
      <c r="BH219" s="237">
        <f>IF(N219="sníž. přenesená",J219,0)</f>
        <v>0</v>
      </c>
      <c r="BI219" s="237">
        <f>IF(N219="nulová",J219,0)</f>
        <v>0</v>
      </c>
      <c r="BJ219" s="4" t="s">
        <v>75</v>
      </c>
      <c r="BK219" s="237">
        <f>ROUND(I219*H219,2)</f>
        <v>0</v>
      </c>
      <c r="BL219" s="4" t="s">
        <v>292</v>
      </c>
      <c r="BM219" s="236" t="s">
        <v>467</v>
      </c>
    </row>
    <row r="220" spans="2:65" s="1" customFormat="1">
      <c r="B220" s="14"/>
      <c r="D220" s="238" t="s">
        <v>277</v>
      </c>
      <c r="F220" s="239" t="s">
        <v>468</v>
      </c>
      <c r="L220" s="14"/>
      <c r="M220" s="240"/>
      <c r="T220" s="142"/>
      <c r="AT220" s="4" t="s">
        <v>277</v>
      </c>
      <c r="AU220" s="4" t="s">
        <v>186</v>
      </c>
    </row>
    <row r="221" spans="2:65" s="242" customFormat="1">
      <c r="B221" s="241"/>
      <c r="D221" s="243" t="s">
        <v>279</v>
      </c>
      <c r="E221" s="244" t="s">
        <v>3</v>
      </c>
      <c r="F221" s="245" t="s">
        <v>469</v>
      </c>
      <c r="H221" s="246">
        <v>0.96799999999999997</v>
      </c>
      <c r="L221" s="241"/>
      <c r="M221" s="247"/>
      <c r="T221" s="248"/>
      <c r="AT221" s="244" t="s">
        <v>279</v>
      </c>
      <c r="AU221" s="244" t="s">
        <v>186</v>
      </c>
      <c r="AV221" s="242" t="s">
        <v>77</v>
      </c>
      <c r="AW221" s="242" t="s">
        <v>30</v>
      </c>
      <c r="AX221" s="242" t="s">
        <v>68</v>
      </c>
      <c r="AY221" s="244" t="s">
        <v>268</v>
      </c>
    </row>
    <row r="222" spans="2:65" s="250" customFormat="1">
      <c r="B222" s="249"/>
      <c r="D222" s="243" t="s">
        <v>279</v>
      </c>
      <c r="E222" s="251" t="s">
        <v>3</v>
      </c>
      <c r="F222" s="252" t="s">
        <v>298</v>
      </c>
      <c r="H222" s="253">
        <v>0.96799999999999997</v>
      </c>
      <c r="L222" s="249"/>
      <c r="M222" s="254"/>
      <c r="T222" s="255"/>
      <c r="AT222" s="251" t="s">
        <v>279</v>
      </c>
      <c r="AU222" s="251" t="s">
        <v>186</v>
      </c>
      <c r="AV222" s="250" t="s">
        <v>275</v>
      </c>
      <c r="AW222" s="250" t="s">
        <v>30</v>
      </c>
      <c r="AX222" s="250" t="s">
        <v>75</v>
      </c>
      <c r="AY222" s="251" t="s">
        <v>268</v>
      </c>
    </row>
    <row r="223" spans="2:65" s="1" customFormat="1" ht="24.2" customHeight="1">
      <c r="B223" s="14"/>
      <c r="C223" s="225" t="s">
        <v>475</v>
      </c>
      <c r="D223" s="225" t="s">
        <v>271</v>
      </c>
      <c r="E223" s="226" t="s">
        <v>471</v>
      </c>
      <c r="F223" s="227" t="s">
        <v>472</v>
      </c>
      <c r="G223" s="228" t="s">
        <v>184</v>
      </c>
      <c r="H223" s="229">
        <v>0.96799999999999997</v>
      </c>
      <c r="I223" s="22"/>
      <c r="J223" s="231">
        <f>ROUND(I223*H223,2)</f>
        <v>0</v>
      </c>
      <c r="K223" s="227" t="s">
        <v>274</v>
      </c>
      <c r="L223" s="14"/>
      <c r="M223" s="232" t="s">
        <v>3</v>
      </c>
      <c r="N223" s="233" t="s">
        <v>39</v>
      </c>
      <c r="P223" s="234">
        <f>O223*H223</f>
        <v>0</v>
      </c>
      <c r="Q223" s="234">
        <v>1.4375E-4</v>
      </c>
      <c r="R223" s="234">
        <f>Q223*H223</f>
        <v>1.3914999999999999E-4</v>
      </c>
      <c r="S223" s="234">
        <v>0</v>
      </c>
      <c r="T223" s="235">
        <f>S223*H223</f>
        <v>0</v>
      </c>
      <c r="AR223" s="236" t="s">
        <v>292</v>
      </c>
      <c r="AT223" s="236" t="s">
        <v>271</v>
      </c>
      <c r="AU223" s="236" t="s">
        <v>186</v>
      </c>
      <c r="AY223" s="4" t="s">
        <v>268</v>
      </c>
      <c r="BE223" s="237">
        <f>IF(N223="základní",J223,0)</f>
        <v>0</v>
      </c>
      <c r="BF223" s="237">
        <f>IF(N223="snížená",J223,0)</f>
        <v>0</v>
      </c>
      <c r="BG223" s="237">
        <f>IF(N223="zákl. přenesená",J223,0)</f>
        <v>0</v>
      </c>
      <c r="BH223" s="237">
        <f>IF(N223="sníž. přenesená",J223,0)</f>
        <v>0</v>
      </c>
      <c r="BI223" s="237">
        <f>IF(N223="nulová",J223,0)</f>
        <v>0</v>
      </c>
      <c r="BJ223" s="4" t="s">
        <v>75</v>
      </c>
      <c r="BK223" s="237">
        <f>ROUND(I223*H223,2)</f>
        <v>0</v>
      </c>
      <c r="BL223" s="4" t="s">
        <v>292</v>
      </c>
      <c r="BM223" s="236" t="s">
        <v>473</v>
      </c>
    </row>
    <row r="224" spans="2:65" s="1" customFormat="1">
      <c r="B224" s="14"/>
      <c r="D224" s="238" t="s">
        <v>277</v>
      </c>
      <c r="F224" s="239" t="s">
        <v>474</v>
      </c>
      <c r="L224" s="14"/>
      <c r="M224" s="240"/>
      <c r="T224" s="142"/>
      <c r="AT224" s="4" t="s">
        <v>277</v>
      </c>
      <c r="AU224" s="4" t="s">
        <v>186</v>
      </c>
    </row>
    <row r="225" spans="2:65" s="1" customFormat="1" ht="24.2" customHeight="1">
      <c r="B225" s="14"/>
      <c r="C225" s="225" t="s">
        <v>480</v>
      </c>
      <c r="D225" s="225" t="s">
        <v>271</v>
      </c>
      <c r="E225" s="226" t="s">
        <v>476</v>
      </c>
      <c r="F225" s="227" t="s">
        <v>477</v>
      </c>
      <c r="G225" s="228" t="s">
        <v>184</v>
      </c>
      <c r="H225" s="229">
        <v>0.96799999999999997</v>
      </c>
      <c r="I225" s="22"/>
      <c r="J225" s="231">
        <f>ROUND(I225*H225,2)</f>
        <v>0</v>
      </c>
      <c r="K225" s="227" t="s">
        <v>274</v>
      </c>
      <c r="L225" s="14"/>
      <c r="M225" s="232" t="s">
        <v>3</v>
      </c>
      <c r="N225" s="233" t="s">
        <v>39</v>
      </c>
      <c r="P225" s="234">
        <f>O225*H225</f>
        <v>0</v>
      </c>
      <c r="Q225" s="234">
        <v>1.2305000000000001E-4</v>
      </c>
      <c r="R225" s="234">
        <f>Q225*H225</f>
        <v>1.1911240000000001E-4</v>
      </c>
      <c r="S225" s="234">
        <v>0</v>
      </c>
      <c r="T225" s="235">
        <f>S225*H225</f>
        <v>0</v>
      </c>
      <c r="AR225" s="236" t="s">
        <v>292</v>
      </c>
      <c r="AT225" s="236" t="s">
        <v>271</v>
      </c>
      <c r="AU225" s="236" t="s">
        <v>186</v>
      </c>
      <c r="AY225" s="4" t="s">
        <v>268</v>
      </c>
      <c r="BE225" s="237">
        <f>IF(N225="základní",J225,0)</f>
        <v>0</v>
      </c>
      <c r="BF225" s="237">
        <f>IF(N225="snížená",J225,0)</f>
        <v>0</v>
      </c>
      <c r="BG225" s="237">
        <f>IF(N225="zákl. přenesená",J225,0)</f>
        <v>0</v>
      </c>
      <c r="BH225" s="237">
        <f>IF(N225="sníž. přenesená",J225,0)</f>
        <v>0</v>
      </c>
      <c r="BI225" s="237">
        <f>IF(N225="nulová",J225,0)</f>
        <v>0</v>
      </c>
      <c r="BJ225" s="4" t="s">
        <v>75</v>
      </c>
      <c r="BK225" s="237">
        <f>ROUND(I225*H225,2)</f>
        <v>0</v>
      </c>
      <c r="BL225" s="4" t="s">
        <v>292</v>
      </c>
      <c r="BM225" s="236" t="s">
        <v>478</v>
      </c>
    </row>
    <row r="226" spans="2:65" s="1" customFormat="1">
      <c r="B226" s="14"/>
      <c r="D226" s="238" t="s">
        <v>277</v>
      </c>
      <c r="F226" s="239" t="s">
        <v>479</v>
      </c>
      <c r="L226" s="14"/>
      <c r="M226" s="240"/>
      <c r="T226" s="142"/>
      <c r="AT226" s="4" t="s">
        <v>277</v>
      </c>
      <c r="AU226" s="4" t="s">
        <v>186</v>
      </c>
    </row>
    <row r="227" spans="2:65" s="1" customFormat="1" ht="24.2" customHeight="1">
      <c r="B227" s="14"/>
      <c r="C227" s="225" t="s">
        <v>486</v>
      </c>
      <c r="D227" s="225" t="s">
        <v>271</v>
      </c>
      <c r="E227" s="226" t="s">
        <v>481</v>
      </c>
      <c r="F227" s="227" t="s">
        <v>482</v>
      </c>
      <c r="G227" s="228" t="s">
        <v>184</v>
      </c>
      <c r="H227" s="229">
        <v>0.96799999999999997</v>
      </c>
      <c r="I227" s="22"/>
      <c r="J227" s="231">
        <f>ROUND(I227*H227,2)</f>
        <v>0</v>
      </c>
      <c r="K227" s="227" t="s">
        <v>274</v>
      </c>
      <c r="L227" s="14"/>
      <c r="M227" s="232" t="s">
        <v>3</v>
      </c>
      <c r="N227" s="233" t="s">
        <v>39</v>
      </c>
      <c r="P227" s="234">
        <f>O227*H227</f>
        <v>0</v>
      </c>
      <c r="Q227" s="234">
        <v>1.2305000000000001E-4</v>
      </c>
      <c r="R227" s="234">
        <f>Q227*H227</f>
        <v>1.1911240000000001E-4</v>
      </c>
      <c r="S227" s="234">
        <v>0</v>
      </c>
      <c r="T227" s="235">
        <f>S227*H227</f>
        <v>0</v>
      </c>
      <c r="AR227" s="236" t="s">
        <v>292</v>
      </c>
      <c r="AT227" s="236" t="s">
        <v>271</v>
      </c>
      <c r="AU227" s="236" t="s">
        <v>186</v>
      </c>
      <c r="AY227" s="4" t="s">
        <v>268</v>
      </c>
      <c r="BE227" s="237">
        <f>IF(N227="základní",J227,0)</f>
        <v>0</v>
      </c>
      <c r="BF227" s="237">
        <f>IF(N227="snížená",J227,0)</f>
        <v>0</v>
      </c>
      <c r="BG227" s="237">
        <f>IF(N227="zákl. přenesená",J227,0)</f>
        <v>0</v>
      </c>
      <c r="BH227" s="237">
        <f>IF(N227="sníž. přenesená",J227,0)</f>
        <v>0</v>
      </c>
      <c r="BI227" s="237">
        <f>IF(N227="nulová",J227,0)</f>
        <v>0</v>
      </c>
      <c r="BJ227" s="4" t="s">
        <v>75</v>
      </c>
      <c r="BK227" s="237">
        <f>ROUND(I227*H227,2)</f>
        <v>0</v>
      </c>
      <c r="BL227" s="4" t="s">
        <v>292</v>
      </c>
      <c r="BM227" s="236" t="s">
        <v>483</v>
      </c>
    </row>
    <row r="228" spans="2:65" s="1" customFormat="1">
      <c r="B228" s="14"/>
      <c r="D228" s="238" t="s">
        <v>277</v>
      </c>
      <c r="F228" s="239" t="s">
        <v>484</v>
      </c>
      <c r="L228" s="14"/>
      <c r="M228" s="240"/>
      <c r="T228" s="142"/>
      <c r="AT228" s="4" t="s">
        <v>277</v>
      </c>
      <c r="AU228" s="4" t="s">
        <v>186</v>
      </c>
    </row>
    <row r="229" spans="2:65" s="214" customFormat="1" ht="22.9" customHeight="1">
      <c r="B229" s="213"/>
      <c r="D229" s="215" t="s">
        <v>67</v>
      </c>
      <c r="E229" s="223" t="s">
        <v>323</v>
      </c>
      <c r="F229" s="223" t="s">
        <v>485</v>
      </c>
      <c r="J229" s="224">
        <f>BK229</f>
        <v>0</v>
      </c>
      <c r="L229" s="213"/>
      <c r="M229" s="218"/>
      <c r="P229" s="219">
        <f>SUM(P230:P234)</f>
        <v>0</v>
      </c>
      <c r="R229" s="219">
        <f>SUM(R230:R234)</f>
        <v>1.6057999999999999E-3</v>
      </c>
      <c r="T229" s="220">
        <f>SUM(T230:T234)</f>
        <v>0</v>
      </c>
      <c r="AR229" s="215" t="s">
        <v>75</v>
      </c>
      <c r="AT229" s="221" t="s">
        <v>67</v>
      </c>
      <c r="AU229" s="221" t="s">
        <v>75</v>
      </c>
      <c r="AY229" s="215" t="s">
        <v>268</v>
      </c>
      <c r="BK229" s="222">
        <f>SUM(BK230:BK234)</f>
        <v>0</v>
      </c>
    </row>
    <row r="230" spans="2:65" s="1" customFormat="1" ht="37.9" customHeight="1">
      <c r="B230" s="14"/>
      <c r="C230" s="225" t="s">
        <v>495</v>
      </c>
      <c r="D230" s="225" t="s">
        <v>271</v>
      </c>
      <c r="E230" s="226" t="s">
        <v>487</v>
      </c>
      <c r="F230" s="227" t="s">
        <v>488</v>
      </c>
      <c r="G230" s="228" t="s">
        <v>184</v>
      </c>
      <c r="H230" s="229">
        <v>45.88</v>
      </c>
      <c r="I230" s="22"/>
      <c r="J230" s="231">
        <f>ROUND(I230*H230,2)</f>
        <v>0</v>
      </c>
      <c r="K230" s="227" t="s">
        <v>274</v>
      </c>
      <c r="L230" s="14"/>
      <c r="M230" s="232" t="s">
        <v>3</v>
      </c>
      <c r="N230" s="233" t="s">
        <v>39</v>
      </c>
      <c r="P230" s="234">
        <f>O230*H230</f>
        <v>0</v>
      </c>
      <c r="Q230" s="234">
        <v>3.4999999999999997E-5</v>
      </c>
      <c r="R230" s="234">
        <f>Q230*H230</f>
        <v>1.6057999999999999E-3</v>
      </c>
      <c r="S230" s="234">
        <v>0</v>
      </c>
      <c r="T230" s="235">
        <f>S230*H230</f>
        <v>0</v>
      </c>
      <c r="AR230" s="236" t="s">
        <v>292</v>
      </c>
      <c r="AT230" s="236" t="s">
        <v>271</v>
      </c>
      <c r="AU230" s="236" t="s">
        <v>77</v>
      </c>
      <c r="AY230" s="4" t="s">
        <v>268</v>
      </c>
      <c r="BE230" s="237">
        <f>IF(N230="základní",J230,0)</f>
        <v>0</v>
      </c>
      <c r="BF230" s="237">
        <f>IF(N230="snížená",J230,0)</f>
        <v>0</v>
      </c>
      <c r="BG230" s="237">
        <f>IF(N230="zákl. přenesená",J230,0)</f>
        <v>0</v>
      </c>
      <c r="BH230" s="237">
        <f>IF(N230="sníž. přenesená",J230,0)</f>
        <v>0</v>
      </c>
      <c r="BI230" s="237">
        <f>IF(N230="nulová",J230,0)</f>
        <v>0</v>
      </c>
      <c r="BJ230" s="4" t="s">
        <v>75</v>
      </c>
      <c r="BK230" s="237">
        <f>ROUND(I230*H230,2)</f>
        <v>0</v>
      </c>
      <c r="BL230" s="4" t="s">
        <v>292</v>
      </c>
      <c r="BM230" s="236" t="s">
        <v>489</v>
      </c>
    </row>
    <row r="231" spans="2:65" s="1" customFormat="1">
      <c r="B231" s="14"/>
      <c r="D231" s="238" t="s">
        <v>277</v>
      </c>
      <c r="F231" s="239" t="s">
        <v>490</v>
      </c>
      <c r="L231" s="14"/>
      <c r="M231" s="240"/>
      <c r="T231" s="142"/>
      <c r="AT231" s="4" t="s">
        <v>277</v>
      </c>
      <c r="AU231" s="4" t="s">
        <v>77</v>
      </c>
    </row>
    <row r="232" spans="2:65" s="257" customFormat="1">
      <c r="B232" s="256"/>
      <c r="D232" s="243" t="s">
        <v>279</v>
      </c>
      <c r="E232" s="258" t="s">
        <v>3</v>
      </c>
      <c r="F232" s="259" t="s">
        <v>491</v>
      </c>
      <c r="H232" s="258" t="s">
        <v>3</v>
      </c>
      <c r="L232" s="256"/>
      <c r="M232" s="260"/>
      <c r="T232" s="261"/>
      <c r="AT232" s="258" t="s">
        <v>279</v>
      </c>
      <c r="AU232" s="258" t="s">
        <v>77</v>
      </c>
      <c r="AV232" s="257" t="s">
        <v>75</v>
      </c>
      <c r="AW232" s="257" t="s">
        <v>30</v>
      </c>
      <c r="AX232" s="257" t="s">
        <v>68</v>
      </c>
      <c r="AY232" s="258" t="s">
        <v>268</v>
      </c>
    </row>
    <row r="233" spans="2:65" s="242" customFormat="1">
      <c r="B233" s="241"/>
      <c r="D233" s="243" t="s">
        <v>279</v>
      </c>
      <c r="E233" s="244" t="s">
        <v>3</v>
      </c>
      <c r="F233" s="245" t="s">
        <v>492</v>
      </c>
      <c r="H233" s="246">
        <v>45.88</v>
      </c>
      <c r="L233" s="241"/>
      <c r="M233" s="247"/>
      <c r="T233" s="248"/>
      <c r="AT233" s="244" t="s">
        <v>279</v>
      </c>
      <c r="AU233" s="244" t="s">
        <v>77</v>
      </c>
      <c r="AV233" s="242" t="s">
        <v>77</v>
      </c>
      <c r="AW233" s="242" t="s">
        <v>30</v>
      </c>
      <c r="AX233" s="242" t="s">
        <v>68</v>
      </c>
      <c r="AY233" s="244" t="s">
        <v>268</v>
      </c>
    </row>
    <row r="234" spans="2:65" s="250" customFormat="1">
      <c r="B234" s="249"/>
      <c r="D234" s="243" t="s">
        <v>279</v>
      </c>
      <c r="E234" s="251" t="s">
        <v>3</v>
      </c>
      <c r="F234" s="252" t="s">
        <v>298</v>
      </c>
      <c r="H234" s="253">
        <v>45.88</v>
      </c>
      <c r="L234" s="249"/>
      <c r="M234" s="254"/>
      <c r="T234" s="255"/>
      <c r="AT234" s="251" t="s">
        <v>279</v>
      </c>
      <c r="AU234" s="251" t="s">
        <v>77</v>
      </c>
      <c r="AV234" s="250" t="s">
        <v>275</v>
      </c>
      <c r="AW234" s="250" t="s">
        <v>30</v>
      </c>
      <c r="AX234" s="250" t="s">
        <v>75</v>
      </c>
      <c r="AY234" s="251" t="s">
        <v>268</v>
      </c>
    </row>
    <row r="235" spans="2:65" s="214" customFormat="1" ht="22.9" customHeight="1">
      <c r="B235" s="213"/>
      <c r="D235" s="215" t="s">
        <v>67</v>
      </c>
      <c r="E235" s="223" t="s">
        <v>493</v>
      </c>
      <c r="F235" s="223" t="s">
        <v>494</v>
      </c>
      <c r="J235" s="224">
        <f>BK235</f>
        <v>0</v>
      </c>
      <c r="L235" s="213"/>
      <c r="M235" s="218"/>
      <c r="P235" s="219">
        <f>SUM(P236:P238)</f>
        <v>0</v>
      </c>
      <c r="R235" s="219">
        <f>SUM(R236:R238)</f>
        <v>0</v>
      </c>
      <c r="T235" s="220">
        <f>SUM(T236:T238)</f>
        <v>0</v>
      </c>
      <c r="AR235" s="215" t="s">
        <v>75</v>
      </c>
      <c r="AT235" s="221" t="s">
        <v>67</v>
      </c>
      <c r="AU235" s="221" t="s">
        <v>75</v>
      </c>
      <c r="AY235" s="215" t="s">
        <v>268</v>
      </c>
      <c r="BK235" s="222">
        <f>SUM(BK236:BK238)</f>
        <v>0</v>
      </c>
    </row>
    <row r="236" spans="2:65" s="1" customFormat="1" ht="37.9" customHeight="1">
      <c r="B236" s="14"/>
      <c r="C236" s="225" t="s">
        <v>502</v>
      </c>
      <c r="D236" s="225" t="s">
        <v>271</v>
      </c>
      <c r="E236" s="226" t="s">
        <v>496</v>
      </c>
      <c r="F236" s="227" t="s">
        <v>497</v>
      </c>
      <c r="G236" s="228" t="s">
        <v>184</v>
      </c>
      <c r="H236" s="229">
        <v>15.88</v>
      </c>
      <c r="I236" s="22"/>
      <c r="J236" s="231">
        <f>ROUND(I236*H236,2)</f>
        <v>0</v>
      </c>
      <c r="K236" s="227" t="s">
        <v>274</v>
      </c>
      <c r="L236" s="14"/>
      <c r="M236" s="232" t="s">
        <v>3</v>
      </c>
      <c r="N236" s="233" t="s">
        <v>39</v>
      </c>
      <c r="P236" s="234">
        <f>O236*H236</f>
        <v>0</v>
      </c>
      <c r="Q236" s="234">
        <v>0</v>
      </c>
      <c r="R236" s="234">
        <f>Q236*H236</f>
        <v>0</v>
      </c>
      <c r="S236" s="234">
        <v>0</v>
      </c>
      <c r="T236" s="235">
        <f>S236*H236</f>
        <v>0</v>
      </c>
      <c r="AR236" s="236" t="s">
        <v>275</v>
      </c>
      <c r="AT236" s="236" t="s">
        <v>271</v>
      </c>
      <c r="AU236" s="236" t="s">
        <v>77</v>
      </c>
      <c r="AY236" s="4" t="s">
        <v>268</v>
      </c>
      <c r="BE236" s="237">
        <f>IF(N236="základní",J236,0)</f>
        <v>0</v>
      </c>
      <c r="BF236" s="237">
        <f>IF(N236="snížená",J236,0)</f>
        <v>0</v>
      </c>
      <c r="BG236" s="237">
        <f>IF(N236="zákl. přenesená",J236,0)</f>
        <v>0</v>
      </c>
      <c r="BH236" s="237">
        <f>IF(N236="sníž. přenesená",J236,0)</f>
        <v>0</v>
      </c>
      <c r="BI236" s="237">
        <f>IF(N236="nulová",J236,0)</f>
        <v>0</v>
      </c>
      <c r="BJ236" s="4" t="s">
        <v>75</v>
      </c>
      <c r="BK236" s="237">
        <f>ROUND(I236*H236,2)</f>
        <v>0</v>
      </c>
      <c r="BL236" s="4" t="s">
        <v>275</v>
      </c>
      <c r="BM236" s="236" t="s">
        <v>498</v>
      </c>
    </row>
    <row r="237" spans="2:65" s="1" customFormat="1">
      <c r="B237" s="14"/>
      <c r="D237" s="238" t="s">
        <v>277</v>
      </c>
      <c r="F237" s="239" t="s">
        <v>499</v>
      </c>
      <c r="L237" s="14"/>
      <c r="M237" s="240"/>
      <c r="T237" s="142"/>
      <c r="AT237" s="4" t="s">
        <v>277</v>
      </c>
      <c r="AU237" s="4" t="s">
        <v>77</v>
      </c>
    </row>
    <row r="238" spans="2:65" s="242" customFormat="1">
      <c r="B238" s="241"/>
      <c r="D238" s="243" t="s">
        <v>279</v>
      </c>
      <c r="E238" s="244" t="s">
        <v>3</v>
      </c>
      <c r="F238" s="245" t="s">
        <v>187</v>
      </c>
      <c r="H238" s="246">
        <v>15.88</v>
      </c>
      <c r="L238" s="241"/>
      <c r="M238" s="247"/>
      <c r="T238" s="248"/>
      <c r="AT238" s="244" t="s">
        <v>279</v>
      </c>
      <c r="AU238" s="244" t="s">
        <v>77</v>
      </c>
      <c r="AV238" s="242" t="s">
        <v>77</v>
      </c>
      <c r="AW238" s="242" t="s">
        <v>30</v>
      </c>
      <c r="AX238" s="242" t="s">
        <v>75</v>
      </c>
      <c r="AY238" s="244" t="s">
        <v>268</v>
      </c>
    </row>
    <row r="239" spans="2:65" s="214" customFormat="1" ht="22.9" customHeight="1">
      <c r="B239" s="213"/>
      <c r="D239" s="215" t="s">
        <v>67</v>
      </c>
      <c r="E239" s="223" t="s">
        <v>500</v>
      </c>
      <c r="F239" s="223" t="s">
        <v>501</v>
      </c>
      <c r="J239" s="224">
        <f>BK239</f>
        <v>0</v>
      </c>
      <c r="L239" s="213"/>
      <c r="M239" s="218"/>
      <c r="P239" s="219">
        <f>SUM(P240:P241)</f>
        <v>0</v>
      </c>
      <c r="R239" s="219">
        <f>SUM(R240:R241)</f>
        <v>0</v>
      </c>
      <c r="T239" s="220">
        <f>SUM(T240:T241)</f>
        <v>0</v>
      </c>
      <c r="AR239" s="215" t="s">
        <v>75</v>
      </c>
      <c r="AT239" s="221" t="s">
        <v>67</v>
      </c>
      <c r="AU239" s="221" t="s">
        <v>75</v>
      </c>
      <c r="AY239" s="215" t="s">
        <v>268</v>
      </c>
      <c r="BK239" s="222">
        <f>SUM(BK240:BK241)</f>
        <v>0</v>
      </c>
    </row>
    <row r="240" spans="2:65" s="1" customFormat="1" ht="55.5" customHeight="1">
      <c r="B240" s="14"/>
      <c r="C240" s="225" t="s">
        <v>511</v>
      </c>
      <c r="D240" s="225" t="s">
        <v>271</v>
      </c>
      <c r="E240" s="226" t="s">
        <v>503</v>
      </c>
      <c r="F240" s="227" t="s">
        <v>504</v>
      </c>
      <c r="G240" s="228" t="s">
        <v>353</v>
      </c>
      <c r="H240" s="229">
        <v>3.3679999999999999</v>
      </c>
      <c r="I240" s="22"/>
      <c r="J240" s="231">
        <f>ROUND(I240*H240,2)</f>
        <v>0</v>
      </c>
      <c r="K240" s="227" t="s">
        <v>274</v>
      </c>
      <c r="L240" s="14"/>
      <c r="M240" s="232" t="s">
        <v>3</v>
      </c>
      <c r="N240" s="233" t="s">
        <v>39</v>
      </c>
      <c r="P240" s="234">
        <f>O240*H240</f>
        <v>0</v>
      </c>
      <c r="Q240" s="234">
        <v>0</v>
      </c>
      <c r="R240" s="234">
        <f>Q240*H240</f>
        <v>0</v>
      </c>
      <c r="S240" s="234">
        <v>0</v>
      </c>
      <c r="T240" s="235">
        <f>S240*H240</f>
        <v>0</v>
      </c>
      <c r="AR240" s="236" t="s">
        <v>275</v>
      </c>
      <c r="AT240" s="236" t="s">
        <v>271</v>
      </c>
      <c r="AU240" s="236" t="s">
        <v>77</v>
      </c>
      <c r="AY240" s="4" t="s">
        <v>268</v>
      </c>
      <c r="BE240" s="237">
        <f>IF(N240="základní",J240,0)</f>
        <v>0</v>
      </c>
      <c r="BF240" s="237">
        <f>IF(N240="snížená",J240,0)</f>
        <v>0</v>
      </c>
      <c r="BG240" s="237">
        <f>IF(N240="zákl. přenesená",J240,0)</f>
        <v>0</v>
      </c>
      <c r="BH240" s="237">
        <f>IF(N240="sníž. přenesená",J240,0)</f>
        <v>0</v>
      </c>
      <c r="BI240" s="237">
        <f>IF(N240="nulová",J240,0)</f>
        <v>0</v>
      </c>
      <c r="BJ240" s="4" t="s">
        <v>75</v>
      </c>
      <c r="BK240" s="237">
        <f>ROUND(I240*H240,2)</f>
        <v>0</v>
      </c>
      <c r="BL240" s="4" t="s">
        <v>275</v>
      </c>
      <c r="BM240" s="236" t="s">
        <v>505</v>
      </c>
    </row>
    <row r="241" spans="2:65" s="1" customFormat="1">
      <c r="B241" s="14"/>
      <c r="D241" s="238" t="s">
        <v>277</v>
      </c>
      <c r="F241" s="239" t="s">
        <v>506</v>
      </c>
      <c r="L241" s="14"/>
      <c r="M241" s="240"/>
      <c r="T241" s="142"/>
      <c r="AT241" s="4" t="s">
        <v>277</v>
      </c>
      <c r="AU241" s="4" t="s">
        <v>77</v>
      </c>
    </row>
    <row r="242" spans="2:65" s="214" customFormat="1" ht="25.9" customHeight="1">
      <c r="B242" s="213"/>
      <c r="D242" s="215" t="s">
        <v>67</v>
      </c>
      <c r="E242" s="216" t="s">
        <v>507</v>
      </c>
      <c r="F242" s="216" t="s">
        <v>508</v>
      </c>
      <c r="J242" s="217">
        <f>BK242</f>
        <v>0</v>
      </c>
      <c r="L242" s="213"/>
      <c r="M242" s="218"/>
      <c r="P242" s="219">
        <f>P243+P256+P278+P291+P332+P378</f>
        <v>0</v>
      </c>
      <c r="R242" s="219">
        <f>R243+R256+R278+R291+R332+R378</f>
        <v>2.1407298919</v>
      </c>
      <c r="T242" s="220">
        <f>T243+T256+T278+T291+T332+T378</f>
        <v>1.1934000000000001E-3</v>
      </c>
      <c r="AR242" s="215" t="s">
        <v>77</v>
      </c>
      <c r="AT242" s="221" t="s">
        <v>67</v>
      </c>
      <c r="AU242" s="221" t="s">
        <v>68</v>
      </c>
      <c r="AY242" s="215" t="s">
        <v>268</v>
      </c>
      <c r="BK242" s="222">
        <f>BK243+BK256+BK278+BK291+BK332+BK378</f>
        <v>0</v>
      </c>
    </row>
    <row r="243" spans="2:65" s="214" customFormat="1" ht="22.9" customHeight="1">
      <c r="B243" s="213"/>
      <c r="D243" s="215" t="s">
        <v>67</v>
      </c>
      <c r="E243" s="223" t="s">
        <v>509</v>
      </c>
      <c r="F243" s="223" t="s">
        <v>510</v>
      </c>
      <c r="J243" s="224">
        <f>BK243</f>
        <v>0</v>
      </c>
      <c r="L243" s="213"/>
      <c r="M243" s="218"/>
      <c r="P243" s="219">
        <f>SUM(P244:P255)</f>
        <v>0</v>
      </c>
      <c r="R243" s="219">
        <f>SUM(R244:R255)</f>
        <v>4.0000000000000001E-3</v>
      </c>
      <c r="T243" s="220">
        <f>SUM(T244:T255)</f>
        <v>0</v>
      </c>
      <c r="AR243" s="215" t="s">
        <v>77</v>
      </c>
      <c r="AT243" s="221" t="s">
        <v>67</v>
      </c>
      <c r="AU243" s="221" t="s">
        <v>75</v>
      </c>
      <c r="AY243" s="215" t="s">
        <v>268</v>
      </c>
      <c r="BK243" s="222">
        <f>SUM(BK244:BK255)</f>
        <v>0</v>
      </c>
    </row>
    <row r="244" spans="2:65" s="1" customFormat="1" ht="55.5" customHeight="1">
      <c r="B244" s="14"/>
      <c r="C244" s="225" t="s">
        <v>516</v>
      </c>
      <c r="D244" s="225" t="s">
        <v>271</v>
      </c>
      <c r="E244" s="226" t="s">
        <v>512</v>
      </c>
      <c r="F244" s="227" t="s">
        <v>513</v>
      </c>
      <c r="G244" s="228" t="s">
        <v>353</v>
      </c>
      <c r="H244" s="229">
        <v>4.0000000000000001E-3</v>
      </c>
      <c r="I244" s="22"/>
      <c r="J244" s="231">
        <f>ROUND(I244*H244,2)</f>
        <v>0</v>
      </c>
      <c r="K244" s="227" t="s">
        <v>274</v>
      </c>
      <c r="L244" s="14"/>
      <c r="M244" s="232" t="s">
        <v>3</v>
      </c>
      <c r="N244" s="233" t="s">
        <v>39</v>
      </c>
      <c r="P244" s="234">
        <f>O244*H244</f>
        <v>0</v>
      </c>
      <c r="Q244" s="234">
        <v>0</v>
      </c>
      <c r="R244" s="234">
        <f>Q244*H244</f>
        <v>0</v>
      </c>
      <c r="S244" s="234">
        <v>0</v>
      </c>
      <c r="T244" s="235">
        <f>S244*H244</f>
        <v>0</v>
      </c>
      <c r="AR244" s="236" t="s">
        <v>292</v>
      </c>
      <c r="AT244" s="236" t="s">
        <v>271</v>
      </c>
      <c r="AU244" s="236" t="s">
        <v>77</v>
      </c>
      <c r="AY244" s="4" t="s">
        <v>268</v>
      </c>
      <c r="BE244" s="237">
        <f>IF(N244="základní",J244,0)</f>
        <v>0</v>
      </c>
      <c r="BF244" s="237">
        <f>IF(N244="snížená",J244,0)</f>
        <v>0</v>
      </c>
      <c r="BG244" s="237">
        <f>IF(N244="zákl. přenesená",J244,0)</f>
        <v>0</v>
      </c>
      <c r="BH244" s="237">
        <f>IF(N244="sníž. přenesená",J244,0)</f>
        <v>0</v>
      </c>
      <c r="BI244" s="237">
        <f>IF(N244="nulová",J244,0)</f>
        <v>0</v>
      </c>
      <c r="BJ244" s="4" t="s">
        <v>75</v>
      </c>
      <c r="BK244" s="237">
        <f>ROUND(I244*H244,2)</f>
        <v>0</v>
      </c>
      <c r="BL244" s="4" t="s">
        <v>292</v>
      </c>
      <c r="BM244" s="236" t="s">
        <v>514</v>
      </c>
    </row>
    <row r="245" spans="2:65" s="1" customFormat="1">
      <c r="B245" s="14"/>
      <c r="D245" s="238" t="s">
        <v>277</v>
      </c>
      <c r="F245" s="239" t="s">
        <v>515</v>
      </c>
      <c r="L245" s="14"/>
      <c r="M245" s="240"/>
      <c r="T245" s="142"/>
      <c r="AT245" s="4" t="s">
        <v>277</v>
      </c>
      <c r="AU245" s="4" t="s">
        <v>77</v>
      </c>
    </row>
    <row r="246" spans="2:65" s="1" customFormat="1" ht="24.2" customHeight="1">
      <c r="B246" s="14"/>
      <c r="C246" s="225" t="s">
        <v>521</v>
      </c>
      <c r="D246" s="225" t="s">
        <v>271</v>
      </c>
      <c r="E246" s="226" t="s">
        <v>517</v>
      </c>
      <c r="F246" s="227" t="s">
        <v>518</v>
      </c>
      <c r="G246" s="228" t="s">
        <v>317</v>
      </c>
      <c r="H246" s="229">
        <v>1</v>
      </c>
      <c r="I246" s="22"/>
      <c r="J246" s="231">
        <f>ROUND(I246*H246,2)</f>
        <v>0</v>
      </c>
      <c r="K246" s="227" t="s">
        <v>274</v>
      </c>
      <c r="L246" s="14"/>
      <c r="M246" s="232" t="s">
        <v>3</v>
      </c>
      <c r="N246" s="233" t="s">
        <v>39</v>
      </c>
      <c r="P246" s="234">
        <f>O246*H246</f>
        <v>0</v>
      </c>
      <c r="Q246" s="234">
        <v>0</v>
      </c>
      <c r="R246" s="234">
        <f>Q246*H246</f>
        <v>0</v>
      </c>
      <c r="S246" s="234">
        <v>0</v>
      </c>
      <c r="T246" s="235">
        <f>S246*H246</f>
        <v>0</v>
      </c>
      <c r="AR246" s="236" t="s">
        <v>275</v>
      </c>
      <c r="AT246" s="236" t="s">
        <v>271</v>
      </c>
      <c r="AU246" s="236" t="s">
        <v>77</v>
      </c>
      <c r="AY246" s="4" t="s">
        <v>268</v>
      </c>
      <c r="BE246" s="237">
        <f>IF(N246="základní",J246,0)</f>
        <v>0</v>
      </c>
      <c r="BF246" s="237">
        <f>IF(N246="snížená",J246,0)</f>
        <v>0</v>
      </c>
      <c r="BG246" s="237">
        <f>IF(N246="zákl. přenesená",J246,0)</f>
        <v>0</v>
      </c>
      <c r="BH246" s="237">
        <f>IF(N246="sníž. přenesená",J246,0)</f>
        <v>0</v>
      </c>
      <c r="BI246" s="237">
        <f>IF(N246="nulová",J246,0)</f>
        <v>0</v>
      </c>
      <c r="BJ246" s="4" t="s">
        <v>75</v>
      </c>
      <c r="BK246" s="237">
        <f>ROUND(I246*H246,2)</f>
        <v>0</v>
      </c>
      <c r="BL246" s="4" t="s">
        <v>275</v>
      </c>
      <c r="BM246" s="236" t="s">
        <v>519</v>
      </c>
    </row>
    <row r="247" spans="2:65" s="1" customFormat="1">
      <c r="B247" s="14"/>
      <c r="D247" s="238" t="s">
        <v>277</v>
      </c>
      <c r="F247" s="239" t="s">
        <v>520</v>
      </c>
      <c r="L247" s="14"/>
      <c r="M247" s="240"/>
      <c r="T247" s="142"/>
      <c r="AT247" s="4" t="s">
        <v>277</v>
      </c>
      <c r="AU247" s="4" t="s">
        <v>77</v>
      </c>
    </row>
    <row r="248" spans="2:65" s="1" customFormat="1" ht="16.5" customHeight="1">
      <c r="B248" s="14"/>
      <c r="C248" s="262" t="s">
        <v>525</v>
      </c>
      <c r="D248" s="262" t="s">
        <v>383</v>
      </c>
      <c r="E248" s="263" t="s">
        <v>522</v>
      </c>
      <c r="F248" s="264" t="s">
        <v>523</v>
      </c>
      <c r="G248" s="265" t="s">
        <v>317</v>
      </c>
      <c r="H248" s="266">
        <v>1</v>
      </c>
      <c r="I248" s="24"/>
      <c r="J248" s="268">
        <f>ROUND(I248*H248,2)</f>
        <v>0</v>
      </c>
      <c r="K248" s="264" t="s">
        <v>274</v>
      </c>
      <c r="L248" s="269"/>
      <c r="M248" s="270" t="s">
        <v>3</v>
      </c>
      <c r="N248" s="271" t="s">
        <v>39</v>
      </c>
      <c r="P248" s="234">
        <f>O248*H248</f>
        <v>0</v>
      </c>
      <c r="Q248" s="234">
        <v>2.0000000000000001E-4</v>
      </c>
      <c r="R248" s="234">
        <f>Q248*H248</f>
        <v>2.0000000000000001E-4</v>
      </c>
      <c r="S248" s="234">
        <v>0</v>
      </c>
      <c r="T248" s="235">
        <f>S248*H248</f>
        <v>0</v>
      </c>
      <c r="AR248" s="236" t="s">
        <v>314</v>
      </c>
      <c r="AT248" s="236" t="s">
        <v>383</v>
      </c>
      <c r="AU248" s="236" t="s">
        <v>77</v>
      </c>
      <c r="AY248" s="4" t="s">
        <v>268</v>
      </c>
      <c r="BE248" s="237">
        <f>IF(N248="základní",J248,0)</f>
        <v>0</v>
      </c>
      <c r="BF248" s="237">
        <f>IF(N248="snížená",J248,0)</f>
        <v>0</v>
      </c>
      <c r="BG248" s="237">
        <f>IF(N248="zákl. přenesená",J248,0)</f>
        <v>0</v>
      </c>
      <c r="BH248" s="237">
        <f>IF(N248="sníž. přenesená",J248,0)</f>
        <v>0</v>
      </c>
      <c r="BI248" s="237">
        <f>IF(N248="nulová",J248,0)</f>
        <v>0</v>
      </c>
      <c r="BJ248" s="4" t="s">
        <v>75</v>
      </c>
      <c r="BK248" s="237">
        <f>ROUND(I248*H248,2)</f>
        <v>0</v>
      </c>
      <c r="BL248" s="4" t="s">
        <v>275</v>
      </c>
      <c r="BM248" s="236" t="s">
        <v>524</v>
      </c>
    </row>
    <row r="249" spans="2:65" s="1" customFormat="1" ht="24.2" customHeight="1">
      <c r="B249" s="14"/>
      <c r="C249" s="225" t="s">
        <v>530</v>
      </c>
      <c r="D249" s="225" t="s">
        <v>271</v>
      </c>
      <c r="E249" s="226" t="s">
        <v>526</v>
      </c>
      <c r="F249" s="227" t="s">
        <v>527</v>
      </c>
      <c r="G249" s="228" t="s">
        <v>317</v>
      </c>
      <c r="H249" s="229">
        <v>2</v>
      </c>
      <c r="I249" s="22"/>
      <c r="J249" s="231">
        <f>ROUND(I249*H249,2)</f>
        <v>0</v>
      </c>
      <c r="K249" s="227" t="s">
        <v>274</v>
      </c>
      <c r="L249" s="14"/>
      <c r="M249" s="232" t="s">
        <v>3</v>
      </c>
      <c r="N249" s="233" t="s">
        <v>39</v>
      </c>
      <c r="P249" s="234">
        <f>O249*H249</f>
        <v>0</v>
      </c>
      <c r="Q249" s="234">
        <v>0</v>
      </c>
      <c r="R249" s="234">
        <f>Q249*H249</f>
        <v>0</v>
      </c>
      <c r="S249" s="234">
        <v>0</v>
      </c>
      <c r="T249" s="235">
        <f>S249*H249</f>
        <v>0</v>
      </c>
      <c r="AR249" s="236" t="s">
        <v>292</v>
      </c>
      <c r="AT249" s="236" t="s">
        <v>271</v>
      </c>
      <c r="AU249" s="236" t="s">
        <v>77</v>
      </c>
      <c r="AY249" s="4" t="s">
        <v>268</v>
      </c>
      <c r="BE249" s="237">
        <f>IF(N249="základní",J249,0)</f>
        <v>0</v>
      </c>
      <c r="BF249" s="237">
        <f>IF(N249="snížená",J249,0)</f>
        <v>0</v>
      </c>
      <c r="BG249" s="237">
        <f>IF(N249="zákl. přenesená",J249,0)</f>
        <v>0</v>
      </c>
      <c r="BH249" s="237">
        <f>IF(N249="sníž. přenesená",J249,0)</f>
        <v>0</v>
      </c>
      <c r="BI249" s="237">
        <f>IF(N249="nulová",J249,0)</f>
        <v>0</v>
      </c>
      <c r="BJ249" s="4" t="s">
        <v>75</v>
      </c>
      <c r="BK249" s="237">
        <f>ROUND(I249*H249,2)</f>
        <v>0</v>
      </c>
      <c r="BL249" s="4" t="s">
        <v>292</v>
      </c>
      <c r="BM249" s="236" t="s">
        <v>528</v>
      </c>
    </row>
    <row r="250" spans="2:65" s="1" customFormat="1">
      <c r="B250" s="14"/>
      <c r="D250" s="238" t="s">
        <v>277</v>
      </c>
      <c r="F250" s="239" t="s">
        <v>529</v>
      </c>
      <c r="L250" s="14"/>
      <c r="M250" s="240"/>
      <c r="T250" s="142"/>
      <c r="AT250" s="4" t="s">
        <v>277</v>
      </c>
      <c r="AU250" s="4" t="s">
        <v>77</v>
      </c>
    </row>
    <row r="251" spans="2:65" s="1" customFormat="1" ht="21.75" customHeight="1">
      <c r="B251" s="14"/>
      <c r="C251" s="262" t="s">
        <v>534</v>
      </c>
      <c r="D251" s="262" t="s">
        <v>383</v>
      </c>
      <c r="E251" s="263" t="s">
        <v>531</v>
      </c>
      <c r="F251" s="264" t="s">
        <v>532</v>
      </c>
      <c r="G251" s="265" t="s">
        <v>317</v>
      </c>
      <c r="H251" s="266">
        <v>2</v>
      </c>
      <c r="I251" s="24"/>
      <c r="J251" s="268">
        <f>ROUND(I251*H251,2)</f>
        <v>0</v>
      </c>
      <c r="K251" s="264" t="s">
        <v>274</v>
      </c>
      <c r="L251" s="269"/>
      <c r="M251" s="270" t="s">
        <v>3</v>
      </c>
      <c r="N251" s="271" t="s">
        <v>39</v>
      </c>
      <c r="P251" s="234">
        <f>O251*H251</f>
        <v>0</v>
      </c>
      <c r="Q251" s="234">
        <v>5.0000000000000001E-4</v>
      </c>
      <c r="R251" s="234">
        <f>Q251*H251</f>
        <v>1E-3</v>
      </c>
      <c r="S251" s="234">
        <v>0</v>
      </c>
      <c r="T251" s="235">
        <f>S251*H251</f>
        <v>0</v>
      </c>
      <c r="AR251" s="236" t="s">
        <v>470</v>
      </c>
      <c r="AT251" s="236" t="s">
        <v>383</v>
      </c>
      <c r="AU251" s="236" t="s">
        <v>77</v>
      </c>
      <c r="AY251" s="4" t="s">
        <v>268</v>
      </c>
      <c r="BE251" s="237">
        <f>IF(N251="základní",J251,0)</f>
        <v>0</v>
      </c>
      <c r="BF251" s="237">
        <f>IF(N251="snížená",J251,0)</f>
        <v>0</v>
      </c>
      <c r="BG251" s="237">
        <f>IF(N251="zákl. přenesená",J251,0)</f>
        <v>0</v>
      </c>
      <c r="BH251" s="237">
        <f>IF(N251="sníž. přenesená",J251,0)</f>
        <v>0</v>
      </c>
      <c r="BI251" s="237">
        <f>IF(N251="nulová",J251,0)</f>
        <v>0</v>
      </c>
      <c r="BJ251" s="4" t="s">
        <v>75</v>
      </c>
      <c r="BK251" s="237">
        <f>ROUND(I251*H251,2)</f>
        <v>0</v>
      </c>
      <c r="BL251" s="4" t="s">
        <v>292</v>
      </c>
      <c r="BM251" s="236" t="s">
        <v>533</v>
      </c>
    </row>
    <row r="252" spans="2:65" s="1" customFormat="1" ht="24.2" customHeight="1">
      <c r="B252" s="14"/>
      <c r="C252" s="225" t="s">
        <v>539</v>
      </c>
      <c r="D252" s="225" t="s">
        <v>271</v>
      </c>
      <c r="E252" s="226" t="s">
        <v>560</v>
      </c>
      <c r="F252" s="227" t="s">
        <v>561</v>
      </c>
      <c r="G252" s="228" t="s">
        <v>302</v>
      </c>
      <c r="H252" s="229">
        <v>1</v>
      </c>
      <c r="I252" s="22"/>
      <c r="J252" s="231">
        <f>ROUND(I252*H252,2)</f>
        <v>0</v>
      </c>
      <c r="K252" s="227" t="s">
        <v>303</v>
      </c>
      <c r="L252" s="14"/>
      <c r="M252" s="232" t="s">
        <v>3</v>
      </c>
      <c r="N252" s="233" t="s">
        <v>39</v>
      </c>
      <c r="P252" s="234">
        <f>O252*H252</f>
        <v>0</v>
      </c>
      <c r="Q252" s="234">
        <v>0</v>
      </c>
      <c r="R252" s="234">
        <f>Q252*H252</f>
        <v>0</v>
      </c>
      <c r="S252" s="234">
        <v>0</v>
      </c>
      <c r="T252" s="235">
        <f>S252*H252</f>
        <v>0</v>
      </c>
      <c r="AR252" s="236" t="s">
        <v>292</v>
      </c>
      <c r="AT252" s="236" t="s">
        <v>271</v>
      </c>
      <c r="AU252" s="236" t="s">
        <v>77</v>
      </c>
      <c r="AY252" s="4" t="s">
        <v>268</v>
      </c>
      <c r="BE252" s="237">
        <f>IF(N252="základní",J252,0)</f>
        <v>0</v>
      </c>
      <c r="BF252" s="237">
        <f>IF(N252="snížená",J252,0)</f>
        <v>0</v>
      </c>
      <c r="BG252" s="237">
        <f>IF(N252="zákl. přenesená",J252,0)</f>
        <v>0</v>
      </c>
      <c r="BH252" s="237">
        <f>IF(N252="sníž. přenesená",J252,0)</f>
        <v>0</v>
      </c>
      <c r="BI252" s="237">
        <f>IF(N252="nulová",J252,0)</f>
        <v>0</v>
      </c>
      <c r="BJ252" s="4" t="s">
        <v>75</v>
      </c>
      <c r="BK252" s="237">
        <f>ROUND(I252*H252,2)</f>
        <v>0</v>
      </c>
      <c r="BL252" s="4" t="s">
        <v>292</v>
      </c>
      <c r="BM252" s="236" t="s">
        <v>562</v>
      </c>
    </row>
    <row r="253" spans="2:65" s="1" customFormat="1" ht="24.2" customHeight="1">
      <c r="B253" s="14"/>
      <c r="C253" s="225" t="s">
        <v>543</v>
      </c>
      <c r="D253" s="225" t="s">
        <v>271</v>
      </c>
      <c r="E253" s="226" t="s">
        <v>564</v>
      </c>
      <c r="F253" s="227" t="s">
        <v>565</v>
      </c>
      <c r="G253" s="228" t="s">
        <v>317</v>
      </c>
      <c r="H253" s="229">
        <v>1</v>
      </c>
      <c r="I253" s="22"/>
      <c r="J253" s="231">
        <f>ROUND(I253*H253,2)</f>
        <v>0</v>
      </c>
      <c r="K253" s="227" t="s">
        <v>274</v>
      </c>
      <c r="L253" s="14"/>
      <c r="M253" s="232" t="s">
        <v>3</v>
      </c>
      <c r="N253" s="233" t="s">
        <v>39</v>
      </c>
      <c r="P253" s="234">
        <f>O253*H253</f>
        <v>0</v>
      </c>
      <c r="Q253" s="234">
        <v>0</v>
      </c>
      <c r="R253" s="234">
        <f>Q253*H253</f>
        <v>0</v>
      </c>
      <c r="S253" s="234">
        <v>0</v>
      </c>
      <c r="T253" s="235">
        <f>S253*H253</f>
        <v>0</v>
      </c>
      <c r="AR253" s="236" t="s">
        <v>292</v>
      </c>
      <c r="AT253" s="236" t="s">
        <v>271</v>
      </c>
      <c r="AU253" s="236" t="s">
        <v>77</v>
      </c>
      <c r="AY253" s="4" t="s">
        <v>268</v>
      </c>
      <c r="BE253" s="237">
        <f>IF(N253="základní",J253,0)</f>
        <v>0</v>
      </c>
      <c r="BF253" s="237">
        <f>IF(N253="snížená",J253,0)</f>
        <v>0</v>
      </c>
      <c r="BG253" s="237">
        <f>IF(N253="zákl. přenesená",J253,0)</f>
        <v>0</v>
      </c>
      <c r="BH253" s="237">
        <f>IF(N253="sníž. přenesená",J253,0)</f>
        <v>0</v>
      </c>
      <c r="BI253" s="237">
        <f>IF(N253="nulová",J253,0)</f>
        <v>0</v>
      </c>
      <c r="BJ253" s="4" t="s">
        <v>75</v>
      </c>
      <c r="BK253" s="237">
        <f>ROUND(I253*H253,2)</f>
        <v>0</v>
      </c>
      <c r="BL253" s="4" t="s">
        <v>292</v>
      </c>
      <c r="BM253" s="236" t="s">
        <v>566</v>
      </c>
    </row>
    <row r="254" spans="2:65" s="1" customFormat="1">
      <c r="B254" s="14"/>
      <c r="D254" s="238" t="s">
        <v>277</v>
      </c>
      <c r="F254" s="239" t="s">
        <v>567</v>
      </c>
      <c r="L254" s="14"/>
      <c r="M254" s="240"/>
      <c r="T254" s="142"/>
      <c r="AT254" s="4" t="s">
        <v>277</v>
      </c>
      <c r="AU254" s="4" t="s">
        <v>77</v>
      </c>
    </row>
    <row r="255" spans="2:65" s="1" customFormat="1" ht="16.5" customHeight="1">
      <c r="B255" s="14"/>
      <c r="C255" s="262" t="s">
        <v>547</v>
      </c>
      <c r="D255" s="262" t="s">
        <v>383</v>
      </c>
      <c r="E255" s="263" t="s">
        <v>569</v>
      </c>
      <c r="F255" s="264" t="s">
        <v>570</v>
      </c>
      <c r="G255" s="265" t="s">
        <v>317</v>
      </c>
      <c r="H255" s="266">
        <v>1</v>
      </c>
      <c r="I255" s="24"/>
      <c r="J255" s="268">
        <f>ROUND(I255*H255,2)</f>
        <v>0</v>
      </c>
      <c r="K255" s="264" t="s">
        <v>274</v>
      </c>
      <c r="L255" s="269"/>
      <c r="M255" s="270" t="s">
        <v>3</v>
      </c>
      <c r="N255" s="271" t="s">
        <v>39</v>
      </c>
      <c r="P255" s="234">
        <f>O255*H255</f>
        <v>0</v>
      </c>
      <c r="Q255" s="234">
        <v>2.8E-3</v>
      </c>
      <c r="R255" s="234">
        <f>Q255*H255</f>
        <v>2.8E-3</v>
      </c>
      <c r="S255" s="234">
        <v>0</v>
      </c>
      <c r="T255" s="235">
        <f>S255*H255</f>
        <v>0</v>
      </c>
      <c r="AR255" s="236" t="s">
        <v>470</v>
      </c>
      <c r="AT255" s="236" t="s">
        <v>383</v>
      </c>
      <c r="AU255" s="236" t="s">
        <v>77</v>
      </c>
      <c r="AY255" s="4" t="s">
        <v>268</v>
      </c>
      <c r="BE255" s="237">
        <f>IF(N255="základní",J255,0)</f>
        <v>0</v>
      </c>
      <c r="BF255" s="237">
        <f>IF(N255="snížená",J255,0)</f>
        <v>0</v>
      </c>
      <c r="BG255" s="237">
        <f>IF(N255="zákl. přenesená",J255,0)</f>
        <v>0</v>
      </c>
      <c r="BH255" s="237">
        <f>IF(N255="sníž. přenesená",J255,0)</f>
        <v>0</v>
      </c>
      <c r="BI255" s="237">
        <f>IF(N255="nulová",J255,0)</f>
        <v>0</v>
      </c>
      <c r="BJ255" s="4" t="s">
        <v>75</v>
      </c>
      <c r="BK255" s="237">
        <f>ROUND(I255*H255,2)</f>
        <v>0</v>
      </c>
      <c r="BL255" s="4" t="s">
        <v>292</v>
      </c>
      <c r="BM255" s="236" t="s">
        <v>571</v>
      </c>
    </row>
    <row r="256" spans="2:65" s="214" customFormat="1" ht="22.9" customHeight="1">
      <c r="B256" s="213"/>
      <c r="D256" s="215" t="s">
        <v>67</v>
      </c>
      <c r="E256" s="223" t="s">
        <v>572</v>
      </c>
      <c r="F256" s="223" t="s">
        <v>573</v>
      </c>
      <c r="J256" s="224">
        <f>BK256</f>
        <v>0</v>
      </c>
      <c r="L256" s="213"/>
      <c r="M256" s="218"/>
      <c r="P256" s="219">
        <f>P257+P258+P259</f>
        <v>0</v>
      </c>
      <c r="R256" s="219">
        <f>R257+R258+R259</f>
        <v>0.14426963590000003</v>
      </c>
      <c r="T256" s="220">
        <f>T257+T258+T259</f>
        <v>0</v>
      </c>
      <c r="AR256" s="215" t="s">
        <v>77</v>
      </c>
      <c r="AT256" s="221" t="s">
        <v>67</v>
      </c>
      <c r="AU256" s="221" t="s">
        <v>75</v>
      </c>
      <c r="AY256" s="215" t="s">
        <v>268</v>
      </c>
      <c r="BK256" s="222">
        <f>BK257+BK258+BK259</f>
        <v>0</v>
      </c>
    </row>
    <row r="257" spans="2:65" s="1" customFormat="1" ht="78" customHeight="1">
      <c r="B257" s="14"/>
      <c r="C257" s="225" t="s">
        <v>551</v>
      </c>
      <c r="D257" s="225" t="s">
        <v>271</v>
      </c>
      <c r="E257" s="226" t="s">
        <v>575</v>
      </c>
      <c r="F257" s="227" t="s">
        <v>576</v>
      </c>
      <c r="G257" s="228" t="s">
        <v>353</v>
      </c>
      <c r="H257" s="229">
        <v>0.14399999999999999</v>
      </c>
      <c r="I257" s="22"/>
      <c r="J257" s="231">
        <f>ROUND(I257*H257,2)</f>
        <v>0</v>
      </c>
      <c r="K257" s="227" t="s">
        <v>274</v>
      </c>
      <c r="L257" s="14"/>
      <c r="M257" s="232" t="s">
        <v>3</v>
      </c>
      <c r="N257" s="233" t="s">
        <v>39</v>
      </c>
      <c r="P257" s="234">
        <f>O257*H257</f>
        <v>0</v>
      </c>
      <c r="Q257" s="234">
        <v>0</v>
      </c>
      <c r="R257" s="234">
        <f>Q257*H257</f>
        <v>0</v>
      </c>
      <c r="S257" s="234">
        <v>0</v>
      </c>
      <c r="T257" s="235">
        <f>S257*H257</f>
        <v>0</v>
      </c>
      <c r="AR257" s="236" t="s">
        <v>292</v>
      </c>
      <c r="AT257" s="236" t="s">
        <v>271</v>
      </c>
      <c r="AU257" s="236" t="s">
        <v>77</v>
      </c>
      <c r="AY257" s="4" t="s">
        <v>268</v>
      </c>
      <c r="BE257" s="237">
        <f>IF(N257="základní",J257,0)</f>
        <v>0</v>
      </c>
      <c r="BF257" s="237">
        <f>IF(N257="snížená",J257,0)</f>
        <v>0</v>
      </c>
      <c r="BG257" s="237">
        <f>IF(N257="zákl. přenesená",J257,0)</f>
        <v>0</v>
      </c>
      <c r="BH257" s="237">
        <f>IF(N257="sníž. přenesená",J257,0)</f>
        <v>0</v>
      </c>
      <c r="BI257" s="237">
        <f>IF(N257="nulová",J257,0)</f>
        <v>0</v>
      </c>
      <c r="BJ257" s="4" t="s">
        <v>75</v>
      </c>
      <c r="BK257" s="237">
        <f>ROUND(I257*H257,2)</f>
        <v>0</v>
      </c>
      <c r="BL257" s="4" t="s">
        <v>292</v>
      </c>
      <c r="BM257" s="236" t="s">
        <v>577</v>
      </c>
    </row>
    <row r="258" spans="2:65" s="1" customFormat="1">
      <c r="B258" s="14"/>
      <c r="D258" s="238" t="s">
        <v>277</v>
      </c>
      <c r="F258" s="239" t="s">
        <v>578</v>
      </c>
      <c r="L258" s="14"/>
      <c r="M258" s="240"/>
      <c r="T258" s="142"/>
      <c r="AT258" s="4" t="s">
        <v>277</v>
      </c>
      <c r="AU258" s="4" t="s">
        <v>77</v>
      </c>
    </row>
    <row r="259" spans="2:65" s="214" customFormat="1" ht="20.85" customHeight="1">
      <c r="B259" s="213"/>
      <c r="D259" s="215" t="s">
        <v>67</v>
      </c>
      <c r="E259" s="223" t="s">
        <v>579</v>
      </c>
      <c r="F259" s="223" t="s">
        <v>580</v>
      </c>
      <c r="J259" s="224">
        <f>BK259</f>
        <v>0</v>
      </c>
      <c r="L259" s="213"/>
      <c r="M259" s="218"/>
      <c r="P259" s="219">
        <f>SUM(P260:P277)</f>
        <v>0</v>
      </c>
      <c r="R259" s="219">
        <f>SUM(R260:R277)</f>
        <v>0.14426963590000003</v>
      </c>
      <c r="T259" s="220">
        <f>SUM(T260:T277)</f>
        <v>0</v>
      </c>
      <c r="AR259" s="215" t="s">
        <v>77</v>
      </c>
      <c r="AT259" s="221" t="s">
        <v>67</v>
      </c>
      <c r="AU259" s="221" t="s">
        <v>77</v>
      </c>
      <c r="AY259" s="215" t="s">
        <v>268</v>
      </c>
      <c r="BK259" s="222">
        <f>SUM(BK260:BK277)</f>
        <v>0</v>
      </c>
    </row>
    <row r="260" spans="2:65" s="1" customFormat="1" ht="49.15" customHeight="1">
      <c r="B260" s="14"/>
      <c r="C260" s="225" t="s">
        <v>555</v>
      </c>
      <c r="D260" s="225" t="s">
        <v>271</v>
      </c>
      <c r="E260" s="226" t="s">
        <v>582</v>
      </c>
      <c r="F260" s="227" t="s">
        <v>583</v>
      </c>
      <c r="G260" s="228" t="s">
        <v>184</v>
      </c>
      <c r="H260" s="229">
        <v>8.0449999999999999</v>
      </c>
      <c r="I260" s="22"/>
      <c r="J260" s="231">
        <f>ROUND(I260*H260,2)</f>
        <v>0</v>
      </c>
      <c r="K260" s="227" t="s">
        <v>274</v>
      </c>
      <c r="L260" s="14"/>
      <c r="M260" s="232" t="s">
        <v>3</v>
      </c>
      <c r="N260" s="233" t="s">
        <v>39</v>
      </c>
      <c r="P260" s="234">
        <f>O260*H260</f>
        <v>0</v>
      </c>
      <c r="Q260" s="234">
        <v>1.259502E-2</v>
      </c>
      <c r="R260" s="234">
        <f>Q260*H260</f>
        <v>0.1013269359</v>
      </c>
      <c r="S260" s="234">
        <v>0</v>
      </c>
      <c r="T260" s="235">
        <f>S260*H260</f>
        <v>0</v>
      </c>
      <c r="AR260" s="236" t="s">
        <v>292</v>
      </c>
      <c r="AT260" s="236" t="s">
        <v>271</v>
      </c>
      <c r="AU260" s="236" t="s">
        <v>186</v>
      </c>
      <c r="AY260" s="4" t="s">
        <v>268</v>
      </c>
      <c r="BE260" s="237">
        <f>IF(N260="základní",J260,0)</f>
        <v>0</v>
      </c>
      <c r="BF260" s="237">
        <f>IF(N260="snížená",J260,0)</f>
        <v>0</v>
      </c>
      <c r="BG260" s="237">
        <f>IF(N260="zákl. přenesená",J260,0)</f>
        <v>0</v>
      </c>
      <c r="BH260" s="237">
        <f>IF(N260="sníž. přenesená",J260,0)</f>
        <v>0</v>
      </c>
      <c r="BI260" s="237">
        <f>IF(N260="nulová",J260,0)</f>
        <v>0</v>
      </c>
      <c r="BJ260" s="4" t="s">
        <v>75</v>
      </c>
      <c r="BK260" s="237">
        <f>ROUND(I260*H260,2)</f>
        <v>0</v>
      </c>
      <c r="BL260" s="4" t="s">
        <v>292</v>
      </c>
      <c r="BM260" s="236" t="s">
        <v>1877</v>
      </c>
    </row>
    <row r="261" spans="2:65" s="1" customFormat="1">
      <c r="B261" s="14"/>
      <c r="D261" s="238" t="s">
        <v>277</v>
      </c>
      <c r="F261" s="239" t="s">
        <v>585</v>
      </c>
      <c r="L261" s="14"/>
      <c r="M261" s="240"/>
      <c r="T261" s="142"/>
      <c r="AT261" s="4" t="s">
        <v>277</v>
      </c>
      <c r="AU261" s="4" t="s">
        <v>186</v>
      </c>
    </row>
    <row r="262" spans="2:65" s="242" customFormat="1">
      <c r="B262" s="241"/>
      <c r="D262" s="243" t="s">
        <v>279</v>
      </c>
      <c r="E262" s="244" t="s">
        <v>3</v>
      </c>
      <c r="F262" s="245" t="s">
        <v>191</v>
      </c>
      <c r="H262" s="246">
        <v>8.0449999999999999</v>
      </c>
      <c r="L262" s="241"/>
      <c r="M262" s="247"/>
      <c r="T262" s="248"/>
      <c r="AT262" s="244" t="s">
        <v>279</v>
      </c>
      <c r="AU262" s="244" t="s">
        <v>186</v>
      </c>
      <c r="AV262" s="242" t="s">
        <v>77</v>
      </c>
      <c r="AW262" s="242" t="s">
        <v>30</v>
      </c>
      <c r="AX262" s="242" t="s">
        <v>75</v>
      </c>
      <c r="AY262" s="244" t="s">
        <v>268</v>
      </c>
    </row>
    <row r="263" spans="2:65" s="1" customFormat="1" ht="37.9" customHeight="1">
      <c r="B263" s="14"/>
      <c r="C263" s="225" t="s">
        <v>559</v>
      </c>
      <c r="D263" s="225" t="s">
        <v>271</v>
      </c>
      <c r="E263" s="226" t="s">
        <v>587</v>
      </c>
      <c r="F263" s="227" t="s">
        <v>588</v>
      </c>
      <c r="G263" s="228" t="s">
        <v>184</v>
      </c>
      <c r="H263" s="229">
        <v>8.0449999999999999</v>
      </c>
      <c r="I263" s="22"/>
      <c r="J263" s="231">
        <f>ROUND(I263*H263,2)</f>
        <v>0</v>
      </c>
      <c r="K263" s="227" t="s">
        <v>274</v>
      </c>
      <c r="L263" s="14"/>
      <c r="M263" s="232" t="s">
        <v>3</v>
      </c>
      <c r="N263" s="233" t="s">
        <v>39</v>
      </c>
      <c r="P263" s="234">
        <f>O263*H263</f>
        <v>0</v>
      </c>
      <c r="Q263" s="234">
        <v>1E-4</v>
      </c>
      <c r="R263" s="234">
        <f>Q263*H263</f>
        <v>8.0449999999999999E-4</v>
      </c>
      <c r="S263" s="234">
        <v>0</v>
      </c>
      <c r="T263" s="235">
        <f>S263*H263</f>
        <v>0</v>
      </c>
      <c r="AR263" s="236" t="s">
        <v>292</v>
      </c>
      <c r="AT263" s="236" t="s">
        <v>271</v>
      </c>
      <c r="AU263" s="236" t="s">
        <v>186</v>
      </c>
      <c r="AY263" s="4" t="s">
        <v>268</v>
      </c>
      <c r="BE263" s="237">
        <f>IF(N263="základní",J263,0)</f>
        <v>0</v>
      </c>
      <c r="BF263" s="237">
        <f>IF(N263="snížená",J263,0)</f>
        <v>0</v>
      </c>
      <c r="BG263" s="237">
        <f>IF(N263="zákl. přenesená",J263,0)</f>
        <v>0</v>
      </c>
      <c r="BH263" s="237">
        <f>IF(N263="sníž. přenesená",J263,0)</f>
        <v>0</v>
      </c>
      <c r="BI263" s="237">
        <f>IF(N263="nulová",J263,0)</f>
        <v>0</v>
      </c>
      <c r="BJ263" s="4" t="s">
        <v>75</v>
      </c>
      <c r="BK263" s="237">
        <f>ROUND(I263*H263,2)</f>
        <v>0</v>
      </c>
      <c r="BL263" s="4" t="s">
        <v>292</v>
      </c>
      <c r="BM263" s="236" t="s">
        <v>1878</v>
      </c>
    </row>
    <row r="264" spans="2:65" s="1" customFormat="1">
      <c r="B264" s="14"/>
      <c r="D264" s="238" t="s">
        <v>277</v>
      </c>
      <c r="F264" s="239" t="s">
        <v>590</v>
      </c>
      <c r="L264" s="14"/>
      <c r="M264" s="240"/>
      <c r="T264" s="142"/>
      <c r="AT264" s="4" t="s">
        <v>277</v>
      </c>
      <c r="AU264" s="4" t="s">
        <v>186</v>
      </c>
    </row>
    <row r="265" spans="2:65" s="242" customFormat="1">
      <c r="B265" s="241"/>
      <c r="D265" s="243" t="s">
        <v>279</v>
      </c>
      <c r="E265" s="244" t="s">
        <v>3</v>
      </c>
      <c r="F265" s="245" t="s">
        <v>191</v>
      </c>
      <c r="H265" s="246">
        <v>8.0449999999999999</v>
      </c>
      <c r="L265" s="241"/>
      <c r="M265" s="247"/>
      <c r="T265" s="248"/>
      <c r="AT265" s="244" t="s">
        <v>279</v>
      </c>
      <c r="AU265" s="244" t="s">
        <v>186</v>
      </c>
      <c r="AV265" s="242" t="s">
        <v>77</v>
      </c>
      <c r="AW265" s="242" t="s">
        <v>30</v>
      </c>
      <c r="AX265" s="242" t="s">
        <v>68</v>
      </c>
      <c r="AY265" s="244" t="s">
        <v>268</v>
      </c>
    </row>
    <row r="266" spans="2:65" s="250" customFormat="1">
      <c r="B266" s="249"/>
      <c r="D266" s="243" t="s">
        <v>279</v>
      </c>
      <c r="E266" s="251" t="s">
        <v>3</v>
      </c>
      <c r="F266" s="252" t="s">
        <v>298</v>
      </c>
      <c r="H266" s="253">
        <v>8.0449999999999999</v>
      </c>
      <c r="L266" s="249"/>
      <c r="M266" s="254"/>
      <c r="T266" s="255"/>
      <c r="AT266" s="251" t="s">
        <v>279</v>
      </c>
      <c r="AU266" s="251" t="s">
        <v>186</v>
      </c>
      <c r="AV266" s="250" t="s">
        <v>275</v>
      </c>
      <c r="AW266" s="250" t="s">
        <v>30</v>
      </c>
      <c r="AX266" s="250" t="s">
        <v>75</v>
      </c>
      <c r="AY266" s="251" t="s">
        <v>268</v>
      </c>
    </row>
    <row r="267" spans="2:65" s="1" customFormat="1" ht="44.25" customHeight="1">
      <c r="B267" s="14"/>
      <c r="C267" s="225" t="s">
        <v>563</v>
      </c>
      <c r="D267" s="225" t="s">
        <v>271</v>
      </c>
      <c r="E267" s="226" t="s">
        <v>1880</v>
      </c>
      <c r="F267" s="227" t="s">
        <v>1881</v>
      </c>
      <c r="G267" s="228" t="s">
        <v>379</v>
      </c>
      <c r="H267" s="229">
        <v>7.59</v>
      </c>
      <c r="I267" s="22"/>
      <c r="J267" s="231">
        <f>ROUND(I267*H267,2)</f>
        <v>0</v>
      </c>
      <c r="K267" s="227" t="s">
        <v>274</v>
      </c>
      <c r="L267" s="14"/>
      <c r="M267" s="232" t="s">
        <v>3</v>
      </c>
      <c r="N267" s="233" t="s">
        <v>39</v>
      </c>
      <c r="P267" s="234">
        <f>O267*H267</f>
        <v>0</v>
      </c>
      <c r="Q267" s="234">
        <v>4.3800000000000002E-3</v>
      </c>
      <c r="R267" s="234">
        <f>Q267*H267</f>
        <v>3.3244200000000002E-2</v>
      </c>
      <c r="S267" s="234">
        <v>0</v>
      </c>
      <c r="T267" s="235">
        <f>S267*H267</f>
        <v>0</v>
      </c>
      <c r="AR267" s="236" t="s">
        <v>292</v>
      </c>
      <c r="AT267" s="236" t="s">
        <v>271</v>
      </c>
      <c r="AU267" s="236" t="s">
        <v>186</v>
      </c>
      <c r="AY267" s="4" t="s">
        <v>268</v>
      </c>
      <c r="BE267" s="237">
        <f>IF(N267="základní",J267,0)</f>
        <v>0</v>
      </c>
      <c r="BF267" s="237">
        <f>IF(N267="snížená",J267,0)</f>
        <v>0</v>
      </c>
      <c r="BG267" s="237">
        <f>IF(N267="zákl. přenesená",J267,0)</f>
        <v>0</v>
      </c>
      <c r="BH267" s="237">
        <f>IF(N267="sníž. přenesená",J267,0)</f>
        <v>0</v>
      </c>
      <c r="BI267" s="237">
        <f>IF(N267="nulová",J267,0)</f>
        <v>0</v>
      </c>
      <c r="BJ267" s="4" t="s">
        <v>75</v>
      </c>
      <c r="BK267" s="237">
        <f>ROUND(I267*H267,2)</f>
        <v>0</v>
      </c>
      <c r="BL267" s="4" t="s">
        <v>292</v>
      </c>
      <c r="BM267" s="236" t="s">
        <v>1882</v>
      </c>
    </row>
    <row r="268" spans="2:65" s="1" customFormat="1">
      <c r="B268" s="14"/>
      <c r="D268" s="238" t="s">
        <v>277</v>
      </c>
      <c r="F268" s="239" t="s">
        <v>1883</v>
      </c>
      <c r="L268" s="14"/>
      <c r="M268" s="240"/>
      <c r="T268" s="142"/>
      <c r="AT268" s="4" t="s">
        <v>277</v>
      </c>
      <c r="AU268" s="4" t="s">
        <v>186</v>
      </c>
    </row>
    <row r="269" spans="2:65" s="242" customFormat="1">
      <c r="B269" s="241"/>
      <c r="D269" s="243" t="s">
        <v>279</v>
      </c>
      <c r="E269" s="244" t="s">
        <v>3</v>
      </c>
      <c r="F269" s="245" t="s">
        <v>2463</v>
      </c>
      <c r="H269" s="246">
        <v>7.59</v>
      </c>
      <c r="L269" s="241"/>
      <c r="M269" s="247"/>
      <c r="T269" s="248"/>
      <c r="AT269" s="244" t="s">
        <v>279</v>
      </c>
      <c r="AU269" s="244" t="s">
        <v>186</v>
      </c>
      <c r="AV269" s="242" t="s">
        <v>77</v>
      </c>
      <c r="AW269" s="242" t="s">
        <v>30</v>
      </c>
      <c r="AX269" s="242" t="s">
        <v>75</v>
      </c>
      <c r="AY269" s="244" t="s">
        <v>268</v>
      </c>
    </row>
    <row r="270" spans="2:65" s="1" customFormat="1" ht="37.9" customHeight="1">
      <c r="B270" s="14"/>
      <c r="C270" s="225" t="s">
        <v>568</v>
      </c>
      <c r="D270" s="225" t="s">
        <v>271</v>
      </c>
      <c r="E270" s="226" t="s">
        <v>602</v>
      </c>
      <c r="F270" s="227" t="s">
        <v>603</v>
      </c>
      <c r="G270" s="228" t="s">
        <v>317</v>
      </c>
      <c r="H270" s="229">
        <v>1</v>
      </c>
      <c r="I270" s="22"/>
      <c r="J270" s="231">
        <f>ROUND(I270*H270,2)</f>
        <v>0</v>
      </c>
      <c r="K270" s="227" t="s">
        <v>274</v>
      </c>
      <c r="L270" s="14"/>
      <c r="M270" s="232" t="s">
        <v>3</v>
      </c>
      <c r="N270" s="233" t="s">
        <v>39</v>
      </c>
      <c r="P270" s="234">
        <f>O270*H270</f>
        <v>0</v>
      </c>
      <c r="Q270" s="234">
        <v>3.0000000000000001E-5</v>
      </c>
      <c r="R270" s="234">
        <f>Q270*H270</f>
        <v>3.0000000000000001E-5</v>
      </c>
      <c r="S270" s="234">
        <v>0</v>
      </c>
      <c r="T270" s="235">
        <f>S270*H270</f>
        <v>0</v>
      </c>
      <c r="AR270" s="236" t="s">
        <v>292</v>
      </c>
      <c r="AT270" s="236" t="s">
        <v>271</v>
      </c>
      <c r="AU270" s="236" t="s">
        <v>186</v>
      </c>
      <c r="AY270" s="4" t="s">
        <v>268</v>
      </c>
      <c r="BE270" s="237">
        <f>IF(N270="základní",J270,0)</f>
        <v>0</v>
      </c>
      <c r="BF270" s="237">
        <f>IF(N270="snížená",J270,0)</f>
        <v>0</v>
      </c>
      <c r="BG270" s="237">
        <f>IF(N270="zákl. přenesená",J270,0)</f>
        <v>0</v>
      </c>
      <c r="BH270" s="237">
        <f>IF(N270="sníž. přenesená",J270,0)</f>
        <v>0</v>
      </c>
      <c r="BI270" s="237">
        <f>IF(N270="nulová",J270,0)</f>
        <v>0</v>
      </c>
      <c r="BJ270" s="4" t="s">
        <v>75</v>
      </c>
      <c r="BK270" s="237">
        <f>ROUND(I270*H270,2)</f>
        <v>0</v>
      </c>
      <c r="BL270" s="4" t="s">
        <v>292</v>
      </c>
      <c r="BM270" s="236" t="s">
        <v>2464</v>
      </c>
    </row>
    <row r="271" spans="2:65" s="1" customFormat="1">
      <c r="B271" s="14"/>
      <c r="D271" s="238" t="s">
        <v>277</v>
      </c>
      <c r="F271" s="239" t="s">
        <v>605</v>
      </c>
      <c r="L271" s="14"/>
      <c r="M271" s="240"/>
      <c r="T271" s="142"/>
      <c r="AT271" s="4" t="s">
        <v>277</v>
      </c>
      <c r="AU271" s="4" t="s">
        <v>186</v>
      </c>
    </row>
    <row r="272" spans="2:65" s="242" customFormat="1">
      <c r="B272" s="241"/>
      <c r="D272" s="243" t="s">
        <v>279</v>
      </c>
      <c r="E272" s="244" t="s">
        <v>3</v>
      </c>
      <c r="F272" s="245" t="s">
        <v>606</v>
      </c>
      <c r="H272" s="246">
        <v>1</v>
      </c>
      <c r="L272" s="241"/>
      <c r="M272" s="247"/>
      <c r="T272" s="248"/>
      <c r="AT272" s="244" t="s">
        <v>279</v>
      </c>
      <c r="AU272" s="244" t="s">
        <v>186</v>
      </c>
      <c r="AV272" s="242" t="s">
        <v>77</v>
      </c>
      <c r="AW272" s="242" t="s">
        <v>30</v>
      </c>
      <c r="AX272" s="242" t="s">
        <v>75</v>
      </c>
      <c r="AY272" s="244" t="s">
        <v>268</v>
      </c>
    </row>
    <row r="273" spans="2:65" s="1" customFormat="1" ht="24.2" customHeight="1">
      <c r="B273" s="14"/>
      <c r="C273" s="262" t="s">
        <v>574</v>
      </c>
      <c r="D273" s="262" t="s">
        <v>383</v>
      </c>
      <c r="E273" s="263" t="s">
        <v>608</v>
      </c>
      <c r="F273" s="264" t="s">
        <v>609</v>
      </c>
      <c r="G273" s="265" t="s">
        <v>317</v>
      </c>
      <c r="H273" s="266">
        <v>1</v>
      </c>
      <c r="I273" s="24"/>
      <c r="J273" s="268">
        <f>ROUND(I273*H273,2)</f>
        <v>0</v>
      </c>
      <c r="K273" s="264" t="s">
        <v>274</v>
      </c>
      <c r="L273" s="269"/>
      <c r="M273" s="270" t="s">
        <v>3</v>
      </c>
      <c r="N273" s="271" t="s">
        <v>39</v>
      </c>
      <c r="P273" s="234">
        <f>O273*H273</f>
        <v>0</v>
      </c>
      <c r="Q273" s="234">
        <v>2.2000000000000001E-3</v>
      </c>
      <c r="R273" s="234">
        <f>Q273*H273</f>
        <v>2.2000000000000001E-3</v>
      </c>
      <c r="S273" s="234">
        <v>0</v>
      </c>
      <c r="T273" s="235">
        <f>S273*H273</f>
        <v>0</v>
      </c>
      <c r="AR273" s="236" t="s">
        <v>470</v>
      </c>
      <c r="AT273" s="236" t="s">
        <v>383</v>
      </c>
      <c r="AU273" s="236" t="s">
        <v>186</v>
      </c>
      <c r="AY273" s="4" t="s">
        <v>268</v>
      </c>
      <c r="BE273" s="237">
        <f>IF(N273="základní",J273,0)</f>
        <v>0</v>
      </c>
      <c r="BF273" s="237">
        <f>IF(N273="snížená",J273,0)</f>
        <v>0</v>
      </c>
      <c r="BG273" s="237">
        <f>IF(N273="zákl. přenesená",J273,0)</f>
        <v>0</v>
      </c>
      <c r="BH273" s="237">
        <f>IF(N273="sníž. přenesená",J273,0)</f>
        <v>0</v>
      </c>
      <c r="BI273" s="237">
        <f>IF(N273="nulová",J273,0)</f>
        <v>0</v>
      </c>
      <c r="BJ273" s="4" t="s">
        <v>75</v>
      </c>
      <c r="BK273" s="237">
        <f>ROUND(I273*H273,2)</f>
        <v>0</v>
      </c>
      <c r="BL273" s="4" t="s">
        <v>292</v>
      </c>
      <c r="BM273" s="236" t="s">
        <v>2465</v>
      </c>
    </row>
    <row r="274" spans="2:65" s="1" customFormat="1" ht="37.9" customHeight="1">
      <c r="B274" s="14"/>
      <c r="C274" s="225" t="s">
        <v>581</v>
      </c>
      <c r="D274" s="225" t="s">
        <v>271</v>
      </c>
      <c r="E274" s="226" t="s">
        <v>592</v>
      </c>
      <c r="F274" s="227" t="s">
        <v>593</v>
      </c>
      <c r="G274" s="228" t="s">
        <v>317</v>
      </c>
      <c r="H274" s="229">
        <v>2</v>
      </c>
      <c r="I274" s="22"/>
      <c r="J274" s="231">
        <f>ROUND(I274*H274,2)</f>
        <v>0</v>
      </c>
      <c r="K274" s="227" t="s">
        <v>274</v>
      </c>
      <c r="L274" s="14"/>
      <c r="M274" s="232" t="s">
        <v>3</v>
      </c>
      <c r="N274" s="233" t="s">
        <v>39</v>
      </c>
      <c r="P274" s="234">
        <f>O274*H274</f>
        <v>0</v>
      </c>
      <c r="Q274" s="234">
        <v>3.1999999999999999E-5</v>
      </c>
      <c r="R274" s="234">
        <f>Q274*H274</f>
        <v>6.3999999999999997E-5</v>
      </c>
      <c r="S274" s="234">
        <v>0</v>
      </c>
      <c r="T274" s="235">
        <f>S274*H274</f>
        <v>0</v>
      </c>
      <c r="AR274" s="236" t="s">
        <v>292</v>
      </c>
      <c r="AT274" s="236" t="s">
        <v>271</v>
      </c>
      <c r="AU274" s="236" t="s">
        <v>186</v>
      </c>
      <c r="AY274" s="4" t="s">
        <v>268</v>
      </c>
      <c r="BE274" s="237">
        <f>IF(N274="základní",J274,0)</f>
        <v>0</v>
      </c>
      <c r="BF274" s="237">
        <f>IF(N274="snížená",J274,0)</f>
        <v>0</v>
      </c>
      <c r="BG274" s="237">
        <f>IF(N274="zákl. přenesená",J274,0)</f>
        <v>0</v>
      </c>
      <c r="BH274" s="237">
        <f>IF(N274="sníž. přenesená",J274,0)</f>
        <v>0</v>
      </c>
      <c r="BI274" s="237">
        <f>IF(N274="nulová",J274,0)</f>
        <v>0</v>
      </c>
      <c r="BJ274" s="4" t="s">
        <v>75</v>
      </c>
      <c r="BK274" s="237">
        <f>ROUND(I274*H274,2)</f>
        <v>0</v>
      </c>
      <c r="BL274" s="4" t="s">
        <v>292</v>
      </c>
      <c r="BM274" s="236" t="s">
        <v>2466</v>
      </c>
    </row>
    <row r="275" spans="2:65" s="1" customFormat="1">
      <c r="B275" s="14"/>
      <c r="D275" s="238" t="s">
        <v>277</v>
      </c>
      <c r="F275" s="239" t="s">
        <v>595</v>
      </c>
      <c r="L275" s="14"/>
      <c r="M275" s="240"/>
      <c r="T275" s="142"/>
      <c r="AT275" s="4" t="s">
        <v>277</v>
      </c>
      <c r="AU275" s="4" t="s">
        <v>186</v>
      </c>
    </row>
    <row r="276" spans="2:65" s="242" customFormat="1">
      <c r="B276" s="241"/>
      <c r="D276" s="243" t="s">
        <v>279</v>
      </c>
      <c r="E276" s="244" t="s">
        <v>3</v>
      </c>
      <c r="F276" s="245" t="s">
        <v>941</v>
      </c>
      <c r="H276" s="246">
        <v>2</v>
      </c>
      <c r="L276" s="241"/>
      <c r="M276" s="247"/>
      <c r="T276" s="248"/>
      <c r="AT276" s="244" t="s">
        <v>279</v>
      </c>
      <c r="AU276" s="244" t="s">
        <v>186</v>
      </c>
      <c r="AV276" s="242" t="s">
        <v>77</v>
      </c>
      <c r="AW276" s="242" t="s">
        <v>30</v>
      </c>
      <c r="AX276" s="242" t="s">
        <v>75</v>
      </c>
      <c r="AY276" s="244" t="s">
        <v>268</v>
      </c>
    </row>
    <row r="277" spans="2:65" s="1" customFormat="1" ht="24.2" customHeight="1">
      <c r="B277" s="14"/>
      <c r="C277" s="262" t="s">
        <v>586</v>
      </c>
      <c r="D277" s="262" t="s">
        <v>383</v>
      </c>
      <c r="E277" s="263" t="s">
        <v>598</v>
      </c>
      <c r="F277" s="264" t="s">
        <v>599</v>
      </c>
      <c r="G277" s="265" t="s">
        <v>317</v>
      </c>
      <c r="H277" s="266">
        <v>2</v>
      </c>
      <c r="I277" s="24"/>
      <c r="J277" s="268">
        <f>ROUND(I277*H277,2)</f>
        <v>0</v>
      </c>
      <c r="K277" s="264" t="s">
        <v>274</v>
      </c>
      <c r="L277" s="269"/>
      <c r="M277" s="270" t="s">
        <v>3</v>
      </c>
      <c r="N277" s="271" t="s">
        <v>39</v>
      </c>
      <c r="P277" s="234">
        <f>O277*H277</f>
        <v>0</v>
      </c>
      <c r="Q277" s="234">
        <v>3.3E-3</v>
      </c>
      <c r="R277" s="234">
        <f>Q277*H277</f>
        <v>6.6E-3</v>
      </c>
      <c r="S277" s="234">
        <v>0</v>
      </c>
      <c r="T277" s="235">
        <f>S277*H277</f>
        <v>0</v>
      </c>
      <c r="AR277" s="236" t="s">
        <v>470</v>
      </c>
      <c r="AT277" s="236" t="s">
        <v>383</v>
      </c>
      <c r="AU277" s="236" t="s">
        <v>186</v>
      </c>
      <c r="AY277" s="4" t="s">
        <v>268</v>
      </c>
      <c r="BE277" s="237">
        <f>IF(N277="základní",J277,0)</f>
        <v>0</v>
      </c>
      <c r="BF277" s="237">
        <f>IF(N277="snížená",J277,0)</f>
        <v>0</v>
      </c>
      <c r="BG277" s="237">
        <f>IF(N277="zákl. přenesená",J277,0)</f>
        <v>0</v>
      </c>
      <c r="BH277" s="237">
        <f>IF(N277="sníž. přenesená",J277,0)</f>
        <v>0</v>
      </c>
      <c r="BI277" s="237">
        <f>IF(N277="nulová",J277,0)</f>
        <v>0</v>
      </c>
      <c r="BJ277" s="4" t="s">
        <v>75</v>
      </c>
      <c r="BK277" s="237">
        <f>ROUND(I277*H277,2)</f>
        <v>0</v>
      </c>
      <c r="BL277" s="4" t="s">
        <v>292</v>
      </c>
      <c r="BM277" s="236" t="s">
        <v>2467</v>
      </c>
    </row>
    <row r="278" spans="2:65" s="214" customFormat="1" ht="22.9" customHeight="1">
      <c r="B278" s="213"/>
      <c r="D278" s="215" t="s">
        <v>67</v>
      </c>
      <c r="E278" s="223" t="s">
        <v>625</v>
      </c>
      <c r="F278" s="223" t="s">
        <v>626</v>
      </c>
      <c r="J278" s="224">
        <f>BK278</f>
        <v>0</v>
      </c>
      <c r="L278" s="213"/>
      <c r="M278" s="218"/>
      <c r="P278" s="219">
        <f>SUM(P279:P290)</f>
        <v>0</v>
      </c>
      <c r="R278" s="219">
        <f>SUM(R279:R290)</f>
        <v>2.1850000000000001E-2</v>
      </c>
      <c r="T278" s="220">
        <f>SUM(T279:T290)</f>
        <v>0</v>
      </c>
      <c r="AR278" s="215" t="s">
        <v>77</v>
      </c>
      <c r="AT278" s="221" t="s">
        <v>67</v>
      </c>
      <c r="AU278" s="221" t="s">
        <v>75</v>
      </c>
      <c r="AY278" s="215" t="s">
        <v>268</v>
      </c>
      <c r="BK278" s="222">
        <f>SUM(BK279:BK290)</f>
        <v>0</v>
      </c>
    </row>
    <row r="279" spans="2:65" s="1" customFormat="1" ht="55.5" customHeight="1">
      <c r="B279" s="14"/>
      <c r="C279" s="225" t="s">
        <v>591</v>
      </c>
      <c r="D279" s="225" t="s">
        <v>271</v>
      </c>
      <c r="E279" s="226" t="s">
        <v>627</v>
      </c>
      <c r="F279" s="227" t="s">
        <v>628</v>
      </c>
      <c r="G279" s="228" t="s">
        <v>353</v>
      </c>
      <c r="H279" s="229">
        <v>2.1999999999999999E-2</v>
      </c>
      <c r="I279" s="22"/>
      <c r="J279" s="231">
        <f>ROUND(I279*H279,2)</f>
        <v>0</v>
      </c>
      <c r="K279" s="227" t="s">
        <v>274</v>
      </c>
      <c r="L279" s="14"/>
      <c r="M279" s="232" t="s">
        <v>3</v>
      </c>
      <c r="N279" s="233" t="s">
        <v>39</v>
      </c>
      <c r="P279" s="234">
        <f>O279*H279</f>
        <v>0</v>
      </c>
      <c r="Q279" s="234">
        <v>0</v>
      </c>
      <c r="R279" s="234">
        <f>Q279*H279</f>
        <v>0</v>
      </c>
      <c r="S279" s="234">
        <v>0</v>
      </c>
      <c r="T279" s="235">
        <f>S279*H279</f>
        <v>0</v>
      </c>
      <c r="AR279" s="236" t="s">
        <v>292</v>
      </c>
      <c r="AT279" s="236" t="s">
        <v>271</v>
      </c>
      <c r="AU279" s="236" t="s">
        <v>77</v>
      </c>
      <c r="AY279" s="4" t="s">
        <v>268</v>
      </c>
      <c r="BE279" s="237">
        <f>IF(N279="základní",J279,0)</f>
        <v>0</v>
      </c>
      <c r="BF279" s="237">
        <f>IF(N279="snížená",J279,0)</f>
        <v>0</v>
      </c>
      <c r="BG279" s="237">
        <f>IF(N279="zákl. přenesená",J279,0)</f>
        <v>0</v>
      </c>
      <c r="BH279" s="237">
        <f>IF(N279="sníž. přenesená",J279,0)</f>
        <v>0</v>
      </c>
      <c r="BI279" s="237">
        <f>IF(N279="nulová",J279,0)</f>
        <v>0</v>
      </c>
      <c r="BJ279" s="4" t="s">
        <v>75</v>
      </c>
      <c r="BK279" s="237">
        <f>ROUND(I279*H279,2)</f>
        <v>0</v>
      </c>
      <c r="BL279" s="4" t="s">
        <v>292</v>
      </c>
      <c r="BM279" s="236" t="s">
        <v>629</v>
      </c>
    </row>
    <row r="280" spans="2:65" s="1" customFormat="1">
      <c r="B280" s="14"/>
      <c r="D280" s="238" t="s">
        <v>277</v>
      </c>
      <c r="F280" s="239" t="s">
        <v>630</v>
      </c>
      <c r="L280" s="14"/>
      <c r="M280" s="240"/>
      <c r="T280" s="142"/>
      <c r="AT280" s="4" t="s">
        <v>277</v>
      </c>
      <c r="AU280" s="4" t="s">
        <v>77</v>
      </c>
    </row>
    <row r="281" spans="2:65" s="1" customFormat="1" ht="37.9" customHeight="1">
      <c r="B281" s="14"/>
      <c r="C281" s="225" t="s">
        <v>597</v>
      </c>
      <c r="D281" s="225" t="s">
        <v>271</v>
      </c>
      <c r="E281" s="226" t="s">
        <v>632</v>
      </c>
      <c r="F281" s="227" t="s">
        <v>633</v>
      </c>
      <c r="G281" s="228" t="s">
        <v>317</v>
      </c>
      <c r="H281" s="229">
        <v>1</v>
      </c>
      <c r="I281" s="22"/>
      <c r="J281" s="231">
        <f>ROUND(I281*H281,2)</f>
        <v>0</v>
      </c>
      <c r="K281" s="227" t="s">
        <v>274</v>
      </c>
      <c r="L281" s="14"/>
      <c r="M281" s="232" t="s">
        <v>3</v>
      </c>
      <c r="N281" s="233" t="s">
        <v>39</v>
      </c>
      <c r="P281" s="234">
        <f>O281*H281</f>
        <v>0</v>
      </c>
      <c r="Q281" s="234">
        <v>0</v>
      </c>
      <c r="R281" s="234">
        <f>Q281*H281</f>
        <v>0</v>
      </c>
      <c r="S281" s="234">
        <v>0</v>
      </c>
      <c r="T281" s="235">
        <f>S281*H281</f>
        <v>0</v>
      </c>
      <c r="AR281" s="236" t="s">
        <v>292</v>
      </c>
      <c r="AT281" s="236" t="s">
        <v>271</v>
      </c>
      <c r="AU281" s="236" t="s">
        <v>77</v>
      </c>
      <c r="AY281" s="4" t="s">
        <v>268</v>
      </c>
      <c r="BE281" s="237">
        <f>IF(N281="základní",J281,0)</f>
        <v>0</v>
      </c>
      <c r="BF281" s="237">
        <f>IF(N281="snížená",J281,0)</f>
        <v>0</v>
      </c>
      <c r="BG281" s="237">
        <f>IF(N281="zákl. přenesená",J281,0)</f>
        <v>0</v>
      </c>
      <c r="BH281" s="237">
        <f>IF(N281="sníž. přenesená",J281,0)</f>
        <v>0</v>
      </c>
      <c r="BI281" s="237">
        <f>IF(N281="nulová",J281,0)</f>
        <v>0</v>
      </c>
      <c r="BJ281" s="4" t="s">
        <v>75</v>
      </c>
      <c r="BK281" s="237">
        <f>ROUND(I281*H281,2)</f>
        <v>0</v>
      </c>
      <c r="BL281" s="4" t="s">
        <v>292</v>
      </c>
      <c r="BM281" s="236" t="s">
        <v>634</v>
      </c>
    </row>
    <row r="282" spans="2:65" s="1" customFormat="1">
      <c r="B282" s="14"/>
      <c r="D282" s="238" t="s">
        <v>277</v>
      </c>
      <c r="F282" s="239" t="s">
        <v>635</v>
      </c>
      <c r="L282" s="14"/>
      <c r="M282" s="240"/>
      <c r="T282" s="142"/>
      <c r="AT282" s="4" t="s">
        <v>277</v>
      </c>
      <c r="AU282" s="4" t="s">
        <v>77</v>
      </c>
    </row>
    <row r="283" spans="2:65" s="1" customFormat="1" ht="24.2" customHeight="1">
      <c r="B283" s="14"/>
      <c r="C283" s="262" t="s">
        <v>601</v>
      </c>
      <c r="D283" s="262" t="s">
        <v>383</v>
      </c>
      <c r="E283" s="263" t="s">
        <v>636</v>
      </c>
      <c r="F283" s="264" t="s">
        <v>637</v>
      </c>
      <c r="G283" s="265" t="s">
        <v>317</v>
      </c>
      <c r="H283" s="266">
        <v>1</v>
      </c>
      <c r="I283" s="24"/>
      <c r="J283" s="268">
        <f>ROUND(I283*H283,2)</f>
        <v>0</v>
      </c>
      <c r="K283" s="264" t="s">
        <v>274</v>
      </c>
      <c r="L283" s="269"/>
      <c r="M283" s="270" t="s">
        <v>3</v>
      </c>
      <c r="N283" s="271" t="s">
        <v>39</v>
      </c>
      <c r="P283" s="234">
        <f>O283*H283</f>
        <v>0</v>
      </c>
      <c r="Q283" s="234">
        <v>1.95E-2</v>
      </c>
      <c r="R283" s="234">
        <f>Q283*H283</f>
        <v>1.95E-2</v>
      </c>
      <c r="S283" s="234">
        <v>0</v>
      </c>
      <c r="T283" s="235">
        <f>S283*H283</f>
        <v>0</v>
      </c>
      <c r="AR283" s="236" t="s">
        <v>470</v>
      </c>
      <c r="AT283" s="236" t="s">
        <v>383</v>
      </c>
      <c r="AU283" s="236" t="s">
        <v>77</v>
      </c>
      <c r="AY283" s="4" t="s">
        <v>268</v>
      </c>
      <c r="BE283" s="237">
        <f>IF(N283="základní",J283,0)</f>
        <v>0</v>
      </c>
      <c r="BF283" s="237">
        <f>IF(N283="snížená",J283,0)</f>
        <v>0</v>
      </c>
      <c r="BG283" s="237">
        <f>IF(N283="zákl. přenesená",J283,0)</f>
        <v>0</v>
      </c>
      <c r="BH283" s="237">
        <f>IF(N283="sníž. přenesená",J283,0)</f>
        <v>0</v>
      </c>
      <c r="BI283" s="237">
        <f>IF(N283="nulová",J283,0)</f>
        <v>0</v>
      </c>
      <c r="BJ283" s="4" t="s">
        <v>75</v>
      </c>
      <c r="BK283" s="237">
        <f>ROUND(I283*H283,2)</f>
        <v>0</v>
      </c>
      <c r="BL283" s="4" t="s">
        <v>292</v>
      </c>
      <c r="BM283" s="236" t="s">
        <v>638</v>
      </c>
    </row>
    <row r="284" spans="2:65" s="242" customFormat="1">
      <c r="B284" s="241"/>
      <c r="D284" s="243" t="s">
        <v>279</v>
      </c>
      <c r="E284" s="244" t="s">
        <v>3</v>
      </c>
      <c r="F284" s="245" t="s">
        <v>1545</v>
      </c>
      <c r="H284" s="246">
        <v>1</v>
      </c>
      <c r="L284" s="241"/>
      <c r="M284" s="247"/>
      <c r="T284" s="248"/>
      <c r="AT284" s="244" t="s">
        <v>279</v>
      </c>
      <c r="AU284" s="244" t="s">
        <v>77</v>
      </c>
      <c r="AV284" s="242" t="s">
        <v>77</v>
      </c>
      <c r="AW284" s="242" t="s">
        <v>30</v>
      </c>
      <c r="AX284" s="242" t="s">
        <v>75</v>
      </c>
      <c r="AY284" s="244" t="s">
        <v>268</v>
      </c>
    </row>
    <row r="285" spans="2:65" s="1" customFormat="1" ht="24.2" customHeight="1">
      <c r="B285" s="14"/>
      <c r="C285" s="225" t="s">
        <v>607</v>
      </c>
      <c r="D285" s="225" t="s">
        <v>271</v>
      </c>
      <c r="E285" s="226" t="s">
        <v>639</v>
      </c>
      <c r="F285" s="227" t="s">
        <v>640</v>
      </c>
      <c r="G285" s="228" t="s">
        <v>317</v>
      </c>
      <c r="H285" s="229">
        <v>1</v>
      </c>
      <c r="I285" s="22"/>
      <c r="J285" s="231">
        <f>ROUND(I285*H285,2)</f>
        <v>0</v>
      </c>
      <c r="K285" s="227" t="s">
        <v>274</v>
      </c>
      <c r="L285" s="14"/>
      <c r="M285" s="232" t="s">
        <v>3</v>
      </c>
      <c r="N285" s="233" t="s">
        <v>39</v>
      </c>
      <c r="P285" s="234">
        <f>O285*H285</f>
        <v>0</v>
      </c>
      <c r="Q285" s="234">
        <v>0</v>
      </c>
      <c r="R285" s="234">
        <f>Q285*H285</f>
        <v>0</v>
      </c>
      <c r="S285" s="234">
        <v>0</v>
      </c>
      <c r="T285" s="235">
        <f>S285*H285</f>
        <v>0</v>
      </c>
      <c r="AR285" s="236" t="s">
        <v>292</v>
      </c>
      <c r="AT285" s="236" t="s">
        <v>271</v>
      </c>
      <c r="AU285" s="236" t="s">
        <v>77</v>
      </c>
      <c r="AY285" s="4" t="s">
        <v>268</v>
      </c>
      <c r="BE285" s="237">
        <f>IF(N285="základní",J285,0)</f>
        <v>0</v>
      </c>
      <c r="BF285" s="237">
        <f>IF(N285="snížená",J285,0)</f>
        <v>0</v>
      </c>
      <c r="BG285" s="237">
        <f>IF(N285="zákl. přenesená",J285,0)</f>
        <v>0</v>
      </c>
      <c r="BH285" s="237">
        <f>IF(N285="sníž. přenesená",J285,0)</f>
        <v>0</v>
      </c>
      <c r="BI285" s="237">
        <f>IF(N285="nulová",J285,0)</f>
        <v>0</v>
      </c>
      <c r="BJ285" s="4" t="s">
        <v>75</v>
      </c>
      <c r="BK285" s="237">
        <f>ROUND(I285*H285,2)</f>
        <v>0</v>
      </c>
      <c r="BL285" s="4" t="s">
        <v>292</v>
      </c>
      <c r="BM285" s="236" t="s">
        <v>641</v>
      </c>
    </row>
    <row r="286" spans="2:65" s="1" customFormat="1">
      <c r="B286" s="14"/>
      <c r="D286" s="238" t="s">
        <v>277</v>
      </c>
      <c r="F286" s="239" t="s">
        <v>642</v>
      </c>
      <c r="L286" s="14"/>
      <c r="M286" s="240"/>
      <c r="T286" s="142"/>
      <c r="AT286" s="4" t="s">
        <v>277</v>
      </c>
      <c r="AU286" s="4" t="s">
        <v>77</v>
      </c>
    </row>
    <row r="287" spans="2:65" s="1" customFormat="1" ht="24.2" customHeight="1">
      <c r="B287" s="14"/>
      <c r="C287" s="262" t="s">
        <v>613</v>
      </c>
      <c r="D287" s="262" t="s">
        <v>383</v>
      </c>
      <c r="E287" s="263" t="s">
        <v>644</v>
      </c>
      <c r="F287" s="264" t="s">
        <v>645</v>
      </c>
      <c r="G287" s="265" t="s">
        <v>317</v>
      </c>
      <c r="H287" s="266">
        <v>1</v>
      </c>
      <c r="I287" s="24"/>
      <c r="J287" s="268">
        <f>ROUND(I287*H287,2)</f>
        <v>0</v>
      </c>
      <c r="K287" s="264" t="s">
        <v>274</v>
      </c>
      <c r="L287" s="269"/>
      <c r="M287" s="270" t="s">
        <v>3</v>
      </c>
      <c r="N287" s="271" t="s">
        <v>39</v>
      </c>
      <c r="P287" s="234">
        <f>O287*H287</f>
        <v>0</v>
      </c>
      <c r="Q287" s="234">
        <v>1.4999999999999999E-4</v>
      </c>
      <c r="R287" s="234">
        <f>Q287*H287</f>
        <v>1.4999999999999999E-4</v>
      </c>
      <c r="S287" s="234">
        <v>0</v>
      </c>
      <c r="T287" s="235">
        <f>S287*H287</f>
        <v>0</v>
      </c>
      <c r="AR287" s="236" t="s">
        <v>470</v>
      </c>
      <c r="AT287" s="236" t="s">
        <v>383</v>
      </c>
      <c r="AU287" s="236" t="s">
        <v>77</v>
      </c>
      <c r="AY287" s="4" t="s">
        <v>268</v>
      </c>
      <c r="BE287" s="237">
        <f>IF(N287="základní",J287,0)</f>
        <v>0</v>
      </c>
      <c r="BF287" s="237">
        <f>IF(N287="snížená",J287,0)</f>
        <v>0</v>
      </c>
      <c r="BG287" s="237">
        <f>IF(N287="zákl. přenesená",J287,0)</f>
        <v>0</v>
      </c>
      <c r="BH287" s="237">
        <f>IF(N287="sníž. přenesená",J287,0)</f>
        <v>0</v>
      </c>
      <c r="BI287" s="237">
        <f>IF(N287="nulová",J287,0)</f>
        <v>0</v>
      </c>
      <c r="BJ287" s="4" t="s">
        <v>75</v>
      </c>
      <c r="BK287" s="237">
        <f>ROUND(I287*H287,2)</f>
        <v>0</v>
      </c>
      <c r="BL287" s="4" t="s">
        <v>292</v>
      </c>
      <c r="BM287" s="236" t="s">
        <v>646</v>
      </c>
    </row>
    <row r="288" spans="2:65" s="1" customFormat="1" ht="24.2" customHeight="1">
      <c r="B288" s="14"/>
      <c r="C288" s="225" t="s">
        <v>620</v>
      </c>
      <c r="D288" s="225" t="s">
        <v>271</v>
      </c>
      <c r="E288" s="226" t="s">
        <v>648</v>
      </c>
      <c r="F288" s="227" t="s">
        <v>649</v>
      </c>
      <c r="G288" s="228" t="s">
        <v>317</v>
      </c>
      <c r="H288" s="229">
        <v>1</v>
      </c>
      <c r="I288" s="22"/>
      <c r="J288" s="231">
        <f>ROUND(I288*H288,2)</f>
        <v>0</v>
      </c>
      <c r="K288" s="227" t="s">
        <v>274</v>
      </c>
      <c r="L288" s="14"/>
      <c r="M288" s="232" t="s">
        <v>3</v>
      </c>
      <c r="N288" s="233" t="s">
        <v>39</v>
      </c>
      <c r="P288" s="234">
        <f>O288*H288</f>
        <v>0</v>
      </c>
      <c r="Q288" s="234">
        <v>0</v>
      </c>
      <c r="R288" s="234">
        <f>Q288*H288</f>
        <v>0</v>
      </c>
      <c r="S288" s="234">
        <v>0</v>
      </c>
      <c r="T288" s="235">
        <f>S288*H288</f>
        <v>0</v>
      </c>
      <c r="AR288" s="236" t="s">
        <v>292</v>
      </c>
      <c r="AT288" s="236" t="s">
        <v>271</v>
      </c>
      <c r="AU288" s="236" t="s">
        <v>77</v>
      </c>
      <c r="AY288" s="4" t="s">
        <v>268</v>
      </c>
      <c r="BE288" s="237">
        <f>IF(N288="základní",J288,0)</f>
        <v>0</v>
      </c>
      <c r="BF288" s="237">
        <f>IF(N288="snížená",J288,0)</f>
        <v>0</v>
      </c>
      <c r="BG288" s="237">
        <f>IF(N288="zákl. přenesená",J288,0)</f>
        <v>0</v>
      </c>
      <c r="BH288" s="237">
        <f>IF(N288="sníž. přenesená",J288,0)</f>
        <v>0</v>
      </c>
      <c r="BI288" s="237">
        <f>IF(N288="nulová",J288,0)</f>
        <v>0</v>
      </c>
      <c r="BJ288" s="4" t="s">
        <v>75</v>
      </c>
      <c r="BK288" s="237">
        <f>ROUND(I288*H288,2)</f>
        <v>0</v>
      </c>
      <c r="BL288" s="4" t="s">
        <v>292</v>
      </c>
      <c r="BM288" s="236" t="s">
        <v>650</v>
      </c>
    </row>
    <row r="289" spans="2:65" s="1" customFormat="1">
      <c r="B289" s="14"/>
      <c r="D289" s="238" t="s">
        <v>277</v>
      </c>
      <c r="F289" s="239" t="s">
        <v>651</v>
      </c>
      <c r="L289" s="14"/>
      <c r="M289" s="240"/>
      <c r="T289" s="142"/>
      <c r="AT289" s="4" t="s">
        <v>277</v>
      </c>
      <c r="AU289" s="4" t="s">
        <v>77</v>
      </c>
    </row>
    <row r="290" spans="2:65" s="1" customFormat="1" ht="16.5" customHeight="1">
      <c r="B290" s="14"/>
      <c r="C290" s="262" t="s">
        <v>375</v>
      </c>
      <c r="D290" s="262" t="s">
        <v>383</v>
      </c>
      <c r="E290" s="263" t="s">
        <v>653</v>
      </c>
      <c r="F290" s="264" t="s">
        <v>654</v>
      </c>
      <c r="G290" s="265" t="s">
        <v>317</v>
      </c>
      <c r="H290" s="266">
        <v>1</v>
      </c>
      <c r="I290" s="24"/>
      <c r="J290" s="268">
        <f>ROUND(I290*H290,2)</f>
        <v>0</v>
      </c>
      <c r="K290" s="264" t="s">
        <v>274</v>
      </c>
      <c r="L290" s="269"/>
      <c r="M290" s="270" t="s">
        <v>3</v>
      </c>
      <c r="N290" s="271" t="s">
        <v>39</v>
      </c>
      <c r="P290" s="234">
        <f>O290*H290</f>
        <v>0</v>
      </c>
      <c r="Q290" s="234">
        <v>2.2000000000000001E-3</v>
      </c>
      <c r="R290" s="234">
        <f>Q290*H290</f>
        <v>2.2000000000000001E-3</v>
      </c>
      <c r="S290" s="234">
        <v>0</v>
      </c>
      <c r="T290" s="235">
        <f>S290*H290</f>
        <v>0</v>
      </c>
      <c r="AR290" s="236" t="s">
        <v>470</v>
      </c>
      <c r="AT290" s="236" t="s">
        <v>383</v>
      </c>
      <c r="AU290" s="236" t="s">
        <v>77</v>
      </c>
      <c r="AY290" s="4" t="s">
        <v>268</v>
      </c>
      <c r="BE290" s="237">
        <f>IF(N290="základní",J290,0)</f>
        <v>0</v>
      </c>
      <c r="BF290" s="237">
        <f>IF(N290="snížená",J290,0)</f>
        <v>0</v>
      </c>
      <c r="BG290" s="237">
        <f>IF(N290="zákl. přenesená",J290,0)</f>
        <v>0</v>
      </c>
      <c r="BH290" s="237">
        <f>IF(N290="sníž. přenesená",J290,0)</f>
        <v>0</v>
      </c>
      <c r="BI290" s="237">
        <f>IF(N290="nulová",J290,0)</f>
        <v>0</v>
      </c>
      <c r="BJ290" s="4" t="s">
        <v>75</v>
      </c>
      <c r="BK290" s="237">
        <f>ROUND(I290*H290,2)</f>
        <v>0</v>
      </c>
      <c r="BL290" s="4" t="s">
        <v>292</v>
      </c>
      <c r="BM290" s="236" t="s">
        <v>655</v>
      </c>
    </row>
    <row r="291" spans="2:65" s="214" customFormat="1" ht="22.9" customHeight="1">
      <c r="B291" s="213"/>
      <c r="D291" s="215" t="s">
        <v>67</v>
      </c>
      <c r="E291" s="223" t="s">
        <v>656</v>
      </c>
      <c r="F291" s="223" t="s">
        <v>657</v>
      </c>
      <c r="J291" s="224">
        <f>BK291</f>
        <v>0</v>
      </c>
      <c r="L291" s="213"/>
      <c r="M291" s="218"/>
      <c r="P291" s="219">
        <f>P292+SUM(P293:P310)</f>
        <v>0</v>
      </c>
      <c r="R291" s="219">
        <f>R292+SUM(R293:R310)</f>
        <v>0.59810384000000005</v>
      </c>
      <c r="T291" s="220">
        <f>T292+SUM(T293:T310)</f>
        <v>0</v>
      </c>
      <c r="AR291" s="215" t="s">
        <v>77</v>
      </c>
      <c r="AT291" s="221" t="s">
        <v>67</v>
      </c>
      <c r="AU291" s="221" t="s">
        <v>75</v>
      </c>
      <c r="AY291" s="215" t="s">
        <v>268</v>
      </c>
      <c r="BK291" s="222">
        <f>BK292+SUM(BK293:BK310)</f>
        <v>0</v>
      </c>
    </row>
    <row r="292" spans="2:65" s="1" customFormat="1" ht="24.2" customHeight="1">
      <c r="B292" s="14"/>
      <c r="C292" s="225" t="s">
        <v>631</v>
      </c>
      <c r="D292" s="225" t="s">
        <v>271</v>
      </c>
      <c r="E292" s="226" t="s">
        <v>659</v>
      </c>
      <c r="F292" s="227" t="s">
        <v>660</v>
      </c>
      <c r="G292" s="228" t="s">
        <v>184</v>
      </c>
      <c r="H292" s="229">
        <v>15.96</v>
      </c>
      <c r="I292" s="22"/>
      <c r="J292" s="231">
        <f>ROUND(I292*H292,2)</f>
        <v>0</v>
      </c>
      <c r="K292" s="227" t="s">
        <v>274</v>
      </c>
      <c r="L292" s="14"/>
      <c r="M292" s="232" t="s">
        <v>3</v>
      </c>
      <c r="N292" s="233" t="s">
        <v>39</v>
      </c>
      <c r="P292" s="234">
        <f>O292*H292</f>
        <v>0</v>
      </c>
      <c r="Q292" s="234">
        <v>0</v>
      </c>
      <c r="R292" s="234">
        <f>Q292*H292</f>
        <v>0</v>
      </c>
      <c r="S292" s="234">
        <v>0</v>
      </c>
      <c r="T292" s="235">
        <f>S292*H292</f>
        <v>0</v>
      </c>
      <c r="AR292" s="236" t="s">
        <v>292</v>
      </c>
      <c r="AT292" s="236" t="s">
        <v>271</v>
      </c>
      <c r="AU292" s="236" t="s">
        <v>77</v>
      </c>
      <c r="AY292" s="4" t="s">
        <v>268</v>
      </c>
      <c r="BE292" s="237">
        <f>IF(N292="základní",J292,0)</f>
        <v>0</v>
      </c>
      <c r="BF292" s="237">
        <f>IF(N292="snížená",J292,0)</f>
        <v>0</v>
      </c>
      <c r="BG292" s="237">
        <f>IF(N292="zákl. přenesená",J292,0)</f>
        <v>0</v>
      </c>
      <c r="BH292" s="237">
        <f>IF(N292="sníž. přenesená",J292,0)</f>
        <v>0</v>
      </c>
      <c r="BI292" s="237">
        <f>IF(N292="nulová",J292,0)</f>
        <v>0</v>
      </c>
      <c r="BJ292" s="4" t="s">
        <v>75</v>
      </c>
      <c r="BK292" s="237">
        <f>ROUND(I292*H292,2)</f>
        <v>0</v>
      </c>
      <c r="BL292" s="4" t="s">
        <v>292</v>
      </c>
      <c r="BM292" s="236" t="s">
        <v>661</v>
      </c>
    </row>
    <row r="293" spans="2:65" s="1" customFormat="1">
      <c r="B293" s="14"/>
      <c r="D293" s="238" t="s">
        <v>277</v>
      </c>
      <c r="F293" s="239" t="s">
        <v>662</v>
      </c>
      <c r="L293" s="14"/>
      <c r="M293" s="240"/>
      <c r="T293" s="142"/>
      <c r="AT293" s="4" t="s">
        <v>277</v>
      </c>
      <c r="AU293" s="4" t="s">
        <v>77</v>
      </c>
    </row>
    <row r="294" spans="2:65" s="242" customFormat="1">
      <c r="B294" s="241"/>
      <c r="D294" s="243" t="s">
        <v>279</v>
      </c>
      <c r="E294" s="244" t="s">
        <v>3</v>
      </c>
      <c r="F294" s="245" t="s">
        <v>182</v>
      </c>
      <c r="H294" s="246">
        <v>15.96</v>
      </c>
      <c r="L294" s="241"/>
      <c r="M294" s="247"/>
      <c r="T294" s="248"/>
      <c r="AT294" s="244" t="s">
        <v>279</v>
      </c>
      <c r="AU294" s="244" t="s">
        <v>77</v>
      </c>
      <c r="AV294" s="242" t="s">
        <v>77</v>
      </c>
      <c r="AW294" s="242" t="s">
        <v>30</v>
      </c>
      <c r="AX294" s="242" t="s">
        <v>75</v>
      </c>
      <c r="AY294" s="244" t="s">
        <v>268</v>
      </c>
    </row>
    <row r="295" spans="2:65" s="1" customFormat="1" ht="24.2" customHeight="1">
      <c r="B295" s="14"/>
      <c r="C295" s="225" t="s">
        <v>439</v>
      </c>
      <c r="D295" s="225" t="s">
        <v>271</v>
      </c>
      <c r="E295" s="226" t="s">
        <v>1489</v>
      </c>
      <c r="F295" s="227" t="s">
        <v>1490</v>
      </c>
      <c r="G295" s="228" t="s">
        <v>184</v>
      </c>
      <c r="H295" s="229">
        <v>15.96</v>
      </c>
      <c r="I295" s="22"/>
      <c r="J295" s="231">
        <f>ROUND(I295*H295,2)</f>
        <v>0</v>
      </c>
      <c r="K295" s="227" t="s">
        <v>274</v>
      </c>
      <c r="L295" s="14"/>
      <c r="M295" s="232" t="s">
        <v>3</v>
      </c>
      <c r="N295" s="233" t="s">
        <v>39</v>
      </c>
      <c r="P295" s="234">
        <f>O295*H295</f>
        <v>0</v>
      </c>
      <c r="Q295" s="234">
        <v>5.0000000000000001E-4</v>
      </c>
      <c r="R295" s="234">
        <f>Q295*H295</f>
        <v>7.980000000000001E-3</v>
      </c>
      <c r="S295" s="234">
        <v>0</v>
      </c>
      <c r="T295" s="235">
        <f>S295*H295</f>
        <v>0</v>
      </c>
      <c r="AR295" s="236" t="s">
        <v>292</v>
      </c>
      <c r="AT295" s="236" t="s">
        <v>271</v>
      </c>
      <c r="AU295" s="236" t="s">
        <v>77</v>
      </c>
      <c r="AY295" s="4" t="s">
        <v>268</v>
      </c>
      <c r="BE295" s="237">
        <f>IF(N295="základní",J295,0)</f>
        <v>0</v>
      </c>
      <c r="BF295" s="237">
        <f>IF(N295="snížená",J295,0)</f>
        <v>0</v>
      </c>
      <c r="BG295" s="237">
        <f>IF(N295="zákl. přenesená",J295,0)</f>
        <v>0</v>
      </c>
      <c r="BH295" s="237">
        <f>IF(N295="sníž. přenesená",J295,0)</f>
        <v>0</v>
      </c>
      <c r="BI295" s="237">
        <f>IF(N295="nulová",J295,0)</f>
        <v>0</v>
      </c>
      <c r="BJ295" s="4" t="s">
        <v>75</v>
      </c>
      <c r="BK295" s="237">
        <f>ROUND(I295*H295,2)</f>
        <v>0</v>
      </c>
      <c r="BL295" s="4" t="s">
        <v>292</v>
      </c>
      <c r="BM295" s="236" t="s">
        <v>664</v>
      </c>
    </row>
    <row r="296" spans="2:65" s="1" customFormat="1">
      <c r="B296" s="14"/>
      <c r="D296" s="238" t="s">
        <v>277</v>
      </c>
      <c r="F296" s="239" t="s">
        <v>1491</v>
      </c>
      <c r="L296" s="14"/>
      <c r="M296" s="240"/>
      <c r="T296" s="142"/>
      <c r="AT296" s="4" t="s">
        <v>277</v>
      </c>
      <c r="AU296" s="4" t="s">
        <v>77</v>
      </c>
    </row>
    <row r="297" spans="2:65" s="242" customFormat="1">
      <c r="B297" s="241"/>
      <c r="D297" s="243" t="s">
        <v>279</v>
      </c>
      <c r="E297" s="244" t="s">
        <v>3</v>
      </c>
      <c r="F297" s="245" t="s">
        <v>182</v>
      </c>
      <c r="H297" s="246">
        <v>15.96</v>
      </c>
      <c r="L297" s="241"/>
      <c r="M297" s="247"/>
      <c r="T297" s="248"/>
      <c r="AT297" s="244" t="s">
        <v>279</v>
      </c>
      <c r="AU297" s="244" t="s">
        <v>77</v>
      </c>
      <c r="AV297" s="242" t="s">
        <v>77</v>
      </c>
      <c r="AW297" s="242" t="s">
        <v>30</v>
      </c>
      <c r="AX297" s="242" t="s">
        <v>68</v>
      </c>
      <c r="AY297" s="244" t="s">
        <v>268</v>
      </c>
    </row>
    <row r="298" spans="2:65" s="250" customFormat="1">
      <c r="B298" s="249"/>
      <c r="D298" s="243" t="s">
        <v>279</v>
      </c>
      <c r="E298" s="251" t="s">
        <v>3</v>
      </c>
      <c r="F298" s="252" t="s">
        <v>298</v>
      </c>
      <c r="H298" s="253">
        <v>15.96</v>
      </c>
      <c r="L298" s="249"/>
      <c r="M298" s="254"/>
      <c r="T298" s="255"/>
      <c r="AT298" s="251" t="s">
        <v>279</v>
      </c>
      <c r="AU298" s="251" t="s">
        <v>77</v>
      </c>
      <c r="AV298" s="250" t="s">
        <v>275</v>
      </c>
      <c r="AW298" s="250" t="s">
        <v>30</v>
      </c>
      <c r="AX298" s="250" t="s">
        <v>75</v>
      </c>
      <c r="AY298" s="251" t="s">
        <v>268</v>
      </c>
    </row>
    <row r="299" spans="2:65" s="1" customFormat="1" ht="37.9" customHeight="1">
      <c r="B299" s="14"/>
      <c r="C299" s="225" t="s">
        <v>452</v>
      </c>
      <c r="D299" s="225" t="s">
        <v>271</v>
      </c>
      <c r="E299" s="226" t="s">
        <v>666</v>
      </c>
      <c r="F299" s="227" t="s">
        <v>667</v>
      </c>
      <c r="G299" s="228" t="s">
        <v>184</v>
      </c>
      <c r="H299" s="229">
        <v>15.96</v>
      </c>
      <c r="I299" s="22"/>
      <c r="J299" s="231">
        <f>ROUND(I299*H299,2)</f>
        <v>0</v>
      </c>
      <c r="K299" s="227" t="s">
        <v>274</v>
      </c>
      <c r="L299" s="14"/>
      <c r="M299" s="232" t="s">
        <v>3</v>
      </c>
      <c r="N299" s="233" t="s">
        <v>39</v>
      </c>
      <c r="P299" s="234">
        <f>O299*H299</f>
        <v>0</v>
      </c>
      <c r="Q299" s="234">
        <v>5.9959999999999996E-3</v>
      </c>
      <c r="R299" s="234">
        <f>Q299*H299</f>
        <v>9.5696160000000002E-2</v>
      </c>
      <c r="S299" s="234">
        <v>0</v>
      </c>
      <c r="T299" s="235">
        <f>S299*H299</f>
        <v>0</v>
      </c>
      <c r="AR299" s="236" t="s">
        <v>292</v>
      </c>
      <c r="AT299" s="236" t="s">
        <v>271</v>
      </c>
      <c r="AU299" s="236" t="s">
        <v>77</v>
      </c>
      <c r="AY299" s="4" t="s">
        <v>268</v>
      </c>
      <c r="BE299" s="237">
        <f>IF(N299="základní",J299,0)</f>
        <v>0</v>
      </c>
      <c r="BF299" s="237">
        <f>IF(N299="snížená",J299,0)</f>
        <v>0</v>
      </c>
      <c r="BG299" s="237">
        <f>IF(N299="zákl. přenesená",J299,0)</f>
        <v>0</v>
      </c>
      <c r="BH299" s="237">
        <f>IF(N299="sníž. přenesená",J299,0)</f>
        <v>0</v>
      </c>
      <c r="BI299" s="237">
        <f>IF(N299="nulová",J299,0)</f>
        <v>0</v>
      </c>
      <c r="BJ299" s="4" t="s">
        <v>75</v>
      </c>
      <c r="BK299" s="237">
        <f>ROUND(I299*H299,2)</f>
        <v>0</v>
      </c>
      <c r="BL299" s="4" t="s">
        <v>292</v>
      </c>
      <c r="BM299" s="236" t="s">
        <v>668</v>
      </c>
    </row>
    <row r="300" spans="2:65" s="1" customFormat="1">
      <c r="B300" s="14"/>
      <c r="D300" s="238" t="s">
        <v>277</v>
      </c>
      <c r="F300" s="239" t="s">
        <v>669</v>
      </c>
      <c r="L300" s="14"/>
      <c r="M300" s="240"/>
      <c r="T300" s="142"/>
      <c r="AT300" s="4" t="s">
        <v>277</v>
      </c>
      <c r="AU300" s="4" t="s">
        <v>77</v>
      </c>
    </row>
    <row r="301" spans="2:65" s="242" customFormat="1">
      <c r="B301" s="241"/>
      <c r="D301" s="243" t="s">
        <v>279</v>
      </c>
      <c r="E301" s="244" t="s">
        <v>3</v>
      </c>
      <c r="F301" s="245" t="s">
        <v>2468</v>
      </c>
      <c r="H301" s="246">
        <v>15.96</v>
      </c>
      <c r="L301" s="241"/>
      <c r="M301" s="247"/>
      <c r="T301" s="248"/>
      <c r="AT301" s="244" t="s">
        <v>279</v>
      </c>
      <c r="AU301" s="244" t="s">
        <v>77</v>
      </c>
      <c r="AV301" s="242" t="s">
        <v>77</v>
      </c>
      <c r="AW301" s="242" t="s">
        <v>30</v>
      </c>
      <c r="AX301" s="242" t="s">
        <v>75</v>
      </c>
      <c r="AY301" s="244" t="s">
        <v>268</v>
      </c>
    </row>
    <row r="302" spans="2:65" s="1" customFormat="1" ht="33" customHeight="1">
      <c r="B302" s="14"/>
      <c r="C302" s="262" t="s">
        <v>643</v>
      </c>
      <c r="D302" s="262" t="s">
        <v>383</v>
      </c>
      <c r="E302" s="263" t="s">
        <v>671</v>
      </c>
      <c r="F302" s="264" t="s">
        <v>672</v>
      </c>
      <c r="G302" s="265" t="s">
        <v>184</v>
      </c>
      <c r="H302" s="266">
        <v>17.556000000000001</v>
      </c>
      <c r="I302" s="24"/>
      <c r="J302" s="268">
        <f>ROUND(I302*H302,2)</f>
        <v>0</v>
      </c>
      <c r="K302" s="264" t="s">
        <v>274</v>
      </c>
      <c r="L302" s="269"/>
      <c r="M302" s="270" t="s">
        <v>3</v>
      </c>
      <c r="N302" s="271" t="s">
        <v>39</v>
      </c>
      <c r="P302" s="234">
        <f>O302*H302</f>
        <v>0</v>
      </c>
      <c r="Q302" s="234">
        <v>2.1999999999999999E-2</v>
      </c>
      <c r="R302" s="234">
        <f>Q302*H302</f>
        <v>0.38623200000000002</v>
      </c>
      <c r="S302" s="234">
        <v>0</v>
      </c>
      <c r="T302" s="235">
        <f>S302*H302</f>
        <v>0</v>
      </c>
      <c r="AR302" s="236" t="s">
        <v>470</v>
      </c>
      <c r="AT302" s="236" t="s">
        <v>383</v>
      </c>
      <c r="AU302" s="236" t="s">
        <v>77</v>
      </c>
      <c r="AY302" s="4" t="s">
        <v>268</v>
      </c>
      <c r="BE302" s="237">
        <f>IF(N302="základní",J302,0)</f>
        <v>0</v>
      </c>
      <c r="BF302" s="237">
        <f>IF(N302="snížená",J302,0)</f>
        <v>0</v>
      </c>
      <c r="BG302" s="237">
        <f>IF(N302="zákl. přenesená",J302,0)</f>
        <v>0</v>
      </c>
      <c r="BH302" s="237">
        <f>IF(N302="sníž. přenesená",J302,0)</f>
        <v>0</v>
      </c>
      <c r="BI302" s="237">
        <f>IF(N302="nulová",J302,0)</f>
        <v>0</v>
      </c>
      <c r="BJ302" s="4" t="s">
        <v>75</v>
      </c>
      <c r="BK302" s="237">
        <f>ROUND(I302*H302,2)</f>
        <v>0</v>
      </c>
      <c r="BL302" s="4" t="s">
        <v>292</v>
      </c>
      <c r="BM302" s="236" t="s">
        <v>673</v>
      </c>
    </row>
    <row r="303" spans="2:65" s="242" customFormat="1">
      <c r="B303" s="241"/>
      <c r="D303" s="243" t="s">
        <v>279</v>
      </c>
      <c r="E303" s="244" t="s">
        <v>3</v>
      </c>
      <c r="F303" s="245" t="s">
        <v>182</v>
      </c>
      <c r="H303" s="246">
        <v>15.96</v>
      </c>
      <c r="L303" s="241"/>
      <c r="M303" s="247"/>
      <c r="T303" s="248"/>
      <c r="AT303" s="244" t="s">
        <v>279</v>
      </c>
      <c r="AU303" s="244" t="s">
        <v>77</v>
      </c>
      <c r="AV303" s="242" t="s">
        <v>77</v>
      </c>
      <c r="AW303" s="242" t="s">
        <v>30</v>
      </c>
      <c r="AX303" s="242" t="s">
        <v>68</v>
      </c>
      <c r="AY303" s="244" t="s">
        <v>268</v>
      </c>
    </row>
    <row r="304" spans="2:65" s="250" customFormat="1">
      <c r="B304" s="249"/>
      <c r="D304" s="243" t="s">
        <v>279</v>
      </c>
      <c r="E304" s="251" t="s">
        <v>3</v>
      </c>
      <c r="F304" s="252" t="s">
        <v>298</v>
      </c>
      <c r="H304" s="253">
        <v>15.96</v>
      </c>
      <c r="L304" s="249"/>
      <c r="M304" s="254"/>
      <c r="T304" s="255"/>
      <c r="AT304" s="251" t="s">
        <v>279</v>
      </c>
      <c r="AU304" s="251" t="s">
        <v>77</v>
      </c>
      <c r="AV304" s="250" t="s">
        <v>275</v>
      </c>
      <c r="AW304" s="250" t="s">
        <v>30</v>
      </c>
      <c r="AX304" s="250" t="s">
        <v>75</v>
      </c>
      <c r="AY304" s="251" t="s">
        <v>268</v>
      </c>
    </row>
    <row r="305" spans="2:65" s="242" customFormat="1">
      <c r="B305" s="241"/>
      <c r="D305" s="243" t="s">
        <v>279</v>
      </c>
      <c r="F305" s="245" t="s">
        <v>2469</v>
      </c>
      <c r="H305" s="246">
        <v>17.556000000000001</v>
      </c>
      <c r="L305" s="241"/>
      <c r="M305" s="247"/>
      <c r="T305" s="248"/>
      <c r="AT305" s="244" t="s">
        <v>279</v>
      </c>
      <c r="AU305" s="244" t="s">
        <v>77</v>
      </c>
      <c r="AV305" s="242" t="s">
        <v>77</v>
      </c>
      <c r="AW305" s="242" t="s">
        <v>4</v>
      </c>
      <c r="AX305" s="242" t="s">
        <v>75</v>
      </c>
      <c r="AY305" s="244" t="s">
        <v>268</v>
      </c>
    </row>
    <row r="306" spans="2:65" s="1" customFormat="1" ht="16.5" customHeight="1">
      <c r="B306" s="14"/>
      <c r="C306" s="225" t="s">
        <v>647</v>
      </c>
      <c r="D306" s="225" t="s">
        <v>271</v>
      </c>
      <c r="E306" s="226" t="s">
        <v>2470</v>
      </c>
      <c r="F306" s="227" t="s">
        <v>2471</v>
      </c>
      <c r="G306" s="228" t="s">
        <v>184</v>
      </c>
      <c r="H306" s="229">
        <v>2.0310000000000001</v>
      </c>
      <c r="I306" s="22"/>
      <c r="J306" s="231">
        <f>ROUND(I306*H306,2)</f>
        <v>0</v>
      </c>
      <c r="K306" s="227" t="s">
        <v>3</v>
      </c>
      <c r="L306" s="14"/>
      <c r="M306" s="232" t="s">
        <v>3</v>
      </c>
      <c r="N306" s="233" t="s">
        <v>39</v>
      </c>
      <c r="P306" s="234">
        <f>O306*H306</f>
        <v>0</v>
      </c>
      <c r="Q306" s="234">
        <v>0</v>
      </c>
      <c r="R306" s="234">
        <f>Q306*H306</f>
        <v>0</v>
      </c>
      <c r="S306" s="234">
        <v>0</v>
      </c>
      <c r="T306" s="235">
        <f>S306*H306</f>
        <v>0</v>
      </c>
      <c r="AR306" s="236" t="s">
        <v>292</v>
      </c>
      <c r="AT306" s="236" t="s">
        <v>271</v>
      </c>
      <c r="AU306" s="236" t="s">
        <v>77</v>
      </c>
      <c r="AY306" s="4" t="s">
        <v>268</v>
      </c>
      <c r="BE306" s="237">
        <f>IF(N306="základní",J306,0)</f>
        <v>0</v>
      </c>
      <c r="BF306" s="237">
        <f>IF(N306="snížená",J306,0)</f>
        <v>0</v>
      </c>
      <c r="BG306" s="237">
        <f>IF(N306="zákl. přenesená",J306,0)</f>
        <v>0</v>
      </c>
      <c r="BH306" s="237">
        <f>IF(N306="sníž. přenesená",J306,0)</f>
        <v>0</v>
      </c>
      <c r="BI306" s="237">
        <f>IF(N306="nulová",J306,0)</f>
        <v>0</v>
      </c>
      <c r="BJ306" s="4" t="s">
        <v>75</v>
      </c>
      <c r="BK306" s="237">
        <f>ROUND(I306*H306,2)</f>
        <v>0</v>
      </c>
      <c r="BL306" s="4" t="s">
        <v>292</v>
      </c>
      <c r="BM306" s="236" t="s">
        <v>2472</v>
      </c>
    </row>
    <row r="307" spans="2:65" s="242" customFormat="1">
      <c r="B307" s="241"/>
      <c r="D307" s="243" t="s">
        <v>279</v>
      </c>
      <c r="E307" s="244" t="s">
        <v>3</v>
      </c>
      <c r="F307" s="245" t="s">
        <v>2473</v>
      </c>
      <c r="H307" s="246">
        <v>2.0310000000000001</v>
      </c>
      <c r="L307" s="241"/>
      <c r="M307" s="247"/>
      <c r="T307" s="248"/>
      <c r="AT307" s="244" t="s">
        <v>279</v>
      </c>
      <c r="AU307" s="244" t="s">
        <v>77</v>
      </c>
      <c r="AV307" s="242" t="s">
        <v>77</v>
      </c>
      <c r="AW307" s="242" t="s">
        <v>30</v>
      </c>
      <c r="AX307" s="242" t="s">
        <v>75</v>
      </c>
      <c r="AY307" s="244" t="s">
        <v>268</v>
      </c>
    </row>
    <row r="308" spans="2:65" s="1" customFormat="1" ht="55.5" customHeight="1">
      <c r="B308" s="14"/>
      <c r="C308" s="225" t="s">
        <v>652</v>
      </c>
      <c r="D308" s="225" t="s">
        <v>271</v>
      </c>
      <c r="E308" s="226" t="s">
        <v>676</v>
      </c>
      <c r="F308" s="227" t="s">
        <v>677</v>
      </c>
      <c r="G308" s="228" t="s">
        <v>353</v>
      </c>
      <c r="H308" s="229">
        <v>0.59799999999999998</v>
      </c>
      <c r="I308" s="22"/>
      <c r="J308" s="231">
        <f>ROUND(I308*H308,2)</f>
        <v>0</v>
      </c>
      <c r="K308" s="227" t="s">
        <v>274</v>
      </c>
      <c r="L308" s="14"/>
      <c r="M308" s="232" t="s">
        <v>3</v>
      </c>
      <c r="N308" s="233" t="s">
        <v>39</v>
      </c>
      <c r="P308" s="234">
        <f>O308*H308</f>
        <v>0</v>
      </c>
      <c r="Q308" s="234">
        <v>0</v>
      </c>
      <c r="R308" s="234">
        <f>Q308*H308</f>
        <v>0</v>
      </c>
      <c r="S308" s="234">
        <v>0</v>
      </c>
      <c r="T308" s="235">
        <f>S308*H308</f>
        <v>0</v>
      </c>
      <c r="AR308" s="236" t="s">
        <v>292</v>
      </c>
      <c r="AT308" s="236" t="s">
        <v>271</v>
      </c>
      <c r="AU308" s="236" t="s">
        <v>77</v>
      </c>
      <c r="AY308" s="4" t="s">
        <v>268</v>
      </c>
      <c r="BE308" s="237">
        <f>IF(N308="základní",J308,0)</f>
        <v>0</v>
      </c>
      <c r="BF308" s="237">
        <f>IF(N308="snížená",J308,0)</f>
        <v>0</v>
      </c>
      <c r="BG308" s="237">
        <f>IF(N308="zákl. přenesená",J308,0)</f>
        <v>0</v>
      </c>
      <c r="BH308" s="237">
        <f>IF(N308="sníž. přenesená",J308,0)</f>
        <v>0</v>
      </c>
      <c r="BI308" s="237">
        <f>IF(N308="nulová",J308,0)</f>
        <v>0</v>
      </c>
      <c r="BJ308" s="4" t="s">
        <v>75</v>
      </c>
      <c r="BK308" s="237">
        <f>ROUND(I308*H308,2)</f>
        <v>0</v>
      </c>
      <c r="BL308" s="4" t="s">
        <v>292</v>
      </c>
      <c r="BM308" s="236" t="s">
        <v>678</v>
      </c>
    </row>
    <row r="309" spans="2:65" s="1" customFormat="1">
      <c r="B309" s="14"/>
      <c r="D309" s="238" t="s">
        <v>277</v>
      </c>
      <c r="F309" s="239" t="s">
        <v>679</v>
      </c>
      <c r="L309" s="14"/>
      <c r="M309" s="240"/>
      <c r="T309" s="142"/>
      <c r="AT309" s="4" t="s">
        <v>277</v>
      </c>
      <c r="AU309" s="4" t="s">
        <v>77</v>
      </c>
    </row>
    <row r="310" spans="2:65" s="214" customFormat="1" ht="20.85" customHeight="1">
      <c r="B310" s="213"/>
      <c r="D310" s="215" t="s">
        <v>67</v>
      </c>
      <c r="E310" s="223" t="s">
        <v>680</v>
      </c>
      <c r="F310" s="223" t="s">
        <v>681</v>
      </c>
      <c r="J310" s="224">
        <f>BK310</f>
        <v>0</v>
      </c>
      <c r="L310" s="213"/>
      <c r="M310" s="218"/>
      <c r="P310" s="219">
        <f>SUM(P311:P331)</f>
        <v>0</v>
      </c>
      <c r="R310" s="219">
        <f>SUM(R311:R331)</f>
        <v>0.10819568000000002</v>
      </c>
      <c r="T310" s="220">
        <f>SUM(T311:T331)</f>
        <v>0</v>
      </c>
      <c r="AR310" s="215" t="s">
        <v>77</v>
      </c>
      <c r="AT310" s="221" t="s">
        <v>67</v>
      </c>
      <c r="AU310" s="221" t="s">
        <v>77</v>
      </c>
      <c r="AY310" s="215" t="s">
        <v>268</v>
      </c>
      <c r="BK310" s="222">
        <f>SUM(BK311:BK331)</f>
        <v>0</v>
      </c>
    </row>
    <row r="311" spans="2:65" s="1" customFormat="1" ht="24.2" customHeight="1">
      <c r="B311" s="14"/>
      <c r="C311" s="225" t="s">
        <v>658</v>
      </c>
      <c r="D311" s="225" t="s">
        <v>271</v>
      </c>
      <c r="E311" s="226" t="s">
        <v>683</v>
      </c>
      <c r="F311" s="227" t="s">
        <v>684</v>
      </c>
      <c r="G311" s="228" t="s">
        <v>184</v>
      </c>
      <c r="H311" s="229">
        <v>15.96</v>
      </c>
      <c r="I311" s="22"/>
      <c r="J311" s="231">
        <f>ROUND(I311*H311,2)</f>
        <v>0</v>
      </c>
      <c r="K311" s="227" t="s">
        <v>274</v>
      </c>
      <c r="L311" s="14"/>
      <c r="M311" s="232" t="s">
        <v>3</v>
      </c>
      <c r="N311" s="233" t="s">
        <v>39</v>
      </c>
      <c r="P311" s="234">
        <f>O311*H311</f>
        <v>0</v>
      </c>
      <c r="Q311" s="234">
        <v>0</v>
      </c>
      <c r="R311" s="234">
        <f>Q311*H311</f>
        <v>0</v>
      </c>
      <c r="S311" s="234">
        <v>0</v>
      </c>
      <c r="T311" s="235">
        <f>S311*H311</f>
        <v>0</v>
      </c>
      <c r="AR311" s="236" t="s">
        <v>292</v>
      </c>
      <c r="AT311" s="236" t="s">
        <v>271</v>
      </c>
      <c r="AU311" s="236" t="s">
        <v>186</v>
      </c>
      <c r="AY311" s="4" t="s">
        <v>268</v>
      </c>
      <c r="BE311" s="237">
        <f>IF(N311="základní",J311,0)</f>
        <v>0</v>
      </c>
      <c r="BF311" s="237">
        <f>IF(N311="snížená",J311,0)</f>
        <v>0</v>
      </c>
      <c r="BG311" s="237">
        <f>IF(N311="zákl. přenesená",J311,0)</f>
        <v>0</v>
      </c>
      <c r="BH311" s="237">
        <f>IF(N311="sníž. přenesená",J311,0)</f>
        <v>0</v>
      </c>
      <c r="BI311" s="237">
        <f>IF(N311="nulová",J311,0)</f>
        <v>0</v>
      </c>
      <c r="BJ311" s="4" t="s">
        <v>75</v>
      </c>
      <c r="BK311" s="237">
        <f>ROUND(I311*H311,2)</f>
        <v>0</v>
      </c>
      <c r="BL311" s="4" t="s">
        <v>292</v>
      </c>
      <c r="BM311" s="236" t="s">
        <v>685</v>
      </c>
    </row>
    <row r="312" spans="2:65" s="1" customFormat="1">
      <c r="B312" s="14"/>
      <c r="D312" s="238" t="s">
        <v>277</v>
      </c>
      <c r="F312" s="239" t="s">
        <v>686</v>
      </c>
      <c r="L312" s="14"/>
      <c r="M312" s="240"/>
      <c r="T312" s="142"/>
      <c r="AT312" s="4" t="s">
        <v>277</v>
      </c>
      <c r="AU312" s="4" t="s">
        <v>186</v>
      </c>
    </row>
    <row r="313" spans="2:65" s="242" customFormat="1">
      <c r="B313" s="241"/>
      <c r="D313" s="243" t="s">
        <v>279</v>
      </c>
      <c r="E313" s="244" t="s">
        <v>3</v>
      </c>
      <c r="F313" s="245" t="s">
        <v>182</v>
      </c>
      <c r="H313" s="246">
        <v>15.96</v>
      </c>
      <c r="L313" s="241"/>
      <c r="M313" s="247"/>
      <c r="T313" s="248"/>
      <c r="AT313" s="244" t="s">
        <v>279</v>
      </c>
      <c r="AU313" s="244" t="s">
        <v>186</v>
      </c>
      <c r="AV313" s="242" t="s">
        <v>77</v>
      </c>
      <c r="AW313" s="242" t="s">
        <v>30</v>
      </c>
      <c r="AX313" s="242" t="s">
        <v>75</v>
      </c>
      <c r="AY313" s="244" t="s">
        <v>268</v>
      </c>
    </row>
    <row r="314" spans="2:65" s="1" customFormat="1" ht="24.2" customHeight="1">
      <c r="B314" s="14"/>
      <c r="C314" s="225" t="s">
        <v>663</v>
      </c>
      <c r="D314" s="225" t="s">
        <v>271</v>
      </c>
      <c r="E314" s="226" t="s">
        <v>688</v>
      </c>
      <c r="F314" s="227" t="s">
        <v>689</v>
      </c>
      <c r="G314" s="228" t="s">
        <v>184</v>
      </c>
      <c r="H314" s="229">
        <v>19.823</v>
      </c>
      <c r="I314" s="22"/>
      <c r="J314" s="231">
        <f>ROUND(I314*H314,2)</f>
        <v>0</v>
      </c>
      <c r="K314" s="227" t="s">
        <v>274</v>
      </c>
      <c r="L314" s="14"/>
      <c r="M314" s="232" t="s">
        <v>3</v>
      </c>
      <c r="N314" s="233" t="s">
        <v>39</v>
      </c>
      <c r="P314" s="234">
        <f>O314*H314</f>
        <v>0</v>
      </c>
      <c r="Q314" s="234">
        <v>0</v>
      </c>
      <c r="R314" s="234">
        <f>Q314*H314</f>
        <v>0</v>
      </c>
      <c r="S314" s="234">
        <v>0</v>
      </c>
      <c r="T314" s="235">
        <f>S314*H314</f>
        <v>0</v>
      </c>
      <c r="AR314" s="236" t="s">
        <v>292</v>
      </c>
      <c r="AT314" s="236" t="s">
        <v>271</v>
      </c>
      <c r="AU314" s="236" t="s">
        <v>186</v>
      </c>
      <c r="AY314" s="4" t="s">
        <v>268</v>
      </c>
      <c r="BE314" s="237">
        <f>IF(N314="základní",J314,0)</f>
        <v>0</v>
      </c>
      <c r="BF314" s="237">
        <f>IF(N314="snížená",J314,0)</f>
        <v>0</v>
      </c>
      <c r="BG314" s="237">
        <f>IF(N314="zákl. přenesená",J314,0)</f>
        <v>0</v>
      </c>
      <c r="BH314" s="237">
        <f>IF(N314="sníž. přenesená",J314,0)</f>
        <v>0</v>
      </c>
      <c r="BI314" s="237">
        <f>IF(N314="nulová",J314,0)</f>
        <v>0</v>
      </c>
      <c r="BJ314" s="4" t="s">
        <v>75</v>
      </c>
      <c r="BK314" s="237">
        <f>ROUND(I314*H314,2)</f>
        <v>0</v>
      </c>
      <c r="BL314" s="4" t="s">
        <v>292</v>
      </c>
      <c r="BM314" s="236" t="s">
        <v>690</v>
      </c>
    </row>
    <row r="315" spans="2:65" s="1" customFormat="1">
      <c r="B315" s="14"/>
      <c r="D315" s="238" t="s">
        <v>277</v>
      </c>
      <c r="F315" s="239" t="s">
        <v>691</v>
      </c>
      <c r="L315" s="14"/>
      <c r="M315" s="240"/>
      <c r="T315" s="142"/>
      <c r="AT315" s="4" t="s">
        <v>277</v>
      </c>
      <c r="AU315" s="4" t="s">
        <v>186</v>
      </c>
    </row>
    <row r="316" spans="2:65" s="242" customFormat="1">
      <c r="B316" s="241"/>
      <c r="D316" s="243" t="s">
        <v>279</v>
      </c>
      <c r="E316" s="244" t="s">
        <v>3</v>
      </c>
      <c r="F316" s="245" t="s">
        <v>692</v>
      </c>
      <c r="H316" s="246">
        <v>4.226</v>
      </c>
      <c r="L316" s="241"/>
      <c r="M316" s="247"/>
      <c r="T316" s="248"/>
      <c r="AT316" s="244" t="s">
        <v>279</v>
      </c>
      <c r="AU316" s="244" t="s">
        <v>186</v>
      </c>
      <c r="AV316" s="242" t="s">
        <v>77</v>
      </c>
      <c r="AW316" s="242" t="s">
        <v>30</v>
      </c>
      <c r="AX316" s="242" t="s">
        <v>68</v>
      </c>
      <c r="AY316" s="244" t="s">
        <v>268</v>
      </c>
    </row>
    <row r="317" spans="2:65" s="242" customFormat="1">
      <c r="B317" s="241"/>
      <c r="D317" s="243" t="s">
        <v>279</v>
      </c>
      <c r="E317" s="244" t="s">
        <v>3</v>
      </c>
      <c r="F317" s="245" t="s">
        <v>2474</v>
      </c>
      <c r="H317" s="246">
        <v>18.495000000000001</v>
      </c>
      <c r="L317" s="241"/>
      <c r="M317" s="247"/>
      <c r="T317" s="248"/>
      <c r="AT317" s="244" t="s">
        <v>279</v>
      </c>
      <c r="AU317" s="244" t="s">
        <v>186</v>
      </c>
      <c r="AV317" s="242" t="s">
        <v>77</v>
      </c>
      <c r="AW317" s="242" t="s">
        <v>30</v>
      </c>
      <c r="AX317" s="242" t="s">
        <v>68</v>
      </c>
      <c r="AY317" s="244" t="s">
        <v>268</v>
      </c>
    </row>
    <row r="318" spans="2:65" s="242" customFormat="1">
      <c r="B318" s="241"/>
      <c r="D318" s="243" t="s">
        <v>279</v>
      </c>
      <c r="E318" s="244" t="s">
        <v>3</v>
      </c>
      <c r="F318" s="245" t="s">
        <v>2475</v>
      </c>
      <c r="H318" s="246">
        <v>-2.8980000000000001</v>
      </c>
      <c r="L318" s="241"/>
      <c r="M318" s="247"/>
      <c r="T318" s="248"/>
      <c r="AT318" s="244" t="s">
        <v>279</v>
      </c>
      <c r="AU318" s="244" t="s">
        <v>186</v>
      </c>
      <c r="AV318" s="242" t="s">
        <v>77</v>
      </c>
      <c r="AW318" s="242" t="s">
        <v>30</v>
      </c>
      <c r="AX318" s="242" t="s">
        <v>68</v>
      </c>
      <c r="AY318" s="244" t="s">
        <v>268</v>
      </c>
    </row>
    <row r="319" spans="2:65" s="250" customFormat="1">
      <c r="B319" s="249"/>
      <c r="D319" s="243" t="s">
        <v>279</v>
      </c>
      <c r="E319" s="251" t="s">
        <v>3</v>
      </c>
      <c r="F319" s="252" t="s">
        <v>298</v>
      </c>
      <c r="H319" s="253">
        <v>19.823</v>
      </c>
      <c r="L319" s="249"/>
      <c r="M319" s="254"/>
      <c r="T319" s="255"/>
      <c r="AT319" s="251" t="s">
        <v>279</v>
      </c>
      <c r="AU319" s="251" t="s">
        <v>186</v>
      </c>
      <c r="AV319" s="250" t="s">
        <v>275</v>
      </c>
      <c r="AW319" s="250" t="s">
        <v>30</v>
      </c>
      <c r="AX319" s="250" t="s">
        <v>75</v>
      </c>
      <c r="AY319" s="251" t="s">
        <v>268</v>
      </c>
    </row>
    <row r="320" spans="2:65" s="1" customFormat="1" ht="24.2" customHeight="1">
      <c r="B320" s="14"/>
      <c r="C320" s="262" t="s">
        <v>665</v>
      </c>
      <c r="D320" s="262" t="s">
        <v>383</v>
      </c>
      <c r="E320" s="263" t="s">
        <v>694</v>
      </c>
      <c r="F320" s="264" t="s">
        <v>695</v>
      </c>
      <c r="G320" s="265" t="s">
        <v>696</v>
      </c>
      <c r="H320" s="266">
        <v>53.674999999999997</v>
      </c>
      <c r="I320" s="24"/>
      <c r="J320" s="268">
        <f>ROUND(I320*H320,2)</f>
        <v>0</v>
      </c>
      <c r="K320" s="264" t="s">
        <v>274</v>
      </c>
      <c r="L320" s="269"/>
      <c r="M320" s="270" t="s">
        <v>3</v>
      </c>
      <c r="N320" s="271" t="s">
        <v>39</v>
      </c>
      <c r="P320" s="234">
        <f>O320*H320</f>
        <v>0</v>
      </c>
      <c r="Q320" s="234">
        <v>1E-3</v>
      </c>
      <c r="R320" s="234">
        <f>Q320*H320</f>
        <v>5.3675E-2</v>
      </c>
      <c r="S320" s="234">
        <v>0</v>
      </c>
      <c r="T320" s="235">
        <f>S320*H320</f>
        <v>0</v>
      </c>
      <c r="AR320" s="236" t="s">
        <v>470</v>
      </c>
      <c r="AT320" s="236" t="s">
        <v>383</v>
      </c>
      <c r="AU320" s="236" t="s">
        <v>186</v>
      </c>
      <c r="AY320" s="4" t="s">
        <v>268</v>
      </c>
      <c r="BE320" s="237">
        <f>IF(N320="základní",J320,0)</f>
        <v>0</v>
      </c>
      <c r="BF320" s="237">
        <f>IF(N320="snížená",J320,0)</f>
        <v>0</v>
      </c>
      <c r="BG320" s="237">
        <f>IF(N320="zákl. přenesená",J320,0)</f>
        <v>0</v>
      </c>
      <c r="BH320" s="237">
        <f>IF(N320="sníž. přenesená",J320,0)</f>
        <v>0</v>
      </c>
      <c r="BI320" s="237">
        <f>IF(N320="nulová",J320,0)</f>
        <v>0</v>
      </c>
      <c r="BJ320" s="4" t="s">
        <v>75</v>
      </c>
      <c r="BK320" s="237">
        <f>ROUND(I320*H320,2)</f>
        <v>0</v>
      </c>
      <c r="BL320" s="4" t="s">
        <v>292</v>
      </c>
      <c r="BM320" s="236" t="s">
        <v>697</v>
      </c>
    </row>
    <row r="321" spans="2:65" s="1" customFormat="1" ht="19.5">
      <c r="B321" s="14"/>
      <c r="D321" s="243" t="s">
        <v>698</v>
      </c>
      <c r="F321" s="281" t="s">
        <v>699</v>
      </c>
      <c r="L321" s="14"/>
      <c r="M321" s="240"/>
      <c r="T321" s="142"/>
      <c r="AT321" s="4" t="s">
        <v>698</v>
      </c>
      <c r="AU321" s="4" t="s">
        <v>186</v>
      </c>
    </row>
    <row r="322" spans="2:65" s="242" customFormat="1">
      <c r="B322" s="241"/>
      <c r="D322" s="243" t="s">
        <v>279</v>
      </c>
      <c r="F322" s="245" t="s">
        <v>2476</v>
      </c>
      <c r="H322" s="246">
        <v>53.674999999999997</v>
      </c>
      <c r="L322" s="241"/>
      <c r="M322" s="247"/>
      <c r="T322" s="248"/>
      <c r="AT322" s="244" t="s">
        <v>279</v>
      </c>
      <c r="AU322" s="244" t="s">
        <v>186</v>
      </c>
      <c r="AV322" s="242" t="s">
        <v>77</v>
      </c>
      <c r="AW322" s="242" t="s">
        <v>4</v>
      </c>
      <c r="AX322" s="242" t="s">
        <v>75</v>
      </c>
      <c r="AY322" s="244" t="s">
        <v>268</v>
      </c>
    </row>
    <row r="323" spans="2:65" s="1" customFormat="1" ht="24.2" customHeight="1">
      <c r="B323" s="14"/>
      <c r="C323" s="225" t="s">
        <v>670</v>
      </c>
      <c r="D323" s="225" t="s">
        <v>271</v>
      </c>
      <c r="E323" s="226" t="s">
        <v>702</v>
      </c>
      <c r="F323" s="227" t="s">
        <v>703</v>
      </c>
      <c r="G323" s="228" t="s">
        <v>379</v>
      </c>
      <c r="H323" s="229">
        <v>46.558999999999997</v>
      </c>
      <c r="I323" s="22"/>
      <c r="J323" s="231">
        <f>ROUND(I323*H323,2)</f>
        <v>0</v>
      </c>
      <c r="K323" s="227" t="s">
        <v>274</v>
      </c>
      <c r="L323" s="14"/>
      <c r="M323" s="232" t="s">
        <v>3</v>
      </c>
      <c r="N323" s="233" t="s">
        <v>39</v>
      </c>
      <c r="P323" s="234">
        <f>O323*H323</f>
        <v>0</v>
      </c>
      <c r="Q323" s="234">
        <v>1.7000000000000001E-4</v>
      </c>
      <c r="R323" s="234">
        <f>Q323*H323</f>
        <v>7.91503E-3</v>
      </c>
      <c r="S323" s="234">
        <v>0</v>
      </c>
      <c r="T323" s="235">
        <f>S323*H323</f>
        <v>0</v>
      </c>
      <c r="AR323" s="236" t="s">
        <v>292</v>
      </c>
      <c r="AT323" s="236" t="s">
        <v>271</v>
      </c>
      <c r="AU323" s="236" t="s">
        <v>186</v>
      </c>
      <c r="AY323" s="4" t="s">
        <v>268</v>
      </c>
      <c r="BE323" s="237">
        <f>IF(N323="základní",J323,0)</f>
        <v>0</v>
      </c>
      <c r="BF323" s="237">
        <f>IF(N323="snížená",J323,0)</f>
        <v>0</v>
      </c>
      <c r="BG323" s="237">
        <f>IF(N323="zákl. přenesená",J323,0)</f>
        <v>0</v>
      </c>
      <c r="BH323" s="237">
        <f>IF(N323="sníž. přenesená",J323,0)</f>
        <v>0</v>
      </c>
      <c r="BI323" s="237">
        <f>IF(N323="nulová",J323,0)</f>
        <v>0</v>
      </c>
      <c r="BJ323" s="4" t="s">
        <v>75</v>
      </c>
      <c r="BK323" s="237">
        <f>ROUND(I323*H323,2)</f>
        <v>0</v>
      </c>
      <c r="BL323" s="4" t="s">
        <v>292</v>
      </c>
      <c r="BM323" s="236" t="s">
        <v>704</v>
      </c>
    </row>
    <row r="324" spans="2:65" s="1" customFormat="1">
      <c r="B324" s="14"/>
      <c r="D324" s="238" t="s">
        <v>277</v>
      </c>
      <c r="F324" s="239" t="s">
        <v>705</v>
      </c>
      <c r="L324" s="14"/>
      <c r="M324" s="240"/>
      <c r="T324" s="142"/>
      <c r="AT324" s="4" t="s">
        <v>277</v>
      </c>
      <c r="AU324" s="4" t="s">
        <v>186</v>
      </c>
    </row>
    <row r="325" spans="2:65" s="257" customFormat="1">
      <c r="B325" s="256"/>
      <c r="D325" s="243" t="s">
        <v>279</v>
      </c>
      <c r="E325" s="258" t="s">
        <v>3</v>
      </c>
      <c r="F325" s="259" t="s">
        <v>706</v>
      </c>
      <c r="H325" s="258" t="s">
        <v>3</v>
      </c>
      <c r="L325" s="256"/>
      <c r="M325" s="260"/>
      <c r="T325" s="261"/>
      <c r="AT325" s="258" t="s">
        <v>279</v>
      </c>
      <c r="AU325" s="258" t="s">
        <v>186</v>
      </c>
      <c r="AV325" s="257" t="s">
        <v>75</v>
      </c>
      <c r="AW325" s="257" t="s">
        <v>30</v>
      </c>
      <c r="AX325" s="257" t="s">
        <v>68</v>
      </c>
      <c r="AY325" s="258" t="s">
        <v>268</v>
      </c>
    </row>
    <row r="326" spans="2:65" s="242" customFormat="1">
      <c r="B326" s="241"/>
      <c r="D326" s="243" t="s">
        <v>279</v>
      </c>
      <c r="E326" s="244" t="s">
        <v>3</v>
      </c>
      <c r="F326" s="245" t="s">
        <v>1928</v>
      </c>
      <c r="H326" s="246">
        <v>33.058999999999997</v>
      </c>
      <c r="L326" s="241"/>
      <c r="M326" s="247"/>
      <c r="T326" s="248"/>
      <c r="AT326" s="244" t="s">
        <v>279</v>
      </c>
      <c r="AU326" s="244" t="s">
        <v>186</v>
      </c>
      <c r="AV326" s="242" t="s">
        <v>77</v>
      </c>
      <c r="AW326" s="242" t="s">
        <v>30</v>
      </c>
      <c r="AX326" s="242" t="s">
        <v>68</v>
      </c>
      <c r="AY326" s="244" t="s">
        <v>268</v>
      </c>
    </row>
    <row r="327" spans="2:65" s="242" customFormat="1">
      <c r="B327" s="241"/>
      <c r="D327" s="243" t="s">
        <v>279</v>
      </c>
      <c r="E327" s="244" t="s">
        <v>3</v>
      </c>
      <c r="F327" s="245" t="s">
        <v>2477</v>
      </c>
      <c r="H327" s="246">
        <v>13.5</v>
      </c>
      <c r="L327" s="241"/>
      <c r="M327" s="247"/>
      <c r="T327" s="248"/>
      <c r="AT327" s="244" t="s">
        <v>279</v>
      </c>
      <c r="AU327" s="244" t="s">
        <v>186</v>
      </c>
      <c r="AV327" s="242" t="s">
        <v>77</v>
      </c>
      <c r="AW327" s="242" t="s">
        <v>30</v>
      </c>
      <c r="AX327" s="242" t="s">
        <v>68</v>
      </c>
      <c r="AY327" s="244" t="s">
        <v>268</v>
      </c>
    </row>
    <row r="328" spans="2:65" s="250" customFormat="1">
      <c r="B328" s="249"/>
      <c r="D328" s="243" t="s">
        <v>279</v>
      </c>
      <c r="E328" s="251" t="s">
        <v>3</v>
      </c>
      <c r="F328" s="252" t="s">
        <v>298</v>
      </c>
      <c r="H328" s="253">
        <v>46.558999999999997</v>
      </c>
      <c r="L328" s="249"/>
      <c r="M328" s="254"/>
      <c r="T328" s="255"/>
      <c r="AT328" s="251" t="s">
        <v>279</v>
      </c>
      <c r="AU328" s="251" t="s">
        <v>186</v>
      </c>
      <c r="AV328" s="250" t="s">
        <v>275</v>
      </c>
      <c r="AW328" s="250" t="s">
        <v>30</v>
      </c>
      <c r="AX328" s="250" t="s">
        <v>75</v>
      </c>
      <c r="AY328" s="251" t="s">
        <v>268</v>
      </c>
    </row>
    <row r="329" spans="2:65" s="1" customFormat="1" ht="16.5" customHeight="1">
      <c r="B329" s="14"/>
      <c r="C329" s="262" t="s">
        <v>675</v>
      </c>
      <c r="D329" s="262" t="s">
        <v>383</v>
      </c>
      <c r="E329" s="263" t="s">
        <v>708</v>
      </c>
      <c r="F329" s="264" t="s">
        <v>709</v>
      </c>
      <c r="G329" s="265" t="s">
        <v>379</v>
      </c>
      <c r="H329" s="266">
        <v>51.215000000000003</v>
      </c>
      <c r="I329" s="24"/>
      <c r="J329" s="268">
        <f>ROUND(I329*H329,2)</f>
        <v>0</v>
      </c>
      <c r="K329" s="264" t="s">
        <v>274</v>
      </c>
      <c r="L329" s="269"/>
      <c r="M329" s="270" t="s">
        <v>3</v>
      </c>
      <c r="N329" s="271" t="s">
        <v>39</v>
      </c>
      <c r="P329" s="234">
        <f>O329*H329</f>
        <v>0</v>
      </c>
      <c r="Q329" s="234">
        <v>9.1E-4</v>
      </c>
      <c r="R329" s="234">
        <f>Q329*H329</f>
        <v>4.6605650000000005E-2</v>
      </c>
      <c r="S329" s="234">
        <v>0</v>
      </c>
      <c r="T329" s="235">
        <f>S329*H329</f>
        <v>0</v>
      </c>
      <c r="AR329" s="236" t="s">
        <v>470</v>
      </c>
      <c r="AT329" s="236" t="s">
        <v>383</v>
      </c>
      <c r="AU329" s="236" t="s">
        <v>186</v>
      </c>
      <c r="AY329" s="4" t="s">
        <v>268</v>
      </c>
      <c r="BE329" s="237">
        <f>IF(N329="základní",J329,0)</f>
        <v>0</v>
      </c>
      <c r="BF329" s="237">
        <f>IF(N329="snížená",J329,0)</f>
        <v>0</v>
      </c>
      <c r="BG329" s="237">
        <f>IF(N329="zákl. přenesená",J329,0)</f>
        <v>0</v>
      </c>
      <c r="BH329" s="237">
        <f>IF(N329="sníž. přenesená",J329,0)</f>
        <v>0</v>
      </c>
      <c r="BI329" s="237">
        <f>IF(N329="nulová",J329,0)</f>
        <v>0</v>
      </c>
      <c r="BJ329" s="4" t="s">
        <v>75</v>
      </c>
      <c r="BK329" s="237">
        <f>ROUND(I329*H329,2)</f>
        <v>0</v>
      </c>
      <c r="BL329" s="4" t="s">
        <v>292</v>
      </c>
      <c r="BM329" s="236" t="s">
        <v>710</v>
      </c>
    </row>
    <row r="330" spans="2:65" s="1" customFormat="1" ht="19.5">
      <c r="B330" s="14"/>
      <c r="D330" s="243" t="s">
        <v>698</v>
      </c>
      <c r="F330" s="281" t="s">
        <v>711</v>
      </c>
      <c r="L330" s="14"/>
      <c r="M330" s="240"/>
      <c r="T330" s="142"/>
      <c r="AT330" s="4" t="s">
        <v>698</v>
      </c>
      <c r="AU330" s="4" t="s">
        <v>186</v>
      </c>
    </row>
    <row r="331" spans="2:65" s="242" customFormat="1">
      <c r="B331" s="241"/>
      <c r="D331" s="243" t="s">
        <v>279</v>
      </c>
      <c r="F331" s="245" t="s">
        <v>2478</v>
      </c>
      <c r="H331" s="246">
        <v>51.215000000000003</v>
      </c>
      <c r="L331" s="241"/>
      <c r="M331" s="247"/>
      <c r="T331" s="248"/>
      <c r="AT331" s="244" t="s">
        <v>279</v>
      </c>
      <c r="AU331" s="244" t="s">
        <v>186</v>
      </c>
      <c r="AV331" s="242" t="s">
        <v>77</v>
      </c>
      <c r="AW331" s="242" t="s">
        <v>4</v>
      </c>
      <c r="AX331" s="242" t="s">
        <v>75</v>
      </c>
      <c r="AY331" s="244" t="s">
        <v>268</v>
      </c>
    </row>
    <row r="332" spans="2:65" s="214" customFormat="1" ht="22.9" customHeight="1">
      <c r="B332" s="213"/>
      <c r="D332" s="215" t="s">
        <v>67</v>
      </c>
      <c r="E332" s="223" t="s">
        <v>713</v>
      </c>
      <c r="F332" s="223" t="s">
        <v>714</v>
      </c>
      <c r="J332" s="224">
        <f>BK332</f>
        <v>0</v>
      </c>
      <c r="L332" s="213"/>
      <c r="M332" s="218"/>
      <c r="P332" s="219">
        <f>SUM(P333:P377)</f>
        <v>0</v>
      </c>
      <c r="R332" s="219">
        <f>SUM(R333:R377)</f>
        <v>1.34454366</v>
      </c>
      <c r="T332" s="220">
        <f>SUM(T333:T377)</f>
        <v>0</v>
      </c>
      <c r="AR332" s="215" t="s">
        <v>77</v>
      </c>
      <c r="AT332" s="221" t="s">
        <v>67</v>
      </c>
      <c r="AU332" s="221" t="s">
        <v>75</v>
      </c>
      <c r="AY332" s="215" t="s">
        <v>268</v>
      </c>
      <c r="BK332" s="222">
        <f>SUM(BK333:BK377)</f>
        <v>0</v>
      </c>
    </row>
    <row r="333" spans="2:65" s="1" customFormat="1" ht="24.2" customHeight="1">
      <c r="B333" s="14"/>
      <c r="C333" s="225" t="s">
        <v>682</v>
      </c>
      <c r="D333" s="225" t="s">
        <v>271</v>
      </c>
      <c r="E333" s="226" t="s">
        <v>716</v>
      </c>
      <c r="F333" s="227" t="s">
        <v>717</v>
      </c>
      <c r="G333" s="228" t="s">
        <v>184</v>
      </c>
      <c r="H333" s="229">
        <v>57.911000000000001</v>
      </c>
      <c r="I333" s="22"/>
      <c r="J333" s="231">
        <f>ROUND(I333*H333,2)</f>
        <v>0</v>
      </c>
      <c r="K333" s="227" t="s">
        <v>274</v>
      </c>
      <c r="L333" s="14"/>
      <c r="M333" s="232" t="s">
        <v>3</v>
      </c>
      <c r="N333" s="233" t="s">
        <v>39</v>
      </c>
      <c r="P333" s="234">
        <f>O333*H333</f>
        <v>0</v>
      </c>
      <c r="Q333" s="234">
        <v>2.9999999999999997E-4</v>
      </c>
      <c r="R333" s="234">
        <f>Q333*H333</f>
        <v>1.7373299999999998E-2</v>
      </c>
      <c r="S333" s="234">
        <v>0</v>
      </c>
      <c r="T333" s="235">
        <f>S333*H333</f>
        <v>0</v>
      </c>
      <c r="AR333" s="236" t="s">
        <v>292</v>
      </c>
      <c r="AT333" s="236" t="s">
        <v>271</v>
      </c>
      <c r="AU333" s="236" t="s">
        <v>77</v>
      </c>
      <c r="AY333" s="4" t="s">
        <v>268</v>
      </c>
      <c r="BE333" s="237">
        <f>IF(N333="základní",J333,0)</f>
        <v>0</v>
      </c>
      <c r="BF333" s="237">
        <f>IF(N333="snížená",J333,0)</f>
        <v>0</v>
      </c>
      <c r="BG333" s="237">
        <f>IF(N333="zákl. přenesená",J333,0)</f>
        <v>0</v>
      </c>
      <c r="BH333" s="237">
        <f>IF(N333="sníž. přenesená",J333,0)</f>
        <v>0</v>
      </c>
      <c r="BI333" s="237">
        <f>IF(N333="nulová",J333,0)</f>
        <v>0</v>
      </c>
      <c r="BJ333" s="4" t="s">
        <v>75</v>
      </c>
      <c r="BK333" s="237">
        <f>ROUND(I333*H333,2)</f>
        <v>0</v>
      </c>
      <c r="BL333" s="4" t="s">
        <v>292</v>
      </c>
      <c r="BM333" s="236" t="s">
        <v>718</v>
      </c>
    </row>
    <row r="334" spans="2:65" s="1" customFormat="1">
      <c r="B334" s="14"/>
      <c r="D334" s="238" t="s">
        <v>277</v>
      </c>
      <c r="F334" s="239" t="s">
        <v>719</v>
      </c>
      <c r="L334" s="14"/>
      <c r="M334" s="240"/>
      <c r="T334" s="142"/>
      <c r="AT334" s="4" t="s">
        <v>277</v>
      </c>
      <c r="AU334" s="4" t="s">
        <v>77</v>
      </c>
    </row>
    <row r="335" spans="2:65" s="242" customFormat="1">
      <c r="B335" s="241"/>
      <c r="D335" s="243" t="s">
        <v>279</v>
      </c>
      <c r="E335" s="244" t="s">
        <v>3</v>
      </c>
      <c r="F335" s="245" t="s">
        <v>200</v>
      </c>
      <c r="H335" s="246">
        <v>57.911000000000001</v>
      </c>
      <c r="L335" s="241"/>
      <c r="M335" s="247"/>
      <c r="T335" s="248"/>
      <c r="AT335" s="244" t="s">
        <v>279</v>
      </c>
      <c r="AU335" s="244" t="s">
        <v>77</v>
      </c>
      <c r="AV335" s="242" t="s">
        <v>77</v>
      </c>
      <c r="AW335" s="242" t="s">
        <v>30</v>
      </c>
      <c r="AX335" s="242" t="s">
        <v>75</v>
      </c>
      <c r="AY335" s="244" t="s">
        <v>268</v>
      </c>
    </row>
    <row r="336" spans="2:65" s="1" customFormat="1" ht="37.9" customHeight="1">
      <c r="B336" s="14"/>
      <c r="C336" s="225" t="s">
        <v>687</v>
      </c>
      <c r="D336" s="225" t="s">
        <v>271</v>
      </c>
      <c r="E336" s="226" t="s">
        <v>721</v>
      </c>
      <c r="F336" s="227" t="s">
        <v>722</v>
      </c>
      <c r="G336" s="228" t="s">
        <v>184</v>
      </c>
      <c r="H336" s="229">
        <v>57.911000000000001</v>
      </c>
      <c r="I336" s="22"/>
      <c r="J336" s="231">
        <f>ROUND(I336*H336,2)</f>
        <v>0</v>
      </c>
      <c r="K336" s="227" t="s">
        <v>274</v>
      </c>
      <c r="L336" s="14"/>
      <c r="M336" s="232" t="s">
        <v>3</v>
      </c>
      <c r="N336" s="233" t="s">
        <v>39</v>
      </c>
      <c r="P336" s="234">
        <f>O336*H336</f>
        <v>0</v>
      </c>
      <c r="Q336" s="234">
        <v>5.5799999999999999E-3</v>
      </c>
      <c r="R336" s="234">
        <f>Q336*H336</f>
        <v>0.32314337999999998</v>
      </c>
      <c r="S336" s="234">
        <v>0</v>
      </c>
      <c r="T336" s="235">
        <f>S336*H336</f>
        <v>0</v>
      </c>
      <c r="AR336" s="236" t="s">
        <v>292</v>
      </c>
      <c r="AT336" s="236" t="s">
        <v>271</v>
      </c>
      <c r="AU336" s="236" t="s">
        <v>77</v>
      </c>
      <c r="AY336" s="4" t="s">
        <v>268</v>
      </c>
      <c r="BE336" s="237">
        <f>IF(N336="základní",J336,0)</f>
        <v>0</v>
      </c>
      <c r="BF336" s="237">
        <f>IF(N336="snížená",J336,0)</f>
        <v>0</v>
      </c>
      <c r="BG336" s="237">
        <f>IF(N336="zákl. přenesená",J336,0)</f>
        <v>0</v>
      </c>
      <c r="BH336" s="237">
        <f>IF(N336="sníž. přenesená",J336,0)</f>
        <v>0</v>
      </c>
      <c r="BI336" s="237">
        <f>IF(N336="nulová",J336,0)</f>
        <v>0</v>
      </c>
      <c r="BJ336" s="4" t="s">
        <v>75</v>
      </c>
      <c r="BK336" s="237">
        <f>ROUND(I336*H336,2)</f>
        <v>0</v>
      </c>
      <c r="BL336" s="4" t="s">
        <v>292</v>
      </c>
      <c r="BM336" s="236" t="s">
        <v>723</v>
      </c>
    </row>
    <row r="337" spans="2:65" s="1" customFormat="1">
      <c r="B337" s="14"/>
      <c r="D337" s="238" t="s">
        <v>277</v>
      </c>
      <c r="F337" s="239" t="s">
        <v>724</v>
      </c>
      <c r="L337" s="14"/>
      <c r="M337" s="240"/>
      <c r="T337" s="142"/>
      <c r="AT337" s="4" t="s">
        <v>277</v>
      </c>
      <c r="AU337" s="4" t="s">
        <v>77</v>
      </c>
    </row>
    <row r="338" spans="2:65" s="1" customFormat="1" ht="33" customHeight="1">
      <c r="B338" s="14"/>
      <c r="C338" s="262" t="s">
        <v>693</v>
      </c>
      <c r="D338" s="262" t="s">
        <v>383</v>
      </c>
      <c r="E338" s="263" t="s">
        <v>726</v>
      </c>
      <c r="F338" s="264" t="s">
        <v>727</v>
      </c>
      <c r="G338" s="265" t="s">
        <v>184</v>
      </c>
      <c r="H338" s="266">
        <v>63.701999999999998</v>
      </c>
      <c r="I338" s="24"/>
      <c r="J338" s="268">
        <f>ROUND(I338*H338,2)</f>
        <v>0</v>
      </c>
      <c r="K338" s="264" t="s">
        <v>274</v>
      </c>
      <c r="L338" s="269"/>
      <c r="M338" s="270" t="s">
        <v>3</v>
      </c>
      <c r="N338" s="271" t="s">
        <v>39</v>
      </c>
      <c r="P338" s="234">
        <f>O338*H338</f>
        <v>0</v>
      </c>
      <c r="Q338" s="234">
        <v>1.4290000000000001E-2</v>
      </c>
      <c r="R338" s="234">
        <f>Q338*H338</f>
        <v>0.91030158000000005</v>
      </c>
      <c r="S338" s="234">
        <v>0</v>
      </c>
      <c r="T338" s="235">
        <f>S338*H338</f>
        <v>0</v>
      </c>
      <c r="AR338" s="236" t="s">
        <v>470</v>
      </c>
      <c r="AT338" s="236" t="s">
        <v>383</v>
      </c>
      <c r="AU338" s="236" t="s">
        <v>77</v>
      </c>
      <c r="AY338" s="4" t="s">
        <v>268</v>
      </c>
      <c r="BE338" s="237">
        <f>IF(N338="základní",J338,0)</f>
        <v>0</v>
      </c>
      <c r="BF338" s="237">
        <f>IF(N338="snížená",J338,0)</f>
        <v>0</v>
      </c>
      <c r="BG338" s="237">
        <f>IF(N338="zákl. přenesená",J338,0)</f>
        <v>0</v>
      </c>
      <c r="BH338" s="237">
        <f>IF(N338="sníž. přenesená",J338,0)</f>
        <v>0</v>
      </c>
      <c r="BI338" s="237">
        <f>IF(N338="nulová",J338,0)</f>
        <v>0</v>
      </c>
      <c r="BJ338" s="4" t="s">
        <v>75</v>
      </c>
      <c r="BK338" s="237">
        <f>ROUND(I338*H338,2)</f>
        <v>0</v>
      </c>
      <c r="BL338" s="4" t="s">
        <v>292</v>
      </c>
      <c r="BM338" s="236" t="s">
        <v>728</v>
      </c>
    </row>
    <row r="339" spans="2:65" s="242" customFormat="1">
      <c r="B339" s="241"/>
      <c r="D339" s="243" t="s">
        <v>279</v>
      </c>
      <c r="F339" s="245" t="s">
        <v>2479</v>
      </c>
      <c r="H339" s="246">
        <v>63.701999999999998</v>
      </c>
      <c r="L339" s="241"/>
      <c r="M339" s="247"/>
      <c r="T339" s="248"/>
      <c r="AT339" s="244" t="s">
        <v>279</v>
      </c>
      <c r="AU339" s="244" t="s">
        <v>77</v>
      </c>
      <c r="AV339" s="242" t="s">
        <v>77</v>
      </c>
      <c r="AW339" s="242" t="s">
        <v>4</v>
      </c>
      <c r="AX339" s="242" t="s">
        <v>75</v>
      </c>
      <c r="AY339" s="244" t="s">
        <v>268</v>
      </c>
    </row>
    <row r="340" spans="2:65" s="1" customFormat="1" ht="33" customHeight="1">
      <c r="B340" s="14"/>
      <c r="C340" s="225" t="s">
        <v>701</v>
      </c>
      <c r="D340" s="225" t="s">
        <v>271</v>
      </c>
      <c r="E340" s="226" t="s">
        <v>731</v>
      </c>
      <c r="F340" s="227" t="s">
        <v>732</v>
      </c>
      <c r="G340" s="228" t="s">
        <v>379</v>
      </c>
      <c r="H340" s="229">
        <v>25.114999999999998</v>
      </c>
      <c r="I340" s="22"/>
      <c r="J340" s="231">
        <f>ROUND(I340*H340,2)</f>
        <v>0</v>
      </c>
      <c r="K340" s="227" t="s">
        <v>274</v>
      </c>
      <c r="L340" s="14"/>
      <c r="M340" s="232" t="s">
        <v>3</v>
      </c>
      <c r="N340" s="233" t="s">
        <v>39</v>
      </c>
      <c r="P340" s="234">
        <f>O340*H340</f>
        <v>0</v>
      </c>
      <c r="Q340" s="234">
        <v>2.0000000000000001E-4</v>
      </c>
      <c r="R340" s="234">
        <f>Q340*H340</f>
        <v>5.0229999999999997E-3</v>
      </c>
      <c r="S340" s="234">
        <v>0</v>
      </c>
      <c r="T340" s="235">
        <f>S340*H340</f>
        <v>0</v>
      </c>
      <c r="AR340" s="236" t="s">
        <v>292</v>
      </c>
      <c r="AT340" s="236" t="s">
        <v>271</v>
      </c>
      <c r="AU340" s="236" t="s">
        <v>77</v>
      </c>
      <c r="AY340" s="4" t="s">
        <v>268</v>
      </c>
      <c r="BE340" s="237">
        <f>IF(N340="základní",J340,0)</f>
        <v>0</v>
      </c>
      <c r="BF340" s="237">
        <f>IF(N340="snížená",J340,0)</f>
        <v>0</v>
      </c>
      <c r="BG340" s="237">
        <f>IF(N340="zákl. přenesená",J340,0)</f>
        <v>0</v>
      </c>
      <c r="BH340" s="237">
        <f>IF(N340="sníž. přenesená",J340,0)</f>
        <v>0</v>
      </c>
      <c r="BI340" s="237">
        <f>IF(N340="nulová",J340,0)</f>
        <v>0</v>
      </c>
      <c r="BJ340" s="4" t="s">
        <v>75</v>
      </c>
      <c r="BK340" s="237">
        <f>ROUND(I340*H340,2)</f>
        <v>0</v>
      </c>
      <c r="BL340" s="4" t="s">
        <v>292</v>
      </c>
      <c r="BM340" s="236" t="s">
        <v>733</v>
      </c>
    </row>
    <row r="341" spans="2:65" s="1" customFormat="1">
      <c r="B341" s="14"/>
      <c r="D341" s="238" t="s">
        <v>277</v>
      </c>
      <c r="F341" s="239" t="s">
        <v>734</v>
      </c>
      <c r="L341" s="14"/>
      <c r="M341" s="240"/>
      <c r="T341" s="142"/>
      <c r="AT341" s="4" t="s">
        <v>277</v>
      </c>
      <c r="AU341" s="4" t="s">
        <v>77</v>
      </c>
    </row>
    <row r="342" spans="2:65" s="257" customFormat="1">
      <c r="B342" s="256"/>
      <c r="D342" s="243" t="s">
        <v>279</v>
      </c>
      <c r="E342" s="258" t="s">
        <v>3</v>
      </c>
      <c r="F342" s="259" t="s">
        <v>735</v>
      </c>
      <c r="H342" s="258" t="s">
        <v>3</v>
      </c>
      <c r="L342" s="256"/>
      <c r="M342" s="260"/>
      <c r="T342" s="261"/>
      <c r="AT342" s="258" t="s">
        <v>279</v>
      </c>
      <c r="AU342" s="258" t="s">
        <v>77</v>
      </c>
      <c r="AV342" s="257" t="s">
        <v>75</v>
      </c>
      <c r="AW342" s="257" t="s">
        <v>30</v>
      </c>
      <c r="AX342" s="257" t="s">
        <v>68</v>
      </c>
      <c r="AY342" s="258" t="s">
        <v>268</v>
      </c>
    </row>
    <row r="343" spans="2:65" s="242" customFormat="1">
      <c r="B343" s="241"/>
      <c r="D343" s="243" t="s">
        <v>279</v>
      </c>
      <c r="E343" s="244" t="s">
        <v>3</v>
      </c>
      <c r="F343" s="245" t="s">
        <v>2480</v>
      </c>
      <c r="H343" s="246">
        <v>4.3150000000000004</v>
      </c>
      <c r="L343" s="241"/>
      <c r="M343" s="247"/>
      <c r="T343" s="248"/>
      <c r="AT343" s="244" t="s">
        <v>279</v>
      </c>
      <c r="AU343" s="244" t="s">
        <v>77</v>
      </c>
      <c r="AV343" s="242" t="s">
        <v>77</v>
      </c>
      <c r="AW343" s="242" t="s">
        <v>30</v>
      </c>
      <c r="AX343" s="242" t="s">
        <v>68</v>
      </c>
      <c r="AY343" s="244" t="s">
        <v>268</v>
      </c>
    </row>
    <row r="344" spans="2:65" s="242" customFormat="1">
      <c r="B344" s="241"/>
      <c r="D344" s="243" t="s">
        <v>279</v>
      </c>
      <c r="E344" s="244" t="s">
        <v>3</v>
      </c>
      <c r="F344" s="245" t="s">
        <v>2481</v>
      </c>
      <c r="H344" s="246">
        <v>18</v>
      </c>
      <c r="L344" s="241"/>
      <c r="M344" s="247"/>
      <c r="T344" s="248"/>
      <c r="AT344" s="244" t="s">
        <v>279</v>
      </c>
      <c r="AU344" s="244" t="s">
        <v>77</v>
      </c>
      <c r="AV344" s="242" t="s">
        <v>77</v>
      </c>
      <c r="AW344" s="242" t="s">
        <v>30</v>
      </c>
      <c r="AX344" s="242" t="s">
        <v>68</v>
      </c>
      <c r="AY344" s="244" t="s">
        <v>268</v>
      </c>
    </row>
    <row r="345" spans="2:65" s="242" customFormat="1">
      <c r="B345" s="241"/>
      <c r="D345" s="243" t="s">
        <v>279</v>
      </c>
      <c r="E345" s="244" t="s">
        <v>3</v>
      </c>
      <c r="F345" s="245" t="s">
        <v>2482</v>
      </c>
      <c r="H345" s="246">
        <v>2.8</v>
      </c>
      <c r="L345" s="241"/>
      <c r="M345" s="247"/>
      <c r="T345" s="248"/>
      <c r="AT345" s="244" t="s">
        <v>279</v>
      </c>
      <c r="AU345" s="244" t="s">
        <v>77</v>
      </c>
      <c r="AV345" s="242" t="s">
        <v>77</v>
      </c>
      <c r="AW345" s="242" t="s">
        <v>30</v>
      </c>
      <c r="AX345" s="242" t="s">
        <v>68</v>
      </c>
      <c r="AY345" s="244" t="s">
        <v>268</v>
      </c>
    </row>
    <row r="346" spans="2:65" s="250" customFormat="1">
      <c r="B346" s="249"/>
      <c r="D346" s="243" t="s">
        <v>279</v>
      </c>
      <c r="E346" s="251" t="s">
        <v>3</v>
      </c>
      <c r="F346" s="252" t="s">
        <v>298</v>
      </c>
      <c r="H346" s="253">
        <v>25.114999999999998</v>
      </c>
      <c r="L346" s="249"/>
      <c r="M346" s="254"/>
      <c r="T346" s="255"/>
      <c r="AT346" s="251" t="s">
        <v>279</v>
      </c>
      <c r="AU346" s="251" t="s">
        <v>77</v>
      </c>
      <c r="AV346" s="250" t="s">
        <v>275</v>
      </c>
      <c r="AW346" s="250" t="s">
        <v>30</v>
      </c>
      <c r="AX346" s="250" t="s">
        <v>75</v>
      </c>
      <c r="AY346" s="251" t="s">
        <v>268</v>
      </c>
    </row>
    <row r="347" spans="2:65" s="1" customFormat="1" ht="24.2" customHeight="1">
      <c r="B347" s="14"/>
      <c r="C347" s="262" t="s">
        <v>707</v>
      </c>
      <c r="D347" s="262" t="s">
        <v>383</v>
      </c>
      <c r="E347" s="263" t="s">
        <v>740</v>
      </c>
      <c r="F347" s="264" t="s">
        <v>741</v>
      </c>
      <c r="G347" s="265" t="s">
        <v>379</v>
      </c>
      <c r="H347" s="266">
        <v>27.626999999999999</v>
      </c>
      <c r="I347" s="24"/>
      <c r="J347" s="268">
        <f>ROUND(I347*H347,2)</f>
        <v>0</v>
      </c>
      <c r="K347" s="264" t="s">
        <v>274</v>
      </c>
      <c r="L347" s="269"/>
      <c r="M347" s="270" t="s">
        <v>3</v>
      </c>
      <c r="N347" s="271" t="s">
        <v>39</v>
      </c>
      <c r="P347" s="234">
        <f>O347*H347</f>
        <v>0</v>
      </c>
      <c r="Q347" s="234">
        <v>2.5999999999999998E-4</v>
      </c>
      <c r="R347" s="234">
        <f>Q347*H347</f>
        <v>7.1830199999999992E-3</v>
      </c>
      <c r="S347" s="234">
        <v>0</v>
      </c>
      <c r="T347" s="235">
        <f>S347*H347</f>
        <v>0</v>
      </c>
      <c r="AR347" s="236" t="s">
        <v>470</v>
      </c>
      <c r="AT347" s="236" t="s">
        <v>383</v>
      </c>
      <c r="AU347" s="236" t="s">
        <v>77</v>
      </c>
      <c r="AY347" s="4" t="s">
        <v>268</v>
      </c>
      <c r="BE347" s="237">
        <f>IF(N347="základní",J347,0)</f>
        <v>0</v>
      </c>
      <c r="BF347" s="237">
        <f>IF(N347="snížená",J347,0)</f>
        <v>0</v>
      </c>
      <c r="BG347" s="237">
        <f>IF(N347="zákl. přenesená",J347,0)</f>
        <v>0</v>
      </c>
      <c r="BH347" s="237">
        <f>IF(N347="sníž. přenesená",J347,0)</f>
        <v>0</v>
      </c>
      <c r="BI347" s="237">
        <f>IF(N347="nulová",J347,0)</f>
        <v>0</v>
      </c>
      <c r="BJ347" s="4" t="s">
        <v>75</v>
      </c>
      <c r="BK347" s="237">
        <f>ROUND(I347*H347,2)</f>
        <v>0</v>
      </c>
      <c r="BL347" s="4" t="s">
        <v>292</v>
      </c>
      <c r="BM347" s="236" t="s">
        <v>742</v>
      </c>
    </row>
    <row r="348" spans="2:65" s="242" customFormat="1">
      <c r="B348" s="241"/>
      <c r="D348" s="243" t="s">
        <v>279</v>
      </c>
      <c r="F348" s="245" t="s">
        <v>2483</v>
      </c>
      <c r="H348" s="246">
        <v>27.626999999999999</v>
      </c>
      <c r="L348" s="241"/>
      <c r="M348" s="247"/>
      <c r="T348" s="248"/>
      <c r="AT348" s="244" t="s">
        <v>279</v>
      </c>
      <c r="AU348" s="244" t="s">
        <v>77</v>
      </c>
      <c r="AV348" s="242" t="s">
        <v>77</v>
      </c>
      <c r="AW348" s="242" t="s">
        <v>4</v>
      </c>
      <c r="AX348" s="242" t="s">
        <v>75</v>
      </c>
      <c r="AY348" s="244" t="s">
        <v>268</v>
      </c>
    </row>
    <row r="349" spans="2:65" s="1" customFormat="1" ht="24.2" customHeight="1">
      <c r="B349" s="14"/>
      <c r="C349" s="225" t="s">
        <v>715</v>
      </c>
      <c r="D349" s="225" t="s">
        <v>271</v>
      </c>
      <c r="E349" s="226" t="s">
        <v>745</v>
      </c>
      <c r="F349" s="227" t="s">
        <v>746</v>
      </c>
      <c r="G349" s="228" t="s">
        <v>379</v>
      </c>
      <c r="H349" s="229">
        <v>50.674999999999997</v>
      </c>
      <c r="I349" s="22"/>
      <c r="J349" s="231">
        <f>ROUND(I349*H349,2)</f>
        <v>0</v>
      </c>
      <c r="K349" s="227" t="s">
        <v>274</v>
      </c>
      <c r="L349" s="14"/>
      <c r="M349" s="232" t="s">
        <v>3</v>
      </c>
      <c r="N349" s="233" t="s">
        <v>39</v>
      </c>
      <c r="P349" s="234">
        <f>O349*H349</f>
        <v>0</v>
      </c>
      <c r="Q349" s="234">
        <v>9.0000000000000006E-5</v>
      </c>
      <c r="R349" s="234">
        <f>Q349*H349</f>
        <v>4.5607499999999997E-3</v>
      </c>
      <c r="S349" s="234">
        <v>0</v>
      </c>
      <c r="T349" s="235">
        <f>S349*H349</f>
        <v>0</v>
      </c>
      <c r="AR349" s="236" t="s">
        <v>292</v>
      </c>
      <c r="AT349" s="236" t="s">
        <v>271</v>
      </c>
      <c r="AU349" s="236" t="s">
        <v>77</v>
      </c>
      <c r="AY349" s="4" t="s">
        <v>268</v>
      </c>
      <c r="BE349" s="237">
        <f>IF(N349="základní",J349,0)</f>
        <v>0</v>
      </c>
      <c r="BF349" s="237">
        <f>IF(N349="snížená",J349,0)</f>
        <v>0</v>
      </c>
      <c r="BG349" s="237">
        <f>IF(N349="zákl. přenesená",J349,0)</f>
        <v>0</v>
      </c>
      <c r="BH349" s="237">
        <f>IF(N349="sníž. přenesená",J349,0)</f>
        <v>0</v>
      </c>
      <c r="BI349" s="237">
        <f>IF(N349="nulová",J349,0)</f>
        <v>0</v>
      </c>
      <c r="BJ349" s="4" t="s">
        <v>75</v>
      </c>
      <c r="BK349" s="237">
        <f>ROUND(I349*H349,2)</f>
        <v>0</v>
      </c>
      <c r="BL349" s="4" t="s">
        <v>292</v>
      </c>
      <c r="BM349" s="236" t="s">
        <v>747</v>
      </c>
    </row>
    <row r="350" spans="2:65" s="1" customFormat="1">
      <c r="B350" s="14"/>
      <c r="D350" s="238" t="s">
        <v>277</v>
      </c>
      <c r="F350" s="239" t="s">
        <v>748</v>
      </c>
      <c r="L350" s="14"/>
      <c r="M350" s="240"/>
      <c r="T350" s="142"/>
      <c r="AT350" s="4" t="s">
        <v>277</v>
      </c>
      <c r="AU350" s="4" t="s">
        <v>77</v>
      </c>
    </row>
    <row r="351" spans="2:65" s="242" customFormat="1">
      <c r="B351" s="241"/>
      <c r="D351" s="243" t="s">
        <v>279</v>
      </c>
      <c r="E351" s="244" t="s">
        <v>3</v>
      </c>
      <c r="F351" s="245" t="s">
        <v>197</v>
      </c>
      <c r="H351" s="246">
        <v>28.175000000000001</v>
      </c>
      <c r="L351" s="241"/>
      <c r="M351" s="247"/>
      <c r="T351" s="248"/>
      <c r="AT351" s="244" t="s">
        <v>279</v>
      </c>
      <c r="AU351" s="244" t="s">
        <v>77</v>
      </c>
      <c r="AV351" s="242" t="s">
        <v>77</v>
      </c>
      <c r="AW351" s="242" t="s">
        <v>30</v>
      </c>
      <c r="AX351" s="242" t="s">
        <v>68</v>
      </c>
      <c r="AY351" s="244" t="s">
        <v>268</v>
      </c>
    </row>
    <row r="352" spans="2:65" s="242" customFormat="1">
      <c r="B352" s="241"/>
      <c r="D352" s="243" t="s">
        <v>279</v>
      </c>
      <c r="E352" s="244" t="s">
        <v>3</v>
      </c>
      <c r="F352" s="245" t="s">
        <v>2484</v>
      </c>
      <c r="H352" s="246">
        <v>22.5</v>
      </c>
      <c r="L352" s="241"/>
      <c r="M352" s="247"/>
      <c r="T352" s="248"/>
      <c r="AT352" s="244" t="s">
        <v>279</v>
      </c>
      <c r="AU352" s="244" t="s">
        <v>77</v>
      </c>
      <c r="AV352" s="242" t="s">
        <v>77</v>
      </c>
      <c r="AW352" s="242" t="s">
        <v>30</v>
      </c>
      <c r="AX352" s="242" t="s">
        <v>68</v>
      </c>
      <c r="AY352" s="244" t="s">
        <v>268</v>
      </c>
    </row>
    <row r="353" spans="2:65" s="250" customFormat="1">
      <c r="B353" s="249"/>
      <c r="D353" s="243" t="s">
        <v>279</v>
      </c>
      <c r="E353" s="251" t="s">
        <v>3</v>
      </c>
      <c r="F353" s="252" t="s">
        <v>298</v>
      </c>
      <c r="H353" s="253">
        <v>50.674999999999997</v>
      </c>
      <c r="L353" s="249"/>
      <c r="M353" s="254"/>
      <c r="T353" s="255"/>
      <c r="AT353" s="251" t="s">
        <v>279</v>
      </c>
      <c r="AU353" s="251" t="s">
        <v>77</v>
      </c>
      <c r="AV353" s="250" t="s">
        <v>275</v>
      </c>
      <c r="AW353" s="250" t="s">
        <v>30</v>
      </c>
      <c r="AX353" s="250" t="s">
        <v>75</v>
      </c>
      <c r="AY353" s="251" t="s">
        <v>268</v>
      </c>
    </row>
    <row r="354" spans="2:65" s="1" customFormat="1" ht="24.2" customHeight="1">
      <c r="B354" s="14"/>
      <c r="C354" s="225" t="s">
        <v>720</v>
      </c>
      <c r="D354" s="225" t="s">
        <v>271</v>
      </c>
      <c r="E354" s="226" t="s">
        <v>751</v>
      </c>
      <c r="F354" s="227" t="s">
        <v>752</v>
      </c>
      <c r="G354" s="228" t="s">
        <v>317</v>
      </c>
      <c r="H354" s="229">
        <v>12</v>
      </c>
      <c r="I354" s="22"/>
      <c r="J354" s="231">
        <f>ROUND(I354*H354,2)</f>
        <v>0</v>
      </c>
      <c r="K354" s="227" t="s">
        <v>274</v>
      </c>
      <c r="L354" s="14"/>
      <c r="M354" s="232" t="s">
        <v>3</v>
      </c>
      <c r="N354" s="233" t="s">
        <v>39</v>
      </c>
      <c r="P354" s="234">
        <f>O354*H354</f>
        <v>0</v>
      </c>
      <c r="Q354" s="234">
        <v>0</v>
      </c>
      <c r="R354" s="234">
        <f>Q354*H354</f>
        <v>0</v>
      </c>
      <c r="S354" s="234">
        <v>0</v>
      </c>
      <c r="T354" s="235">
        <f>S354*H354</f>
        <v>0</v>
      </c>
      <c r="AR354" s="236" t="s">
        <v>292</v>
      </c>
      <c r="AT354" s="236" t="s">
        <v>271</v>
      </c>
      <c r="AU354" s="236" t="s">
        <v>77</v>
      </c>
      <c r="AY354" s="4" t="s">
        <v>268</v>
      </c>
      <c r="BE354" s="237">
        <f>IF(N354="základní",J354,0)</f>
        <v>0</v>
      </c>
      <c r="BF354" s="237">
        <f>IF(N354="snížená",J354,0)</f>
        <v>0</v>
      </c>
      <c r="BG354" s="237">
        <f>IF(N354="zákl. přenesená",J354,0)</f>
        <v>0</v>
      </c>
      <c r="BH354" s="237">
        <f>IF(N354="sníž. přenesená",J354,0)</f>
        <v>0</v>
      </c>
      <c r="BI354" s="237">
        <f>IF(N354="nulová",J354,0)</f>
        <v>0</v>
      </c>
      <c r="BJ354" s="4" t="s">
        <v>75</v>
      </c>
      <c r="BK354" s="237">
        <f>ROUND(I354*H354,2)</f>
        <v>0</v>
      </c>
      <c r="BL354" s="4" t="s">
        <v>292</v>
      </c>
      <c r="BM354" s="236" t="s">
        <v>753</v>
      </c>
    </row>
    <row r="355" spans="2:65" s="1" customFormat="1">
      <c r="B355" s="14"/>
      <c r="D355" s="238" t="s">
        <v>277</v>
      </c>
      <c r="F355" s="239" t="s">
        <v>754</v>
      </c>
      <c r="L355" s="14"/>
      <c r="M355" s="240"/>
      <c r="T355" s="142"/>
      <c r="AT355" s="4" t="s">
        <v>277</v>
      </c>
      <c r="AU355" s="4" t="s">
        <v>77</v>
      </c>
    </row>
    <row r="356" spans="2:65" s="242" customFormat="1">
      <c r="B356" s="241"/>
      <c r="D356" s="243" t="s">
        <v>279</v>
      </c>
      <c r="E356" s="244" t="s">
        <v>3</v>
      </c>
      <c r="F356" s="245" t="s">
        <v>1933</v>
      </c>
      <c r="H356" s="246">
        <v>3</v>
      </c>
      <c r="L356" s="241"/>
      <c r="M356" s="247"/>
      <c r="T356" s="248"/>
      <c r="AT356" s="244" t="s">
        <v>279</v>
      </c>
      <c r="AU356" s="244" t="s">
        <v>77</v>
      </c>
      <c r="AV356" s="242" t="s">
        <v>77</v>
      </c>
      <c r="AW356" s="242" t="s">
        <v>30</v>
      </c>
      <c r="AX356" s="242" t="s">
        <v>68</v>
      </c>
      <c r="AY356" s="244" t="s">
        <v>268</v>
      </c>
    </row>
    <row r="357" spans="2:65" s="242" customFormat="1">
      <c r="B357" s="241"/>
      <c r="D357" s="243" t="s">
        <v>279</v>
      </c>
      <c r="E357" s="244" t="s">
        <v>3</v>
      </c>
      <c r="F357" s="245" t="s">
        <v>756</v>
      </c>
      <c r="H357" s="246">
        <v>5</v>
      </c>
      <c r="L357" s="241"/>
      <c r="M357" s="247"/>
      <c r="T357" s="248"/>
      <c r="AT357" s="244" t="s">
        <v>279</v>
      </c>
      <c r="AU357" s="244" t="s">
        <v>77</v>
      </c>
      <c r="AV357" s="242" t="s">
        <v>77</v>
      </c>
      <c r="AW357" s="242" t="s">
        <v>30</v>
      </c>
      <c r="AX357" s="242" t="s">
        <v>68</v>
      </c>
      <c r="AY357" s="244" t="s">
        <v>268</v>
      </c>
    </row>
    <row r="358" spans="2:65" s="242" customFormat="1">
      <c r="B358" s="241"/>
      <c r="D358" s="243" t="s">
        <v>279</v>
      </c>
      <c r="E358" s="244" t="s">
        <v>3</v>
      </c>
      <c r="F358" s="245" t="s">
        <v>2485</v>
      </c>
      <c r="H358" s="246">
        <v>4</v>
      </c>
      <c r="L358" s="241"/>
      <c r="M358" s="247"/>
      <c r="T358" s="248"/>
      <c r="AT358" s="244" t="s">
        <v>279</v>
      </c>
      <c r="AU358" s="244" t="s">
        <v>77</v>
      </c>
      <c r="AV358" s="242" t="s">
        <v>77</v>
      </c>
      <c r="AW358" s="242" t="s">
        <v>30</v>
      </c>
      <c r="AX358" s="242" t="s">
        <v>68</v>
      </c>
      <c r="AY358" s="244" t="s">
        <v>268</v>
      </c>
    </row>
    <row r="359" spans="2:65" s="250" customFormat="1">
      <c r="B359" s="249"/>
      <c r="D359" s="243" t="s">
        <v>279</v>
      </c>
      <c r="E359" s="251" t="s">
        <v>3</v>
      </c>
      <c r="F359" s="252" t="s">
        <v>298</v>
      </c>
      <c r="H359" s="253">
        <v>12</v>
      </c>
      <c r="L359" s="249"/>
      <c r="M359" s="254"/>
      <c r="T359" s="255"/>
      <c r="AT359" s="251" t="s">
        <v>279</v>
      </c>
      <c r="AU359" s="251" t="s">
        <v>77</v>
      </c>
      <c r="AV359" s="250" t="s">
        <v>275</v>
      </c>
      <c r="AW359" s="250" t="s">
        <v>30</v>
      </c>
      <c r="AX359" s="250" t="s">
        <v>75</v>
      </c>
      <c r="AY359" s="251" t="s">
        <v>268</v>
      </c>
    </row>
    <row r="360" spans="2:65" s="1" customFormat="1" ht="37.9" customHeight="1">
      <c r="B360" s="14"/>
      <c r="C360" s="225" t="s">
        <v>725</v>
      </c>
      <c r="D360" s="225" t="s">
        <v>271</v>
      </c>
      <c r="E360" s="226" t="s">
        <v>764</v>
      </c>
      <c r="F360" s="227" t="s">
        <v>765</v>
      </c>
      <c r="G360" s="228" t="s">
        <v>379</v>
      </c>
      <c r="H360" s="229">
        <v>2.7149999999999999</v>
      </c>
      <c r="I360" s="22"/>
      <c r="J360" s="231">
        <f>ROUND(I360*H360,2)</f>
        <v>0</v>
      </c>
      <c r="K360" s="227" t="s">
        <v>274</v>
      </c>
      <c r="L360" s="14"/>
      <c r="M360" s="232" t="s">
        <v>3</v>
      </c>
      <c r="N360" s="233" t="s">
        <v>39</v>
      </c>
      <c r="P360" s="234">
        <f>O360*H360</f>
        <v>0</v>
      </c>
      <c r="Q360" s="234">
        <v>2E-3</v>
      </c>
      <c r="R360" s="234">
        <f>Q360*H360</f>
        <v>5.4299999999999999E-3</v>
      </c>
      <c r="S360" s="234">
        <v>0</v>
      </c>
      <c r="T360" s="235">
        <f>S360*H360</f>
        <v>0</v>
      </c>
      <c r="AR360" s="236" t="s">
        <v>292</v>
      </c>
      <c r="AT360" s="236" t="s">
        <v>271</v>
      </c>
      <c r="AU360" s="236" t="s">
        <v>77</v>
      </c>
      <c r="AY360" s="4" t="s">
        <v>268</v>
      </c>
      <c r="BE360" s="237">
        <f>IF(N360="základní",J360,0)</f>
        <v>0</v>
      </c>
      <c r="BF360" s="237">
        <f>IF(N360="snížená",J360,0)</f>
        <v>0</v>
      </c>
      <c r="BG360" s="237">
        <f>IF(N360="zákl. přenesená",J360,0)</f>
        <v>0</v>
      </c>
      <c r="BH360" s="237">
        <f>IF(N360="sníž. přenesená",J360,0)</f>
        <v>0</v>
      </c>
      <c r="BI360" s="237">
        <f>IF(N360="nulová",J360,0)</f>
        <v>0</v>
      </c>
      <c r="BJ360" s="4" t="s">
        <v>75</v>
      </c>
      <c r="BK360" s="237">
        <f>ROUND(I360*H360,2)</f>
        <v>0</v>
      </c>
      <c r="BL360" s="4" t="s">
        <v>292</v>
      </c>
      <c r="BM360" s="236" t="s">
        <v>766</v>
      </c>
    </row>
    <row r="361" spans="2:65" s="1" customFormat="1">
      <c r="B361" s="14"/>
      <c r="D361" s="238" t="s">
        <v>277</v>
      </c>
      <c r="F361" s="239" t="s">
        <v>767</v>
      </c>
      <c r="L361" s="14"/>
      <c r="M361" s="240"/>
      <c r="T361" s="142"/>
      <c r="AT361" s="4" t="s">
        <v>277</v>
      </c>
      <c r="AU361" s="4" t="s">
        <v>77</v>
      </c>
    </row>
    <row r="362" spans="2:65" s="242" customFormat="1">
      <c r="B362" s="241"/>
      <c r="D362" s="243" t="s">
        <v>279</v>
      </c>
      <c r="E362" s="244" t="s">
        <v>3</v>
      </c>
      <c r="F362" s="245" t="s">
        <v>221</v>
      </c>
      <c r="H362" s="246">
        <v>2.7149999999999999</v>
      </c>
      <c r="L362" s="241"/>
      <c r="M362" s="247"/>
      <c r="T362" s="248"/>
      <c r="AT362" s="244" t="s">
        <v>279</v>
      </c>
      <c r="AU362" s="244" t="s">
        <v>77</v>
      </c>
      <c r="AV362" s="242" t="s">
        <v>77</v>
      </c>
      <c r="AW362" s="242" t="s">
        <v>30</v>
      </c>
      <c r="AX362" s="242" t="s">
        <v>68</v>
      </c>
      <c r="AY362" s="244" t="s">
        <v>268</v>
      </c>
    </row>
    <row r="363" spans="2:65" s="250" customFormat="1">
      <c r="B363" s="249"/>
      <c r="D363" s="243" t="s">
        <v>279</v>
      </c>
      <c r="E363" s="251" t="s">
        <v>3</v>
      </c>
      <c r="F363" s="252" t="s">
        <v>298</v>
      </c>
      <c r="H363" s="253">
        <v>2.7149999999999999</v>
      </c>
      <c r="L363" s="249"/>
      <c r="M363" s="254"/>
      <c r="T363" s="255"/>
      <c r="AT363" s="251" t="s">
        <v>279</v>
      </c>
      <c r="AU363" s="251" t="s">
        <v>77</v>
      </c>
      <c r="AV363" s="250" t="s">
        <v>275</v>
      </c>
      <c r="AW363" s="250" t="s">
        <v>30</v>
      </c>
      <c r="AX363" s="250" t="s">
        <v>75</v>
      </c>
      <c r="AY363" s="251" t="s">
        <v>268</v>
      </c>
    </row>
    <row r="364" spans="2:65" s="1" customFormat="1" ht="24.2" customHeight="1">
      <c r="B364" s="14"/>
      <c r="C364" s="225" t="s">
        <v>730</v>
      </c>
      <c r="D364" s="225" t="s">
        <v>271</v>
      </c>
      <c r="E364" s="226" t="s">
        <v>2098</v>
      </c>
      <c r="F364" s="227" t="s">
        <v>2099</v>
      </c>
      <c r="G364" s="228" t="s">
        <v>379</v>
      </c>
      <c r="H364" s="229">
        <v>15.17</v>
      </c>
      <c r="I364" s="22"/>
      <c r="J364" s="231">
        <f>ROUND(I364*H364,2)</f>
        <v>0</v>
      </c>
      <c r="K364" s="227" t="s">
        <v>274</v>
      </c>
      <c r="L364" s="14"/>
      <c r="M364" s="232" t="s">
        <v>3</v>
      </c>
      <c r="N364" s="233" t="s">
        <v>39</v>
      </c>
      <c r="P364" s="234">
        <f>O364*H364</f>
        <v>0</v>
      </c>
      <c r="Q364" s="234">
        <v>9.5E-4</v>
      </c>
      <c r="R364" s="234">
        <f>Q364*H364</f>
        <v>1.4411500000000001E-2</v>
      </c>
      <c r="S364" s="234">
        <v>0</v>
      </c>
      <c r="T364" s="235">
        <f>S364*H364</f>
        <v>0</v>
      </c>
      <c r="AR364" s="236" t="s">
        <v>292</v>
      </c>
      <c r="AT364" s="236" t="s">
        <v>271</v>
      </c>
      <c r="AU364" s="236" t="s">
        <v>77</v>
      </c>
      <c r="AY364" s="4" t="s">
        <v>268</v>
      </c>
      <c r="BE364" s="237">
        <f>IF(N364="základní",J364,0)</f>
        <v>0</v>
      </c>
      <c r="BF364" s="237">
        <f>IF(N364="snížená",J364,0)</f>
        <v>0</v>
      </c>
      <c r="BG364" s="237">
        <f>IF(N364="zákl. přenesená",J364,0)</f>
        <v>0</v>
      </c>
      <c r="BH364" s="237">
        <f>IF(N364="sníž. přenesená",J364,0)</f>
        <v>0</v>
      </c>
      <c r="BI364" s="237">
        <f>IF(N364="nulová",J364,0)</f>
        <v>0</v>
      </c>
      <c r="BJ364" s="4" t="s">
        <v>75</v>
      </c>
      <c r="BK364" s="237">
        <f>ROUND(I364*H364,2)</f>
        <v>0</v>
      </c>
      <c r="BL364" s="4" t="s">
        <v>292</v>
      </c>
      <c r="BM364" s="236" t="s">
        <v>2486</v>
      </c>
    </row>
    <row r="365" spans="2:65" s="1" customFormat="1">
      <c r="B365" s="14"/>
      <c r="D365" s="238" t="s">
        <v>277</v>
      </c>
      <c r="F365" s="239" t="s">
        <v>2100</v>
      </c>
      <c r="L365" s="14"/>
      <c r="M365" s="240"/>
      <c r="T365" s="142"/>
      <c r="AT365" s="4" t="s">
        <v>277</v>
      </c>
      <c r="AU365" s="4" t="s">
        <v>77</v>
      </c>
    </row>
    <row r="366" spans="2:65" s="257" customFormat="1">
      <c r="B366" s="256"/>
      <c r="D366" s="243" t="s">
        <v>279</v>
      </c>
      <c r="E366" s="258" t="s">
        <v>3</v>
      </c>
      <c r="F366" s="259" t="s">
        <v>2487</v>
      </c>
      <c r="H366" s="258" t="s">
        <v>3</v>
      </c>
      <c r="L366" s="256"/>
      <c r="M366" s="260"/>
      <c r="T366" s="261"/>
      <c r="AT366" s="258" t="s">
        <v>279</v>
      </c>
      <c r="AU366" s="258" t="s">
        <v>77</v>
      </c>
      <c r="AV366" s="257" t="s">
        <v>75</v>
      </c>
      <c r="AW366" s="257" t="s">
        <v>30</v>
      </c>
      <c r="AX366" s="257" t="s">
        <v>68</v>
      </c>
      <c r="AY366" s="258" t="s">
        <v>268</v>
      </c>
    </row>
    <row r="367" spans="2:65" s="242" customFormat="1">
      <c r="B367" s="241"/>
      <c r="D367" s="243" t="s">
        <v>279</v>
      </c>
      <c r="E367" s="244" t="s">
        <v>3</v>
      </c>
      <c r="F367" s="245" t="s">
        <v>2488</v>
      </c>
      <c r="H367" s="246">
        <v>9.8000000000000007</v>
      </c>
      <c r="L367" s="241"/>
      <c r="M367" s="247"/>
      <c r="T367" s="248"/>
      <c r="AT367" s="244" t="s">
        <v>279</v>
      </c>
      <c r="AU367" s="244" t="s">
        <v>77</v>
      </c>
      <c r="AV367" s="242" t="s">
        <v>77</v>
      </c>
      <c r="AW367" s="242" t="s">
        <v>30</v>
      </c>
      <c r="AX367" s="242" t="s">
        <v>68</v>
      </c>
      <c r="AY367" s="244" t="s">
        <v>268</v>
      </c>
    </row>
    <row r="368" spans="2:65" s="257" customFormat="1">
      <c r="B368" s="256"/>
      <c r="D368" s="243" t="s">
        <v>279</v>
      </c>
      <c r="E368" s="258" t="s">
        <v>3</v>
      </c>
      <c r="F368" s="259" t="s">
        <v>2489</v>
      </c>
      <c r="H368" s="258" t="s">
        <v>3</v>
      </c>
      <c r="L368" s="256"/>
      <c r="M368" s="260"/>
      <c r="T368" s="261"/>
      <c r="AT368" s="258" t="s">
        <v>279</v>
      </c>
      <c r="AU368" s="258" t="s">
        <v>77</v>
      </c>
      <c r="AV368" s="257" t="s">
        <v>75</v>
      </c>
      <c r="AW368" s="257" t="s">
        <v>30</v>
      </c>
      <c r="AX368" s="257" t="s">
        <v>68</v>
      </c>
      <c r="AY368" s="258" t="s">
        <v>268</v>
      </c>
    </row>
    <row r="369" spans="2:65" s="242" customFormat="1" ht="22.5">
      <c r="B369" s="241"/>
      <c r="D369" s="243" t="s">
        <v>279</v>
      </c>
      <c r="E369" s="244" t="s">
        <v>3</v>
      </c>
      <c r="F369" s="245" t="s">
        <v>2490</v>
      </c>
      <c r="H369" s="246">
        <v>5.37</v>
      </c>
      <c r="L369" s="241"/>
      <c r="M369" s="247"/>
      <c r="T369" s="248"/>
      <c r="AT369" s="244" t="s">
        <v>279</v>
      </c>
      <c r="AU369" s="244" t="s">
        <v>77</v>
      </c>
      <c r="AV369" s="242" t="s">
        <v>77</v>
      </c>
      <c r="AW369" s="242" t="s">
        <v>30</v>
      </c>
      <c r="AX369" s="242" t="s">
        <v>68</v>
      </c>
      <c r="AY369" s="244" t="s">
        <v>268</v>
      </c>
    </row>
    <row r="370" spans="2:65" s="250" customFormat="1">
      <c r="B370" s="249"/>
      <c r="D370" s="243" t="s">
        <v>279</v>
      </c>
      <c r="E370" s="251" t="s">
        <v>3</v>
      </c>
      <c r="F370" s="252" t="s">
        <v>298</v>
      </c>
      <c r="H370" s="253">
        <v>15.17</v>
      </c>
      <c r="L370" s="249"/>
      <c r="M370" s="254"/>
      <c r="T370" s="255"/>
      <c r="AT370" s="251" t="s">
        <v>279</v>
      </c>
      <c r="AU370" s="251" t="s">
        <v>77</v>
      </c>
      <c r="AV370" s="250" t="s">
        <v>275</v>
      </c>
      <c r="AW370" s="250" t="s">
        <v>30</v>
      </c>
      <c r="AX370" s="250" t="s">
        <v>75</v>
      </c>
      <c r="AY370" s="251" t="s">
        <v>268</v>
      </c>
    </row>
    <row r="371" spans="2:65" s="1" customFormat="1" ht="33" customHeight="1">
      <c r="B371" s="14"/>
      <c r="C371" s="262" t="s">
        <v>739</v>
      </c>
      <c r="D371" s="262" t="s">
        <v>383</v>
      </c>
      <c r="E371" s="263" t="s">
        <v>726</v>
      </c>
      <c r="F371" s="264" t="s">
        <v>727</v>
      </c>
      <c r="G371" s="265" t="s">
        <v>184</v>
      </c>
      <c r="H371" s="266">
        <v>3.9969999999999999</v>
      </c>
      <c r="I371" s="24"/>
      <c r="J371" s="268">
        <f>ROUND(I371*H371,2)</f>
        <v>0</v>
      </c>
      <c r="K371" s="264" t="s">
        <v>274</v>
      </c>
      <c r="L371" s="269"/>
      <c r="M371" s="270" t="s">
        <v>3</v>
      </c>
      <c r="N371" s="271" t="s">
        <v>39</v>
      </c>
      <c r="P371" s="234">
        <f>O371*H371</f>
        <v>0</v>
      </c>
      <c r="Q371" s="234">
        <v>1.4290000000000001E-2</v>
      </c>
      <c r="R371" s="234">
        <f>Q371*H371</f>
        <v>5.7117130000000002E-2</v>
      </c>
      <c r="S371" s="234">
        <v>0</v>
      </c>
      <c r="T371" s="235">
        <f>S371*H371</f>
        <v>0</v>
      </c>
      <c r="AR371" s="236" t="s">
        <v>470</v>
      </c>
      <c r="AT371" s="236" t="s">
        <v>383</v>
      </c>
      <c r="AU371" s="236" t="s">
        <v>77</v>
      </c>
      <c r="AY371" s="4" t="s">
        <v>268</v>
      </c>
      <c r="BE371" s="237">
        <f>IF(N371="základní",J371,0)</f>
        <v>0</v>
      </c>
      <c r="BF371" s="237">
        <f>IF(N371="snížená",J371,0)</f>
        <v>0</v>
      </c>
      <c r="BG371" s="237">
        <f>IF(N371="zákl. přenesená",J371,0)</f>
        <v>0</v>
      </c>
      <c r="BH371" s="237">
        <f>IF(N371="sníž. přenesená",J371,0)</f>
        <v>0</v>
      </c>
      <c r="BI371" s="237">
        <f>IF(N371="nulová",J371,0)</f>
        <v>0</v>
      </c>
      <c r="BJ371" s="4" t="s">
        <v>75</v>
      </c>
      <c r="BK371" s="237">
        <f>ROUND(I371*H371,2)</f>
        <v>0</v>
      </c>
      <c r="BL371" s="4" t="s">
        <v>292</v>
      </c>
      <c r="BM371" s="236" t="s">
        <v>782</v>
      </c>
    </row>
    <row r="372" spans="2:65" s="242" customFormat="1">
      <c r="B372" s="241"/>
      <c r="D372" s="243" t="s">
        <v>279</v>
      </c>
      <c r="E372" s="244" t="s">
        <v>3</v>
      </c>
      <c r="F372" s="245" t="s">
        <v>2491</v>
      </c>
      <c r="H372" s="246">
        <v>1.3580000000000001</v>
      </c>
      <c r="L372" s="241"/>
      <c r="M372" s="247"/>
      <c r="T372" s="248"/>
      <c r="AT372" s="244" t="s">
        <v>279</v>
      </c>
      <c r="AU372" s="244" t="s">
        <v>77</v>
      </c>
      <c r="AV372" s="242" t="s">
        <v>77</v>
      </c>
      <c r="AW372" s="242" t="s">
        <v>30</v>
      </c>
      <c r="AX372" s="242" t="s">
        <v>68</v>
      </c>
      <c r="AY372" s="244" t="s">
        <v>268</v>
      </c>
    </row>
    <row r="373" spans="2:65" s="242" customFormat="1">
      <c r="B373" s="241"/>
      <c r="D373" s="243" t="s">
        <v>279</v>
      </c>
      <c r="E373" s="244" t="s">
        <v>3</v>
      </c>
      <c r="F373" s="245" t="s">
        <v>2492</v>
      </c>
      <c r="H373" s="246">
        <v>2.2759999999999998</v>
      </c>
      <c r="L373" s="241"/>
      <c r="M373" s="247"/>
      <c r="T373" s="248"/>
      <c r="AT373" s="244" t="s">
        <v>279</v>
      </c>
      <c r="AU373" s="244" t="s">
        <v>77</v>
      </c>
      <c r="AV373" s="242" t="s">
        <v>77</v>
      </c>
      <c r="AW373" s="242" t="s">
        <v>30</v>
      </c>
      <c r="AX373" s="242" t="s">
        <v>68</v>
      </c>
      <c r="AY373" s="244" t="s">
        <v>268</v>
      </c>
    </row>
    <row r="374" spans="2:65" s="250" customFormat="1">
      <c r="B374" s="249"/>
      <c r="D374" s="243" t="s">
        <v>279</v>
      </c>
      <c r="E374" s="251" t="s">
        <v>3</v>
      </c>
      <c r="F374" s="252" t="s">
        <v>298</v>
      </c>
      <c r="H374" s="253">
        <v>3.6339999999999999</v>
      </c>
      <c r="L374" s="249"/>
      <c r="M374" s="254"/>
      <c r="T374" s="255"/>
      <c r="AT374" s="251" t="s">
        <v>279</v>
      </c>
      <c r="AU374" s="251" t="s">
        <v>77</v>
      </c>
      <c r="AV374" s="250" t="s">
        <v>275</v>
      </c>
      <c r="AW374" s="250" t="s">
        <v>30</v>
      </c>
      <c r="AX374" s="250" t="s">
        <v>75</v>
      </c>
      <c r="AY374" s="251" t="s">
        <v>268</v>
      </c>
    </row>
    <row r="375" spans="2:65" s="242" customFormat="1">
      <c r="B375" s="241"/>
      <c r="D375" s="243" t="s">
        <v>279</v>
      </c>
      <c r="F375" s="245" t="s">
        <v>2493</v>
      </c>
      <c r="H375" s="246">
        <v>3.9969999999999999</v>
      </c>
      <c r="L375" s="241"/>
      <c r="M375" s="247"/>
      <c r="T375" s="248"/>
      <c r="AT375" s="244" t="s">
        <v>279</v>
      </c>
      <c r="AU375" s="244" t="s">
        <v>77</v>
      </c>
      <c r="AV375" s="242" t="s">
        <v>77</v>
      </c>
      <c r="AW375" s="242" t="s">
        <v>4</v>
      </c>
      <c r="AX375" s="242" t="s">
        <v>75</v>
      </c>
      <c r="AY375" s="244" t="s">
        <v>268</v>
      </c>
    </row>
    <row r="376" spans="2:65" s="1" customFormat="1" ht="55.5" customHeight="1">
      <c r="B376" s="14"/>
      <c r="C376" s="225" t="s">
        <v>744</v>
      </c>
      <c r="D376" s="225" t="s">
        <v>271</v>
      </c>
      <c r="E376" s="226" t="s">
        <v>785</v>
      </c>
      <c r="F376" s="227" t="s">
        <v>786</v>
      </c>
      <c r="G376" s="228" t="s">
        <v>353</v>
      </c>
      <c r="H376" s="229">
        <v>1.345</v>
      </c>
      <c r="I376" s="22"/>
      <c r="J376" s="231">
        <f>ROUND(I376*H376,2)</f>
        <v>0</v>
      </c>
      <c r="K376" s="227" t="s">
        <v>274</v>
      </c>
      <c r="L376" s="14"/>
      <c r="M376" s="232" t="s">
        <v>3</v>
      </c>
      <c r="N376" s="233" t="s">
        <v>39</v>
      </c>
      <c r="P376" s="234">
        <f>O376*H376</f>
        <v>0</v>
      </c>
      <c r="Q376" s="234">
        <v>0</v>
      </c>
      <c r="R376" s="234">
        <f>Q376*H376</f>
        <v>0</v>
      </c>
      <c r="S376" s="234">
        <v>0</v>
      </c>
      <c r="T376" s="235">
        <f>S376*H376</f>
        <v>0</v>
      </c>
      <c r="AR376" s="236" t="s">
        <v>292</v>
      </c>
      <c r="AT376" s="236" t="s">
        <v>271</v>
      </c>
      <c r="AU376" s="236" t="s">
        <v>77</v>
      </c>
      <c r="AY376" s="4" t="s">
        <v>268</v>
      </c>
      <c r="BE376" s="237">
        <f>IF(N376="základní",J376,0)</f>
        <v>0</v>
      </c>
      <c r="BF376" s="237">
        <f>IF(N376="snížená",J376,0)</f>
        <v>0</v>
      </c>
      <c r="BG376" s="237">
        <f>IF(N376="zákl. přenesená",J376,0)</f>
        <v>0</v>
      </c>
      <c r="BH376" s="237">
        <f>IF(N376="sníž. přenesená",J376,0)</f>
        <v>0</v>
      </c>
      <c r="BI376" s="237">
        <f>IF(N376="nulová",J376,0)</f>
        <v>0</v>
      </c>
      <c r="BJ376" s="4" t="s">
        <v>75</v>
      </c>
      <c r="BK376" s="237">
        <f>ROUND(I376*H376,2)</f>
        <v>0</v>
      </c>
      <c r="BL376" s="4" t="s">
        <v>292</v>
      </c>
      <c r="BM376" s="236" t="s">
        <v>787</v>
      </c>
    </row>
    <row r="377" spans="2:65" s="1" customFormat="1">
      <c r="B377" s="14"/>
      <c r="D377" s="238" t="s">
        <v>277</v>
      </c>
      <c r="F377" s="239" t="s">
        <v>788</v>
      </c>
      <c r="L377" s="14"/>
      <c r="M377" s="240"/>
      <c r="T377" s="142"/>
      <c r="AT377" s="4" t="s">
        <v>277</v>
      </c>
      <c r="AU377" s="4" t="s">
        <v>77</v>
      </c>
    </row>
    <row r="378" spans="2:65" s="214" customFormat="1" ht="22.9" customHeight="1">
      <c r="B378" s="213"/>
      <c r="D378" s="215" t="s">
        <v>67</v>
      </c>
      <c r="E378" s="223" t="s">
        <v>789</v>
      </c>
      <c r="F378" s="223" t="s">
        <v>790</v>
      </c>
      <c r="J378" s="224">
        <f>BK378</f>
        <v>0</v>
      </c>
      <c r="L378" s="213"/>
      <c r="M378" s="218"/>
      <c r="P378" s="219">
        <f>SUM(P379:P399)</f>
        <v>0</v>
      </c>
      <c r="R378" s="219">
        <f>SUM(R379:R399)</f>
        <v>2.7962755999999998E-2</v>
      </c>
      <c r="T378" s="220">
        <f>SUM(T379:T399)</f>
        <v>1.1934000000000001E-3</v>
      </c>
      <c r="AR378" s="215" t="s">
        <v>77</v>
      </c>
      <c r="AT378" s="221" t="s">
        <v>67</v>
      </c>
      <c r="AU378" s="221" t="s">
        <v>75</v>
      </c>
      <c r="AY378" s="215" t="s">
        <v>268</v>
      </c>
      <c r="BK378" s="222">
        <f>SUM(BK379:BK399)</f>
        <v>0</v>
      </c>
    </row>
    <row r="379" spans="2:65" s="1" customFormat="1" ht="24.2" customHeight="1">
      <c r="B379" s="14"/>
      <c r="C379" s="225" t="s">
        <v>750</v>
      </c>
      <c r="D379" s="225" t="s">
        <v>271</v>
      </c>
      <c r="E379" s="226" t="s">
        <v>792</v>
      </c>
      <c r="F379" s="227" t="s">
        <v>793</v>
      </c>
      <c r="G379" s="228" t="s">
        <v>184</v>
      </c>
      <c r="H379" s="229">
        <v>55.832000000000001</v>
      </c>
      <c r="I379" s="22"/>
      <c r="J379" s="231">
        <f>ROUND(I379*H379,2)</f>
        <v>0</v>
      </c>
      <c r="K379" s="227" t="s">
        <v>274</v>
      </c>
      <c r="L379" s="14"/>
      <c r="M379" s="232" t="s">
        <v>3</v>
      </c>
      <c r="N379" s="233" t="s">
        <v>39</v>
      </c>
      <c r="P379" s="234">
        <f>O379*H379</f>
        <v>0</v>
      </c>
      <c r="Q379" s="234">
        <v>0</v>
      </c>
      <c r="R379" s="234">
        <f>Q379*H379</f>
        <v>0</v>
      </c>
      <c r="S379" s="234">
        <v>0</v>
      </c>
      <c r="T379" s="235">
        <f>S379*H379</f>
        <v>0</v>
      </c>
      <c r="AR379" s="236" t="s">
        <v>292</v>
      </c>
      <c r="AT379" s="236" t="s">
        <v>271</v>
      </c>
      <c r="AU379" s="236" t="s">
        <v>77</v>
      </c>
      <c r="AY379" s="4" t="s">
        <v>268</v>
      </c>
      <c r="BE379" s="237">
        <f>IF(N379="základní",J379,0)</f>
        <v>0</v>
      </c>
      <c r="BF379" s="237">
        <f>IF(N379="snížená",J379,0)</f>
        <v>0</v>
      </c>
      <c r="BG379" s="237">
        <f>IF(N379="zákl. přenesená",J379,0)</f>
        <v>0</v>
      </c>
      <c r="BH379" s="237">
        <f>IF(N379="sníž. přenesená",J379,0)</f>
        <v>0</v>
      </c>
      <c r="BI379" s="237">
        <f>IF(N379="nulová",J379,0)</f>
        <v>0</v>
      </c>
      <c r="BJ379" s="4" t="s">
        <v>75</v>
      </c>
      <c r="BK379" s="237">
        <f>ROUND(I379*H379,2)</f>
        <v>0</v>
      </c>
      <c r="BL379" s="4" t="s">
        <v>292</v>
      </c>
      <c r="BM379" s="236" t="s">
        <v>794</v>
      </c>
    </row>
    <row r="380" spans="2:65" s="1" customFormat="1">
      <c r="B380" s="14"/>
      <c r="D380" s="238" t="s">
        <v>277</v>
      </c>
      <c r="F380" s="239" t="s">
        <v>795</v>
      </c>
      <c r="L380" s="14"/>
      <c r="M380" s="240"/>
      <c r="T380" s="142"/>
      <c r="AT380" s="4" t="s">
        <v>277</v>
      </c>
      <c r="AU380" s="4" t="s">
        <v>77</v>
      </c>
    </row>
    <row r="381" spans="2:65" s="242" customFormat="1">
      <c r="B381" s="241"/>
      <c r="D381" s="243" t="s">
        <v>279</v>
      </c>
      <c r="E381" s="244" t="s">
        <v>3</v>
      </c>
      <c r="F381" s="245" t="s">
        <v>187</v>
      </c>
      <c r="H381" s="246">
        <v>15.88</v>
      </c>
      <c r="L381" s="241"/>
      <c r="M381" s="247"/>
      <c r="T381" s="248"/>
      <c r="AT381" s="244" t="s">
        <v>279</v>
      </c>
      <c r="AU381" s="244" t="s">
        <v>77</v>
      </c>
      <c r="AV381" s="242" t="s">
        <v>77</v>
      </c>
      <c r="AW381" s="242" t="s">
        <v>30</v>
      </c>
      <c r="AX381" s="242" t="s">
        <v>68</v>
      </c>
      <c r="AY381" s="244" t="s">
        <v>268</v>
      </c>
    </row>
    <row r="382" spans="2:65" s="242" customFormat="1">
      <c r="B382" s="241"/>
      <c r="D382" s="243" t="s">
        <v>279</v>
      </c>
      <c r="E382" s="244" t="s">
        <v>3</v>
      </c>
      <c r="F382" s="245" t="s">
        <v>796</v>
      </c>
      <c r="H382" s="246">
        <v>19.952000000000002</v>
      </c>
      <c r="L382" s="241"/>
      <c r="M382" s="247"/>
      <c r="T382" s="248"/>
      <c r="AT382" s="244" t="s">
        <v>279</v>
      </c>
      <c r="AU382" s="244" t="s">
        <v>77</v>
      </c>
      <c r="AV382" s="242" t="s">
        <v>77</v>
      </c>
      <c r="AW382" s="242" t="s">
        <v>30</v>
      </c>
      <c r="AX382" s="242" t="s">
        <v>68</v>
      </c>
      <c r="AY382" s="244" t="s">
        <v>268</v>
      </c>
    </row>
    <row r="383" spans="2:65" s="242" customFormat="1">
      <c r="B383" s="241"/>
      <c r="D383" s="243" t="s">
        <v>279</v>
      </c>
      <c r="E383" s="244" t="s">
        <v>3</v>
      </c>
      <c r="F383" s="245" t="s">
        <v>797</v>
      </c>
      <c r="H383" s="246">
        <v>20</v>
      </c>
      <c r="L383" s="241"/>
      <c r="M383" s="247"/>
      <c r="T383" s="248"/>
      <c r="AT383" s="244" t="s">
        <v>279</v>
      </c>
      <c r="AU383" s="244" t="s">
        <v>77</v>
      </c>
      <c r="AV383" s="242" t="s">
        <v>77</v>
      </c>
      <c r="AW383" s="242" t="s">
        <v>30</v>
      </c>
      <c r="AX383" s="242" t="s">
        <v>68</v>
      </c>
      <c r="AY383" s="244" t="s">
        <v>268</v>
      </c>
    </row>
    <row r="384" spans="2:65" s="250" customFormat="1">
      <c r="B384" s="249"/>
      <c r="D384" s="243" t="s">
        <v>279</v>
      </c>
      <c r="E384" s="251" t="s">
        <v>3</v>
      </c>
      <c r="F384" s="252" t="s">
        <v>298</v>
      </c>
      <c r="H384" s="253">
        <v>55.832000000000001</v>
      </c>
      <c r="L384" s="249"/>
      <c r="M384" s="254"/>
      <c r="T384" s="255"/>
      <c r="AT384" s="251" t="s">
        <v>279</v>
      </c>
      <c r="AU384" s="251" t="s">
        <v>77</v>
      </c>
      <c r="AV384" s="250" t="s">
        <v>275</v>
      </c>
      <c r="AW384" s="250" t="s">
        <v>30</v>
      </c>
      <c r="AX384" s="250" t="s">
        <v>75</v>
      </c>
      <c r="AY384" s="251" t="s">
        <v>268</v>
      </c>
    </row>
    <row r="385" spans="2:65" s="1" customFormat="1" ht="24.2" customHeight="1">
      <c r="B385" s="14"/>
      <c r="C385" s="225" t="s">
        <v>757</v>
      </c>
      <c r="D385" s="225" t="s">
        <v>271</v>
      </c>
      <c r="E385" s="226" t="s">
        <v>799</v>
      </c>
      <c r="F385" s="227" t="s">
        <v>800</v>
      </c>
      <c r="G385" s="228" t="s">
        <v>184</v>
      </c>
      <c r="H385" s="229">
        <v>15.96</v>
      </c>
      <c r="I385" s="22"/>
      <c r="J385" s="231">
        <f>ROUND(I385*H385,2)</f>
        <v>0</v>
      </c>
      <c r="K385" s="227" t="s">
        <v>274</v>
      </c>
      <c r="L385" s="14"/>
      <c r="M385" s="232" t="s">
        <v>3</v>
      </c>
      <c r="N385" s="233" t="s">
        <v>39</v>
      </c>
      <c r="P385" s="234">
        <f>O385*H385</f>
        <v>0</v>
      </c>
      <c r="Q385" s="234">
        <v>0</v>
      </c>
      <c r="R385" s="234">
        <f>Q385*H385</f>
        <v>0</v>
      </c>
      <c r="S385" s="234">
        <v>3.0000000000000001E-5</v>
      </c>
      <c r="T385" s="235">
        <f>S385*H385</f>
        <v>4.7880000000000004E-4</v>
      </c>
      <c r="AR385" s="236" t="s">
        <v>292</v>
      </c>
      <c r="AT385" s="236" t="s">
        <v>271</v>
      </c>
      <c r="AU385" s="236" t="s">
        <v>77</v>
      </c>
      <c r="AY385" s="4" t="s">
        <v>268</v>
      </c>
      <c r="BE385" s="237">
        <f>IF(N385="základní",J385,0)</f>
        <v>0</v>
      </c>
      <c r="BF385" s="237">
        <f>IF(N385="snížená",J385,0)</f>
        <v>0</v>
      </c>
      <c r="BG385" s="237">
        <f>IF(N385="zákl. přenesená",J385,0)</f>
        <v>0</v>
      </c>
      <c r="BH385" s="237">
        <f>IF(N385="sníž. přenesená",J385,0)</f>
        <v>0</v>
      </c>
      <c r="BI385" s="237">
        <f>IF(N385="nulová",J385,0)</f>
        <v>0</v>
      </c>
      <c r="BJ385" s="4" t="s">
        <v>75</v>
      </c>
      <c r="BK385" s="237">
        <f>ROUND(I385*H385,2)</f>
        <v>0</v>
      </c>
      <c r="BL385" s="4" t="s">
        <v>292</v>
      </c>
      <c r="BM385" s="236" t="s">
        <v>801</v>
      </c>
    </row>
    <row r="386" spans="2:65" s="1" customFormat="1">
      <c r="B386" s="14"/>
      <c r="D386" s="238" t="s">
        <v>277</v>
      </c>
      <c r="F386" s="239" t="s">
        <v>802</v>
      </c>
      <c r="L386" s="14"/>
      <c r="M386" s="240"/>
      <c r="T386" s="142"/>
      <c r="AT386" s="4" t="s">
        <v>277</v>
      </c>
      <c r="AU386" s="4" t="s">
        <v>77</v>
      </c>
    </row>
    <row r="387" spans="2:65" s="242" customFormat="1">
      <c r="B387" s="241"/>
      <c r="D387" s="243" t="s">
        <v>279</v>
      </c>
      <c r="E387" s="244" t="s">
        <v>3</v>
      </c>
      <c r="F387" s="245" t="s">
        <v>182</v>
      </c>
      <c r="H387" s="246">
        <v>15.96</v>
      </c>
      <c r="L387" s="241"/>
      <c r="M387" s="247"/>
      <c r="T387" s="248"/>
      <c r="AT387" s="244" t="s">
        <v>279</v>
      </c>
      <c r="AU387" s="244" t="s">
        <v>77</v>
      </c>
      <c r="AV387" s="242" t="s">
        <v>77</v>
      </c>
      <c r="AW387" s="242" t="s">
        <v>30</v>
      </c>
      <c r="AX387" s="242" t="s">
        <v>75</v>
      </c>
      <c r="AY387" s="244" t="s">
        <v>268</v>
      </c>
    </row>
    <row r="388" spans="2:65" s="1" customFormat="1" ht="16.5" customHeight="1">
      <c r="B388" s="14"/>
      <c r="C388" s="262" t="s">
        <v>763</v>
      </c>
      <c r="D388" s="262" t="s">
        <v>383</v>
      </c>
      <c r="E388" s="263" t="s">
        <v>803</v>
      </c>
      <c r="F388" s="264" t="s">
        <v>804</v>
      </c>
      <c r="G388" s="265" t="s">
        <v>184</v>
      </c>
      <c r="H388" s="266">
        <v>17.556000000000001</v>
      </c>
      <c r="I388" s="24"/>
      <c r="J388" s="268">
        <f>ROUND(I388*H388,2)</f>
        <v>0</v>
      </c>
      <c r="K388" s="264" t="s">
        <v>274</v>
      </c>
      <c r="L388" s="269"/>
      <c r="M388" s="270" t="s">
        <v>3</v>
      </c>
      <c r="N388" s="271" t="s">
        <v>39</v>
      </c>
      <c r="P388" s="234">
        <f>O388*H388</f>
        <v>0</v>
      </c>
      <c r="Q388" s="234">
        <v>1.0000000000000001E-5</v>
      </c>
      <c r="R388" s="234">
        <f>Q388*H388</f>
        <v>1.7556000000000003E-4</v>
      </c>
      <c r="S388" s="234">
        <v>0</v>
      </c>
      <c r="T388" s="235">
        <f>S388*H388</f>
        <v>0</v>
      </c>
      <c r="AR388" s="236" t="s">
        <v>470</v>
      </c>
      <c r="AT388" s="236" t="s">
        <v>383</v>
      </c>
      <c r="AU388" s="236" t="s">
        <v>77</v>
      </c>
      <c r="AY388" s="4" t="s">
        <v>268</v>
      </c>
      <c r="BE388" s="237">
        <f>IF(N388="základní",J388,0)</f>
        <v>0</v>
      </c>
      <c r="BF388" s="237">
        <f>IF(N388="snížená",J388,0)</f>
        <v>0</v>
      </c>
      <c r="BG388" s="237">
        <f>IF(N388="zákl. přenesená",J388,0)</f>
        <v>0</v>
      </c>
      <c r="BH388" s="237">
        <f>IF(N388="sníž. přenesená",J388,0)</f>
        <v>0</v>
      </c>
      <c r="BI388" s="237">
        <f>IF(N388="nulová",J388,0)</f>
        <v>0</v>
      </c>
      <c r="BJ388" s="4" t="s">
        <v>75</v>
      </c>
      <c r="BK388" s="237">
        <f>ROUND(I388*H388,2)</f>
        <v>0</v>
      </c>
      <c r="BL388" s="4" t="s">
        <v>292</v>
      </c>
      <c r="BM388" s="236" t="s">
        <v>805</v>
      </c>
    </row>
    <row r="389" spans="2:65" s="242" customFormat="1">
      <c r="B389" s="241"/>
      <c r="D389" s="243" t="s">
        <v>279</v>
      </c>
      <c r="F389" s="245" t="s">
        <v>2469</v>
      </c>
      <c r="H389" s="246">
        <v>17.556000000000001</v>
      </c>
      <c r="L389" s="241"/>
      <c r="M389" s="247"/>
      <c r="T389" s="248"/>
      <c r="AT389" s="244" t="s">
        <v>279</v>
      </c>
      <c r="AU389" s="244" t="s">
        <v>77</v>
      </c>
      <c r="AV389" s="242" t="s">
        <v>77</v>
      </c>
      <c r="AW389" s="242" t="s">
        <v>4</v>
      </c>
      <c r="AX389" s="242" t="s">
        <v>75</v>
      </c>
      <c r="AY389" s="244" t="s">
        <v>268</v>
      </c>
    </row>
    <row r="390" spans="2:65" s="1" customFormat="1" ht="55.5" customHeight="1">
      <c r="B390" s="14"/>
      <c r="C390" s="225" t="s">
        <v>768</v>
      </c>
      <c r="D390" s="225" t="s">
        <v>271</v>
      </c>
      <c r="E390" s="226" t="s">
        <v>807</v>
      </c>
      <c r="F390" s="227" t="s">
        <v>808</v>
      </c>
      <c r="G390" s="228" t="s">
        <v>184</v>
      </c>
      <c r="H390" s="229">
        <v>23.82</v>
      </c>
      <c r="I390" s="22"/>
      <c r="J390" s="231">
        <f>ROUND(I390*H390,2)</f>
        <v>0</v>
      </c>
      <c r="K390" s="227" t="s">
        <v>274</v>
      </c>
      <c r="L390" s="14"/>
      <c r="M390" s="232" t="s">
        <v>3</v>
      </c>
      <c r="N390" s="233" t="s">
        <v>39</v>
      </c>
      <c r="P390" s="234">
        <f>O390*H390</f>
        <v>0</v>
      </c>
      <c r="Q390" s="234">
        <v>0</v>
      </c>
      <c r="R390" s="234">
        <f>Q390*H390</f>
        <v>0</v>
      </c>
      <c r="S390" s="234">
        <v>3.0000000000000001E-5</v>
      </c>
      <c r="T390" s="235">
        <f>S390*H390</f>
        <v>7.1460000000000002E-4</v>
      </c>
      <c r="AR390" s="236" t="s">
        <v>292</v>
      </c>
      <c r="AT390" s="236" t="s">
        <v>271</v>
      </c>
      <c r="AU390" s="236" t="s">
        <v>77</v>
      </c>
      <c r="AY390" s="4" t="s">
        <v>268</v>
      </c>
      <c r="BE390" s="237">
        <f>IF(N390="základní",J390,0)</f>
        <v>0</v>
      </c>
      <c r="BF390" s="237">
        <f>IF(N390="snížená",J390,0)</f>
        <v>0</v>
      </c>
      <c r="BG390" s="237">
        <f>IF(N390="zákl. přenesená",J390,0)</f>
        <v>0</v>
      </c>
      <c r="BH390" s="237">
        <f>IF(N390="sníž. přenesená",J390,0)</f>
        <v>0</v>
      </c>
      <c r="BI390" s="237">
        <f>IF(N390="nulová",J390,0)</f>
        <v>0</v>
      </c>
      <c r="BJ390" s="4" t="s">
        <v>75</v>
      </c>
      <c r="BK390" s="237">
        <f>ROUND(I390*H390,2)</f>
        <v>0</v>
      </c>
      <c r="BL390" s="4" t="s">
        <v>292</v>
      </c>
      <c r="BM390" s="236" t="s">
        <v>809</v>
      </c>
    </row>
    <row r="391" spans="2:65" s="1" customFormat="1">
      <c r="B391" s="14"/>
      <c r="D391" s="238" t="s">
        <v>277</v>
      </c>
      <c r="F391" s="239" t="s">
        <v>810</v>
      </c>
      <c r="L391" s="14"/>
      <c r="M391" s="240"/>
      <c r="T391" s="142"/>
      <c r="AT391" s="4" t="s">
        <v>277</v>
      </c>
      <c r="AU391" s="4" t="s">
        <v>77</v>
      </c>
    </row>
    <row r="392" spans="2:65" s="257" customFormat="1">
      <c r="B392" s="256"/>
      <c r="D392" s="243" t="s">
        <v>279</v>
      </c>
      <c r="E392" s="258" t="s">
        <v>3</v>
      </c>
      <c r="F392" s="259" t="s">
        <v>811</v>
      </c>
      <c r="H392" s="258" t="s">
        <v>3</v>
      </c>
      <c r="L392" s="256"/>
      <c r="M392" s="260"/>
      <c r="T392" s="261"/>
      <c r="AT392" s="258" t="s">
        <v>279</v>
      </c>
      <c r="AU392" s="258" t="s">
        <v>77</v>
      </c>
      <c r="AV392" s="257" t="s">
        <v>75</v>
      </c>
      <c r="AW392" s="257" t="s">
        <v>30</v>
      </c>
      <c r="AX392" s="257" t="s">
        <v>68</v>
      </c>
      <c r="AY392" s="258" t="s">
        <v>268</v>
      </c>
    </row>
    <row r="393" spans="2:65" s="242" customFormat="1">
      <c r="B393" s="241"/>
      <c r="D393" s="243" t="s">
        <v>279</v>
      </c>
      <c r="E393" s="244" t="s">
        <v>3</v>
      </c>
      <c r="F393" s="245" t="s">
        <v>812</v>
      </c>
      <c r="H393" s="246">
        <v>23.82</v>
      </c>
      <c r="L393" s="241"/>
      <c r="M393" s="247"/>
      <c r="T393" s="248"/>
      <c r="AT393" s="244" t="s">
        <v>279</v>
      </c>
      <c r="AU393" s="244" t="s">
        <v>77</v>
      </c>
      <c r="AV393" s="242" t="s">
        <v>77</v>
      </c>
      <c r="AW393" s="242" t="s">
        <v>30</v>
      </c>
      <c r="AX393" s="242" t="s">
        <v>75</v>
      </c>
      <c r="AY393" s="244" t="s">
        <v>268</v>
      </c>
    </row>
    <row r="394" spans="2:65" s="1" customFormat="1" ht="16.5" customHeight="1">
      <c r="B394" s="14"/>
      <c r="C394" s="262" t="s">
        <v>773</v>
      </c>
      <c r="D394" s="262" t="s">
        <v>383</v>
      </c>
      <c r="E394" s="263" t="s">
        <v>803</v>
      </c>
      <c r="F394" s="264" t="s">
        <v>804</v>
      </c>
      <c r="G394" s="265" t="s">
        <v>184</v>
      </c>
      <c r="H394" s="266">
        <v>26.202000000000002</v>
      </c>
      <c r="I394" s="24"/>
      <c r="J394" s="268">
        <f>ROUND(I394*H394,2)</f>
        <v>0</v>
      </c>
      <c r="K394" s="264" t="s">
        <v>274</v>
      </c>
      <c r="L394" s="269"/>
      <c r="M394" s="270" t="s">
        <v>3</v>
      </c>
      <c r="N394" s="271" t="s">
        <v>39</v>
      </c>
      <c r="P394" s="234">
        <f>O394*H394</f>
        <v>0</v>
      </c>
      <c r="Q394" s="234">
        <v>1.0000000000000001E-5</v>
      </c>
      <c r="R394" s="234">
        <f>Q394*H394</f>
        <v>2.6202000000000002E-4</v>
      </c>
      <c r="S394" s="234">
        <v>0</v>
      </c>
      <c r="T394" s="235">
        <f>S394*H394</f>
        <v>0</v>
      </c>
      <c r="AR394" s="236" t="s">
        <v>470</v>
      </c>
      <c r="AT394" s="236" t="s">
        <v>383</v>
      </c>
      <c r="AU394" s="236" t="s">
        <v>77</v>
      </c>
      <c r="AY394" s="4" t="s">
        <v>268</v>
      </c>
      <c r="BE394" s="237">
        <f>IF(N394="základní",J394,0)</f>
        <v>0</v>
      </c>
      <c r="BF394" s="237">
        <f>IF(N394="snížená",J394,0)</f>
        <v>0</v>
      </c>
      <c r="BG394" s="237">
        <f>IF(N394="zákl. přenesená",J394,0)</f>
        <v>0</v>
      </c>
      <c r="BH394" s="237">
        <f>IF(N394="sníž. přenesená",J394,0)</f>
        <v>0</v>
      </c>
      <c r="BI394" s="237">
        <f>IF(N394="nulová",J394,0)</f>
        <v>0</v>
      </c>
      <c r="BJ394" s="4" t="s">
        <v>75</v>
      </c>
      <c r="BK394" s="237">
        <f>ROUND(I394*H394,2)</f>
        <v>0</v>
      </c>
      <c r="BL394" s="4" t="s">
        <v>292</v>
      </c>
      <c r="BM394" s="236" t="s">
        <v>814</v>
      </c>
    </row>
    <row r="395" spans="2:65" s="242" customFormat="1">
      <c r="B395" s="241"/>
      <c r="D395" s="243" t="s">
        <v>279</v>
      </c>
      <c r="F395" s="245" t="s">
        <v>2494</v>
      </c>
      <c r="H395" s="246">
        <v>26.202000000000002</v>
      </c>
      <c r="L395" s="241"/>
      <c r="M395" s="247"/>
      <c r="T395" s="248"/>
      <c r="AT395" s="244" t="s">
        <v>279</v>
      </c>
      <c r="AU395" s="244" t="s">
        <v>77</v>
      </c>
      <c r="AV395" s="242" t="s">
        <v>77</v>
      </c>
      <c r="AW395" s="242" t="s">
        <v>4</v>
      </c>
      <c r="AX395" s="242" t="s">
        <v>75</v>
      </c>
      <c r="AY395" s="244" t="s">
        <v>268</v>
      </c>
    </row>
    <row r="396" spans="2:65" s="1" customFormat="1" ht="33" customHeight="1">
      <c r="B396" s="14"/>
      <c r="C396" s="225" t="s">
        <v>777</v>
      </c>
      <c r="D396" s="225" t="s">
        <v>271</v>
      </c>
      <c r="E396" s="226" t="s">
        <v>817</v>
      </c>
      <c r="F396" s="227" t="s">
        <v>818</v>
      </c>
      <c r="G396" s="228" t="s">
        <v>184</v>
      </c>
      <c r="H396" s="229">
        <v>55.832000000000001</v>
      </c>
      <c r="I396" s="22"/>
      <c r="J396" s="231">
        <f>ROUND(I396*H396,2)</f>
        <v>0</v>
      </c>
      <c r="K396" s="227" t="s">
        <v>274</v>
      </c>
      <c r="L396" s="14"/>
      <c r="M396" s="232" t="s">
        <v>3</v>
      </c>
      <c r="N396" s="233" t="s">
        <v>39</v>
      </c>
      <c r="P396" s="234">
        <f>O396*H396</f>
        <v>0</v>
      </c>
      <c r="Q396" s="234">
        <v>2.0799999999999999E-4</v>
      </c>
      <c r="R396" s="234">
        <f>Q396*H396</f>
        <v>1.1613056E-2</v>
      </c>
      <c r="S396" s="234">
        <v>0</v>
      </c>
      <c r="T396" s="235">
        <f>S396*H396</f>
        <v>0</v>
      </c>
      <c r="AR396" s="236" t="s">
        <v>292</v>
      </c>
      <c r="AT396" s="236" t="s">
        <v>271</v>
      </c>
      <c r="AU396" s="236" t="s">
        <v>77</v>
      </c>
      <c r="AY396" s="4" t="s">
        <v>268</v>
      </c>
      <c r="BE396" s="237">
        <f>IF(N396="základní",J396,0)</f>
        <v>0</v>
      </c>
      <c r="BF396" s="237">
        <f>IF(N396="snížená",J396,0)</f>
        <v>0</v>
      </c>
      <c r="BG396" s="237">
        <f>IF(N396="zákl. přenesená",J396,0)</f>
        <v>0</v>
      </c>
      <c r="BH396" s="237">
        <f>IF(N396="sníž. přenesená",J396,0)</f>
        <v>0</v>
      </c>
      <c r="BI396" s="237">
        <f>IF(N396="nulová",J396,0)</f>
        <v>0</v>
      </c>
      <c r="BJ396" s="4" t="s">
        <v>75</v>
      </c>
      <c r="BK396" s="237">
        <f>ROUND(I396*H396,2)</f>
        <v>0</v>
      </c>
      <c r="BL396" s="4" t="s">
        <v>292</v>
      </c>
      <c r="BM396" s="236" t="s">
        <v>819</v>
      </c>
    </row>
    <row r="397" spans="2:65" s="1" customFormat="1">
      <c r="B397" s="14"/>
      <c r="D397" s="238" t="s">
        <v>277</v>
      </c>
      <c r="F397" s="239" t="s">
        <v>820</v>
      </c>
      <c r="L397" s="14"/>
      <c r="M397" s="240"/>
      <c r="T397" s="142"/>
      <c r="AT397" s="4" t="s">
        <v>277</v>
      </c>
      <c r="AU397" s="4" t="s">
        <v>77</v>
      </c>
    </row>
    <row r="398" spans="2:65" s="1" customFormat="1" ht="37.9" customHeight="1">
      <c r="B398" s="14"/>
      <c r="C398" s="225" t="s">
        <v>781</v>
      </c>
      <c r="D398" s="225" t="s">
        <v>271</v>
      </c>
      <c r="E398" s="226" t="s">
        <v>822</v>
      </c>
      <c r="F398" s="227" t="s">
        <v>823</v>
      </c>
      <c r="G398" s="228" t="s">
        <v>184</v>
      </c>
      <c r="H398" s="229">
        <v>55.832000000000001</v>
      </c>
      <c r="I398" s="22"/>
      <c r="J398" s="231">
        <f>ROUND(I398*H398,2)</f>
        <v>0</v>
      </c>
      <c r="K398" s="227" t="s">
        <v>274</v>
      </c>
      <c r="L398" s="14"/>
      <c r="M398" s="232" t="s">
        <v>3</v>
      </c>
      <c r="N398" s="233" t="s">
        <v>39</v>
      </c>
      <c r="P398" s="234">
        <f>O398*H398</f>
        <v>0</v>
      </c>
      <c r="Q398" s="234">
        <v>2.8499999999999999E-4</v>
      </c>
      <c r="R398" s="234">
        <f>Q398*H398</f>
        <v>1.5912119999999998E-2</v>
      </c>
      <c r="S398" s="234">
        <v>0</v>
      </c>
      <c r="T398" s="235">
        <f>S398*H398</f>
        <v>0</v>
      </c>
      <c r="AR398" s="236" t="s">
        <v>292</v>
      </c>
      <c r="AT398" s="236" t="s">
        <v>271</v>
      </c>
      <c r="AU398" s="236" t="s">
        <v>77</v>
      </c>
      <c r="AY398" s="4" t="s">
        <v>268</v>
      </c>
      <c r="BE398" s="237">
        <f>IF(N398="základní",J398,0)</f>
        <v>0</v>
      </c>
      <c r="BF398" s="237">
        <f>IF(N398="snížená",J398,0)</f>
        <v>0</v>
      </c>
      <c r="BG398" s="237">
        <f>IF(N398="zákl. přenesená",J398,0)</f>
        <v>0</v>
      </c>
      <c r="BH398" s="237">
        <f>IF(N398="sníž. přenesená",J398,0)</f>
        <v>0</v>
      </c>
      <c r="BI398" s="237">
        <f>IF(N398="nulová",J398,0)</f>
        <v>0</v>
      </c>
      <c r="BJ398" s="4" t="s">
        <v>75</v>
      </c>
      <c r="BK398" s="237">
        <f>ROUND(I398*H398,2)</f>
        <v>0</v>
      </c>
      <c r="BL398" s="4" t="s">
        <v>292</v>
      </c>
      <c r="BM398" s="236" t="s">
        <v>824</v>
      </c>
    </row>
    <row r="399" spans="2:65" s="1" customFormat="1">
      <c r="B399" s="14"/>
      <c r="D399" s="238" t="s">
        <v>277</v>
      </c>
      <c r="F399" s="239" t="s">
        <v>825</v>
      </c>
      <c r="L399" s="14"/>
      <c r="M399" s="282"/>
      <c r="N399" s="283"/>
      <c r="O399" s="283"/>
      <c r="P399" s="283"/>
      <c r="Q399" s="283"/>
      <c r="R399" s="283"/>
      <c r="S399" s="283"/>
      <c r="T399" s="284"/>
      <c r="AT399" s="4" t="s">
        <v>277</v>
      </c>
      <c r="AU399" s="4" t="s">
        <v>77</v>
      </c>
    </row>
    <row r="400" spans="2:65" s="1" customFormat="1" ht="6.95" customHeight="1">
      <c r="B400" s="15"/>
      <c r="C400" s="16"/>
      <c r="D400" s="16"/>
      <c r="E400" s="16"/>
      <c r="F400" s="16"/>
      <c r="G400" s="16"/>
      <c r="H400" s="16"/>
      <c r="I400" s="16"/>
      <c r="J400" s="16"/>
      <c r="K400" s="16"/>
      <c r="L400" s="14"/>
    </row>
  </sheetData>
  <sheetProtection algorithmName="SHA-512" hashValue="IY7uhIQ3Il1gCmXDJMI9rPPln/veDdvuRfckDUg3IWkjt4dHdK6ByKH/Z1TMVeQPAUKfjJDll+2aq914smyizw==" saltValue="mF3aaJa5w+jhylmTiXJGFw==" spinCount="100000" sheet="1" objects="1" scenarios="1"/>
  <autoFilter ref="C109:K399" xr:uid="{00000000-0009-0000-0000-00001D000000}"/>
  <mergeCells count="12">
    <mergeCell ref="E102:H102"/>
    <mergeCell ref="L2:V2"/>
    <mergeCell ref="E50:H50"/>
    <mergeCell ref="E52:H52"/>
    <mergeCell ref="E54:H54"/>
    <mergeCell ref="E98:H98"/>
    <mergeCell ref="E100:H100"/>
    <mergeCell ref="E7:H7"/>
    <mergeCell ref="E9:H9"/>
    <mergeCell ref="E11:H11"/>
    <mergeCell ref="E20:H20"/>
    <mergeCell ref="E29:H29"/>
  </mergeCells>
  <hyperlinks>
    <hyperlink ref="F114" r:id="rId1" xr:uid="{00000000-0004-0000-1D00-000000000000}"/>
    <hyperlink ref="F117" r:id="rId2" xr:uid="{00000000-0004-0000-1D00-000001000000}"/>
    <hyperlink ref="F120" r:id="rId3" xr:uid="{00000000-0004-0000-1D00-000002000000}"/>
    <hyperlink ref="F127" r:id="rId4" xr:uid="{00000000-0004-0000-1D00-000003000000}"/>
    <hyperlink ref="F130" r:id="rId5" xr:uid="{00000000-0004-0000-1D00-000004000000}"/>
    <hyperlink ref="F133" r:id="rId6" xr:uid="{00000000-0004-0000-1D00-000005000000}"/>
    <hyperlink ref="F142" r:id="rId7" xr:uid="{00000000-0004-0000-1D00-000006000000}"/>
    <hyperlink ref="F146" r:id="rId8" xr:uid="{00000000-0004-0000-1D00-000007000000}"/>
    <hyperlink ref="F148" r:id="rId9" xr:uid="{00000000-0004-0000-1D00-000008000000}"/>
    <hyperlink ref="F150" r:id="rId10" xr:uid="{00000000-0004-0000-1D00-000009000000}"/>
    <hyperlink ref="F153" r:id="rId11" xr:uid="{00000000-0004-0000-1D00-00000A000000}"/>
    <hyperlink ref="F157" r:id="rId12" xr:uid="{00000000-0004-0000-1D00-00000B000000}"/>
    <hyperlink ref="F165" r:id="rId13" xr:uid="{00000000-0004-0000-1D00-00000C000000}"/>
    <hyperlink ref="F172" r:id="rId14" xr:uid="{00000000-0004-0000-1D00-00000D000000}"/>
    <hyperlink ref="F180" r:id="rId15" xr:uid="{00000000-0004-0000-1D00-00000E000000}"/>
    <hyperlink ref="F185" r:id="rId16" xr:uid="{00000000-0004-0000-1D00-00000F000000}"/>
    <hyperlink ref="F188" r:id="rId17" xr:uid="{00000000-0004-0000-1D00-000010000000}"/>
    <hyperlink ref="F190" r:id="rId18" xr:uid="{00000000-0004-0000-1D00-000011000000}"/>
    <hyperlink ref="F193" r:id="rId19" xr:uid="{00000000-0004-0000-1D00-000012000000}"/>
    <hyperlink ref="F199" r:id="rId20" xr:uid="{00000000-0004-0000-1D00-000013000000}"/>
    <hyperlink ref="F201" r:id="rId21" xr:uid="{00000000-0004-0000-1D00-000014000000}"/>
    <hyperlink ref="F204" r:id="rId22" xr:uid="{00000000-0004-0000-1D00-000015000000}"/>
    <hyperlink ref="F207" r:id="rId23" xr:uid="{00000000-0004-0000-1D00-000016000000}"/>
    <hyperlink ref="F210" r:id="rId24" xr:uid="{00000000-0004-0000-1D00-000017000000}"/>
    <hyperlink ref="F214" r:id="rId25" xr:uid="{00000000-0004-0000-1D00-000018000000}"/>
    <hyperlink ref="F217" r:id="rId26" xr:uid="{00000000-0004-0000-1D00-000019000000}"/>
    <hyperlink ref="F220" r:id="rId27" xr:uid="{00000000-0004-0000-1D00-00001A000000}"/>
    <hyperlink ref="F224" r:id="rId28" xr:uid="{00000000-0004-0000-1D00-00001B000000}"/>
    <hyperlink ref="F226" r:id="rId29" xr:uid="{00000000-0004-0000-1D00-00001C000000}"/>
    <hyperlink ref="F228" r:id="rId30" xr:uid="{00000000-0004-0000-1D00-00001D000000}"/>
    <hyperlink ref="F231" r:id="rId31" xr:uid="{00000000-0004-0000-1D00-00001E000000}"/>
    <hyperlink ref="F237" r:id="rId32" xr:uid="{00000000-0004-0000-1D00-00001F000000}"/>
    <hyperlink ref="F241" r:id="rId33" xr:uid="{00000000-0004-0000-1D00-000020000000}"/>
    <hyperlink ref="F245" r:id="rId34" xr:uid="{00000000-0004-0000-1D00-000021000000}"/>
    <hyperlink ref="F247" r:id="rId35" xr:uid="{00000000-0004-0000-1D00-000022000000}"/>
    <hyperlink ref="F250" r:id="rId36" xr:uid="{00000000-0004-0000-1D00-000023000000}"/>
    <hyperlink ref="F254" r:id="rId37" xr:uid="{00000000-0004-0000-1D00-000024000000}"/>
    <hyperlink ref="F258" r:id="rId38" xr:uid="{00000000-0004-0000-1D00-000025000000}"/>
    <hyperlink ref="F261" r:id="rId39" xr:uid="{00000000-0004-0000-1D00-000026000000}"/>
    <hyperlink ref="F264" r:id="rId40" xr:uid="{00000000-0004-0000-1D00-000027000000}"/>
    <hyperlink ref="F268" r:id="rId41" xr:uid="{00000000-0004-0000-1D00-000028000000}"/>
    <hyperlink ref="F271" r:id="rId42" xr:uid="{00000000-0004-0000-1D00-000029000000}"/>
    <hyperlink ref="F275" r:id="rId43" xr:uid="{00000000-0004-0000-1D00-00002A000000}"/>
    <hyperlink ref="F280" r:id="rId44" xr:uid="{00000000-0004-0000-1D00-00002B000000}"/>
    <hyperlink ref="F282" r:id="rId45" xr:uid="{00000000-0004-0000-1D00-00002C000000}"/>
    <hyperlink ref="F286" r:id="rId46" xr:uid="{00000000-0004-0000-1D00-00002D000000}"/>
    <hyperlink ref="F289" r:id="rId47" xr:uid="{00000000-0004-0000-1D00-00002E000000}"/>
    <hyperlink ref="F293" r:id="rId48" xr:uid="{00000000-0004-0000-1D00-00002F000000}"/>
    <hyperlink ref="F296" r:id="rId49" xr:uid="{00000000-0004-0000-1D00-000030000000}"/>
    <hyperlink ref="F300" r:id="rId50" xr:uid="{00000000-0004-0000-1D00-000031000000}"/>
    <hyperlink ref="F309" r:id="rId51" xr:uid="{00000000-0004-0000-1D00-000032000000}"/>
    <hyperlink ref="F312" r:id="rId52" xr:uid="{00000000-0004-0000-1D00-000033000000}"/>
    <hyperlink ref="F315" r:id="rId53" xr:uid="{00000000-0004-0000-1D00-000034000000}"/>
    <hyperlink ref="F324" r:id="rId54" xr:uid="{00000000-0004-0000-1D00-000035000000}"/>
    <hyperlink ref="F334" r:id="rId55" xr:uid="{00000000-0004-0000-1D00-000036000000}"/>
    <hyperlink ref="F337" r:id="rId56" xr:uid="{00000000-0004-0000-1D00-000037000000}"/>
    <hyperlink ref="F341" r:id="rId57" xr:uid="{00000000-0004-0000-1D00-000038000000}"/>
    <hyperlink ref="F350" r:id="rId58" xr:uid="{00000000-0004-0000-1D00-000039000000}"/>
    <hyperlink ref="F355" r:id="rId59" xr:uid="{00000000-0004-0000-1D00-00003A000000}"/>
    <hyperlink ref="F361" r:id="rId60" xr:uid="{00000000-0004-0000-1D00-00003B000000}"/>
    <hyperlink ref="F365" r:id="rId61" xr:uid="{00000000-0004-0000-1D00-00003C000000}"/>
    <hyperlink ref="F377" r:id="rId62" xr:uid="{00000000-0004-0000-1D00-00003D000000}"/>
    <hyperlink ref="F380" r:id="rId63" xr:uid="{00000000-0004-0000-1D00-00003E000000}"/>
    <hyperlink ref="F386" r:id="rId64" xr:uid="{00000000-0004-0000-1D00-00003F000000}"/>
    <hyperlink ref="F391" r:id="rId65" xr:uid="{00000000-0004-0000-1D00-000040000000}"/>
    <hyperlink ref="F397" r:id="rId66" xr:uid="{00000000-0004-0000-1D00-000041000000}"/>
    <hyperlink ref="F399" r:id="rId67" xr:uid="{00000000-0004-0000-1D00-00004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6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BM136"/>
  <sheetViews>
    <sheetView showGridLines="0" workbookViewId="0">
      <selection activeCell="I125" activeCellId="10" sqref="E20:H20 J19:J20 I88:I98 I101:I103 I105 I107 I109 I111 I117 I119:I122 I125:I13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170</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2441</v>
      </c>
      <c r="F9" s="332"/>
      <c r="G9" s="332"/>
      <c r="H9" s="332"/>
      <c r="L9" s="14"/>
    </row>
    <row r="10" spans="2:46" s="1" customFormat="1" ht="12" customHeight="1">
      <c r="B10" s="14"/>
      <c r="D10" s="11" t="s">
        <v>211</v>
      </c>
      <c r="L10" s="14"/>
    </row>
    <row r="11" spans="2:46" s="1" customFormat="1" ht="16.5" customHeight="1">
      <c r="B11" s="14"/>
      <c r="E11" s="324" t="s">
        <v>2495</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ROUND((SUM(BE86:BE135)),  2)</f>
        <v>0</v>
      </c>
      <c r="I35" s="189">
        <v>0.21</v>
      </c>
      <c r="J35" s="174">
        <f>ROUND(((SUM(BE86:BE135))*I35),  2)</f>
        <v>0</v>
      </c>
      <c r="L35" s="14"/>
    </row>
    <row r="36" spans="2:12" s="1" customFormat="1" ht="14.45" customHeight="1">
      <c r="B36" s="14"/>
      <c r="E36" s="11" t="s">
        <v>40</v>
      </c>
      <c r="F36" s="174">
        <f>ROUND((SUM(BF86:BF135)),  2)</f>
        <v>0</v>
      </c>
      <c r="I36" s="189">
        <v>0.12</v>
      </c>
      <c r="J36" s="174">
        <f>ROUND(((SUM(BF86:BF135))*I36),  2)</f>
        <v>0</v>
      </c>
      <c r="L36" s="14"/>
    </row>
    <row r="37" spans="2:12" s="1" customFormat="1" ht="14.45" hidden="1" customHeight="1">
      <c r="B37" s="14"/>
      <c r="E37" s="11" t="s">
        <v>41</v>
      </c>
      <c r="F37" s="174">
        <f>ROUND((SUM(BG86:BG135)),  2)</f>
        <v>0</v>
      </c>
      <c r="I37" s="189">
        <v>0.21</v>
      </c>
      <c r="J37" s="174">
        <f>0</f>
        <v>0</v>
      </c>
      <c r="L37" s="14"/>
    </row>
    <row r="38" spans="2:12" s="1" customFormat="1" ht="14.45" hidden="1" customHeight="1">
      <c r="B38" s="14"/>
      <c r="E38" s="11" t="s">
        <v>42</v>
      </c>
      <c r="F38" s="174">
        <f>ROUND((SUM(BH86:BH135)),  2)</f>
        <v>0</v>
      </c>
      <c r="I38" s="189">
        <v>0.12</v>
      </c>
      <c r="J38" s="174">
        <f>0</f>
        <v>0</v>
      </c>
      <c r="L38" s="14"/>
    </row>
    <row r="39" spans="2:12" s="1" customFormat="1" ht="14.45" hidden="1" customHeight="1">
      <c r="B39" s="14"/>
      <c r="E39" s="11" t="s">
        <v>43</v>
      </c>
      <c r="F39" s="174">
        <f>ROUND((SUM(BI86:BI135)),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2441</v>
      </c>
      <c r="F52" s="332"/>
      <c r="G52" s="332"/>
      <c r="H52" s="332"/>
      <c r="L52" s="14"/>
    </row>
    <row r="53" spans="2:47" s="1" customFormat="1" ht="12" customHeight="1">
      <c r="B53" s="14"/>
      <c r="C53" s="11" t="s">
        <v>211</v>
      </c>
      <c r="L53" s="14"/>
    </row>
    <row r="54" spans="2:47" s="1" customFormat="1" ht="16.5" customHeight="1">
      <c r="B54" s="14"/>
      <c r="E54" s="324" t="str">
        <f>E11</f>
        <v>E2 - Elektroinstalace- sprcha</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951</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2441</v>
      </c>
      <c r="F76" s="332"/>
      <c r="G76" s="332"/>
      <c r="H76" s="332"/>
      <c r="L76" s="14"/>
    </row>
    <row r="77" spans="2:12" s="1" customFormat="1" ht="12" customHeight="1">
      <c r="B77" s="14"/>
      <c r="C77" s="11" t="s">
        <v>211</v>
      </c>
      <c r="L77" s="14"/>
    </row>
    <row r="78" spans="2:12" s="1" customFormat="1" ht="16.5" customHeight="1">
      <c r="B78" s="14"/>
      <c r="E78" s="324" t="str">
        <f>E11</f>
        <v>E2 - Elektroinstalace- sprcha</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952</v>
      </c>
      <c r="F87" s="216" t="s">
        <v>953</v>
      </c>
      <c r="J87" s="217">
        <f>BK87</f>
        <v>0</v>
      </c>
      <c r="L87" s="213"/>
      <c r="M87" s="218"/>
      <c r="P87" s="219">
        <f>SUM(P88:P135)</f>
        <v>0</v>
      </c>
      <c r="R87" s="219">
        <f>SUM(R88:R135)</f>
        <v>0</v>
      </c>
      <c r="T87" s="220">
        <f>SUM(T88:T135)</f>
        <v>0</v>
      </c>
      <c r="AR87" s="215" t="s">
        <v>75</v>
      </c>
      <c r="AT87" s="221" t="s">
        <v>67</v>
      </c>
      <c r="AU87" s="221" t="s">
        <v>68</v>
      </c>
      <c r="AY87" s="215" t="s">
        <v>268</v>
      </c>
      <c r="BK87" s="222">
        <f>SUM(BK88:BK135)</f>
        <v>0</v>
      </c>
    </row>
    <row r="88" spans="2:65" s="1" customFormat="1" ht="24.2" customHeight="1">
      <c r="B88" s="14"/>
      <c r="C88" s="225" t="s">
        <v>75</v>
      </c>
      <c r="D88" s="225" t="s">
        <v>271</v>
      </c>
      <c r="E88" s="226" t="s">
        <v>1940</v>
      </c>
      <c r="F88" s="227" t="s">
        <v>1941</v>
      </c>
      <c r="G88" s="228" t="s">
        <v>379</v>
      </c>
      <c r="H88" s="229">
        <v>85</v>
      </c>
      <c r="I88" s="22"/>
      <c r="J88" s="231">
        <f t="shared" ref="J88:J98" si="0">ROUND(I88*H88,2)</f>
        <v>0</v>
      </c>
      <c r="K88" s="227" t="s">
        <v>956</v>
      </c>
      <c r="L88" s="14"/>
      <c r="M88" s="232" t="s">
        <v>3</v>
      </c>
      <c r="N88" s="233" t="s">
        <v>39</v>
      </c>
      <c r="P88" s="234">
        <f t="shared" ref="P88:P98" si="1">O88*H88</f>
        <v>0</v>
      </c>
      <c r="Q88" s="234">
        <v>0</v>
      </c>
      <c r="R88" s="234">
        <f t="shared" ref="R88:R98" si="2">Q88*H88</f>
        <v>0</v>
      </c>
      <c r="S88" s="234">
        <v>0</v>
      </c>
      <c r="T88" s="235">
        <f t="shared" ref="T88:T98" si="3">S88*H88</f>
        <v>0</v>
      </c>
      <c r="AR88" s="236" t="s">
        <v>275</v>
      </c>
      <c r="AT88" s="236" t="s">
        <v>271</v>
      </c>
      <c r="AU88" s="236" t="s">
        <v>75</v>
      </c>
      <c r="AY88" s="4" t="s">
        <v>268</v>
      </c>
      <c r="BE88" s="237">
        <f t="shared" ref="BE88:BE98" si="4">IF(N88="základní",J88,0)</f>
        <v>0</v>
      </c>
      <c r="BF88" s="237">
        <f t="shared" ref="BF88:BF98" si="5">IF(N88="snížená",J88,0)</f>
        <v>0</v>
      </c>
      <c r="BG88" s="237">
        <f t="shared" ref="BG88:BG98" si="6">IF(N88="zákl. přenesená",J88,0)</f>
        <v>0</v>
      </c>
      <c r="BH88" s="237">
        <f t="shared" ref="BH88:BH98" si="7">IF(N88="sníž. přenesená",J88,0)</f>
        <v>0</v>
      </c>
      <c r="BI88" s="237">
        <f t="shared" ref="BI88:BI98" si="8">IF(N88="nulová",J88,0)</f>
        <v>0</v>
      </c>
      <c r="BJ88" s="4" t="s">
        <v>75</v>
      </c>
      <c r="BK88" s="237">
        <f t="shared" ref="BK88:BK98" si="9">ROUND(I88*H88,2)</f>
        <v>0</v>
      </c>
      <c r="BL88" s="4" t="s">
        <v>275</v>
      </c>
      <c r="BM88" s="236" t="s">
        <v>77</v>
      </c>
    </row>
    <row r="89" spans="2:65" s="1" customFormat="1" ht="24.2" customHeight="1">
      <c r="B89" s="14"/>
      <c r="C89" s="225" t="s">
        <v>77</v>
      </c>
      <c r="D89" s="225" t="s">
        <v>271</v>
      </c>
      <c r="E89" s="226" t="s">
        <v>1942</v>
      </c>
      <c r="F89" s="227" t="s">
        <v>1943</v>
      </c>
      <c r="G89" s="228" t="s">
        <v>379</v>
      </c>
      <c r="H89" s="229">
        <v>70</v>
      </c>
      <c r="I89" s="22"/>
      <c r="J89" s="231">
        <f t="shared" si="0"/>
        <v>0</v>
      </c>
      <c r="K89" s="227" t="s">
        <v>956</v>
      </c>
      <c r="L89" s="14"/>
      <c r="M89" s="232" t="s">
        <v>3</v>
      </c>
      <c r="N89" s="233" t="s">
        <v>39</v>
      </c>
      <c r="P89" s="234">
        <f t="shared" si="1"/>
        <v>0</v>
      </c>
      <c r="Q89" s="234">
        <v>0</v>
      </c>
      <c r="R89" s="234">
        <f t="shared" si="2"/>
        <v>0</v>
      </c>
      <c r="S89" s="234">
        <v>0</v>
      </c>
      <c r="T89" s="235">
        <f t="shared" si="3"/>
        <v>0</v>
      </c>
      <c r="AR89" s="236" t="s">
        <v>275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275</v>
      </c>
      <c r="BM89" s="236" t="s">
        <v>275</v>
      </c>
    </row>
    <row r="90" spans="2:65" s="1" customFormat="1" ht="24.2" customHeight="1">
      <c r="B90" s="14"/>
      <c r="C90" s="225" t="s">
        <v>186</v>
      </c>
      <c r="D90" s="225" t="s">
        <v>271</v>
      </c>
      <c r="E90" s="226" t="s">
        <v>1944</v>
      </c>
      <c r="F90" s="227" t="s">
        <v>1945</v>
      </c>
      <c r="G90" s="228" t="s">
        <v>379</v>
      </c>
      <c r="H90" s="229">
        <v>30</v>
      </c>
      <c r="I90" s="22"/>
      <c r="J90" s="231">
        <f t="shared" si="0"/>
        <v>0</v>
      </c>
      <c r="K90" s="227" t="s">
        <v>956</v>
      </c>
      <c r="L90" s="14"/>
      <c r="M90" s="232" t="s">
        <v>3</v>
      </c>
      <c r="N90" s="233" t="s">
        <v>39</v>
      </c>
      <c r="P90" s="234">
        <f t="shared" si="1"/>
        <v>0</v>
      </c>
      <c r="Q90" s="234">
        <v>0</v>
      </c>
      <c r="R90" s="234">
        <f t="shared" si="2"/>
        <v>0</v>
      </c>
      <c r="S90" s="234">
        <v>0</v>
      </c>
      <c r="T90" s="235">
        <f t="shared" si="3"/>
        <v>0</v>
      </c>
      <c r="AR90" s="236" t="s">
        <v>275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275</v>
      </c>
      <c r="BM90" s="236" t="s">
        <v>305</v>
      </c>
    </row>
    <row r="91" spans="2:65" s="1" customFormat="1" ht="24.2" customHeight="1">
      <c r="B91" s="14"/>
      <c r="C91" s="225" t="s">
        <v>275</v>
      </c>
      <c r="D91" s="225" t="s">
        <v>271</v>
      </c>
      <c r="E91" s="226" t="s">
        <v>1946</v>
      </c>
      <c r="F91" s="227" t="s">
        <v>1947</v>
      </c>
      <c r="G91" s="228" t="s">
        <v>379</v>
      </c>
      <c r="H91" s="229">
        <v>25</v>
      </c>
      <c r="I91" s="22"/>
      <c r="J91" s="231">
        <f t="shared" si="0"/>
        <v>0</v>
      </c>
      <c r="K91" s="227" t="s">
        <v>956</v>
      </c>
      <c r="L91" s="14"/>
      <c r="M91" s="232" t="s">
        <v>3</v>
      </c>
      <c r="N91" s="233" t="s">
        <v>39</v>
      </c>
      <c r="P91" s="234">
        <f t="shared" si="1"/>
        <v>0</v>
      </c>
      <c r="Q91" s="234">
        <v>0</v>
      </c>
      <c r="R91" s="234">
        <f t="shared" si="2"/>
        <v>0</v>
      </c>
      <c r="S91" s="234">
        <v>0</v>
      </c>
      <c r="T91" s="235">
        <f t="shared" si="3"/>
        <v>0</v>
      </c>
      <c r="AR91" s="236" t="s">
        <v>275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275</v>
      </c>
      <c r="BM91" s="236" t="s">
        <v>314</v>
      </c>
    </row>
    <row r="92" spans="2:65" s="1" customFormat="1" ht="24.2" customHeight="1">
      <c r="B92" s="14"/>
      <c r="C92" s="225" t="s">
        <v>299</v>
      </c>
      <c r="D92" s="225" t="s">
        <v>271</v>
      </c>
      <c r="E92" s="226" t="s">
        <v>1948</v>
      </c>
      <c r="F92" s="227" t="s">
        <v>1949</v>
      </c>
      <c r="G92" s="228" t="s">
        <v>379</v>
      </c>
      <c r="H92" s="229">
        <v>20</v>
      </c>
      <c r="I92" s="22"/>
      <c r="J92" s="231">
        <f t="shared" si="0"/>
        <v>0</v>
      </c>
      <c r="K92" s="227" t="s">
        <v>956</v>
      </c>
      <c r="L92" s="14"/>
      <c r="M92" s="232" t="s">
        <v>3</v>
      </c>
      <c r="N92" s="233" t="s">
        <v>39</v>
      </c>
      <c r="P92" s="234">
        <f t="shared" si="1"/>
        <v>0</v>
      </c>
      <c r="Q92" s="234">
        <v>0</v>
      </c>
      <c r="R92" s="234">
        <f t="shared" si="2"/>
        <v>0</v>
      </c>
      <c r="S92" s="234">
        <v>0</v>
      </c>
      <c r="T92" s="235">
        <f t="shared" si="3"/>
        <v>0</v>
      </c>
      <c r="AR92" s="236" t="s">
        <v>275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275</v>
      </c>
      <c r="BM92" s="236" t="s">
        <v>334</v>
      </c>
    </row>
    <row r="93" spans="2:65" s="1" customFormat="1" ht="24.2" customHeight="1">
      <c r="B93" s="14"/>
      <c r="C93" s="225" t="s">
        <v>305</v>
      </c>
      <c r="D93" s="225" t="s">
        <v>271</v>
      </c>
      <c r="E93" s="226" t="s">
        <v>1950</v>
      </c>
      <c r="F93" s="227" t="s">
        <v>1951</v>
      </c>
      <c r="G93" s="228" t="s">
        <v>379</v>
      </c>
      <c r="H93" s="229">
        <v>20</v>
      </c>
      <c r="I93" s="22"/>
      <c r="J93" s="231">
        <f t="shared" si="0"/>
        <v>0</v>
      </c>
      <c r="K93" s="227" t="s">
        <v>956</v>
      </c>
      <c r="L93" s="14"/>
      <c r="M93" s="232" t="s">
        <v>3</v>
      </c>
      <c r="N93" s="233" t="s">
        <v>39</v>
      </c>
      <c r="P93" s="234">
        <f t="shared" si="1"/>
        <v>0</v>
      </c>
      <c r="Q93" s="234">
        <v>0</v>
      </c>
      <c r="R93" s="234">
        <f t="shared" si="2"/>
        <v>0</v>
      </c>
      <c r="S93" s="234">
        <v>0</v>
      </c>
      <c r="T93" s="235">
        <f t="shared" si="3"/>
        <v>0</v>
      </c>
      <c r="AR93" s="236" t="s">
        <v>275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275</v>
      </c>
      <c r="BM93" s="236" t="s">
        <v>9</v>
      </c>
    </row>
    <row r="94" spans="2:65" s="1" customFormat="1" ht="24.2" customHeight="1">
      <c r="B94" s="14"/>
      <c r="C94" s="225" t="s">
        <v>310</v>
      </c>
      <c r="D94" s="225" t="s">
        <v>271</v>
      </c>
      <c r="E94" s="226" t="s">
        <v>968</v>
      </c>
      <c r="F94" s="227" t="s">
        <v>969</v>
      </c>
      <c r="G94" s="228" t="s">
        <v>317</v>
      </c>
      <c r="H94" s="229">
        <v>4</v>
      </c>
      <c r="I94" s="22"/>
      <c r="J94" s="231">
        <f t="shared" si="0"/>
        <v>0</v>
      </c>
      <c r="K94" s="227" t="s">
        <v>956</v>
      </c>
      <c r="L94" s="14"/>
      <c r="M94" s="232" t="s">
        <v>3</v>
      </c>
      <c r="N94" s="233" t="s">
        <v>39</v>
      </c>
      <c r="P94" s="234">
        <f t="shared" si="1"/>
        <v>0</v>
      </c>
      <c r="Q94" s="234">
        <v>0</v>
      </c>
      <c r="R94" s="234">
        <f t="shared" si="2"/>
        <v>0</v>
      </c>
      <c r="S94" s="234">
        <v>0</v>
      </c>
      <c r="T94" s="235">
        <f t="shared" si="3"/>
        <v>0</v>
      </c>
      <c r="AR94" s="236" t="s">
        <v>275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275</v>
      </c>
      <c r="BM94" s="236" t="s">
        <v>361</v>
      </c>
    </row>
    <row r="95" spans="2:65" s="1" customFormat="1" ht="44.25" customHeight="1">
      <c r="B95" s="14"/>
      <c r="C95" s="225" t="s">
        <v>314</v>
      </c>
      <c r="D95" s="225" t="s">
        <v>271</v>
      </c>
      <c r="E95" s="226" t="s">
        <v>970</v>
      </c>
      <c r="F95" s="227" t="s">
        <v>971</v>
      </c>
      <c r="G95" s="228" t="s">
        <v>317</v>
      </c>
      <c r="H95" s="229">
        <v>4</v>
      </c>
      <c r="I95" s="22"/>
      <c r="J95" s="231">
        <f t="shared" si="0"/>
        <v>0</v>
      </c>
      <c r="K95" s="227" t="s">
        <v>956</v>
      </c>
      <c r="L95" s="14"/>
      <c r="M95" s="232" t="s">
        <v>3</v>
      </c>
      <c r="N95" s="233" t="s">
        <v>39</v>
      </c>
      <c r="P95" s="234">
        <f t="shared" si="1"/>
        <v>0</v>
      </c>
      <c r="Q95" s="234">
        <v>0</v>
      </c>
      <c r="R95" s="234">
        <f t="shared" si="2"/>
        <v>0</v>
      </c>
      <c r="S95" s="234">
        <v>0</v>
      </c>
      <c r="T95" s="235">
        <f t="shared" si="3"/>
        <v>0</v>
      </c>
      <c r="AR95" s="236" t="s">
        <v>275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275</v>
      </c>
      <c r="BM95" s="236" t="s">
        <v>292</v>
      </c>
    </row>
    <row r="96" spans="2:65" s="1" customFormat="1" ht="24.2" customHeight="1">
      <c r="B96" s="14"/>
      <c r="C96" s="225" t="s">
        <v>323</v>
      </c>
      <c r="D96" s="225" t="s">
        <v>271</v>
      </c>
      <c r="E96" s="226" t="s">
        <v>972</v>
      </c>
      <c r="F96" s="227" t="s">
        <v>973</v>
      </c>
      <c r="G96" s="228" t="s">
        <v>317</v>
      </c>
      <c r="H96" s="229">
        <v>1</v>
      </c>
      <c r="I96" s="22"/>
      <c r="J96" s="231">
        <f t="shared" si="0"/>
        <v>0</v>
      </c>
      <c r="K96" s="227" t="s">
        <v>956</v>
      </c>
      <c r="L96" s="14"/>
      <c r="M96" s="232" t="s">
        <v>3</v>
      </c>
      <c r="N96" s="233" t="s">
        <v>39</v>
      </c>
      <c r="P96" s="234">
        <f t="shared" si="1"/>
        <v>0</v>
      </c>
      <c r="Q96" s="234">
        <v>0</v>
      </c>
      <c r="R96" s="234">
        <f t="shared" si="2"/>
        <v>0</v>
      </c>
      <c r="S96" s="234">
        <v>0</v>
      </c>
      <c r="T96" s="235">
        <f t="shared" si="3"/>
        <v>0</v>
      </c>
      <c r="AR96" s="236" t="s">
        <v>275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275</v>
      </c>
      <c r="BM96" s="236" t="s">
        <v>388</v>
      </c>
    </row>
    <row r="97" spans="2:65" s="1" customFormat="1" ht="55.5" customHeight="1">
      <c r="B97" s="14"/>
      <c r="C97" s="225" t="s">
        <v>334</v>
      </c>
      <c r="D97" s="225" t="s">
        <v>271</v>
      </c>
      <c r="E97" s="226" t="s">
        <v>975</v>
      </c>
      <c r="F97" s="227" t="s">
        <v>976</v>
      </c>
      <c r="G97" s="228" t="s">
        <v>317</v>
      </c>
      <c r="H97" s="229">
        <v>1</v>
      </c>
      <c r="I97" s="22"/>
      <c r="J97" s="231">
        <f t="shared" si="0"/>
        <v>0</v>
      </c>
      <c r="K97" s="227" t="s">
        <v>956</v>
      </c>
      <c r="L97" s="14"/>
      <c r="M97" s="232" t="s">
        <v>3</v>
      </c>
      <c r="N97" s="233" t="s">
        <v>39</v>
      </c>
      <c r="P97" s="234">
        <f t="shared" si="1"/>
        <v>0</v>
      </c>
      <c r="Q97" s="234">
        <v>0</v>
      </c>
      <c r="R97" s="234">
        <f t="shared" si="2"/>
        <v>0</v>
      </c>
      <c r="S97" s="234">
        <v>0</v>
      </c>
      <c r="T97" s="235">
        <f t="shared" si="3"/>
        <v>0</v>
      </c>
      <c r="AR97" s="236" t="s">
        <v>275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275</v>
      </c>
      <c r="BM97" s="236" t="s">
        <v>399</v>
      </c>
    </row>
    <row r="98" spans="2:65" s="1" customFormat="1" ht="16.5" customHeight="1">
      <c r="B98" s="14"/>
      <c r="C98" s="225" t="s">
        <v>342</v>
      </c>
      <c r="D98" s="225" t="s">
        <v>271</v>
      </c>
      <c r="E98" s="226" t="s">
        <v>979</v>
      </c>
      <c r="F98" s="227" t="s">
        <v>980</v>
      </c>
      <c r="G98" s="228" t="s">
        <v>317</v>
      </c>
      <c r="H98" s="229">
        <v>4</v>
      </c>
      <c r="I98" s="22"/>
      <c r="J98" s="231">
        <f t="shared" si="0"/>
        <v>0</v>
      </c>
      <c r="K98" s="227" t="s">
        <v>963</v>
      </c>
      <c r="L98" s="14"/>
      <c r="M98" s="232" t="s">
        <v>3</v>
      </c>
      <c r="N98" s="233" t="s">
        <v>39</v>
      </c>
      <c r="P98" s="234">
        <f t="shared" si="1"/>
        <v>0</v>
      </c>
      <c r="Q98" s="234">
        <v>0</v>
      </c>
      <c r="R98" s="234">
        <f t="shared" si="2"/>
        <v>0</v>
      </c>
      <c r="S98" s="234">
        <v>0</v>
      </c>
      <c r="T98" s="235">
        <f t="shared" si="3"/>
        <v>0</v>
      </c>
      <c r="AR98" s="236" t="s">
        <v>275</v>
      </c>
      <c r="AT98" s="236" t="s">
        <v>271</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275</v>
      </c>
      <c r="BM98" s="236" t="s">
        <v>411</v>
      </c>
    </row>
    <row r="99" spans="2:65" s="242" customFormat="1">
      <c r="B99" s="241"/>
      <c r="D99" s="243" t="s">
        <v>279</v>
      </c>
      <c r="E99" s="244" t="s">
        <v>3</v>
      </c>
      <c r="F99" s="245" t="s">
        <v>1952</v>
      </c>
      <c r="H99" s="246">
        <v>4</v>
      </c>
      <c r="L99" s="241"/>
      <c r="M99" s="247"/>
      <c r="T99" s="248"/>
      <c r="AT99" s="244" t="s">
        <v>279</v>
      </c>
      <c r="AU99" s="244" t="s">
        <v>75</v>
      </c>
      <c r="AV99" s="242" t="s">
        <v>77</v>
      </c>
      <c r="AW99" s="242" t="s">
        <v>30</v>
      </c>
      <c r="AX99" s="242" t="s">
        <v>68</v>
      </c>
      <c r="AY99" s="244" t="s">
        <v>268</v>
      </c>
    </row>
    <row r="100" spans="2:65" s="250" customFormat="1">
      <c r="B100" s="249"/>
      <c r="D100" s="243" t="s">
        <v>279</v>
      </c>
      <c r="E100" s="251" t="s">
        <v>3</v>
      </c>
      <c r="F100" s="252" t="s">
        <v>298</v>
      </c>
      <c r="H100" s="253">
        <v>4</v>
      </c>
      <c r="L100" s="249"/>
      <c r="M100" s="254"/>
      <c r="T100" s="255"/>
      <c r="AT100" s="251" t="s">
        <v>279</v>
      </c>
      <c r="AU100" s="251" t="s">
        <v>75</v>
      </c>
      <c r="AV100" s="250" t="s">
        <v>275</v>
      </c>
      <c r="AW100" s="250" t="s">
        <v>30</v>
      </c>
      <c r="AX100" s="250" t="s">
        <v>75</v>
      </c>
      <c r="AY100" s="251" t="s">
        <v>268</v>
      </c>
    </row>
    <row r="101" spans="2:65" s="1" customFormat="1" ht="37.9" customHeight="1">
      <c r="B101" s="14"/>
      <c r="C101" s="225" t="s">
        <v>9</v>
      </c>
      <c r="D101" s="225" t="s">
        <v>271</v>
      </c>
      <c r="E101" s="226" t="s">
        <v>982</v>
      </c>
      <c r="F101" s="227" t="s">
        <v>983</v>
      </c>
      <c r="G101" s="228" t="s">
        <v>317</v>
      </c>
      <c r="H101" s="229">
        <v>2</v>
      </c>
      <c r="I101" s="22"/>
      <c r="J101" s="231">
        <f>ROUND(I101*H101,2)</f>
        <v>0</v>
      </c>
      <c r="K101" s="227" t="s">
        <v>956</v>
      </c>
      <c r="L101" s="14"/>
      <c r="M101" s="232" t="s">
        <v>3</v>
      </c>
      <c r="N101" s="233" t="s">
        <v>39</v>
      </c>
      <c r="P101" s="234">
        <f>O101*H101</f>
        <v>0</v>
      </c>
      <c r="Q101" s="234">
        <v>0</v>
      </c>
      <c r="R101" s="234">
        <f>Q101*H101</f>
        <v>0</v>
      </c>
      <c r="S101" s="234">
        <v>0</v>
      </c>
      <c r="T101" s="235">
        <f>S101*H101</f>
        <v>0</v>
      </c>
      <c r="AR101" s="236" t="s">
        <v>275</v>
      </c>
      <c r="AT101" s="236" t="s">
        <v>271</v>
      </c>
      <c r="AU101" s="236" t="s">
        <v>75</v>
      </c>
      <c r="AY101" s="4" t="s">
        <v>268</v>
      </c>
      <c r="BE101" s="237">
        <f>IF(N101="základní",J101,0)</f>
        <v>0</v>
      </c>
      <c r="BF101" s="237">
        <f>IF(N101="snížená",J101,0)</f>
        <v>0</v>
      </c>
      <c r="BG101" s="237">
        <f>IF(N101="zákl. přenesená",J101,0)</f>
        <v>0</v>
      </c>
      <c r="BH101" s="237">
        <f>IF(N101="sníž. přenesená",J101,0)</f>
        <v>0</v>
      </c>
      <c r="BI101" s="237">
        <f>IF(N101="nulová",J101,0)</f>
        <v>0</v>
      </c>
      <c r="BJ101" s="4" t="s">
        <v>75</v>
      </c>
      <c r="BK101" s="237">
        <f>ROUND(I101*H101,2)</f>
        <v>0</v>
      </c>
      <c r="BL101" s="4" t="s">
        <v>275</v>
      </c>
      <c r="BM101" s="236" t="s">
        <v>423</v>
      </c>
    </row>
    <row r="102" spans="2:65" s="1" customFormat="1" ht="37.9" customHeight="1">
      <c r="B102" s="14"/>
      <c r="C102" s="225" t="s">
        <v>356</v>
      </c>
      <c r="D102" s="225" t="s">
        <v>271</v>
      </c>
      <c r="E102" s="226" t="s">
        <v>984</v>
      </c>
      <c r="F102" s="227" t="s">
        <v>985</v>
      </c>
      <c r="G102" s="228" t="s">
        <v>317</v>
      </c>
      <c r="H102" s="229">
        <v>2</v>
      </c>
      <c r="I102" s="22"/>
      <c r="J102" s="231">
        <f>ROUND(I102*H102,2)</f>
        <v>0</v>
      </c>
      <c r="K102" s="227" t="s">
        <v>956</v>
      </c>
      <c r="L102" s="14"/>
      <c r="M102" s="232" t="s">
        <v>3</v>
      </c>
      <c r="N102" s="233" t="s">
        <v>39</v>
      </c>
      <c r="P102" s="234">
        <f>O102*H102</f>
        <v>0</v>
      </c>
      <c r="Q102" s="234">
        <v>0</v>
      </c>
      <c r="R102" s="234">
        <f>Q102*H102</f>
        <v>0</v>
      </c>
      <c r="S102" s="234">
        <v>0</v>
      </c>
      <c r="T102" s="235">
        <f>S102*H102</f>
        <v>0</v>
      </c>
      <c r="AR102" s="236" t="s">
        <v>275</v>
      </c>
      <c r="AT102" s="236" t="s">
        <v>271</v>
      </c>
      <c r="AU102" s="236" t="s">
        <v>75</v>
      </c>
      <c r="AY102" s="4" t="s">
        <v>268</v>
      </c>
      <c r="BE102" s="237">
        <f>IF(N102="základní",J102,0)</f>
        <v>0</v>
      </c>
      <c r="BF102" s="237">
        <f>IF(N102="snížená",J102,0)</f>
        <v>0</v>
      </c>
      <c r="BG102" s="237">
        <f>IF(N102="zákl. přenesená",J102,0)</f>
        <v>0</v>
      </c>
      <c r="BH102" s="237">
        <f>IF(N102="sníž. přenesená",J102,0)</f>
        <v>0</v>
      </c>
      <c r="BI102" s="237">
        <f>IF(N102="nulová",J102,0)</f>
        <v>0</v>
      </c>
      <c r="BJ102" s="4" t="s">
        <v>75</v>
      </c>
      <c r="BK102" s="237">
        <f>ROUND(I102*H102,2)</f>
        <v>0</v>
      </c>
      <c r="BL102" s="4" t="s">
        <v>275</v>
      </c>
      <c r="BM102" s="236" t="s">
        <v>434</v>
      </c>
    </row>
    <row r="103" spans="2:65" s="1" customFormat="1" ht="44.25" customHeight="1">
      <c r="B103" s="14"/>
      <c r="C103" s="225" t="s">
        <v>361</v>
      </c>
      <c r="D103" s="225" t="s">
        <v>271</v>
      </c>
      <c r="E103" s="226" t="s">
        <v>986</v>
      </c>
      <c r="F103" s="227" t="s">
        <v>987</v>
      </c>
      <c r="G103" s="228" t="s">
        <v>317</v>
      </c>
      <c r="H103" s="229">
        <v>4</v>
      </c>
      <c r="I103" s="22"/>
      <c r="J103" s="231">
        <f>ROUND(I103*H103,2)</f>
        <v>0</v>
      </c>
      <c r="K103" s="227" t="s">
        <v>956</v>
      </c>
      <c r="L103" s="14"/>
      <c r="M103" s="232" t="s">
        <v>3</v>
      </c>
      <c r="N103" s="233" t="s">
        <v>39</v>
      </c>
      <c r="P103" s="234">
        <f>O103*H103</f>
        <v>0</v>
      </c>
      <c r="Q103" s="234">
        <v>0</v>
      </c>
      <c r="R103" s="234">
        <f>Q103*H103</f>
        <v>0</v>
      </c>
      <c r="S103" s="234">
        <v>0</v>
      </c>
      <c r="T103" s="235">
        <f>S103*H103</f>
        <v>0</v>
      </c>
      <c r="AR103" s="236" t="s">
        <v>275</v>
      </c>
      <c r="AT103" s="236" t="s">
        <v>271</v>
      </c>
      <c r="AU103" s="236" t="s">
        <v>75</v>
      </c>
      <c r="AY103" s="4" t="s">
        <v>268</v>
      </c>
      <c r="BE103" s="237">
        <f>IF(N103="základní",J103,0)</f>
        <v>0</v>
      </c>
      <c r="BF103" s="237">
        <f>IF(N103="snížená",J103,0)</f>
        <v>0</v>
      </c>
      <c r="BG103" s="237">
        <f>IF(N103="zákl. přenesená",J103,0)</f>
        <v>0</v>
      </c>
      <c r="BH103" s="237">
        <f>IF(N103="sníž. přenesená",J103,0)</f>
        <v>0</v>
      </c>
      <c r="BI103" s="237">
        <f>IF(N103="nulová",J103,0)</f>
        <v>0</v>
      </c>
      <c r="BJ103" s="4" t="s">
        <v>75</v>
      </c>
      <c r="BK103" s="237">
        <f>ROUND(I103*H103,2)</f>
        <v>0</v>
      </c>
      <c r="BL103" s="4" t="s">
        <v>275</v>
      </c>
      <c r="BM103" s="236" t="s">
        <v>447</v>
      </c>
    </row>
    <row r="104" spans="2:65" s="1" customFormat="1" ht="29.25">
      <c r="B104" s="14"/>
      <c r="D104" s="243" t="s">
        <v>698</v>
      </c>
      <c r="F104" s="281" t="s">
        <v>988</v>
      </c>
      <c r="L104" s="14"/>
      <c r="M104" s="240"/>
      <c r="T104" s="142"/>
      <c r="AT104" s="4" t="s">
        <v>698</v>
      </c>
      <c r="AU104" s="4" t="s">
        <v>75</v>
      </c>
    </row>
    <row r="105" spans="2:65" s="1" customFormat="1" ht="44.25" customHeight="1">
      <c r="B105" s="14"/>
      <c r="C105" s="225" t="s">
        <v>367</v>
      </c>
      <c r="D105" s="225" t="s">
        <v>271</v>
      </c>
      <c r="E105" s="226" t="s">
        <v>989</v>
      </c>
      <c r="F105" s="227" t="s">
        <v>990</v>
      </c>
      <c r="G105" s="228" t="s">
        <v>317</v>
      </c>
      <c r="H105" s="229">
        <v>1</v>
      </c>
      <c r="I105" s="22"/>
      <c r="J105" s="231">
        <f>ROUND(I105*H105,2)</f>
        <v>0</v>
      </c>
      <c r="K105" s="227" t="s">
        <v>956</v>
      </c>
      <c r="L105" s="14"/>
      <c r="M105" s="232" t="s">
        <v>3</v>
      </c>
      <c r="N105" s="233" t="s">
        <v>39</v>
      </c>
      <c r="P105" s="234">
        <f>O105*H105</f>
        <v>0</v>
      </c>
      <c r="Q105" s="234">
        <v>0</v>
      </c>
      <c r="R105" s="234">
        <f>Q105*H105</f>
        <v>0</v>
      </c>
      <c r="S105" s="234">
        <v>0</v>
      </c>
      <c r="T105" s="235">
        <f>S105*H105</f>
        <v>0</v>
      </c>
      <c r="AR105" s="236" t="s">
        <v>275</v>
      </c>
      <c r="AT105" s="236" t="s">
        <v>271</v>
      </c>
      <c r="AU105" s="236" t="s">
        <v>75</v>
      </c>
      <c r="AY105" s="4" t="s">
        <v>268</v>
      </c>
      <c r="BE105" s="237">
        <f>IF(N105="základní",J105,0)</f>
        <v>0</v>
      </c>
      <c r="BF105" s="237">
        <f>IF(N105="snížená",J105,0)</f>
        <v>0</v>
      </c>
      <c r="BG105" s="237">
        <f>IF(N105="zákl. přenesená",J105,0)</f>
        <v>0</v>
      </c>
      <c r="BH105" s="237">
        <f>IF(N105="sníž. přenesená",J105,0)</f>
        <v>0</v>
      </c>
      <c r="BI105" s="237">
        <f>IF(N105="nulová",J105,0)</f>
        <v>0</v>
      </c>
      <c r="BJ105" s="4" t="s">
        <v>75</v>
      </c>
      <c r="BK105" s="237">
        <f>ROUND(I105*H105,2)</f>
        <v>0</v>
      </c>
      <c r="BL105" s="4" t="s">
        <v>275</v>
      </c>
      <c r="BM105" s="236" t="s">
        <v>459</v>
      </c>
    </row>
    <row r="106" spans="2:65" s="1" customFormat="1" ht="29.25">
      <c r="B106" s="14"/>
      <c r="D106" s="243" t="s">
        <v>698</v>
      </c>
      <c r="F106" s="281" t="s">
        <v>988</v>
      </c>
      <c r="L106" s="14"/>
      <c r="M106" s="240"/>
      <c r="T106" s="142"/>
      <c r="AT106" s="4" t="s">
        <v>698</v>
      </c>
      <c r="AU106" s="4" t="s">
        <v>75</v>
      </c>
    </row>
    <row r="107" spans="2:65" s="1" customFormat="1" ht="24.2" customHeight="1">
      <c r="B107" s="14"/>
      <c r="C107" s="225" t="s">
        <v>292</v>
      </c>
      <c r="D107" s="225" t="s">
        <v>271</v>
      </c>
      <c r="E107" s="226" t="s">
        <v>991</v>
      </c>
      <c r="F107" s="227" t="s">
        <v>992</v>
      </c>
      <c r="G107" s="228" t="s">
        <v>379</v>
      </c>
      <c r="H107" s="229">
        <v>1</v>
      </c>
      <c r="I107" s="22"/>
      <c r="J107" s="231">
        <f>ROUND(I107*H107,2)</f>
        <v>0</v>
      </c>
      <c r="K107" s="227" t="s">
        <v>956</v>
      </c>
      <c r="L107" s="14"/>
      <c r="M107" s="232" t="s">
        <v>3</v>
      </c>
      <c r="N107" s="233" t="s">
        <v>39</v>
      </c>
      <c r="P107" s="234">
        <f>O107*H107</f>
        <v>0</v>
      </c>
      <c r="Q107" s="234">
        <v>0</v>
      </c>
      <c r="R107" s="234">
        <f>Q107*H107</f>
        <v>0</v>
      </c>
      <c r="S107" s="234">
        <v>0</v>
      </c>
      <c r="T107" s="235">
        <f>S107*H107</f>
        <v>0</v>
      </c>
      <c r="AR107" s="236" t="s">
        <v>275</v>
      </c>
      <c r="AT107" s="236" t="s">
        <v>271</v>
      </c>
      <c r="AU107" s="236" t="s">
        <v>75</v>
      </c>
      <c r="AY107" s="4" t="s">
        <v>268</v>
      </c>
      <c r="BE107" s="237">
        <f>IF(N107="základní",J107,0)</f>
        <v>0</v>
      </c>
      <c r="BF107" s="237">
        <f>IF(N107="snížená",J107,0)</f>
        <v>0</v>
      </c>
      <c r="BG107" s="237">
        <f>IF(N107="zákl. přenesená",J107,0)</f>
        <v>0</v>
      </c>
      <c r="BH107" s="237">
        <f>IF(N107="sníž. přenesená",J107,0)</f>
        <v>0</v>
      </c>
      <c r="BI107" s="237">
        <f>IF(N107="nulová",J107,0)</f>
        <v>0</v>
      </c>
      <c r="BJ107" s="4" t="s">
        <v>75</v>
      </c>
      <c r="BK107" s="237">
        <f>ROUND(I107*H107,2)</f>
        <v>0</v>
      </c>
      <c r="BL107" s="4" t="s">
        <v>275</v>
      </c>
      <c r="BM107" s="236" t="s">
        <v>470</v>
      </c>
    </row>
    <row r="108" spans="2:65" s="1" customFormat="1" ht="29.25">
      <c r="B108" s="14"/>
      <c r="D108" s="243" t="s">
        <v>698</v>
      </c>
      <c r="F108" s="281" t="s">
        <v>988</v>
      </c>
      <c r="L108" s="14"/>
      <c r="M108" s="240"/>
      <c r="T108" s="142"/>
      <c r="AT108" s="4" t="s">
        <v>698</v>
      </c>
      <c r="AU108" s="4" t="s">
        <v>75</v>
      </c>
    </row>
    <row r="109" spans="2:65" s="1" customFormat="1" ht="24.2" customHeight="1">
      <c r="B109" s="14"/>
      <c r="C109" s="225" t="s">
        <v>382</v>
      </c>
      <c r="D109" s="225" t="s">
        <v>271</v>
      </c>
      <c r="E109" s="226" t="s">
        <v>993</v>
      </c>
      <c r="F109" s="227" t="s">
        <v>994</v>
      </c>
      <c r="G109" s="228" t="s">
        <v>379</v>
      </c>
      <c r="H109" s="229">
        <v>20</v>
      </c>
      <c r="I109" s="22"/>
      <c r="J109" s="231">
        <f>ROUND(I109*H109,2)</f>
        <v>0</v>
      </c>
      <c r="K109" s="227" t="s">
        <v>956</v>
      </c>
      <c r="L109" s="14"/>
      <c r="M109" s="232" t="s">
        <v>3</v>
      </c>
      <c r="N109" s="233" t="s">
        <v>39</v>
      </c>
      <c r="P109" s="234">
        <f>O109*H109</f>
        <v>0</v>
      </c>
      <c r="Q109" s="234">
        <v>0</v>
      </c>
      <c r="R109" s="234">
        <f>Q109*H109</f>
        <v>0</v>
      </c>
      <c r="S109" s="234">
        <v>0</v>
      </c>
      <c r="T109" s="235">
        <f>S109*H109</f>
        <v>0</v>
      </c>
      <c r="AR109" s="236" t="s">
        <v>275</v>
      </c>
      <c r="AT109" s="236" t="s">
        <v>271</v>
      </c>
      <c r="AU109" s="236" t="s">
        <v>75</v>
      </c>
      <c r="AY109" s="4" t="s">
        <v>268</v>
      </c>
      <c r="BE109" s="237">
        <f>IF(N109="základní",J109,0)</f>
        <v>0</v>
      </c>
      <c r="BF109" s="237">
        <f>IF(N109="snížená",J109,0)</f>
        <v>0</v>
      </c>
      <c r="BG109" s="237">
        <f>IF(N109="zákl. přenesená",J109,0)</f>
        <v>0</v>
      </c>
      <c r="BH109" s="237">
        <f>IF(N109="sníž. přenesená",J109,0)</f>
        <v>0</v>
      </c>
      <c r="BI109" s="237">
        <f>IF(N109="nulová",J109,0)</f>
        <v>0</v>
      </c>
      <c r="BJ109" s="4" t="s">
        <v>75</v>
      </c>
      <c r="BK109" s="237">
        <f>ROUND(I109*H109,2)</f>
        <v>0</v>
      </c>
      <c r="BL109" s="4" t="s">
        <v>275</v>
      </c>
      <c r="BM109" s="236" t="s">
        <v>480</v>
      </c>
    </row>
    <row r="110" spans="2:65" s="1" customFormat="1" ht="29.25">
      <c r="B110" s="14"/>
      <c r="D110" s="243" t="s">
        <v>698</v>
      </c>
      <c r="F110" s="281" t="s">
        <v>988</v>
      </c>
      <c r="L110" s="14"/>
      <c r="M110" s="240"/>
      <c r="T110" s="142"/>
      <c r="AT110" s="4" t="s">
        <v>698</v>
      </c>
      <c r="AU110" s="4" t="s">
        <v>75</v>
      </c>
    </row>
    <row r="111" spans="2:65" s="1" customFormat="1" ht="24.2" customHeight="1">
      <c r="B111" s="14"/>
      <c r="C111" s="225" t="s">
        <v>388</v>
      </c>
      <c r="D111" s="225" t="s">
        <v>271</v>
      </c>
      <c r="E111" s="226" t="s">
        <v>995</v>
      </c>
      <c r="F111" s="227" t="s">
        <v>996</v>
      </c>
      <c r="G111" s="228" t="s">
        <v>184</v>
      </c>
      <c r="H111" s="229">
        <v>0.44</v>
      </c>
      <c r="I111" s="22"/>
      <c r="J111" s="231">
        <f>ROUND(I111*H111,2)</f>
        <v>0</v>
      </c>
      <c r="K111" s="227" t="s">
        <v>956</v>
      </c>
      <c r="L111" s="14"/>
      <c r="M111" s="232" t="s">
        <v>3</v>
      </c>
      <c r="N111" s="233" t="s">
        <v>39</v>
      </c>
      <c r="P111" s="234">
        <f>O111*H111</f>
        <v>0</v>
      </c>
      <c r="Q111" s="234">
        <v>0</v>
      </c>
      <c r="R111" s="234">
        <f>Q111*H111</f>
        <v>0</v>
      </c>
      <c r="S111" s="234">
        <v>0</v>
      </c>
      <c r="T111" s="235">
        <f>S111*H111</f>
        <v>0</v>
      </c>
      <c r="AR111" s="236" t="s">
        <v>275</v>
      </c>
      <c r="AT111" s="236" t="s">
        <v>271</v>
      </c>
      <c r="AU111" s="236" t="s">
        <v>75</v>
      </c>
      <c r="AY111" s="4" t="s">
        <v>268</v>
      </c>
      <c r="BE111" s="237">
        <f>IF(N111="základní",J111,0)</f>
        <v>0</v>
      </c>
      <c r="BF111" s="237">
        <f>IF(N111="snížená",J111,0)</f>
        <v>0</v>
      </c>
      <c r="BG111" s="237">
        <f>IF(N111="zákl. přenesená",J111,0)</f>
        <v>0</v>
      </c>
      <c r="BH111" s="237">
        <f>IF(N111="sníž. přenesená",J111,0)</f>
        <v>0</v>
      </c>
      <c r="BI111" s="237">
        <f>IF(N111="nulová",J111,0)</f>
        <v>0</v>
      </c>
      <c r="BJ111" s="4" t="s">
        <v>75</v>
      </c>
      <c r="BK111" s="237">
        <f>ROUND(I111*H111,2)</f>
        <v>0</v>
      </c>
      <c r="BL111" s="4" t="s">
        <v>275</v>
      </c>
      <c r="BM111" s="236" t="s">
        <v>495</v>
      </c>
    </row>
    <row r="112" spans="2:65" s="1" customFormat="1" ht="19.5">
      <c r="B112" s="14"/>
      <c r="D112" s="243" t="s">
        <v>698</v>
      </c>
      <c r="F112" s="281" t="s">
        <v>997</v>
      </c>
      <c r="L112" s="14"/>
      <c r="M112" s="240"/>
      <c r="T112" s="142"/>
      <c r="AT112" s="4" t="s">
        <v>698</v>
      </c>
      <c r="AU112" s="4" t="s">
        <v>75</v>
      </c>
    </row>
    <row r="113" spans="2:65" s="257" customFormat="1">
      <c r="B113" s="256"/>
      <c r="D113" s="243" t="s">
        <v>279</v>
      </c>
      <c r="E113" s="258" t="s">
        <v>3</v>
      </c>
      <c r="F113" s="259" t="s">
        <v>998</v>
      </c>
      <c r="H113" s="258" t="s">
        <v>3</v>
      </c>
      <c r="L113" s="256"/>
      <c r="M113" s="260"/>
      <c r="T113" s="261"/>
      <c r="AT113" s="258" t="s">
        <v>279</v>
      </c>
      <c r="AU113" s="258" t="s">
        <v>75</v>
      </c>
      <c r="AV113" s="257" t="s">
        <v>75</v>
      </c>
      <c r="AW113" s="257" t="s">
        <v>30</v>
      </c>
      <c r="AX113" s="257" t="s">
        <v>68</v>
      </c>
      <c r="AY113" s="258" t="s">
        <v>268</v>
      </c>
    </row>
    <row r="114" spans="2:65" s="242" customFormat="1">
      <c r="B114" s="241"/>
      <c r="D114" s="243" t="s">
        <v>279</v>
      </c>
      <c r="E114" s="244" t="s">
        <v>3</v>
      </c>
      <c r="F114" s="245" t="s">
        <v>2496</v>
      </c>
      <c r="H114" s="246">
        <v>0.11</v>
      </c>
      <c r="L114" s="241"/>
      <c r="M114" s="247"/>
      <c r="T114" s="248"/>
      <c r="AT114" s="244" t="s">
        <v>279</v>
      </c>
      <c r="AU114" s="244" t="s">
        <v>75</v>
      </c>
      <c r="AV114" s="242" t="s">
        <v>77</v>
      </c>
      <c r="AW114" s="242" t="s">
        <v>30</v>
      </c>
      <c r="AX114" s="242" t="s">
        <v>68</v>
      </c>
      <c r="AY114" s="244" t="s">
        <v>268</v>
      </c>
    </row>
    <row r="115" spans="2:65" s="242" customFormat="1">
      <c r="B115" s="241"/>
      <c r="D115" s="243" t="s">
        <v>279</v>
      </c>
      <c r="E115" s="244" t="s">
        <v>3</v>
      </c>
      <c r="F115" s="245" t="s">
        <v>1953</v>
      </c>
      <c r="H115" s="246">
        <v>0.33</v>
      </c>
      <c r="L115" s="241"/>
      <c r="M115" s="247"/>
      <c r="T115" s="248"/>
      <c r="AT115" s="244" t="s">
        <v>279</v>
      </c>
      <c r="AU115" s="244" t="s">
        <v>75</v>
      </c>
      <c r="AV115" s="242" t="s">
        <v>77</v>
      </c>
      <c r="AW115" s="242" t="s">
        <v>30</v>
      </c>
      <c r="AX115" s="242" t="s">
        <v>68</v>
      </c>
      <c r="AY115" s="244" t="s">
        <v>268</v>
      </c>
    </row>
    <row r="116" spans="2:65" s="250" customFormat="1">
      <c r="B116" s="249"/>
      <c r="D116" s="243" t="s">
        <v>279</v>
      </c>
      <c r="E116" s="251" t="s">
        <v>3</v>
      </c>
      <c r="F116" s="252" t="s">
        <v>298</v>
      </c>
      <c r="H116" s="253">
        <v>0.44</v>
      </c>
      <c r="L116" s="249"/>
      <c r="M116" s="254"/>
      <c r="T116" s="255"/>
      <c r="AT116" s="251" t="s">
        <v>279</v>
      </c>
      <c r="AU116" s="251" t="s">
        <v>75</v>
      </c>
      <c r="AV116" s="250" t="s">
        <v>275</v>
      </c>
      <c r="AW116" s="250" t="s">
        <v>30</v>
      </c>
      <c r="AX116" s="250" t="s">
        <v>75</v>
      </c>
      <c r="AY116" s="251" t="s">
        <v>268</v>
      </c>
    </row>
    <row r="117" spans="2:65" s="1" customFormat="1" ht="49.15" customHeight="1">
      <c r="B117" s="14"/>
      <c r="C117" s="225" t="s">
        <v>393</v>
      </c>
      <c r="D117" s="225" t="s">
        <v>271</v>
      </c>
      <c r="E117" s="226" t="s">
        <v>1001</v>
      </c>
      <c r="F117" s="227" t="s">
        <v>1002</v>
      </c>
      <c r="G117" s="228" t="s">
        <v>317</v>
      </c>
      <c r="H117" s="229">
        <v>2</v>
      </c>
      <c r="I117" s="22"/>
      <c r="J117" s="231">
        <f>ROUND(I117*H117,2)</f>
        <v>0</v>
      </c>
      <c r="K117" s="227" t="s">
        <v>956</v>
      </c>
      <c r="L117" s="14"/>
      <c r="M117" s="232" t="s">
        <v>3</v>
      </c>
      <c r="N117" s="233" t="s">
        <v>39</v>
      </c>
      <c r="P117" s="234">
        <f>O117*H117</f>
        <v>0</v>
      </c>
      <c r="Q117" s="234">
        <v>0</v>
      </c>
      <c r="R117" s="234">
        <f>Q117*H117</f>
        <v>0</v>
      </c>
      <c r="S117" s="234">
        <v>0</v>
      </c>
      <c r="T117" s="235">
        <f>S117*H117</f>
        <v>0</v>
      </c>
      <c r="AR117" s="236" t="s">
        <v>275</v>
      </c>
      <c r="AT117" s="236" t="s">
        <v>271</v>
      </c>
      <c r="AU117" s="236" t="s">
        <v>75</v>
      </c>
      <c r="AY117" s="4" t="s">
        <v>268</v>
      </c>
      <c r="BE117" s="237">
        <f>IF(N117="základní",J117,0)</f>
        <v>0</v>
      </c>
      <c r="BF117" s="237">
        <f>IF(N117="snížená",J117,0)</f>
        <v>0</v>
      </c>
      <c r="BG117" s="237">
        <f>IF(N117="zákl. přenesená",J117,0)</f>
        <v>0</v>
      </c>
      <c r="BH117" s="237">
        <f>IF(N117="sníž. přenesená",J117,0)</f>
        <v>0</v>
      </c>
      <c r="BI117" s="237">
        <f>IF(N117="nulová",J117,0)</f>
        <v>0</v>
      </c>
      <c r="BJ117" s="4" t="s">
        <v>75</v>
      </c>
      <c r="BK117" s="237">
        <f>ROUND(I117*H117,2)</f>
        <v>0</v>
      </c>
      <c r="BL117" s="4" t="s">
        <v>275</v>
      </c>
      <c r="BM117" s="236" t="s">
        <v>511</v>
      </c>
    </row>
    <row r="118" spans="2:65" s="1" customFormat="1" ht="19.5">
      <c r="B118" s="14"/>
      <c r="D118" s="243" t="s">
        <v>698</v>
      </c>
      <c r="F118" s="281" t="s">
        <v>1003</v>
      </c>
      <c r="L118" s="14"/>
      <c r="M118" s="240"/>
      <c r="T118" s="142"/>
      <c r="AT118" s="4" t="s">
        <v>698</v>
      </c>
      <c r="AU118" s="4" t="s">
        <v>75</v>
      </c>
    </row>
    <row r="119" spans="2:65" s="1" customFormat="1" ht="49.15" customHeight="1">
      <c r="B119" s="14"/>
      <c r="C119" s="225" t="s">
        <v>399</v>
      </c>
      <c r="D119" s="225" t="s">
        <v>271</v>
      </c>
      <c r="E119" s="226" t="s">
        <v>1004</v>
      </c>
      <c r="F119" s="227" t="s">
        <v>1005</v>
      </c>
      <c r="G119" s="228" t="s">
        <v>317</v>
      </c>
      <c r="H119" s="229">
        <v>2</v>
      </c>
      <c r="I119" s="22"/>
      <c r="J119" s="231">
        <f>ROUND(I119*H119,2)</f>
        <v>0</v>
      </c>
      <c r="K119" s="227" t="s">
        <v>956</v>
      </c>
      <c r="L119" s="14"/>
      <c r="M119" s="232" t="s">
        <v>3</v>
      </c>
      <c r="N119" s="233" t="s">
        <v>39</v>
      </c>
      <c r="P119" s="234">
        <f>O119*H119</f>
        <v>0</v>
      </c>
      <c r="Q119" s="234">
        <v>0</v>
      </c>
      <c r="R119" s="234">
        <f>Q119*H119</f>
        <v>0</v>
      </c>
      <c r="S119" s="234">
        <v>0</v>
      </c>
      <c r="T119" s="235">
        <f>S119*H119</f>
        <v>0</v>
      </c>
      <c r="AR119" s="236" t="s">
        <v>275</v>
      </c>
      <c r="AT119" s="236" t="s">
        <v>271</v>
      </c>
      <c r="AU119" s="236" t="s">
        <v>75</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275</v>
      </c>
      <c r="BM119" s="236" t="s">
        <v>521</v>
      </c>
    </row>
    <row r="120" spans="2:65" s="1" customFormat="1" ht="44.25" customHeight="1">
      <c r="B120" s="14"/>
      <c r="C120" s="225" t="s">
        <v>8</v>
      </c>
      <c r="D120" s="225" t="s">
        <v>271</v>
      </c>
      <c r="E120" s="226" t="s">
        <v>1006</v>
      </c>
      <c r="F120" s="227" t="s">
        <v>1007</v>
      </c>
      <c r="G120" s="228" t="s">
        <v>317</v>
      </c>
      <c r="H120" s="229">
        <v>1</v>
      </c>
      <c r="I120" s="22"/>
      <c r="J120" s="231">
        <f>ROUND(I120*H120,2)</f>
        <v>0</v>
      </c>
      <c r="K120" s="227" t="s">
        <v>956</v>
      </c>
      <c r="L120" s="14"/>
      <c r="M120" s="232" t="s">
        <v>3</v>
      </c>
      <c r="N120" s="233" t="s">
        <v>39</v>
      </c>
      <c r="P120" s="234">
        <f>O120*H120</f>
        <v>0</v>
      </c>
      <c r="Q120" s="234">
        <v>0</v>
      </c>
      <c r="R120" s="234">
        <f>Q120*H120</f>
        <v>0</v>
      </c>
      <c r="S120" s="234">
        <v>0</v>
      </c>
      <c r="T120" s="235">
        <f>S120*H120</f>
        <v>0</v>
      </c>
      <c r="AR120" s="236" t="s">
        <v>275</v>
      </c>
      <c r="AT120" s="236" t="s">
        <v>271</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275</v>
      </c>
      <c r="BM120" s="236" t="s">
        <v>530</v>
      </c>
    </row>
    <row r="121" spans="2:65" s="1" customFormat="1" ht="37.9" customHeight="1">
      <c r="B121" s="14"/>
      <c r="C121" s="225" t="s">
        <v>411</v>
      </c>
      <c r="D121" s="225" t="s">
        <v>271</v>
      </c>
      <c r="E121" s="226" t="s">
        <v>2497</v>
      </c>
      <c r="F121" s="227" t="s">
        <v>2498</v>
      </c>
      <c r="G121" s="228" t="s">
        <v>317</v>
      </c>
      <c r="H121" s="229">
        <v>1</v>
      </c>
      <c r="I121" s="22"/>
      <c r="J121" s="231">
        <f>ROUND(I121*H121,2)</f>
        <v>0</v>
      </c>
      <c r="K121" s="227" t="s">
        <v>956</v>
      </c>
      <c r="L121" s="14"/>
      <c r="M121" s="232" t="s">
        <v>3</v>
      </c>
      <c r="N121" s="233" t="s">
        <v>39</v>
      </c>
      <c r="P121" s="234">
        <f>O121*H121</f>
        <v>0</v>
      </c>
      <c r="Q121" s="234">
        <v>0</v>
      </c>
      <c r="R121" s="234">
        <f>Q121*H121</f>
        <v>0</v>
      </c>
      <c r="S121" s="234">
        <v>0</v>
      </c>
      <c r="T121" s="235">
        <f>S121*H121</f>
        <v>0</v>
      </c>
      <c r="AR121" s="236" t="s">
        <v>275</v>
      </c>
      <c r="AT121" s="236" t="s">
        <v>271</v>
      </c>
      <c r="AU121" s="236" t="s">
        <v>75</v>
      </c>
      <c r="AY121" s="4" t="s">
        <v>268</v>
      </c>
      <c r="BE121" s="237">
        <f>IF(N121="základní",J121,0)</f>
        <v>0</v>
      </c>
      <c r="BF121" s="237">
        <f>IF(N121="snížená",J121,0)</f>
        <v>0</v>
      </c>
      <c r="BG121" s="237">
        <f>IF(N121="zákl. přenesená",J121,0)</f>
        <v>0</v>
      </c>
      <c r="BH121" s="237">
        <f>IF(N121="sníž. přenesená",J121,0)</f>
        <v>0</v>
      </c>
      <c r="BI121" s="237">
        <f>IF(N121="nulová",J121,0)</f>
        <v>0</v>
      </c>
      <c r="BJ121" s="4" t="s">
        <v>75</v>
      </c>
      <c r="BK121" s="237">
        <f>ROUND(I121*H121,2)</f>
        <v>0</v>
      </c>
      <c r="BL121" s="4" t="s">
        <v>275</v>
      </c>
      <c r="BM121" s="236" t="s">
        <v>539</v>
      </c>
    </row>
    <row r="122" spans="2:65" s="1" customFormat="1" ht="16.5" customHeight="1">
      <c r="B122" s="14"/>
      <c r="C122" s="225" t="s">
        <v>418</v>
      </c>
      <c r="D122" s="225" t="s">
        <v>271</v>
      </c>
      <c r="E122" s="226" t="s">
        <v>1012</v>
      </c>
      <c r="F122" s="227" t="s">
        <v>1013</v>
      </c>
      <c r="G122" s="228" t="s">
        <v>317</v>
      </c>
      <c r="H122" s="229">
        <v>9</v>
      </c>
      <c r="I122" s="22"/>
      <c r="J122" s="231">
        <f>ROUND(I122*H122,2)</f>
        <v>0</v>
      </c>
      <c r="K122" s="227" t="s">
        <v>963</v>
      </c>
      <c r="L122" s="14"/>
      <c r="M122" s="232" t="s">
        <v>3</v>
      </c>
      <c r="N122" s="233" t="s">
        <v>39</v>
      </c>
      <c r="P122" s="234">
        <f>O122*H122</f>
        <v>0</v>
      </c>
      <c r="Q122" s="234">
        <v>0</v>
      </c>
      <c r="R122" s="234">
        <f>Q122*H122</f>
        <v>0</v>
      </c>
      <c r="S122" s="234">
        <v>0</v>
      </c>
      <c r="T122" s="235">
        <f>S122*H122</f>
        <v>0</v>
      </c>
      <c r="AR122" s="236" t="s">
        <v>275</v>
      </c>
      <c r="AT122" s="236" t="s">
        <v>271</v>
      </c>
      <c r="AU122" s="236" t="s">
        <v>75</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275</v>
      </c>
      <c r="BM122" s="236" t="s">
        <v>547</v>
      </c>
    </row>
    <row r="123" spans="2:65" s="242" customFormat="1">
      <c r="B123" s="241"/>
      <c r="D123" s="243" t="s">
        <v>279</v>
      </c>
      <c r="E123" s="244" t="s">
        <v>3</v>
      </c>
      <c r="F123" s="245" t="s">
        <v>2499</v>
      </c>
      <c r="H123" s="246">
        <v>9</v>
      </c>
      <c r="L123" s="241"/>
      <c r="M123" s="247"/>
      <c r="T123" s="248"/>
      <c r="AT123" s="244" t="s">
        <v>279</v>
      </c>
      <c r="AU123" s="244" t="s">
        <v>75</v>
      </c>
      <c r="AV123" s="242" t="s">
        <v>77</v>
      </c>
      <c r="AW123" s="242" t="s">
        <v>30</v>
      </c>
      <c r="AX123" s="242" t="s">
        <v>68</v>
      </c>
      <c r="AY123" s="244" t="s">
        <v>268</v>
      </c>
    </row>
    <row r="124" spans="2:65" s="250" customFormat="1">
      <c r="B124" s="249"/>
      <c r="D124" s="243" t="s">
        <v>279</v>
      </c>
      <c r="E124" s="251" t="s">
        <v>3</v>
      </c>
      <c r="F124" s="252" t="s">
        <v>298</v>
      </c>
      <c r="H124" s="253">
        <v>9</v>
      </c>
      <c r="L124" s="249"/>
      <c r="M124" s="254"/>
      <c r="T124" s="255"/>
      <c r="AT124" s="251" t="s">
        <v>279</v>
      </c>
      <c r="AU124" s="251" t="s">
        <v>75</v>
      </c>
      <c r="AV124" s="250" t="s">
        <v>275</v>
      </c>
      <c r="AW124" s="250" t="s">
        <v>30</v>
      </c>
      <c r="AX124" s="250" t="s">
        <v>75</v>
      </c>
      <c r="AY124" s="251" t="s">
        <v>268</v>
      </c>
    </row>
    <row r="125" spans="2:65" s="1" customFormat="1" ht="16.5" customHeight="1">
      <c r="B125" s="14"/>
      <c r="C125" s="225" t="s">
        <v>423</v>
      </c>
      <c r="D125" s="225" t="s">
        <v>271</v>
      </c>
      <c r="E125" s="226" t="s">
        <v>1017</v>
      </c>
      <c r="F125" s="227" t="s">
        <v>1018</v>
      </c>
      <c r="G125" s="228" t="s">
        <v>317</v>
      </c>
      <c r="H125" s="229">
        <v>4</v>
      </c>
      <c r="I125" s="22"/>
      <c r="J125" s="231">
        <f t="shared" ref="J125:J135" si="10">ROUND(I125*H125,2)</f>
        <v>0</v>
      </c>
      <c r="K125" s="227" t="s">
        <v>963</v>
      </c>
      <c r="L125" s="14"/>
      <c r="M125" s="232" t="s">
        <v>3</v>
      </c>
      <c r="N125" s="233" t="s">
        <v>39</v>
      </c>
      <c r="P125" s="234">
        <f t="shared" ref="P125:P135" si="11">O125*H125</f>
        <v>0</v>
      </c>
      <c r="Q125" s="234">
        <v>0</v>
      </c>
      <c r="R125" s="234">
        <f t="shared" ref="R125:R135" si="12">Q125*H125</f>
        <v>0</v>
      </c>
      <c r="S125" s="234">
        <v>0</v>
      </c>
      <c r="T125" s="235">
        <f t="shared" ref="T125:T135" si="13">S125*H125</f>
        <v>0</v>
      </c>
      <c r="AR125" s="236" t="s">
        <v>275</v>
      </c>
      <c r="AT125" s="236" t="s">
        <v>271</v>
      </c>
      <c r="AU125" s="236" t="s">
        <v>75</v>
      </c>
      <c r="AY125" s="4" t="s">
        <v>268</v>
      </c>
      <c r="BE125" s="237">
        <f t="shared" ref="BE125:BE135" si="14">IF(N125="základní",J125,0)</f>
        <v>0</v>
      </c>
      <c r="BF125" s="237">
        <f t="shared" ref="BF125:BF135" si="15">IF(N125="snížená",J125,0)</f>
        <v>0</v>
      </c>
      <c r="BG125" s="237">
        <f t="shared" ref="BG125:BG135" si="16">IF(N125="zákl. přenesená",J125,0)</f>
        <v>0</v>
      </c>
      <c r="BH125" s="237">
        <f t="shared" ref="BH125:BH135" si="17">IF(N125="sníž. přenesená",J125,0)</f>
        <v>0</v>
      </c>
      <c r="BI125" s="237">
        <f t="shared" ref="BI125:BI135" si="18">IF(N125="nulová",J125,0)</f>
        <v>0</v>
      </c>
      <c r="BJ125" s="4" t="s">
        <v>75</v>
      </c>
      <c r="BK125" s="237">
        <f t="shared" ref="BK125:BK135" si="19">ROUND(I125*H125,2)</f>
        <v>0</v>
      </c>
      <c r="BL125" s="4" t="s">
        <v>275</v>
      </c>
      <c r="BM125" s="236" t="s">
        <v>555</v>
      </c>
    </row>
    <row r="126" spans="2:65" s="1" customFormat="1" ht="16.5" customHeight="1">
      <c r="B126" s="14"/>
      <c r="C126" s="225" t="s">
        <v>429</v>
      </c>
      <c r="D126" s="225" t="s">
        <v>271</v>
      </c>
      <c r="E126" s="226" t="s">
        <v>1648</v>
      </c>
      <c r="F126" s="227" t="s">
        <v>1649</v>
      </c>
      <c r="G126" s="228" t="s">
        <v>317</v>
      </c>
      <c r="H126" s="229">
        <v>4</v>
      </c>
      <c r="I126" s="22"/>
      <c r="J126" s="231">
        <f t="shared" si="10"/>
        <v>0</v>
      </c>
      <c r="K126" s="227" t="s">
        <v>963</v>
      </c>
      <c r="L126" s="14"/>
      <c r="M126" s="232" t="s">
        <v>3</v>
      </c>
      <c r="N126" s="233" t="s">
        <v>39</v>
      </c>
      <c r="P126" s="234">
        <f t="shared" si="11"/>
        <v>0</v>
      </c>
      <c r="Q126" s="234">
        <v>0</v>
      </c>
      <c r="R126" s="234">
        <f t="shared" si="12"/>
        <v>0</v>
      </c>
      <c r="S126" s="234">
        <v>0</v>
      </c>
      <c r="T126" s="235">
        <f t="shared" si="13"/>
        <v>0</v>
      </c>
      <c r="AR126" s="236" t="s">
        <v>275</v>
      </c>
      <c r="AT126" s="236" t="s">
        <v>271</v>
      </c>
      <c r="AU126" s="236" t="s">
        <v>75</v>
      </c>
      <c r="AY126" s="4" t="s">
        <v>268</v>
      </c>
      <c r="BE126" s="237">
        <f t="shared" si="14"/>
        <v>0</v>
      </c>
      <c r="BF126" s="237">
        <f t="shared" si="15"/>
        <v>0</v>
      </c>
      <c r="BG126" s="237">
        <f t="shared" si="16"/>
        <v>0</v>
      </c>
      <c r="BH126" s="237">
        <f t="shared" si="17"/>
        <v>0</v>
      </c>
      <c r="BI126" s="237">
        <f t="shared" si="18"/>
        <v>0</v>
      </c>
      <c r="BJ126" s="4" t="s">
        <v>75</v>
      </c>
      <c r="BK126" s="237">
        <f t="shared" si="19"/>
        <v>0</v>
      </c>
      <c r="BL126" s="4" t="s">
        <v>275</v>
      </c>
      <c r="BM126" s="236" t="s">
        <v>563</v>
      </c>
    </row>
    <row r="127" spans="2:65" s="1" customFormat="1" ht="24.2" customHeight="1">
      <c r="B127" s="14"/>
      <c r="C127" s="225" t="s">
        <v>434</v>
      </c>
      <c r="D127" s="225" t="s">
        <v>271</v>
      </c>
      <c r="E127" s="226" t="s">
        <v>1025</v>
      </c>
      <c r="F127" s="227" t="s">
        <v>1026</v>
      </c>
      <c r="G127" s="228" t="s">
        <v>317</v>
      </c>
      <c r="H127" s="229">
        <v>1</v>
      </c>
      <c r="I127" s="22"/>
      <c r="J127" s="231">
        <f t="shared" si="10"/>
        <v>0</v>
      </c>
      <c r="K127" s="227" t="s">
        <v>963</v>
      </c>
      <c r="L127" s="14"/>
      <c r="M127" s="232" t="s">
        <v>3</v>
      </c>
      <c r="N127" s="233" t="s">
        <v>39</v>
      </c>
      <c r="P127" s="234">
        <f t="shared" si="11"/>
        <v>0</v>
      </c>
      <c r="Q127" s="234">
        <v>0</v>
      </c>
      <c r="R127" s="234">
        <f t="shared" si="12"/>
        <v>0</v>
      </c>
      <c r="S127" s="234">
        <v>0</v>
      </c>
      <c r="T127" s="235">
        <f t="shared" si="13"/>
        <v>0</v>
      </c>
      <c r="AR127" s="236" t="s">
        <v>275</v>
      </c>
      <c r="AT127" s="236" t="s">
        <v>271</v>
      </c>
      <c r="AU127" s="236" t="s">
        <v>75</v>
      </c>
      <c r="AY127" s="4" t="s">
        <v>268</v>
      </c>
      <c r="BE127" s="237">
        <f t="shared" si="14"/>
        <v>0</v>
      </c>
      <c r="BF127" s="237">
        <f t="shared" si="15"/>
        <v>0</v>
      </c>
      <c r="BG127" s="237">
        <f t="shared" si="16"/>
        <v>0</v>
      </c>
      <c r="BH127" s="237">
        <f t="shared" si="17"/>
        <v>0</v>
      </c>
      <c r="BI127" s="237">
        <f t="shared" si="18"/>
        <v>0</v>
      </c>
      <c r="BJ127" s="4" t="s">
        <v>75</v>
      </c>
      <c r="BK127" s="237">
        <f t="shared" si="19"/>
        <v>0</v>
      </c>
      <c r="BL127" s="4" t="s">
        <v>275</v>
      </c>
      <c r="BM127" s="236" t="s">
        <v>574</v>
      </c>
    </row>
    <row r="128" spans="2:65" s="1" customFormat="1" ht="37.9" customHeight="1">
      <c r="B128" s="14"/>
      <c r="C128" s="225" t="s">
        <v>441</v>
      </c>
      <c r="D128" s="225" t="s">
        <v>271</v>
      </c>
      <c r="E128" s="226" t="s">
        <v>1027</v>
      </c>
      <c r="F128" s="227" t="s">
        <v>1028</v>
      </c>
      <c r="G128" s="228" t="s">
        <v>379</v>
      </c>
      <c r="H128" s="229">
        <v>5</v>
      </c>
      <c r="I128" s="22"/>
      <c r="J128" s="231">
        <f t="shared" si="10"/>
        <v>0</v>
      </c>
      <c r="K128" s="227" t="s">
        <v>956</v>
      </c>
      <c r="L128" s="14"/>
      <c r="M128" s="232" t="s">
        <v>3</v>
      </c>
      <c r="N128" s="233" t="s">
        <v>39</v>
      </c>
      <c r="P128" s="234">
        <f t="shared" si="11"/>
        <v>0</v>
      </c>
      <c r="Q128" s="234">
        <v>0</v>
      </c>
      <c r="R128" s="234">
        <f t="shared" si="12"/>
        <v>0</v>
      </c>
      <c r="S128" s="234">
        <v>0</v>
      </c>
      <c r="T128" s="235">
        <f t="shared" si="13"/>
        <v>0</v>
      </c>
      <c r="AR128" s="236" t="s">
        <v>275</v>
      </c>
      <c r="AT128" s="236" t="s">
        <v>271</v>
      </c>
      <c r="AU128" s="236" t="s">
        <v>75</v>
      </c>
      <c r="AY128" s="4" t="s">
        <v>268</v>
      </c>
      <c r="BE128" s="237">
        <f t="shared" si="14"/>
        <v>0</v>
      </c>
      <c r="BF128" s="237">
        <f t="shared" si="15"/>
        <v>0</v>
      </c>
      <c r="BG128" s="237">
        <f t="shared" si="16"/>
        <v>0</v>
      </c>
      <c r="BH128" s="237">
        <f t="shared" si="17"/>
        <v>0</v>
      </c>
      <c r="BI128" s="237">
        <f t="shared" si="18"/>
        <v>0</v>
      </c>
      <c r="BJ128" s="4" t="s">
        <v>75</v>
      </c>
      <c r="BK128" s="237">
        <f t="shared" si="19"/>
        <v>0</v>
      </c>
      <c r="BL128" s="4" t="s">
        <v>275</v>
      </c>
      <c r="BM128" s="236" t="s">
        <v>586</v>
      </c>
    </row>
    <row r="129" spans="2:65" s="1" customFormat="1" ht="37.9" customHeight="1">
      <c r="B129" s="14"/>
      <c r="C129" s="225" t="s">
        <v>447</v>
      </c>
      <c r="D129" s="225" t="s">
        <v>271</v>
      </c>
      <c r="E129" s="226" t="s">
        <v>1029</v>
      </c>
      <c r="F129" s="227" t="s">
        <v>1030</v>
      </c>
      <c r="G129" s="228" t="s">
        <v>379</v>
      </c>
      <c r="H129" s="229">
        <v>5</v>
      </c>
      <c r="I129" s="22"/>
      <c r="J129" s="231">
        <f t="shared" si="10"/>
        <v>0</v>
      </c>
      <c r="K129" s="227" t="s">
        <v>956</v>
      </c>
      <c r="L129" s="14"/>
      <c r="M129" s="232" t="s">
        <v>3</v>
      </c>
      <c r="N129" s="233" t="s">
        <v>39</v>
      </c>
      <c r="P129" s="234">
        <f t="shared" si="11"/>
        <v>0</v>
      </c>
      <c r="Q129" s="234">
        <v>0</v>
      </c>
      <c r="R129" s="234">
        <f t="shared" si="12"/>
        <v>0</v>
      </c>
      <c r="S129" s="234">
        <v>0</v>
      </c>
      <c r="T129" s="235">
        <f t="shared" si="13"/>
        <v>0</v>
      </c>
      <c r="AR129" s="236" t="s">
        <v>275</v>
      </c>
      <c r="AT129" s="236" t="s">
        <v>271</v>
      </c>
      <c r="AU129" s="236" t="s">
        <v>75</v>
      </c>
      <c r="AY129" s="4" t="s">
        <v>268</v>
      </c>
      <c r="BE129" s="237">
        <f t="shared" si="14"/>
        <v>0</v>
      </c>
      <c r="BF129" s="237">
        <f t="shared" si="15"/>
        <v>0</v>
      </c>
      <c r="BG129" s="237">
        <f t="shared" si="16"/>
        <v>0</v>
      </c>
      <c r="BH129" s="237">
        <f t="shared" si="17"/>
        <v>0</v>
      </c>
      <c r="BI129" s="237">
        <f t="shared" si="18"/>
        <v>0</v>
      </c>
      <c r="BJ129" s="4" t="s">
        <v>75</v>
      </c>
      <c r="BK129" s="237">
        <f t="shared" si="19"/>
        <v>0</v>
      </c>
      <c r="BL129" s="4" t="s">
        <v>275</v>
      </c>
      <c r="BM129" s="236" t="s">
        <v>597</v>
      </c>
    </row>
    <row r="130" spans="2:65" s="1" customFormat="1" ht="24.2" customHeight="1">
      <c r="B130" s="14"/>
      <c r="C130" s="225" t="s">
        <v>454</v>
      </c>
      <c r="D130" s="225" t="s">
        <v>271</v>
      </c>
      <c r="E130" s="226" t="s">
        <v>1031</v>
      </c>
      <c r="F130" s="227" t="s">
        <v>1032</v>
      </c>
      <c r="G130" s="228" t="s">
        <v>1033</v>
      </c>
      <c r="H130" s="229">
        <v>1</v>
      </c>
      <c r="I130" s="22"/>
      <c r="J130" s="231">
        <f t="shared" si="10"/>
        <v>0</v>
      </c>
      <c r="K130" s="227" t="s">
        <v>963</v>
      </c>
      <c r="L130" s="14"/>
      <c r="M130" s="232" t="s">
        <v>3</v>
      </c>
      <c r="N130" s="233" t="s">
        <v>39</v>
      </c>
      <c r="P130" s="234">
        <f t="shared" si="11"/>
        <v>0</v>
      </c>
      <c r="Q130" s="234">
        <v>0</v>
      </c>
      <c r="R130" s="234">
        <f t="shared" si="12"/>
        <v>0</v>
      </c>
      <c r="S130" s="234">
        <v>0</v>
      </c>
      <c r="T130" s="235">
        <f t="shared" si="13"/>
        <v>0</v>
      </c>
      <c r="AR130" s="236" t="s">
        <v>275</v>
      </c>
      <c r="AT130" s="236" t="s">
        <v>271</v>
      </c>
      <c r="AU130" s="236" t="s">
        <v>75</v>
      </c>
      <c r="AY130" s="4" t="s">
        <v>268</v>
      </c>
      <c r="BE130" s="237">
        <f t="shared" si="14"/>
        <v>0</v>
      </c>
      <c r="BF130" s="237">
        <f t="shared" si="15"/>
        <v>0</v>
      </c>
      <c r="BG130" s="237">
        <f t="shared" si="16"/>
        <v>0</v>
      </c>
      <c r="BH130" s="237">
        <f t="shared" si="17"/>
        <v>0</v>
      </c>
      <c r="BI130" s="237">
        <f t="shared" si="18"/>
        <v>0</v>
      </c>
      <c r="BJ130" s="4" t="s">
        <v>75</v>
      </c>
      <c r="BK130" s="237">
        <f t="shared" si="19"/>
        <v>0</v>
      </c>
      <c r="BL130" s="4" t="s">
        <v>275</v>
      </c>
      <c r="BM130" s="236" t="s">
        <v>607</v>
      </c>
    </row>
    <row r="131" spans="2:65" s="1" customFormat="1" ht="37.9" customHeight="1">
      <c r="B131" s="14"/>
      <c r="C131" s="225" t="s">
        <v>459</v>
      </c>
      <c r="D131" s="225" t="s">
        <v>271</v>
      </c>
      <c r="E131" s="226" t="s">
        <v>2500</v>
      </c>
      <c r="F131" s="227" t="s">
        <v>2501</v>
      </c>
      <c r="G131" s="228" t="s">
        <v>379</v>
      </c>
      <c r="H131" s="229">
        <v>12</v>
      </c>
      <c r="I131" s="22"/>
      <c r="J131" s="231">
        <f t="shared" si="10"/>
        <v>0</v>
      </c>
      <c r="K131" s="227" t="s">
        <v>963</v>
      </c>
      <c r="L131" s="14"/>
      <c r="M131" s="232" t="s">
        <v>3</v>
      </c>
      <c r="N131" s="233" t="s">
        <v>39</v>
      </c>
      <c r="P131" s="234">
        <f t="shared" si="11"/>
        <v>0</v>
      </c>
      <c r="Q131" s="234">
        <v>0</v>
      </c>
      <c r="R131" s="234">
        <f t="shared" si="12"/>
        <v>0</v>
      </c>
      <c r="S131" s="234">
        <v>0</v>
      </c>
      <c r="T131" s="235">
        <f t="shared" si="13"/>
        <v>0</v>
      </c>
      <c r="AR131" s="236" t="s">
        <v>275</v>
      </c>
      <c r="AT131" s="236" t="s">
        <v>271</v>
      </c>
      <c r="AU131" s="236" t="s">
        <v>75</v>
      </c>
      <c r="AY131" s="4" t="s">
        <v>268</v>
      </c>
      <c r="BE131" s="237">
        <f t="shared" si="14"/>
        <v>0</v>
      </c>
      <c r="BF131" s="237">
        <f t="shared" si="15"/>
        <v>0</v>
      </c>
      <c r="BG131" s="237">
        <f t="shared" si="16"/>
        <v>0</v>
      </c>
      <c r="BH131" s="237">
        <f t="shared" si="17"/>
        <v>0</v>
      </c>
      <c r="BI131" s="237">
        <f t="shared" si="18"/>
        <v>0</v>
      </c>
      <c r="BJ131" s="4" t="s">
        <v>75</v>
      </c>
      <c r="BK131" s="237">
        <f t="shared" si="19"/>
        <v>0</v>
      </c>
      <c r="BL131" s="4" t="s">
        <v>275</v>
      </c>
      <c r="BM131" s="236" t="s">
        <v>620</v>
      </c>
    </row>
    <row r="132" spans="2:65" s="1" customFormat="1" ht="16.5" customHeight="1">
      <c r="B132" s="14"/>
      <c r="C132" s="225" t="s">
        <v>464</v>
      </c>
      <c r="D132" s="225" t="s">
        <v>271</v>
      </c>
      <c r="E132" s="226" t="s">
        <v>1036</v>
      </c>
      <c r="F132" s="227" t="s">
        <v>1037</v>
      </c>
      <c r="G132" s="228" t="s">
        <v>317</v>
      </c>
      <c r="H132" s="229">
        <v>1</v>
      </c>
      <c r="I132" s="22"/>
      <c r="J132" s="231">
        <f t="shared" si="10"/>
        <v>0</v>
      </c>
      <c r="K132" s="227" t="s">
        <v>963</v>
      </c>
      <c r="L132" s="14"/>
      <c r="M132" s="232" t="s">
        <v>3</v>
      </c>
      <c r="N132" s="233" t="s">
        <v>39</v>
      </c>
      <c r="P132" s="234">
        <f t="shared" si="11"/>
        <v>0</v>
      </c>
      <c r="Q132" s="234">
        <v>0</v>
      </c>
      <c r="R132" s="234">
        <f t="shared" si="12"/>
        <v>0</v>
      </c>
      <c r="S132" s="234">
        <v>0</v>
      </c>
      <c r="T132" s="235">
        <f t="shared" si="13"/>
        <v>0</v>
      </c>
      <c r="AR132" s="236" t="s">
        <v>275</v>
      </c>
      <c r="AT132" s="236" t="s">
        <v>271</v>
      </c>
      <c r="AU132" s="236" t="s">
        <v>75</v>
      </c>
      <c r="AY132" s="4" t="s">
        <v>268</v>
      </c>
      <c r="BE132" s="237">
        <f t="shared" si="14"/>
        <v>0</v>
      </c>
      <c r="BF132" s="237">
        <f t="shared" si="15"/>
        <v>0</v>
      </c>
      <c r="BG132" s="237">
        <f t="shared" si="16"/>
        <v>0</v>
      </c>
      <c r="BH132" s="237">
        <f t="shared" si="17"/>
        <v>0</v>
      </c>
      <c r="BI132" s="237">
        <f t="shared" si="18"/>
        <v>0</v>
      </c>
      <c r="BJ132" s="4" t="s">
        <v>75</v>
      </c>
      <c r="BK132" s="237">
        <f t="shared" si="19"/>
        <v>0</v>
      </c>
      <c r="BL132" s="4" t="s">
        <v>275</v>
      </c>
      <c r="BM132" s="236" t="s">
        <v>631</v>
      </c>
    </row>
    <row r="133" spans="2:65" s="1" customFormat="1" ht="24.2" customHeight="1">
      <c r="B133" s="14"/>
      <c r="C133" s="225" t="s">
        <v>470</v>
      </c>
      <c r="D133" s="225" t="s">
        <v>271</v>
      </c>
      <c r="E133" s="226" t="s">
        <v>1038</v>
      </c>
      <c r="F133" s="227" t="s">
        <v>1039</v>
      </c>
      <c r="G133" s="228" t="s">
        <v>317</v>
      </c>
      <c r="H133" s="229">
        <v>1</v>
      </c>
      <c r="I133" s="22"/>
      <c r="J133" s="231">
        <f t="shared" si="10"/>
        <v>0</v>
      </c>
      <c r="K133" s="227" t="s">
        <v>963</v>
      </c>
      <c r="L133" s="14"/>
      <c r="M133" s="232" t="s">
        <v>3</v>
      </c>
      <c r="N133" s="233" t="s">
        <v>39</v>
      </c>
      <c r="P133" s="234">
        <f t="shared" si="11"/>
        <v>0</v>
      </c>
      <c r="Q133" s="234">
        <v>0</v>
      </c>
      <c r="R133" s="234">
        <f t="shared" si="12"/>
        <v>0</v>
      </c>
      <c r="S133" s="234">
        <v>0</v>
      </c>
      <c r="T133" s="235">
        <f t="shared" si="13"/>
        <v>0</v>
      </c>
      <c r="AR133" s="236" t="s">
        <v>275</v>
      </c>
      <c r="AT133" s="236" t="s">
        <v>271</v>
      </c>
      <c r="AU133" s="236" t="s">
        <v>75</v>
      </c>
      <c r="AY133" s="4" t="s">
        <v>268</v>
      </c>
      <c r="BE133" s="237">
        <f t="shared" si="14"/>
        <v>0</v>
      </c>
      <c r="BF133" s="237">
        <f t="shared" si="15"/>
        <v>0</v>
      </c>
      <c r="BG133" s="237">
        <f t="shared" si="16"/>
        <v>0</v>
      </c>
      <c r="BH133" s="237">
        <f t="shared" si="17"/>
        <v>0</v>
      </c>
      <c r="BI133" s="237">
        <f t="shared" si="18"/>
        <v>0</v>
      </c>
      <c r="BJ133" s="4" t="s">
        <v>75</v>
      </c>
      <c r="BK133" s="237">
        <f t="shared" si="19"/>
        <v>0</v>
      </c>
      <c r="BL133" s="4" t="s">
        <v>275</v>
      </c>
      <c r="BM133" s="236" t="s">
        <v>452</v>
      </c>
    </row>
    <row r="134" spans="2:65" s="1" customFormat="1" ht="16.5" customHeight="1">
      <c r="B134" s="14"/>
      <c r="C134" s="225" t="s">
        <v>475</v>
      </c>
      <c r="D134" s="225" t="s">
        <v>271</v>
      </c>
      <c r="E134" s="226" t="s">
        <v>1040</v>
      </c>
      <c r="F134" s="227" t="s">
        <v>1041</v>
      </c>
      <c r="G134" s="228" t="s">
        <v>317</v>
      </c>
      <c r="H134" s="229">
        <v>1</v>
      </c>
      <c r="I134" s="22"/>
      <c r="J134" s="231">
        <f t="shared" si="10"/>
        <v>0</v>
      </c>
      <c r="K134" s="227" t="s">
        <v>963</v>
      </c>
      <c r="L134" s="14"/>
      <c r="M134" s="232" t="s">
        <v>3</v>
      </c>
      <c r="N134" s="233" t="s">
        <v>39</v>
      </c>
      <c r="P134" s="234">
        <f t="shared" si="11"/>
        <v>0</v>
      </c>
      <c r="Q134" s="234">
        <v>0</v>
      </c>
      <c r="R134" s="234">
        <f t="shared" si="12"/>
        <v>0</v>
      </c>
      <c r="S134" s="234">
        <v>0</v>
      </c>
      <c r="T134" s="235">
        <f t="shared" si="13"/>
        <v>0</v>
      </c>
      <c r="AR134" s="236" t="s">
        <v>275</v>
      </c>
      <c r="AT134" s="236" t="s">
        <v>271</v>
      </c>
      <c r="AU134" s="236" t="s">
        <v>75</v>
      </c>
      <c r="AY134" s="4" t="s">
        <v>268</v>
      </c>
      <c r="BE134" s="237">
        <f t="shared" si="14"/>
        <v>0</v>
      </c>
      <c r="BF134" s="237">
        <f t="shared" si="15"/>
        <v>0</v>
      </c>
      <c r="BG134" s="237">
        <f t="shared" si="16"/>
        <v>0</v>
      </c>
      <c r="BH134" s="237">
        <f t="shared" si="17"/>
        <v>0</v>
      </c>
      <c r="BI134" s="237">
        <f t="shared" si="18"/>
        <v>0</v>
      </c>
      <c r="BJ134" s="4" t="s">
        <v>75</v>
      </c>
      <c r="BK134" s="237">
        <f t="shared" si="19"/>
        <v>0</v>
      </c>
      <c r="BL134" s="4" t="s">
        <v>275</v>
      </c>
      <c r="BM134" s="236" t="s">
        <v>647</v>
      </c>
    </row>
    <row r="135" spans="2:65" s="1" customFormat="1" ht="24.2" customHeight="1">
      <c r="B135" s="14"/>
      <c r="C135" s="225" t="s">
        <v>480</v>
      </c>
      <c r="D135" s="225" t="s">
        <v>271</v>
      </c>
      <c r="E135" s="226" t="s">
        <v>1042</v>
      </c>
      <c r="F135" s="227" t="s">
        <v>1959</v>
      </c>
      <c r="G135" s="228" t="s">
        <v>317</v>
      </c>
      <c r="H135" s="229">
        <v>1</v>
      </c>
      <c r="I135" s="22"/>
      <c r="J135" s="231">
        <f t="shared" si="10"/>
        <v>0</v>
      </c>
      <c r="K135" s="227" t="s">
        <v>963</v>
      </c>
      <c r="L135" s="14"/>
      <c r="M135" s="285" t="s">
        <v>3</v>
      </c>
      <c r="N135" s="286" t="s">
        <v>39</v>
      </c>
      <c r="O135" s="283"/>
      <c r="P135" s="287">
        <f t="shared" si="11"/>
        <v>0</v>
      </c>
      <c r="Q135" s="287">
        <v>0</v>
      </c>
      <c r="R135" s="287">
        <f t="shared" si="12"/>
        <v>0</v>
      </c>
      <c r="S135" s="287">
        <v>0</v>
      </c>
      <c r="T135" s="288">
        <f t="shared" si="13"/>
        <v>0</v>
      </c>
      <c r="AR135" s="236" t="s">
        <v>275</v>
      </c>
      <c r="AT135" s="236" t="s">
        <v>271</v>
      </c>
      <c r="AU135" s="236" t="s">
        <v>75</v>
      </c>
      <c r="AY135" s="4" t="s">
        <v>268</v>
      </c>
      <c r="BE135" s="237">
        <f t="shared" si="14"/>
        <v>0</v>
      </c>
      <c r="BF135" s="237">
        <f t="shared" si="15"/>
        <v>0</v>
      </c>
      <c r="BG135" s="237">
        <f t="shared" si="16"/>
        <v>0</v>
      </c>
      <c r="BH135" s="237">
        <f t="shared" si="17"/>
        <v>0</v>
      </c>
      <c r="BI135" s="237">
        <f t="shared" si="18"/>
        <v>0</v>
      </c>
      <c r="BJ135" s="4" t="s">
        <v>75</v>
      </c>
      <c r="BK135" s="237">
        <f t="shared" si="19"/>
        <v>0</v>
      </c>
      <c r="BL135" s="4" t="s">
        <v>275</v>
      </c>
      <c r="BM135" s="236" t="s">
        <v>658</v>
      </c>
    </row>
    <row r="136" spans="2:65" s="1" customFormat="1" ht="6.95" customHeight="1">
      <c r="B136" s="15"/>
      <c r="C136" s="16"/>
      <c r="D136" s="16"/>
      <c r="E136" s="16"/>
      <c r="F136" s="16"/>
      <c r="G136" s="16"/>
      <c r="H136" s="16"/>
      <c r="I136" s="16"/>
      <c r="J136" s="16"/>
      <c r="K136" s="16"/>
      <c r="L136" s="14"/>
    </row>
  </sheetData>
  <sheetProtection algorithmName="SHA-512" hashValue="eRMYlxRXz114Tg0Hs4LHHPF6lHE+Oxu6+jlsCXCWlVxCjiu9+VVPQr/6r34U/rX1UaD5lLh5GSdvHMEQ9xtESA==" saltValue="MjS9Xlj0JfIl6ODmZ2kFeQ==" spinCount="100000" sheet="1" objects="1" scenarios="1"/>
  <autoFilter ref="C85:K135" xr:uid="{00000000-0009-0000-0000-00001E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BM106"/>
  <sheetViews>
    <sheetView showGridLines="0" topLeftCell="A85" workbookViewId="0">
      <selection activeCell="I88" activeCellId="2" sqref="E20:H20 J19:J20 I88:I10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173</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2441</v>
      </c>
      <c r="F9" s="332"/>
      <c r="G9" s="332"/>
      <c r="H9" s="332"/>
      <c r="L9" s="14"/>
    </row>
    <row r="10" spans="2:46" s="1" customFormat="1" ht="12" customHeight="1">
      <c r="B10" s="14"/>
      <c r="D10" s="11" t="s">
        <v>211</v>
      </c>
      <c r="L10" s="14"/>
    </row>
    <row r="11" spans="2:46" s="1" customFormat="1" ht="16.5" customHeight="1">
      <c r="B11" s="14"/>
      <c r="E11" s="324" t="s">
        <v>2502</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ROUND((SUM(BE86:BE105)),  2)</f>
        <v>0</v>
      </c>
      <c r="I35" s="189">
        <v>0.21</v>
      </c>
      <c r="J35" s="174">
        <f>ROUND(((SUM(BE86:BE105))*I35),  2)</f>
        <v>0</v>
      </c>
      <c r="L35" s="14"/>
    </row>
    <row r="36" spans="2:12" s="1" customFormat="1" ht="14.45" customHeight="1">
      <c r="B36" s="14"/>
      <c r="E36" s="11" t="s">
        <v>40</v>
      </c>
      <c r="F36" s="174">
        <f>ROUND((SUM(BF86:BF105)),  2)</f>
        <v>0</v>
      </c>
      <c r="I36" s="189">
        <v>0.12</v>
      </c>
      <c r="J36" s="174">
        <f>ROUND(((SUM(BF86:BF105))*I36),  2)</f>
        <v>0</v>
      </c>
      <c r="L36" s="14"/>
    </row>
    <row r="37" spans="2:12" s="1" customFormat="1" ht="14.45" hidden="1" customHeight="1">
      <c r="B37" s="14"/>
      <c r="E37" s="11" t="s">
        <v>41</v>
      </c>
      <c r="F37" s="174">
        <f>ROUND((SUM(BG86:BG105)),  2)</f>
        <v>0</v>
      </c>
      <c r="I37" s="189">
        <v>0.21</v>
      </c>
      <c r="J37" s="174">
        <f>0</f>
        <v>0</v>
      </c>
      <c r="L37" s="14"/>
    </row>
    <row r="38" spans="2:12" s="1" customFormat="1" ht="14.45" hidden="1" customHeight="1">
      <c r="B38" s="14"/>
      <c r="E38" s="11" t="s">
        <v>42</v>
      </c>
      <c r="F38" s="174">
        <f>ROUND((SUM(BH86:BH105)),  2)</f>
        <v>0</v>
      </c>
      <c r="I38" s="189">
        <v>0.12</v>
      </c>
      <c r="J38" s="174">
        <f>0</f>
        <v>0</v>
      </c>
      <c r="L38" s="14"/>
    </row>
    <row r="39" spans="2:12" s="1" customFormat="1" ht="14.45" hidden="1" customHeight="1">
      <c r="B39" s="14"/>
      <c r="E39" s="11" t="s">
        <v>43</v>
      </c>
      <c r="F39" s="174">
        <f>ROUND((SUM(BI86:BI105)),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2441</v>
      </c>
      <c r="F52" s="332"/>
      <c r="G52" s="332"/>
      <c r="H52" s="332"/>
      <c r="L52" s="14"/>
    </row>
    <row r="53" spans="2:47" s="1" customFormat="1" ht="12" customHeight="1">
      <c r="B53" s="14"/>
      <c r="C53" s="11" t="s">
        <v>211</v>
      </c>
      <c r="L53" s="14"/>
    </row>
    <row r="54" spans="2:47" s="1" customFormat="1" ht="16.5" customHeight="1">
      <c r="B54" s="14"/>
      <c r="E54" s="324" t="str">
        <f>E11</f>
        <v>E3 - Vytápění - sprcha</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1045</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2441</v>
      </c>
      <c r="F76" s="332"/>
      <c r="G76" s="332"/>
      <c r="H76" s="332"/>
      <c r="L76" s="14"/>
    </row>
    <row r="77" spans="2:12" s="1" customFormat="1" ht="12" customHeight="1">
      <c r="B77" s="14"/>
      <c r="C77" s="11" t="s">
        <v>211</v>
      </c>
      <c r="L77" s="14"/>
    </row>
    <row r="78" spans="2:12" s="1" customFormat="1" ht="16.5" customHeight="1">
      <c r="B78" s="14"/>
      <c r="E78" s="324" t="str">
        <f>E11</f>
        <v>E3 - Vytápění - sprcha</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75</v>
      </c>
      <c r="F87" s="216" t="s">
        <v>119</v>
      </c>
      <c r="J87" s="217">
        <f>BK87</f>
        <v>0</v>
      </c>
      <c r="L87" s="213"/>
      <c r="M87" s="218"/>
      <c r="P87" s="219">
        <f>SUM(P88:P105)</f>
        <v>0</v>
      </c>
      <c r="R87" s="219">
        <f>SUM(R88:R105)</f>
        <v>0</v>
      </c>
      <c r="T87" s="220">
        <f>SUM(T88:T105)</f>
        <v>0</v>
      </c>
      <c r="AR87" s="215" t="s">
        <v>275</v>
      </c>
      <c r="AT87" s="221" t="s">
        <v>67</v>
      </c>
      <c r="AU87" s="221" t="s">
        <v>68</v>
      </c>
      <c r="AY87" s="215" t="s">
        <v>268</v>
      </c>
      <c r="BK87" s="222">
        <f>SUM(BK88:BK105)</f>
        <v>0</v>
      </c>
    </row>
    <row r="88" spans="2:65" s="1" customFormat="1" ht="37.9" customHeight="1">
      <c r="B88" s="14"/>
      <c r="C88" s="225" t="s">
        <v>75</v>
      </c>
      <c r="D88" s="225" t="s">
        <v>271</v>
      </c>
      <c r="E88" s="226" t="s">
        <v>2503</v>
      </c>
      <c r="F88" s="227" t="s">
        <v>2504</v>
      </c>
      <c r="G88" s="228" t="s">
        <v>308</v>
      </c>
      <c r="H88" s="229">
        <v>1</v>
      </c>
      <c r="I88" s="22"/>
      <c r="J88" s="231">
        <f t="shared" ref="J88:J105" si="0">ROUND(I88*H88,2)</f>
        <v>0</v>
      </c>
      <c r="K88" s="227" t="s">
        <v>1765</v>
      </c>
      <c r="L88" s="14"/>
      <c r="M88" s="232" t="s">
        <v>3</v>
      </c>
      <c r="N88" s="233" t="s">
        <v>39</v>
      </c>
      <c r="P88" s="234">
        <f t="shared" ref="P88:P105" si="1">O88*H88</f>
        <v>0</v>
      </c>
      <c r="Q88" s="234">
        <v>0</v>
      </c>
      <c r="R88" s="234">
        <f t="shared" ref="R88:R105" si="2">Q88*H88</f>
        <v>0</v>
      </c>
      <c r="S88" s="234">
        <v>0</v>
      </c>
      <c r="T88" s="235">
        <f t="shared" ref="T88:T105" si="3">S88*H88</f>
        <v>0</v>
      </c>
      <c r="AR88" s="236" t="s">
        <v>1095</v>
      </c>
      <c r="AT88" s="236" t="s">
        <v>271</v>
      </c>
      <c r="AU88" s="236" t="s">
        <v>75</v>
      </c>
      <c r="AY88" s="4" t="s">
        <v>268</v>
      </c>
      <c r="BE88" s="237">
        <f t="shared" ref="BE88:BE105" si="4">IF(N88="základní",J88,0)</f>
        <v>0</v>
      </c>
      <c r="BF88" s="237">
        <f t="shared" ref="BF88:BF105" si="5">IF(N88="snížená",J88,0)</f>
        <v>0</v>
      </c>
      <c r="BG88" s="237">
        <f t="shared" ref="BG88:BG105" si="6">IF(N88="zákl. přenesená",J88,0)</f>
        <v>0</v>
      </c>
      <c r="BH88" s="237">
        <f t="shared" ref="BH88:BH105" si="7">IF(N88="sníž. přenesená",J88,0)</f>
        <v>0</v>
      </c>
      <c r="BI88" s="237">
        <f t="shared" ref="BI88:BI105" si="8">IF(N88="nulová",J88,0)</f>
        <v>0</v>
      </c>
      <c r="BJ88" s="4" t="s">
        <v>75</v>
      </c>
      <c r="BK88" s="237">
        <f t="shared" ref="BK88:BK105" si="9">ROUND(I88*H88,2)</f>
        <v>0</v>
      </c>
      <c r="BL88" s="4" t="s">
        <v>1095</v>
      </c>
      <c r="BM88" s="236" t="s">
        <v>2505</v>
      </c>
    </row>
    <row r="89" spans="2:65" s="1" customFormat="1" ht="21.75" customHeight="1">
      <c r="B89" s="14"/>
      <c r="C89" s="225" t="s">
        <v>77</v>
      </c>
      <c r="D89" s="225" t="s">
        <v>271</v>
      </c>
      <c r="E89" s="226" t="s">
        <v>1052</v>
      </c>
      <c r="F89" s="227" t="s">
        <v>1053</v>
      </c>
      <c r="G89" s="228" t="s">
        <v>308</v>
      </c>
      <c r="H89" s="229">
        <v>2</v>
      </c>
      <c r="I89" s="22"/>
      <c r="J89" s="231">
        <f t="shared" si="0"/>
        <v>0</v>
      </c>
      <c r="K89" s="227" t="s">
        <v>1765</v>
      </c>
      <c r="L89" s="14"/>
      <c r="M89" s="232" t="s">
        <v>3</v>
      </c>
      <c r="N89" s="233" t="s">
        <v>39</v>
      </c>
      <c r="P89" s="234">
        <f t="shared" si="1"/>
        <v>0</v>
      </c>
      <c r="Q89" s="234">
        <v>0</v>
      </c>
      <c r="R89" s="234">
        <f t="shared" si="2"/>
        <v>0</v>
      </c>
      <c r="S89" s="234">
        <v>0</v>
      </c>
      <c r="T89" s="235">
        <f t="shared" si="3"/>
        <v>0</v>
      </c>
      <c r="AR89" s="236" t="s">
        <v>1095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1095</v>
      </c>
      <c r="BM89" s="236" t="s">
        <v>2506</v>
      </c>
    </row>
    <row r="90" spans="2:65" s="1" customFormat="1" ht="21.75" customHeight="1">
      <c r="B90" s="14"/>
      <c r="C90" s="225" t="s">
        <v>186</v>
      </c>
      <c r="D90" s="225" t="s">
        <v>271</v>
      </c>
      <c r="E90" s="226" t="s">
        <v>1055</v>
      </c>
      <c r="F90" s="227" t="s">
        <v>1056</v>
      </c>
      <c r="G90" s="228" t="s">
        <v>308</v>
      </c>
      <c r="H90" s="229">
        <v>1</v>
      </c>
      <c r="I90" s="22"/>
      <c r="J90" s="231">
        <f t="shared" si="0"/>
        <v>0</v>
      </c>
      <c r="K90" s="227" t="s">
        <v>1765</v>
      </c>
      <c r="L90" s="14"/>
      <c r="M90" s="232" t="s">
        <v>3</v>
      </c>
      <c r="N90" s="233" t="s">
        <v>39</v>
      </c>
      <c r="P90" s="234">
        <f t="shared" si="1"/>
        <v>0</v>
      </c>
      <c r="Q90" s="234">
        <v>0</v>
      </c>
      <c r="R90" s="234">
        <f t="shared" si="2"/>
        <v>0</v>
      </c>
      <c r="S90" s="234">
        <v>0</v>
      </c>
      <c r="T90" s="235">
        <f t="shared" si="3"/>
        <v>0</v>
      </c>
      <c r="AR90" s="236" t="s">
        <v>1095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1095</v>
      </c>
      <c r="BM90" s="236" t="s">
        <v>2507</v>
      </c>
    </row>
    <row r="91" spans="2:65" s="1" customFormat="1" ht="33" customHeight="1">
      <c r="B91" s="14"/>
      <c r="C91" s="225" t="s">
        <v>275</v>
      </c>
      <c r="D91" s="225" t="s">
        <v>271</v>
      </c>
      <c r="E91" s="226" t="s">
        <v>1058</v>
      </c>
      <c r="F91" s="227" t="s">
        <v>1059</v>
      </c>
      <c r="G91" s="228" t="s">
        <v>308</v>
      </c>
      <c r="H91" s="229">
        <v>1</v>
      </c>
      <c r="I91" s="22"/>
      <c r="J91" s="231">
        <f t="shared" si="0"/>
        <v>0</v>
      </c>
      <c r="K91" s="227" t="s">
        <v>1765</v>
      </c>
      <c r="L91" s="14"/>
      <c r="M91" s="232" t="s">
        <v>3</v>
      </c>
      <c r="N91" s="233" t="s">
        <v>39</v>
      </c>
      <c r="P91" s="234">
        <f t="shared" si="1"/>
        <v>0</v>
      </c>
      <c r="Q91" s="234">
        <v>0</v>
      </c>
      <c r="R91" s="234">
        <f t="shared" si="2"/>
        <v>0</v>
      </c>
      <c r="S91" s="234">
        <v>0</v>
      </c>
      <c r="T91" s="235">
        <f t="shared" si="3"/>
        <v>0</v>
      </c>
      <c r="AR91" s="236" t="s">
        <v>1095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1095</v>
      </c>
      <c r="BM91" s="236" t="s">
        <v>2508</v>
      </c>
    </row>
    <row r="92" spans="2:65" s="1" customFormat="1" ht="24.2" customHeight="1">
      <c r="B92" s="14"/>
      <c r="C92" s="225" t="s">
        <v>299</v>
      </c>
      <c r="D92" s="225" t="s">
        <v>271</v>
      </c>
      <c r="E92" s="226" t="s">
        <v>1061</v>
      </c>
      <c r="F92" s="227" t="s">
        <v>1062</v>
      </c>
      <c r="G92" s="228" t="s">
        <v>308</v>
      </c>
      <c r="H92" s="229">
        <v>1</v>
      </c>
      <c r="I92" s="22"/>
      <c r="J92" s="231">
        <f t="shared" si="0"/>
        <v>0</v>
      </c>
      <c r="K92" s="227" t="s">
        <v>1765</v>
      </c>
      <c r="L92" s="14"/>
      <c r="M92" s="232" t="s">
        <v>3</v>
      </c>
      <c r="N92" s="233" t="s">
        <v>39</v>
      </c>
      <c r="P92" s="234">
        <f t="shared" si="1"/>
        <v>0</v>
      </c>
      <c r="Q92" s="234">
        <v>0</v>
      </c>
      <c r="R92" s="234">
        <f t="shared" si="2"/>
        <v>0</v>
      </c>
      <c r="S92" s="234">
        <v>0</v>
      </c>
      <c r="T92" s="235">
        <f t="shared" si="3"/>
        <v>0</v>
      </c>
      <c r="AR92" s="236" t="s">
        <v>1095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1095</v>
      </c>
      <c r="BM92" s="236" t="s">
        <v>2509</v>
      </c>
    </row>
    <row r="93" spans="2:65" s="1" customFormat="1" ht="16.5" customHeight="1">
      <c r="B93" s="14"/>
      <c r="C93" s="225" t="s">
        <v>305</v>
      </c>
      <c r="D93" s="225" t="s">
        <v>271</v>
      </c>
      <c r="E93" s="226" t="s">
        <v>1064</v>
      </c>
      <c r="F93" s="227" t="s">
        <v>1065</v>
      </c>
      <c r="G93" s="228" t="s">
        <v>308</v>
      </c>
      <c r="H93" s="229">
        <v>2</v>
      </c>
      <c r="I93" s="22"/>
      <c r="J93" s="231">
        <f t="shared" si="0"/>
        <v>0</v>
      </c>
      <c r="K93" s="227" t="s">
        <v>1765</v>
      </c>
      <c r="L93" s="14"/>
      <c r="M93" s="232" t="s">
        <v>3</v>
      </c>
      <c r="N93" s="233" t="s">
        <v>39</v>
      </c>
      <c r="P93" s="234">
        <f t="shared" si="1"/>
        <v>0</v>
      </c>
      <c r="Q93" s="234">
        <v>0</v>
      </c>
      <c r="R93" s="234">
        <f t="shared" si="2"/>
        <v>0</v>
      </c>
      <c r="S93" s="234">
        <v>0</v>
      </c>
      <c r="T93" s="235">
        <f t="shared" si="3"/>
        <v>0</v>
      </c>
      <c r="AR93" s="236" t="s">
        <v>1095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1095</v>
      </c>
      <c r="BM93" s="236" t="s">
        <v>2510</v>
      </c>
    </row>
    <row r="94" spans="2:65" s="1" customFormat="1" ht="24.2" customHeight="1">
      <c r="B94" s="14"/>
      <c r="C94" s="225" t="s">
        <v>310</v>
      </c>
      <c r="D94" s="225" t="s">
        <v>271</v>
      </c>
      <c r="E94" s="226" t="s">
        <v>2232</v>
      </c>
      <c r="F94" s="227" t="s">
        <v>2233</v>
      </c>
      <c r="G94" s="228" t="s">
        <v>308</v>
      </c>
      <c r="H94" s="229">
        <v>1</v>
      </c>
      <c r="I94" s="22"/>
      <c r="J94" s="231">
        <f t="shared" si="0"/>
        <v>0</v>
      </c>
      <c r="K94" s="227" t="s">
        <v>1765</v>
      </c>
      <c r="L94" s="14"/>
      <c r="M94" s="232" t="s">
        <v>3</v>
      </c>
      <c r="N94" s="233" t="s">
        <v>39</v>
      </c>
      <c r="P94" s="234">
        <f t="shared" si="1"/>
        <v>0</v>
      </c>
      <c r="Q94" s="234">
        <v>0</v>
      </c>
      <c r="R94" s="234">
        <f t="shared" si="2"/>
        <v>0</v>
      </c>
      <c r="S94" s="234">
        <v>0</v>
      </c>
      <c r="T94" s="235">
        <f t="shared" si="3"/>
        <v>0</v>
      </c>
      <c r="AR94" s="236" t="s">
        <v>1095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1095</v>
      </c>
      <c r="BM94" s="236" t="s">
        <v>2511</v>
      </c>
    </row>
    <row r="95" spans="2:65" s="1" customFormat="1" ht="24.2" customHeight="1">
      <c r="B95" s="14"/>
      <c r="C95" s="225" t="s">
        <v>314</v>
      </c>
      <c r="D95" s="225" t="s">
        <v>271</v>
      </c>
      <c r="E95" s="226" t="s">
        <v>1070</v>
      </c>
      <c r="F95" s="227" t="s">
        <v>1071</v>
      </c>
      <c r="G95" s="228" t="s">
        <v>308</v>
      </c>
      <c r="H95" s="229">
        <v>2</v>
      </c>
      <c r="I95" s="22"/>
      <c r="J95" s="231">
        <f t="shared" si="0"/>
        <v>0</v>
      </c>
      <c r="K95" s="227" t="s">
        <v>1765</v>
      </c>
      <c r="L95" s="14"/>
      <c r="M95" s="232" t="s">
        <v>3</v>
      </c>
      <c r="N95" s="233" t="s">
        <v>39</v>
      </c>
      <c r="P95" s="234">
        <f t="shared" si="1"/>
        <v>0</v>
      </c>
      <c r="Q95" s="234">
        <v>0</v>
      </c>
      <c r="R95" s="234">
        <f t="shared" si="2"/>
        <v>0</v>
      </c>
      <c r="S95" s="234">
        <v>0</v>
      </c>
      <c r="T95" s="235">
        <f t="shared" si="3"/>
        <v>0</v>
      </c>
      <c r="AR95" s="236" t="s">
        <v>1095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1095</v>
      </c>
      <c r="BM95" s="236" t="s">
        <v>2512</v>
      </c>
    </row>
    <row r="96" spans="2:65" s="1" customFormat="1" ht="16.5" customHeight="1">
      <c r="B96" s="14"/>
      <c r="C96" s="225" t="s">
        <v>323</v>
      </c>
      <c r="D96" s="225" t="s">
        <v>271</v>
      </c>
      <c r="E96" s="226" t="s">
        <v>1073</v>
      </c>
      <c r="F96" s="227" t="s">
        <v>1074</v>
      </c>
      <c r="G96" s="228" t="s">
        <v>184</v>
      </c>
      <c r="H96" s="229">
        <v>5.0999999999999996</v>
      </c>
      <c r="I96" s="22"/>
      <c r="J96" s="231">
        <f t="shared" si="0"/>
        <v>0</v>
      </c>
      <c r="K96" s="227" t="s">
        <v>1765</v>
      </c>
      <c r="L96" s="14"/>
      <c r="M96" s="232" t="s">
        <v>3</v>
      </c>
      <c r="N96" s="233" t="s">
        <v>39</v>
      </c>
      <c r="P96" s="234">
        <f t="shared" si="1"/>
        <v>0</v>
      </c>
      <c r="Q96" s="234">
        <v>0</v>
      </c>
      <c r="R96" s="234">
        <f t="shared" si="2"/>
        <v>0</v>
      </c>
      <c r="S96" s="234">
        <v>0</v>
      </c>
      <c r="T96" s="235">
        <f t="shared" si="3"/>
        <v>0</v>
      </c>
      <c r="AR96" s="236" t="s">
        <v>1095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1095</v>
      </c>
      <c r="BM96" s="236" t="s">
        <v>2513</v>
      </c>
    </row>
    <row r="97" spans="2:65" s="1" customFormat="1" ht="16.5" customHeight="1">
      <c r="B97" s="14"/>
      <c r="C97" s="225" t="s">
        <v>334</v>
      </c>
      <c r="D97" s="225" t="s">
        <v>271</v>
      </c>
      <c r="E97" s="226" t="s">
        <v>1076</v>
      </c>
      <c r="F97" s="227" t="s">
        <v>1077</v>
      </c>
      <c r="G97" s="228" t="s">
        <v>184</v>
      </c>
      <c r="H97" s="229">
        <v>5.0999999999999996</v>
      </c>
      <c r="I97" s="22"/>
      <c r="J97" s="231">
        <f t="shared" si="0"/>
        <v>0</v>
      </c>
      <c r="K97" s="227" t="s">
        <v>1765</v>
      </c>
      <c r="L97" s="14"/>
      <c r="M97" s="232" t="s">
        <v>3</v>
      </c>
      <c r="N97" s="233" t="s">
        <v>39</v>
      </c>
      <c r="P97" s="234">
        <f t="shared" si="1"/>
        <v>0</v>
      </c>
      <c r="Q97" s="234">
        <v>0</v>
      </c>
      <c r="R97" s="234">
        <f t="shared" si="2"/>
        <v>0</v>
      </c>
      <c r="S97" s="234">
        <v>0</v>
      </c>
      <c r="T97" s="235">
        <f t="shared" si="3"/>
        <v>0</v>
      </c>
      <c r="AR97" s="236" t="s">
        <v>1095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1095</v>
      </c>
      <c r="BM97" s="236" t="s">
        <v>2514</v>
      </c>
    </row>
    <row r="98" spans="2:65" s="1" customFormat="1" ht="33" customHeight="1">
      <c r="B98" s="14"/>
      <c r="C98" s="225" t="s">
        <v>342</v>
      </c>
      <c r="D98" s="225" t="s">
        <v>271</v>
      </c>
      <c r="E98" s="226" t="s">
        <v>1079</v>
      </c>
      <c r="F98" s="227" t="s">
        <v>1080</v>
      </c>
      <c r="G98" s="228" t="s">
        <v>353</v>
      </c>
      <c r="H98" s="229">
        <v>0.13500000000000001</v>
      </c>
      <c r="I98" s="22"/>
      <c r="J98" s="231">
        <f t="shared" si="0"/>
        <v>0</v>
      </c>
      <c r="K98" s="227" t="s">
        <v>1765</v>
      </c>
      <c r="L98" s="14"/>
      <c r="M98" s="232" t="s">
        <v>3</v>
      </c>
      <c r="N98" s="233" t="s">
        <v>39</v>
      </c>
      <c r="P98" s="234">
        <f t="shared" si="1"/>
        <v>0</v>
      </c>
      <c r="Q98" s="234">
        <v>0</v>
      </c>
      <c r="R98" s="234">
        <f t="shared" si="2"/>
        <v>0</v>
      </c>
      <c r="S98" s="234">
        <v>0</v>
      </c>
      <c r="T98" s="235">
        <f t="shared" si="3"/>
        <v>0</v>
      </c>
      <c r="AR98" s="236" t="s">
        <v>1095</v>
      </c>
      <c r="AT98" s="236" t="s">
        <v>271</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1095</v>
      </c>
      <c r="BM98" s="236" t="s">
        <v>2515</v>
      </c>
    </row>
    <row r="99" spans="2:65" s="1" customFormat="1" ht="16.5" customHeight="1">
      <c r="B99" s="14"/>
      <c r="C99" s="225" t="s">
        <v>9</v>
      </c>
      <c r="D99" s="225" t="s">
        <v>271</v>
      </c>
      <c r="E99" s="226" t="s">
        <v>1082</v>
      </c>
      <c r="F99" s="227" t="s">
        <v>1083</v>
      </c>
      <c r="G99" s="228" t="s">
        <v>308</v>
      </c>
      <c r="H99" s="229">
        <v>1</v>
      </c>
      <c r="I99" s="22"/>
      <c r="J99" s="231">
        <f t="shared" si="0"/>
        <v>0</v>
      </c>
      <c r="K99" s="227" t="s">
        <v>1765</v>
      </c>
      <c r="L99" s="14"/>
      <c r="M99" s="232" t="s">
        <v>3</v>
      </c>
      <c r="N99" s="233" t="s">
        <v>39</v>
      </c>
      <c r="P99" s="234">
        <f t="shared" si="1"/>
        <v>0</v>
      </c>
      <c r="Q99" s="234">
        <v>0</v>
      </c>
      <c r="R99" s="234">
        <f t="shared" si="2"/>
        <v>0</v>
      </c>
      <c r="S99" s="234">
        <v>0</v>
      </c>
      <c r="T99" s="235">
        <f t="shared" si="3"/>
        <v>0</v>
      </c>
      <c r="AR99" s="236" t="s">
        <v>1095</v>
      </c>
      <c r="AT99" s="236" t="s">
        <v>271</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1095</v>
      </c>
      <c r="BM99" s="236" t="s">
        <v>2516</v>
      </c>
    </row>
    <row r="100" spans="2:65" s="1" customFormat="1" ht="16.5" customHeight="1">
      <c r="B100" s="14"/>
      <c r="C100" s="225" t="s">
        <v>356</v>
      </c>
      <c r="D100" s="225" t="s">
        <v>271</v>
      </c>
      <c r="E100" s="226" t="s">
        <v>1085</v>
      </c>
      <c r="F100" s="227" t="s">
        <v>1086</v>
      </c>
      <c r="G100" s="228" t="s">
        <v>308</v>
      </c>
      <c r="H100" s="229">
        <v>1</v>
      </c>
      <c r="I100" s="22"/>
      <c r="J100" s="231">
        <f t="shared" si="0"/>
        <v>0</v>
      </c>
      <c r="K100" s="227" t="s">
        <v>1765</v>
      </c>
      <c r="L100" s="14"/>
      <c r="M100" s="232" t="s">
        <v>3</v>
      </c>
      <c r="N100" s="233" t="s">
        <v>39</v>
      </c>
      <c r="P100" s="234">
        <f t="shared" si="1"/>
        <v>0</v>
      </c>
      <c r="Q100" s="234">
        <v>0</v>
      </c>
      <c r="R100" s="234">
        <f t="shared" si="2"/>
        <v>0</v>
      </c>
      <c r="S100" s="234">
        <v>0</v>
      </c>
      <c r="T100" s="235">
        <f t="shared" si="3"/>
        <v>0</v>
      </c>
      <c r="AR100" s="236" t="s">
        <v>1095</v>
      </c>
      <c r="AT100" s="236" t="s">
        <v>271</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1095</v>
      </c>
      <c r="BM100" s="236" t="s">
        <v>2517</v>
      </c>
    </row>
    <row r="101" spans="2:65" s="1" customFormat="1" ht="24.2" customHeight="1">
      <c r="B101" s="14"/>
      <c r="C101" s="225" t="s">
        <v>361</v>
      </c>
      <c r="D101" s="225" t="s">
        <v>271</v>
      </c>
      <c r="E101" s="226" t="s">
        <v>1088</v>
      </c>
      <c r="F101" s="227" t="s">
        <v>1089</v>
      </c>
      <c r="G101" s="228" t="s">
        <v>1090</v>
      </c>
      <c r="H101" s="229">
        <v>5</v>
      </c>
      <c r="I101" s="22"/>
      <c r="J101" s="231">
        <f t="shared" si="0"/>
        <v>0</v>
      </c>
      <c r="K101" s="227" t="s">
        <v>1765</v>
      </c>
      <c r="L101" s="14"/>
      <c r="M101" s="232" t="s">
        <v>3</v>
      </c>
      <c r="N101" s="233" t="s">
        <v>39</v>
      </c>
      <c r="P101" s="234">
        <f t="shared" si="1"/>
        <v>0</v>
      </c>
      <c r="Q101" s="234">
        <v>0</v>
      </c>
      <c r="R101" s="234">
        <f t="shared" si="2"/>
        <v>0</v>
      </c>
      <c r="S101" s="234">
        <v>0</v>
      </c>
      <c r="T101" s="235">
        <f t="shared" si="3"/>
        <v>0</v>
      </c>
      <c r="AR101" s="236" t="s">
        <v>1095</v>
      </c>
      <c r="AT101" s="236" t="s">
        <v>271</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1095</v>
      </c>
      <c r="BM101" s="236" t="s">
        <v>2518</v>
      </c>
    </row>
    <row r="102" spans="2:65" s="1" customFormat="1" ht="16.5" customHeight="1">
      <c r="B102" s="14"/>
      <c r="C102" s="225" t="s">
        <v>367</v>
      </c>
      <c r="D102" s="225" t="s">
        <v>271</v>
      </c>
      <c r="E102" s="226" t="s">
        <v>1092</v>
      </c>
      <c r="F102" s="227" t="s">
        <v>1093</v>
      </c>
      <c r="G102" s="228" t="s">
        <v>1094</v>
      </c>
      <c r="H102" s="229">
        <v>1</v>
      </c>
      <c r="I102" s="22"/>
      <c r="J102" s="231">
        <f t="shared" si="0"/>
        <v>0</v>
      </c>
      <c r="K102" s="227" t="s">
        <v>1765</v>
      </c>
      <c r="L102" s="14"/>
      <c r="M102" s="232" t="s">
        <v>3</v>
      </c>
      <c r="N102" s="233" t="s">
        <v>39</v>
      </c>
      <c r="P102" s="234">
        <f t="shared" si="1"/>
        <v>0</v>
      </c>
      <c r="Q102" s="234">
        <v>0</v>
      </c>
      <c r="R102" s="234">
        <f t="shared" si="2"/>
        <v>0</v>
      </c>
      <c r="S102" s="234">
        <v>0</v>
      </c>
      <c r="T102" s="235">
        <f t="shared" si="3"/>
        <v>0</v>
      </c>
      <c r="AR102" s="236" t="s">
        <v>1095</v>
      </c>
      <c r="AT102" s="236" t="s">
        <v>271</v>
      </c>
      <c r="AU102" s="236" t="s">
        <v>75</v>
      </c>
      <c r="AY102" s="4" t="s">
        <v>268</v>
      </c>
      <c r="BE102" s="237">
        <f t="shared" si="4"/>
        <v>0</v>
      </c>
      <c r="BF102" s="237">
        <f t="shared" si="5"/>
        <v>0</v>
      </c>
      <c r="BG102" s="237">
        <f t="shared" si="6"/>
        <v>0</v>
      </c>
      <c r="BH102" s="237">
        <f t="shared" si="7"/>
        <v>0</v>
      </c>
      <c r="BI102" s="237">
        <f t="shared" si="8"/>
        <v>0</v>
      </c>
      <c r="BJ102" s="4" t="s">
        <v>75</v>
      </c>
      <c r="BK102" s="237">
        <f t="shared" si="9"/>
        <v>0</v>
      </c>
      <c r="BL102" s="4" t="s">
        <v>1095</v>
      </c>
      <c r="BM102" s="236" t="s">
        <v>2519</v>
      </c>
    </row>
    <row r="103" spans="2:65" s="1" customFormat="1" ht="16.5" customHeight="1">
      <c r="B103" s="14"/>
      <c r="C103" s="225" t="s">
        <v>292</v>
      </c>
      <c r="D103" s="225" t="s">
        <v>271</v>
      </c>
      <c r="E103" s="226" t="s">
        <v>1097</v>
      </c>
      <c r="F103" s="227" t="s">
        <v>1098</v>
      </c>
      <c r="G103" s="228" t="s">
        <v>1094</v>
      </c>
      <c r="H103" s="229">
        <v>1</v>
      </c>
      <c r="I103" s="22"/>
      <c r="J103" s="231">
        <f t="shared" si="0"/>
        <v>0</v>
      </c>
      <c r="K103" s="227" t="s">
        <v>1765</v>
      </c>
      <c r="L103" s="14"/>
      <c r="M103" s="232" t="s">
        <v>3</v>
      </c>
      <c r="N103" s="233" t="s">
        <v>39</v>
      </c>
      <c r="P103" s="234">
        <f t="shared" si="1"/>
        <v>0</v>
      </c>
      <c r="Q103" s="234">
        <v>0</v>
      </c>
      <c r="R103" s="234">
        <f t="shared" si="2"/>
        <v>0</v>
      </c>
      <c r="S103" s="234">
        <v>0</v>
      </c>
      <c r="T103" s="235">
        <f t="shared" si="3"/>
        <v>0</v>
      </c>
      <c r="AR103" s="236" t="s">
        <v>1095</v>
      </c>
      <c r="AT103" s="236" t="s">
        <v>271</v>
      </c>
      <c r="AU103" s="236" t="s">
        <v>75</v>
      </c>
      <c r="AY103" s="4" t="s">
        <v>268</v>
      </c>
      <c r="BE103" s="237">
        <f t="shared" si="4"/>
        <v>0</v>
      </c>
      <c r="BF103" s="237">
        <f t="shared" si="5"/>
        <v>0</v>
      </c>
      <c r="BG103" s="237">
        <f t="shared" si="6"/>
        <v>0</v>
      </c>
      <c r="BH103" s="237">
        <f t="shared" si="7"/>
        <v>0</v>
      </c>
      <c r="BI103" s="237">
        <f t="shared" si="8"/>
        <v>0</v>
      </c>
      <c r="BJ103" s="4" t="s">
        <v>75</v>
      </c>
      <c r="BK103" s="237">
        <f t="shared" si="9"/>
        <v>0</v>
      </c>
      <c r="BL103" s="4" t="s">
        <v>1095</v>
      </c>
      <c r="BM103" s="236" t="s">
        <v>2520</v>
      </c>
    </row>
    <row r="104" spans="2:65" s="1" customFormat="1" ht="16.5" customHeight="1">
      <c r="B104" s="14"/>
      <c r="C104" s="225" t="s">
        <v>382</v>
      </c>
      <c r="D104" s="225" t="s">
        <v>271</v>
      </c>
      <c r="E104" s="226" t="s">
        <v>1100</v>
      </c>
      <c r="F104" s="227" t="s">
        <v>1101</v>
      </c>
      <c r="G104" s="228" t="s">
        <v>1094</v>
      </c>
      <c r="H104" s="229">
        <v>1</v>
      </c>
      <c r="I104" s="22"/>
      <c r="J104" s="231">
        <f t="shared" si="0"/>
        <v>0</v>
      </c>
      <c r="K104" s="227" t="s">
        <v>1765</v>
      </c>
      <c r="L104" s="14"/>
      <c r="M104" s="232" t="s">
        <v>3</v>
      </c>
      <c r="N104" s="233" t="s">
        <v>39</v>
      </c>
      <c r="P104" s="234">
        <f t="shared" si="1"/>
        <v>0</v>
      </c>
      <c r="Q104" s="234">
        <v>0</v>
      </c>
      <c r="R104" s="234">
        <f t="shared" si="2"/>
        <v>0</v>
      </c>
      <c r="S104" s="234">
        <v>0</v>
      </c>
      <c r="T104" s="235">
        <f t="shared" si="3"/>
        <v>0</v>
      </c>
      <c r="AR104" s="236" t="s">
        <v>1095</v>
      </c>
      <c r="AT104" s="236" t="s">
        <v>271</v>
      </c>
      <c r="AU104" s="236" t="s">
        <v>75</v>
      </c>
      <c r="AY104" s="4" t="s">
        <v>268</v>
      </c>
      <c r="BE104" s="237">
        <f t="shared" si="4"/>
        <v>0</v>
      </c>
      <c r="BF104" s="237">
        <f t="shared" si="5"/>
        <v>0</v>
      </c>
      <c r="BG104" s="237">
        <f t="shared" si="6"/>
        <v>0</v>
      </c>
      <c r="BH104" s="237">
        <f t="shared" si="7"/>
        <v>0</v>
      </c>
      <c r="BI104" s="237">
        <f t="shared" si="8"/>
        <v>0</v>
      </c>
      <c r="BJ104" s="4" t="s">
        <v>75</v>
      </c>
      <c r="BK104" s="237">
        <f t="shared" si="9"/>
        <v>0</v>
      </c>
      <c r="BL104" s="4" t="s">
        <v>1095</v>
      </c>
      <c r="BM104" s="236" t="s">
        <v>2521</v>
      </c>
    </row>
    <row r="105" spans="2:65" s="1" customFormat="1" ht="16.5" customHeight="1">
      <c r="B105" s="14"/>
      <c r="C105" s="225" t="s">
        <v>388</v>
      </c>
      <c r="D105" s="225" t="s">
        <v>271</v>
      </c>
      <c r="E105" s="226" t="s">
        <v>1103</v>
      </c>
      <c r="F105" s="227" t="s">
        <v>1104</v>
      </c>
      <c r="G105" s="228" t="s">
        <v>1105</v>
      </c>
      <c r="H105" s="229">
        <v>0.2</v>
      </c>
      <c r="I105" s="22"/>
      <c r="J105" s="231">
        <f t="shared" si="0"/>
        <v>0</v>
      </c>
      <c r="K105" s="227" t="s">
        <v>1765</v>
      </c>
      <c r="L105" s="14"/>
      <c r="M105" s="285" t="s">
        <v>3</v>
      </c>
      <c r="N105" s="286" t="s">
        <v>39</v>
      </c>
      <c r="O105" s="283"/>
      <c r="P105" s="287">
        <f t="shared" si="1"/>
        <v>0</v>
      </c>
      <c r="Q105" s="287">
        <v>0</v>
      </c>
      <c r="R105" s="287">
        <f t="shared" si="2"/>
        <v>0</v>
      </c>
      <c r="S105" s="287">
        <v>0</v>
      </c>
      <c r="T105" s="288">
        <f t="shared" si="3"/>
        <v>0</v>
      </c>
      <c r="AR105" s="236" t="s">
        <v>1095</v>
      </c>
      <c r="AT105" s="236" t="s">
        <v>271</v>
      </c>
      <c r="AU105" s="236" t="s">
        <v>75</v>
      </c>
      <c r="AY105" s="4" t="s">
        <v>268</v>
      </c>
      <c r="BE105" s="237">
        <f t="shared" si="4"/>
        <v>0</v>
      </c>
      <c r="BF105" s="237">
        <f t="shared" si="5"/>
        <v>0</v>
      </c>
      <c r="BG105" s="237">
        <f t="shared" si="6"/>
        <v>0</v>
      </c>
      <c r="BH105" s="237">
        <f t="shared" si="7"/>
        <v>0</v>
      </c>
      <c r="BI105" s="237">
        <f t="shared" si="8"/>
        <v>0</v>
      </c>
      <c r="BJ105" s="4" t="s">
        <v>75</v>
      </c>
      <c r="BK105" s="237">
        <f t="shared" si="9"/>
        <v>0</v>
      </c>
      <c r="BL105" s="4" t="s">
        <v>1095</v>
      </c>
      <c r="BM105" s="236" t="s">
        <v>2522</v>
      </c>
    </row>
    <row r="106" spans="2:65" s="1" customFormat="1" ht="6.95" customHeight="1">
      <c r="B106" s="15"/>
      <c r="C106" s="16"/>
      <c r="D106" s="16"/>
      <c r="E106" s="16"/>
      <c r="F106" s="16"/>
      <c r="G106" s="16"/>
      <c r="H106" s="16"/>
      <c r="I106" s="16"/>
      <c r="J106" s="16"/>
      <c r="K106" s="16"/>
      <c r="L106" s="14"/>
    </row>
  </sheetData>
  <sheetProtection algorithmName="SHA-512" hashValue="YABUfDs4JdUY3XzOVS1TxT9xG/kVE5hCbEt7HehLgognH79BuPassu+al/OfRIlG2mpZt0VHs4Cb3YFnpAIWaA==" saltValue="FirPKRgjPP4oOAVk/L2rnA==" spinCount="100000" sheet="1" objects="1" scenarios="1"/>
  <autoFilter ref="C85:K105" xr:uid="{00000000-0009-0000-0000-00001F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BM111"/>
  <sheetViews>
    <sheetView showGridLines="0" topLeftCell="A81" workbookViewId="0">
      <selection activeCell="I107" activeCellId="6" sqref="E20:H20 J19:J20 I93:I97 I98 I100:I101 I103:I105 I107:I110"/>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176</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2441</v>
      </c>
      <c r="F9" s="332"/>
      <c r="G9" s="332"/>
      <c r="H9" s="332"/>
      <c r="L9" s="14"/>
    </row>
    <row r="10" spans="2:46" s="1" customFormat="1" ht="12" customHeight="1">
      <c r="B10" s="14"/>
      <c r="D10" s="11" t="s">
        <v>211</v>
      </c>
      <c r="L10" s="14"/>
    </row>
    <row r="11" spans="2:46" s="1" customFormat="1" ht="16.5" customHeight="1">
      <c r="B11" s="14"/>
      <c r="E11" s="324" t="s">
        <v>2523</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ROUND(J90,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ROUND((SUM(BE90:BE110)),  2)</f>
        <v>0</v>
      </c>
      <c r="I35" s="189">
        <v>0.21</v>
      </c>
      <c r="J35" s="174">
        <f>ROUND(((SUM(BE90:BE110))*I35),  2)</f>
        <v>0</v>
      </c>
      <c r="L35" s="14"/>
    </row>
    <row r="36" spans="2:12" s="1" customFormat="1" ht="14.45" customHeight="1">
      <c r="B36" s="14"/>
      <c r="E36" s="11" t="s">
        <v>40</v>
      </c>
      <c r="F36" s="174">
        <f>ROUND((SUM(BF90:BF110)),  2)</f>
        <v>0</v>
      </c>
      <c r="I36" s="189">
        <v>0.12</v>
      </c>
      <c r="J36" s="174">
        <f>ROUND(((SUM(BF90:BF110))*I36),  2)</f>
        <v>0</v>
      </c>
      <c r="L36" s="14"/>
    </row>
    <row r="37" spans="2:12" s="1" customFormat="1" ht="14.45" hidden="1" customHeight="1">
      <c r="B37" s="14"/>
      <c r="E37" s="11" t="s">
        <v>41</v>
      </c>
      <c r="F37" s="174">
        <f>ROUND((SUM(BG90:BG110)),  2)</f>
        <v>0</v>
      </c>
      <c r="I37" s="189">
        <v>0.21</v>
      </c>
      <c r="J37" s="174">
        <f>0</f>
        <v>0</v>
      </c>
      <c r="L37" s="14"/>
    </row>
    <row r="38" spans="2:12" s="1" customFormat="1" ht="14.45" hidden="1" customHeight="1">
      <c r="B38" s="14"/>
      <c r="E38" s="11" t="s">
        <v>42</v>
      </c>
      <c r="F38" s="174">
        <f>ROUND((SUM(BH90:BH110)),  2)</f>
        <v>0</v>
      </c>
      <c r="I38" s="189">
        <v>0.12</v>
      </c>
      <c r="J38" s="174">
        <f>0</f>
        <v>0</v>
      </c>
      <c r="L38" s="14"/>
    </row>
    <row r="39" spans="2:12" s="1" customFormat="1" ht="14.45" hidden="1" customHeight="1">
      <c r="B39" s="14"/>
      <c r="E39" s="11" t="s">
        <v>43</v>
      </c>
      <c r="F39" s="174">
        <f>ROUND((SUM(BI90:BI110)),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2441</v>
      </c>
      <c r="F52" s="332"/>
      <c r="G52" s="332"/>
      <c r="H52" s="332"/>
      <c r="L52" s="14"/>
    </row>
    <row r="53" spans="2:47" s="1" customFormat="1" ht="12" customHeight="1">
      <c r="B53" s="14"/>
      <c r="C53" s="11" t="s">
        <v>211</v>
      </c>
      <c r="L53" s="14"/>
    </row>
    <row r="54" spans="2:47" s="1" customFormat="1" ht="16.5" customHeight="1">
      <c r="B54" s="14"/>
      <c r="E54" s="324" t="str">
        <f>E11</f>
        <v>E4 - VZT - sprcha</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J90</f>
        <v>0</v>
      </c>
      <c r="L63" s="14"/>
      <c r="AU63" s="4" t="s">
        <v>227</v>
      </c>
    </row>
    <row r="64" spans="2:47" s="201" customFormat="1" ht="24.95" customHeight="1">
      <c r="B64" s="200"/>
      <c r="D64" s="202" t="s">
        <v>2524</v>
      </c>
      <c r="E64" s="203"/>
      <c r="F64" s="203"/>
      <c r="G64" s="203"/>
      <c r="H64" s="203"/>
      <c r="I64" s="203"/>
      <c r="J64" s="204">
        <f>J91</f>
        <v>0</v>
      </c>
      <c r="L64" s="200"/>
    </row>
    <row r="65" spans="2:12" s="171" customFormat="1" ht="19.899999999999999" customHeight="1">
      <c r="B65" s="205"/>
      <c r="D65" s="206" t="s">
        <v>2525</v>
      </c>
      <c r="E65" s="207"/>
      <c r="F65" s="207"/>
      <c r="G65" s="207"/>
      <c r="H65" s="207"/>
      <c r="I65" s="207"/>
      <c r="J65" s="208">
        <f>J92</f>
        <v>0</v>
      </c>
      <c r="L65" s="205"/>
    </row>
    <row r="66" spans="2:12" s="171" customFormat="1" ht="19.899999999999999" customHeight="1">
      <c r="B66" s="205"/>
      <c r="D66" s="206" t="s">
        <v>2257</v>
      </c>
      <c r="E66" s="207"/>
      <c r="F66" s="207"/>
      <c r="G66" s="207"/>
      <c r="H66" s="207"/>
      <c r="I66" s="207"/>
      <c r="J66" s="208">
        <f>J99</f>
        <v>0</v>
      </c>
      <c r="L66" s="205"/>
    </row>
    <row r="67" spans="2:12" s="171" customFormat="1" ht="19.899999999999999" customHeight="1">
      <c r="B67" s="205"/>
      <c r="D67" s="206" t="s">
        <v>2258</v>
      </c>
      <c r="E67" s="207"/>
      <c r="F67" s="207"/>
      <c r="G67" s="207"/>
      <c r="H67" s="207"/>
      <c r="I67" s="207"/>
      <c r="J67" s="208">
        <f>J102</f>
        <v>0</v>
      </c>
      <c r="L67" s="205"/>
    </row>
    <row r="68" spans="2:12" s="171" customFormat="1" ht="19.899999999999999" customHeight="1">
      <c r="B68" s="205"/>
      <c r="D68" s="206" t="s">
        <v>2259</v>
      </c>
      <c r="E68" s="207"/>
      <c r="F68" s="207"/>
      <c r="G68" s="207"/>
      <c r="H68" s="207"/>
      <c r="I68" s="207"/>
      <c r="J68" s="208">
        <f>J106</f>
        <v>0</v>
      </c>
      <c r="L68" s="205"/>
    </row>
    <row r="69" spans="2:12" s="1" customFormat="1" ht="21.75" customHeight="1">
      <c r="B69" s="14"/>
      <c r="L69" s="14"/>
    </row>
    <row r="70" spans="2:12" s="1" customFormat="1" ht="6.95" customHeight="1">
      <c r="B70" s="15"/>
      <c r="C70" s="16"/>
      <c r="D70" s="16"/>
      <c r="E70" s="16"/>
      <c r="F70" s="16"/>
      <c r="G70" s="16"/>
      <c r="H70" s="16"/>
      <c r="I70" s="16"/>
      <c r="J70" s="16"/>
      <c r="K70" s="16"/>
      <c r="L70" s="14"/>
    </row>
    <row r="74" spans="2:12" s="1" customFormat="1" ht="6.95" customHeight="1">
      <c r="B74" s="132"/>
      <c r="C74" s="133"/>
      <c r="D74" s="133"/>
      <c r="E74" s="133"/>
      <c r="F74" s="133"/>
      <c r="G74" s="133"/>
      <c r="H74" s="133"/>
      <c r="I74" s="133"/>
      <c r="J74" s="133"/>
      <c r="K74" s="133"/>
      <c r="L74" s="14"/>
    </row>
    <row r="75" spans="2:12" s="1" customFormat="1" ht="24.95" customHeight="1">
      <c r="B75" s="14"/>
      <c r="C75" s="8" t="s">
        <v>253</v>
      </c>
      <c r="L75" s="14"/>
    </row>
    <row r="76" spans="2:12" s="1" customFormat="1" ht="6.95" customHeight="1">
      <c r="B76" s="14"/>
      <c r="L76" s="14"/>
    </row>
    <row r="77" spans="2:12" s="1" customFormat="1" ht="12" customHeight="1">
      <c r="B77" s="14"/>
      <c r="C77" s="11" t="s">
        <v>17</v>
      </c>
      <c r="L77" s="14"/>
    </row>
    <row r="78" spans="2:12" s="1" customFormat="1" ht="16.5" customHeight="1">
      <c r="B78" s="14"/>
      <c r="E78" s="333" t="str">
        <f>E7</f>
        <v>Rekonstrukce sociálního zařízení včetně rozvodů vody a kanalizace</v>
      </c>
      <c r="F78" s="334"/>
      <c r="G78" s="334"/>
      <c r="H78" s="334"/>
      <c r="L78" s="14"/>
    </row>
    <row r="79" spans="2:12" ht="12" customHeight="1">
      <c r="B79" s="7"/>
      <c r="C79" s="11" t="s">
        <v>203</v>
      </c>
      <c r="L79" s="7"/>
    </row>
    <row r="80" spans="2:12" s="1" customFormat="1" ht="16.5" customHeight="1">
      <c r="B80" s="14"/>
      <c r="E80" s="333" t="s">
        <v>2441</v>
      </c>
      <c r="F80" s="332"/>
      <c r="G80" s="332"/>
      <c r="H80" s="332"/>
      <c r="L80" s="14"/>
    </row>
    <row r="81" spans="2:65" s="1" customFormat="1" ht="12" customHeight="1">
      <c r="B81" s="14"/>
      <c r="C81" s="11" t="s">
        <v>211</v>
      </c>
      <c r="L81" s="14"/>
    </row>
    <row r="82" spans="2:65" s="1" customFormat="1" ht="16.5" customHeight="1">
      <c r="B82" s="14"/>
      <c r="E82" s="324" t="str">
        <f>E11</f>
        <v>E4 - VZT - sprcha</v>
      </c>
      <c r="F82" s="332"/>
      <c r="G82" s="332"/>
      <c r="H82" s="332"/>
      <c r="L82" s="14"/>
    </row>
    <row r="83" spans="2:65" s="1" customFormat="1" ht="6.95" customHeight="1">
      <c r="B83" s="14"/>
      <c r="L83" s="14"/>
    </row>
    <row r="84" spans="2:65" s="1" customFormat="1" ht="12" customHeight="1">
      <c r="B84" s="14"/>
      <c r="C84" s="11" t="s">
        <v>21</v>
      </c>
      <c r="F84" s="121" t="str">
        <f>F14</f>
        <v xml:space="preserve"> </v>
      </c>
      <c r="I84" s="11" t="s">
        <v>23</v>
      </c>
      <c r="J84" s="17">
        <f>IF(J14="","",J14)</f>
        <v>0</v>
      </c>
      <c r="L84" s="14"/>
    </row>
    <row r="85" spans="2:65" s="1" customFormat="1" ht="6.95" customHeight="1">
      <c r="B85" s="14"/>
      <c r="L85" s="14"/>
    </row>
    <row r="86" spans="2:65" s="1" customFormat="1" ht="15.2" customHeight="1">
      <c r="B86" s="14"/>
      <c r="C86" s="11" t="s">
        <v>24</v>
      </c>
      <c r="F86" s="121" t="str">
        <f>E17</f>
        <v xml:space="preserve"> </v>
      </c>
      <c r="I86" s="11" t="s">
        <v>29</v>
      </c>
      <c r="J86" s="196" t="str">
        <f>E23</f>
        <v xml:space="preserve"> </v>
      </c>
      <c r="L86" s="14"/>
    </row>
    <row r="87" spans="2:65" s="1" customFormat="1" ht="15.2" customHeight="1">
      <c r="B87" s="14"/>
      <c r="C87" s="11" t="s">
        <v>27</v>
      </c>
      <c r="F87" s="121" t="str">
        <f>IF(E20="","",E20)</f>
        <v>Vyplň údaj</v>
      </c>
      <c r="I87" s="11" t="s">
        <v>31</v>
      </c>
      <c r="J87" s="196" t="str">
        <f>E26</f>
        <v xml:space="preserve"> </v>
      </c>
      <c r="L87" s="14"/>
    </row>
    <row r="88" spans="2:65" s="1" customFormat="1" ht="10.35" customHeight="1">
      <c r="B88" s="14"/>
      <c r="L88" s="14"/>
    </row>
    <row r="89" spans="2:65" s="2" customFormat="1" ht="29.25" customHeight="1">
      <c r="B89" s="18"/>
      <c r="C89" s="19" t="s">
        <v>254</v>
      </c>
      <c r="D89" s="20" t="s">
        <v>53</v>
      </c>
      <c r="E89" s="20" t="s">
        <v>49</v>
      </c>
      <c r="F89" s="20" t="s">
        <v>50</v>
      </c>
      <c r="G89" s="20" t="s">
        <v>255</v>
      </c>
      <c r="H89" s="20" t="s">
        <v>256</v>
      </c>
      <c r="I89" s="20" t="s">
        <v>257</v>
      </c>
      <c r="J89" s="20" t="s">
        <v>226</v>
      </c>
      <c r="K89" s="21" t="s">
        <v>258</v>
      </c>
      <c r="L89" s="18"/>
      <c r="M89" s="145" t="s">
        <v>3</v>
      </c>
      <c r="N89" s="146" t="s">
        <v>38</v>
      </c>
      <c r="O89" s="146" t="s">
        <v>259</v>
      </c>
      <c r="P89" s="146" t="s">
        <v>260</v>
      </c>
      <c r="Q89" s="146" t="s">
        <v>261</v>
      </c>
      <c r="R89" s="146" t="s">
        <v>262</v>
      </c>
      <c r="S89" s="146" t="s">
        <v>263</v>
      </c>
      <c r="T89" s="147" t="s">
        <v>264</v>
      </c>
    </row>
    <row r="90" spans="2:65" s="1" customFormat="1" ht="22.9" customHeight="1">
      <c r="B90" s="14"/>
      <c r="C90" s="151" t="s">
        <v>265</v>
      </c>
      <c r="J90" s="209">
        <f>BK90</f>
        <v>0</v>
      </c>
      <c r="L90" s="14"/>
      <c r="M90" s="148"/>
      <c r="N90" s="140"/>
      <c r="O90" s="140"/>
      <c r="P90" s="210">
        <f>P91</f>
        <v>0</v>
      </c>
      <c r="Q90" s="140"/>
      <c r="R90" s="210">
        <f>R91</f>
        <v>0</v>
      </c>
      <c r="S90" s="140"/>
      <c r="T90" s="211">
        <f>T91</f>
        <v>0</v>
      </c>
      <c r="AT90" s="4" t="s">
        <v>67</v>
      </c>
      <c r="AU90" s="4" t="s">
        <v>227</v>
      </c>
      <c r="BK90" s="212">
        <f>BK91</f>
        <v>0</v>
      </c>
    </row>
    <row r="91" spans="2:65" s="214" customFormat="1" ht="25.9" customHeight="1">
      <c r="B91" s="213"/>
      <c r="D91" s="215" t="s">
        <v>67</v>
      </c>
      <c r="E91" s="216" t="s">
        <v>77</v>
      </c>
      <c r="F91" s="216" t="s">
        <v>2526</v>
      </c>
      <c r="J91" s="217">
        <f>BK91</f>
        <v>0</v>
      </c>
      <c r="L91" s="213"/>
      <c r="M91" s="218"/>
      <c r="P91" s="219">
        <f>P92+P99+P102+P106</f>
        <v>0</v>
      </c>
      <c r="R91" s="219">
        <f>R92+R99+R102+R106</f>
        <v>0</v>
      </c>
      <c r="T91" s="220">
        <f>T92+T99+T102+T106</f>
        <v>0</v>
      </c>
      <c r="AR91" s="215" t="s">
        <v>75</v>
      </c>
      <c r="AT91" s="221" t="s">
        <v>67</v>
      </c>
      <c r="AU91" s="221" t="s">
        <v>68</v>
      </c>
      <c r="AY91" s="215" t="s">
        <v>268</v>
      </c>
      <c r="BK91" s="222">
        <f>BK92+BK99+BK102+BK106</f>
        <v>0</v>
      </c>
    </row>
    <row r="92" spans="2:65" s="214" customFormat="1" ht="22.9" customHeight="1">
      <c r="B92" s="213"/>
      <c r="D92" s="215" t="s">
        <v>67</v>
      </c>
      <c r="E92" s="223" t="s">
        <v>8</v>
      </c>
      <c r="F92" s="223" t="s">
        <v>2527</v>
      </c>
      <c r="J92" s="224">
        <f>BK92</f>
        <v>0</v>
      </c>
      <c r="L92" s="213"/>
      <c r="M92" s="218"/>
      <c r="P92" s="219">
        <f>SUM(P93:P98)</f>
        <v>0</v>
      </c>
      <c r="R92" s="219">
        <f>SUM(R93:R98)</f>
        <v>0</v>
      </c>
      <c r="T92" s="220">
        <f>SUM(T93:T98)</f>
        <v>0</v>
      </c>
      <c r="AR92" s="215" t="s">
        <v>75</v>
      </c>
      <c r="AT92" s="221" t="s">
        <v>67</v>
      </c>
      <c r="AU92" s="221" t="s">
        <v>75</v>
      </c>
      <c r="AY92" s="215" t="s">
        <v>268</v>
      </c>
      <c r="BK92" s="222">
        <f>SUM(BK93:BK98)</f>
        <v>0</v>
      </c>
    </row>
    <row r="93" spans="2:65" s="1" customFormat="1" ht="24.2" customHeight="1">
      <c r="B93" s="14"/>
      <c r="C93" s="262" t="s">
        <v>75</v>
      </c>
      <c r="D93" s="262" t="s">
        <v>383</v>
      </c>
      <c r="E93" s="263" t="s">
        <v>2528</v>
      </c>
      <c r="F93" s="264" t="s">
        <v>2529</v>
      </c>
      <c r="G93" s="265" t="s">
        <v>308</v>
      </c>
      <c r="H93" s="266">
        <v>1</v>
      </c>
      <c r="I93" s="24"/>
      <c r="J93" s="268">
        <f t="shared" ref="J93:J98" si="0">ROUND(I93*H93,2)</f>
        <v>0</v>
      </c>
      <c r="K93" s="264" t="s">
        <v>303</v>
      </c>
      <c r="L93" s="269"/>
      <c r="M93" s="270" t="s">
        <v>3</v>
      </c>
      <c r="N93" s="271" t="s">
        <v>39</v>
      </c>
      <c r="P93" s="234">
        <f t="shared" ref="P93:P98" si="1">O93*H93</f>
        <v>0</v>
      </c>
      <c r="Q93" s="234">
        <v>0</v>
      </c>
      <c r="R93" s="234">
        <f t="shared" ref="R93:R98" si="2">Q93*H93</f>
        <v>0</v>
      </c>
      <c r="S93" s="234">
        <v>0</v>
      </c>
      <c r="T93" s="235">
        <f t="shared" ref="T93:T98" si="3">S93*H93</f>
        <v>0</v>
      </c>
      <c r="AR93" s="236" t="s">
        <v>314</v>
      </c>
      <c r="AT93" s="236" t="s">
        <v>383</v>
      </c>
      <c r="AU93" s="236" t="s">
        <v>77</v>
      </c>
      <c r="AY93" s="4" t="s">
        <v>268</v>
      </c>
      <c r="BE93" s="237">
        <f t="shared" ref="BE93:BE98" si="4">IF(N93="základní",J93,0)</f>
        <v>0</v>
      </c>
      <c r="BF93" s="237">
        <f t="shared" ref="BF93:BF98" si="5">IF(N93="snížená",J93,0)</f>
        <v>0</v>
      </c>
      <c r="BG93" s="237">
        <f t="shared" ref="BG93:BG98" si="6">IF(N93="zákl. přenesená",J93,0)</f>
        <v>0</v>
      </c>
      <c r="BH93" s="237">
        <f t="shared" ref="BH93:BH98" si="7">IF(N93="sníž. přenesená",J93,0)</f>
        <v>0</v>
      </c>
      <c r="BI93" s="237">
        <f t="shared" ref="BI93:BI98" si="8">IF(N93="nulová",J93,0)</f>
        <v>0</v>
      </c>
      <c r="BJ93" s="4" t="s">
        <v>75</v>
      </c>
      <c r="BK93" s="237">
        <f t="shared" ref="BK93:BK98" si="9">ROUND(I93*H93,2)</f>
        <v>0</v>
      </c>
      <c r="BL93" s="4" t="s">
        <v>275</v>
      </c>
      <c r="BM93" s="236" t="s">
        <v>2530</v>
      </c>
    </row>
    <row r="94" spans="2:65" s="1" customFormat="1" ht="16.5" customHeight="1">
      <c r="B94" s="14"/>
      <c r="C94" s="262" t="s">
        <v>77</v>
      </c>
      <c r="D94" s="262" t="s">
        <v>383</v>
      </c>
      <c r="E94" s="263" t="s">
        <v>2531</v>
      </c>
      <c r="F94" s="264" t="s">
        <v>2275</v>
      </c>
      <c r="G94" s="265" t="s">
        <v>308</v>
      </c>
      <c r="H94" s="266">
        <v>1</v>
      </c>
      <c r="I94" s="24"/>
      <c r="J94" s="268">
        <f t="shared" si="0"/>
        <v>0</v>
      </c>
      <c r="K94" s="264" t="s">
        <v>303</v>
      </c>
      <c r="L94" s="269"/>
      <c r="M94" s="270" t="s">
        <v>3</v>
      </c>
      <c r="N94" s="271" t="s">
        <v>39</v>
      </c>
      <c r="P94" s="234">
        <f t="shared" si="1"/>
        <v>0</v>
      </c>
      <c r="Q94" s="234">
        <v>0</v>
      </c>
      <c r="R94" s="234">
        <f t="shared" si="2"/>
        <v>0</v>
      </c>
      <c r="S94" s="234">
        <v>0</v>
      </c>
      <c r="T94" s="235">
        <f t="shared" si="3"/>
        <v>0</v>
      </c>
      <c r="AR94" s="236" t="s">
        <v>314</v>
      </c>
      <c r="AT94" s="236" t="s">
        <v>383</v>
      </c>
      <c r="AU94" s="236" t="s">
        <v>77</v>
      </c>
      <c r="AY94" s="4" t="s">
        <v>268</v>
      </c>
      <c r="BE94" s="237">
        <f t="shared" si="4"/>
        <v>0</v>
      </c>
      <c r="BF94" s="237">
        <f t="shared" si="5"/>
        <v>0</v>
      </c>
      <c r="BG94" s="237">
        <f t="shared" si="6"/>
        <v>0</v>
      </c>
      <c r="BH94" s="237">
        <f t="shared" si="7"/>
        <v>0</v>
      </c>
      <c r="BI94" s="237">
        <f t="shared" si="8"/>
        <v>0</v>
      </c>
      <c r="BJ94" s="4" t="s">
        <v>75</v>
      </c>
      <c r="BK94" s="237">
        <f t="shared" si="9"/>
        <v>0</v>
      </c>
      <c r="BL94" s="4" t="s">
        <v>275</v>
      </c>
      <c r="BM94" s="236" t="s">
        <v>2532</v>
      </c>
    </row>
    <row r="95" spans="2:65" s="1" customFormat="1" ht="16.5" customHeight="1">
      <c r="B95" s="14"/>
      <c r="C95" s="262" t="s">
        <v>186</v>
      </c>
      <c r="D95" s="262" t="s">
        <v>383</v>
      </c>
      <c r="E95" s="263" t="s">
        <v>2533</v>
      </c>
      <c r="F95" s="264" t="s">
        <v>2280</v>
      </c>
      <c r="G95" s="265" t="s">
        <v>308</v>
      </c>
      <c r="H95" s="266">
        <v>1</v>
      </c>
      <c r="I95" s="24"/>
      <c r="J95" s="268">
        <f t="shared" si="0"/>
        <v>0</v>
      </c>
      <c r="K95" s="264" t="s">
        <v>303</v>
      </c>
      <c r="L95" s="269"/>
      <c r="M95" s="270" t="s">
        <v>3</v>
      </c>
      <c r="N95" s="271" t="s">
        <v>39</v>
      </c>
      <c r="P95" s="234">
        <f t="shared" si="1"/>
        <v>0</v>
      </c>
      <c r="Q95" s="234">
        <v>0</v>
      </c>
      <c r="R95" s="234">
        <f t="shared" si="2"/>
        <v>0</v>
      </c>
      <c r="S95" s="234">
        <v>0</v>
      </c>
      <c r="T95" s="235">
        <f t="shared" si="3"/>
        <v>0</v>
      </c>
      <c r="AR95" s="236" t="s">
        <v>314</v>
      </c>
      <c r="AT95" s="236" t="s">
        <v>383</v>
      </c>
      <c r="AU95" s="236" t="s">
        <v>77</v>
      </c>
      <c r="AY95" s="4" t="s">
        <v>268</v>
      </c>
      <c r="BE95" s="237">
        <f t="shared" si="4"/>
        <v>0</v>
      </c>
      <c r="BF95" s="237">
        <f t="shared" si="5"/>
        <v>0</v>
      </c>
      <c r="BG95" s="237">
        <f t="shared" si="6"/>
        <v>0</v>
      </c>
      <c r="BH95" s="237">
        <f t="shared" si="7"/>
        <v>0</v>
      </c>
      <c r="BI95" s="237">
        <f t="shared" si="8"/>
        <v>0</v>
      </c>
      <c r="BJ95" s="4" t="s">
        <v>75</v>
      </c>
      <c r="BK95" s="237">
        <f t="shared" si="9"/>
        <v>0</v>
      </c>
      <c r="BL95" s="4" t="s">
        <v>275</v>
      </c>
      <c r="BM95" s="236" t="s">
        <v>2534</v>
      </c>
    </row>
    <row r="96" spans="2:65" s="1" customFormat="1" ht="24.2" customHeight="1">
      <c r="B96" s="14"/>
      <c r="C96" s="262" t="s">
        <v>275</v>
      </c>
      <c r="D96" s="262" t="s">
        <v>383</v>
      </c>
      <c r="E96" s="263" t="s">
        <v>2535</v>
      </c>
      <c r="F96" s="264" t="s">
        <v>2285</v>
      </c>
      <c r="G96" s="265" t="s">
        <v>308</v>
      </c>
      <c r="H96" s="266">
        <v>2</v>
      </c>
      <c r="I96" s="24"/>
      <c r="J96" s="268">
        <f t="shared" si="0"/>
        <v>0</v>
      </c>
      <c r="K96" s="264" t="s">
        <v>303</v>
      </c>
      <c r="L96" s="269"/>
      <c r="M96" s="270" t="s">
        <v>3</v>
      </c>
      <c r="N96" s="271" t="s">
        <v>39</v>
      </c>
      <c r="P96" s="234">
        <f t="shared" si="1"/>
        <v>0</v>
      </c>
      <c r="Q96" s="234">
        <v>0</v>
      </c>
      <c r="R96" s="234">
        <f t="shared" si="2"/>
        <v>0</v>
      </c>
      <c r="S96" s="234">
        <v>0</v>
      </c>
      <c r="T96" s="235">
        <f t="shared" si="3"/>
        <v>0</v>
      </c>
      <c r="AR96" s="236" t="s">
        <v>314</v>
      </c>
      <c r="AT96" s="236" t="s">
        <v>383</v>
      </c>
      <c r="AU96" s="236" t="s">
        <v>77</v>
      </c>
      <c r="AY96" s="4" t="s">
        <v>268</v>
      </c>
      <c r="BE96" s="237">
        <f t="shared" si="4"/>
        <v>0</v>
      </c>
      <c r="BF96" s="237">
        <f t="shared" si="5"/>
        <v>0</v>
      </c>
      <c r="BG96" s="237">
        <f t="shared" si="6"/>
        <v>0</v>
      </c>
      <c r="BH96" s="237">
        <f t="shared" si="7"/>
        <v>0</v>
      </c>
      <c r="BI96" s="237">
        <f t="shared" si="8"/>
        <v>0</v>
      </c>
      <c r="BJ96" s="4" t="s">
        <v>75</v>
      </c>
      <c r="BK96" s="237">
        <f t="shared" si="9"/>
        <v>0</v>
      </c>
      <c r="BL96" s="4" t="s">
        <v>275</v>
      </c>
      <c r="BM96" s="236" t="s">
        <v>2536</v>
      </c>
    </row>
    <row r="97" spans="2:65" s="1" customFormat="1" ht="16.5" customHeight="1">
      <c r="B97" s="14"/>
      <c r="C97" s="262" t="s">
        <v>299</v>
      </c>
      <c r="D97" s="262" t="s">
        <v>383</v>
      </c>
      <c r="E97" s="263" t="s">
        <v>2537</v>
      </c>
      <c r="F97" s="264" t="s">
        <v>1161</v>
      </c>
      <c r="G97" s="265" t="s">
        <v>308</v>
      </c>
      <c r="H97" s="266">
        <v>1</v>
      </c>
      <c r="I97" s="24"/>
      <c r="J97" s="268">
        <f t="shared" si="0"/>
        <v>0</v>
      </c>
      <c r="K97" s="264" t="s">
        <v>303</v>
      </c>
      <c r="L97" s="269"/>
      <c r="M97" s="270" t="s">
        <v>3</v>
      </c>
      <c r="N97" s="271" t="s">
        <v>39</v>
      </c>
      <c r="P97" s="234">
        <f t="shared" si="1"/>
        <v>0</v>
      </c>
      <c r="Q97" s="234">
        <v>0</v>
      </c>
      <c r="R97" s="234">
        <f t="shared" si="2"/>
        <v>0</v>
      </c>
      <c r="S97" s="234">
        <v>0</v>
      </c>
      <c r="T97" s="235">
        <f t="shared" si="3"/>
        <v>0</v>
      </c>
      <c r="AR97" s="236" t="s">
        <v>314</v>
      </c>
      <c r="AT97" s="236" t="s">
        <v>383</v>
      </c>
      <c r="AU97" s="236" t="s">
        <v>77</v>
      </c>
      <c r="AY97" s="4" t="s">
        <v>268</v>
      </c>
      <c r="BE97" s="237">
        <f t="shared" si="4"/>
        <v>0</v>
      </c>
      <c r="BF97" s="237">
        <f t="shared" si="5"/>
        <v>0</v>
      </c>
      <c r="BG97" s="237">
        <f t="shared" si="6"/>
        <v>0</v>
      </c>
      <c r="BH97" s="237">
        <f t="shared" si="7"/>
        <v>0</v>
      </c>
      <c r="BI97" s="237">
        <f t="shared" si="8"/>
        <v>0</v>
      </c>
      <c r="BJ97" s="4" t="s">
        <v>75</v>
      </c>
      <c r="BK97" s="237">
        <f t="shared" si="9"/>
        <v>0</v>
      </c>
      <c r="BL97" s="4" t="s">
        <v>275</v>
      </c>
      <c r="BM97" s="236" t="s">
        <v>2538</v>
      </c>
    </row>
    <row r="98" spans="2:65" s="1" customFormat="1" ht="24.2" customHeight="1">
      <c r="B98" s="14"/>
      <c r="C98" s="262" t="s">
        <v>305</v>
      </c>
      <c r="D98" s="262" t="s">
        <v>383</v>
      </c>
      <c r="E98" s="263" t="s">
        <v>2539</v>
      </c>
      <c r="F98" s="264" t="s">
        <v>1164</v>
      </c>
      <c r="G98" s="265" t="s">
        <v>308</v>
      </c>
      <c r="H98" s="266">
        <v>1</v>
      </c>
      <c r="I98" s="24"/>
      <c r="J98" s="268">
        <f t="shared" si="0"/>
        <v>0</v>
      </c>
      <c r="K98" s="264" t="s">
        <v>303</v>
      </c>
      <c r="L98" s="269"/>
      <c r="M98" s="270" t="s">
        <v>3</v>
      </c>
      <c r="N98" s="271" t="s">
        <v>39</v>
      </c>
      <c r="P98" s="234">
        <f t="shared" si="1"/>
        <v>0</v>
      </c>
      <c r="Q98" s="234">
        <v>0</v>
      </c>
      <c r="R98" s="234">
        <f t="shared" si="2"/>
        <v>0</v>
      </c>
      <c r="S98" s="234">
        <v>0</v>
      </c>
      <c r="T98" s="235">
        <f t="shared" si="3"/>
        <v>0</v>
      </c>
      <c r="AR98" s="236" t="s">
        <v>314</v>
      </c>
      <c r="AT98" s="236" t="s">
        <v>383</v>
      </c>
      <c r="AU98" s="236" t="s">
        <v>77</v>
      </c>
      <c r="AY98" s="4" t="s">
        <v>268</v>
      </c>
      <c r="BE98" s="237">
        <f t="shared" si="4"/>
        <v>0</v>
      </c>
      <c r="BF98" s="237">
        <f t="shared" si="5"/>
        <v>0</v>
      </c>
      <c r="BG98" s="237">
        <f t="shared" si="6"/>
        <v>0</v>
      </c>
      <c r="BH98" s="237">
        <f t="shared" si="7"/>
        <v>0</v>
      </c>
      <c r="BI98" s="237">
        <f t="shared" si="8"/>
        <v>0</v>
      </c>
      <c r="BJ98" s="4" t="s">
        <v>75</v>
      </c>
      <c r="BK98" s="237">
        <f t="shared" si="9"/>
        <v>0</v>
      </c>
      <c r="BL98" s="4" t="s">
        <v>275</v>
      </c>
      <c r="BM98" s="236" t="s">
        <v>2540</v>
      </c>
    </row>
    <row r="99" spans="2:65" s="214" customFormat="1" ht="22.9" customHeight="1">
      <c r="B99" s="213"/>
      <c r="D99" s="215" t="s">
        <v>67</v>
      </c>
      <c r="E99" s="223" t="s">
        <v>411</v>
      </c>
      <c r="F99" s="223" t="s">
        <v>1188</v>
      </c>
      <c r="J99" s="224">
        <f>BK99</f>
        <v>0</v>
      </c>
      <c r="L99" s="213"/>
      <c r="M99" s="218"/>
      <c r="P99" s="219">
        <f>SUM(P100:P101)</f>
        <v>0</v>
      </c>
      <c r="R99" s="219">
        <f>SUM(R100:R101)</f>
        <v>0</v>
      </c>
      <c r="T99" s="220">
        <f>SUM(T100:T101)</f>
        <v>0</v>
      </c>
      <c r="AR99" s="215" t="s">
        <v>75</v>
      </c>
      <c r="AT99" s="221" t="s">
        <v>67</v>
      </c>
      <c r="AU99" s="221" t="s">
        <v>75</v>
      </c>
      <c r="AY99" s="215" t="s">
        <v>268</v>
      </c>
      <c r="BK99" s="222">
        <f>SUM(BK100:BK101)</f>
        <v>0</v>
      </c>
    </row>
    <row r="100" spans="2:65" s="1" customFormat="1" ht="33" customHeight="1">
      <c r="B100" s="14"/>
      <c r="C100" s="262" t="s">
        <v>310</v>
      </c>
      <c r="D100" s="262" t="s">
        <v>383</v>
      </c>
      <c r="E100" s="263" t="s">
        <v>2541</v>
      </c>
      <c r="F100" s="264" t="s">
        <v>1180</v>
      </c>
      <c r="G100" s="265" t="s">
        <v>195</v>
      </c>
      <c r="H100" s="266">
        <v>2</v>
      </c>
      <c r="I100" s="24"/>
      <c r="J100" s="268">
        <f>ROUND(I100*H100,2)</f>
        <v>0</v>
      </c>
      <c r="K100" s="264" t="s">
        <v>303</v>
      </c>
      <c r="L100" s="269"/>
      <c r="M100" s="270" t="s">
        <v>3</v>
      </c>
      <c r="N100" s="271" t="s">
        <v>39</v>
      </c>
      <c r="P100" s="234">
        <f>O100*H100</f>
        <v>0</v>
      </c>
      <c r="Q100" s="234">
        <v>0</v>
      </c>
      <c r="R100" s="234">
        <f>Q100*H100</f>
        <v>0</v>
      </c>
      <c r="S100" s="234">
        <v>0</v>
      </c>
      <c r="T100" s="235">
        <f>S100*H100</f>
        <v>0</v>
      </c>
      <c r="AR100" s="236" t="s">
        <v>314</v>
      </c>
      <c r="AT100" s="236" t="s">
        <v>383</v>
      </c>
      <c r="AU100" s="236" t="s">
        <v>77</v>
      </c>
      <c r="AY100" s="4" t="s">
        <v>268</v>
      </c>
      <c r="BE100" s="237">
        <f>IF(N100="základní",J100,0)</f>
        <v>0</v>
      </c>
      <c r="BF100" s="237">
        <f>IF(N100="snížená",J100,0)</f>
        <v>0</v>
      </c>
      <c r="BG100" s="237">
        <f>IF(N100="zákl. přenesená",J100,0)</f>
        <v>0</v>
      </c>
      <c r="BH100" s="237">
        <f>IF(N100="sníž. přenesená",J100,0)</f>
        <v>0</v>
      </c>
      <c r="BI100" s="237">
        <f>IF(N100="nulová",J100,0)</f>
        <v>0</v>
      </c>
      <c r="BJ100" s="4" t="s">
        <v>75</v>
      </c>
      <c r="BK100" s="237">
        <f>ROUND(I100*H100,2)</f>
        <v>0</v>
      </c>
      <c r="BL100" s="4" t="s">
        <v>275</v>
      </c>
      <c r="BM100" s="236" t="s">
        <v>2542</v>
      </c>
    </row>
    <row r="101" spans="2:65" s="1" customFormat="1" ht="33" customHeight="1">
      <c r="B101" s="14"/>
      <c r="C101" s="262" t="s">
        <v>314</v>
      </c>
      <c r="D101" s="262" t="s">
        <v>383</v>
      </c>
      <c r="E101" s="263" t="s">
        <v>2543</v>
      </c>
      <c r="F101" s="264" t="s">
        <v>1183</v>
      </c>
      <c r="G101" s="265" t="s">
        <v>195</v>
      </c>
      <c r="H101" s="266">
        <v>1</v>
      </c>
      <c r="I101" s="24"/>
      <c r="J101" s="268">
        <f>ROUND(I101*H101,2)</f>
        <v>0</v>
      </c>
      <c r="K101" s="264" t="s">
        <v>303</v>
      </c>
      <c r="L101" s="269"/>
      <c r="M101" s="270" t="s">
        <v>3</v>
      </c>
      <c r="N101" s="271" t="s">
        <v>39</v>
      </c>
      <c r="P101" s="234">
        <f>O101*H101</f>
        <v>0</v>
      </c>
      <c r="Q101" s="234">
        <v>0</v>
      </c>
      <c r="R101" s="234">
        <f>Q101*H101</f>
        <v>0</v>
      </c>
      <c r="S101" s="234">
        <v>0</v>
      </c>
      <c r="T101" s="235">
        <f>S101*H101</f>
        <v>0</v>
      </c>
      <c r="AR101" s="236" t="s">
        <v>314</v>
      </c>
      <c r="AT101" s="236" t="s">
        <v>383</v>
      </c>
      <c r="AU101" s="236" t="s">
        <v>77</v>
      </c>
      <c r="AY101" s="4" t="s">
        <v>268</v>
      </c>
      <c r="BE101" s="237">
        <f>IF(N101="základní",J101,0)</f>
        <v>0</v>
      </c>
      <c r="BF101" s="237">
        <f>IF(N101="snížená",J101,0)</f>
        <v>0</v>
      </c>
      <c r="BG101" s="237">
        <f>IF(N101="zákl. přenesená",J101,0)</f>
        <v>0</v>
      </c>
      <c r="BH101" s="237">
        <f>IF(N101="sníž. přenesená",J101,0)</f>
        <v>0</v>
      </c>
      <c r="BI101" s="237">
        <f>IF(N101="nulová",J101,0)</f>
        <v>0</v>
      </c>
      <c r="BJ101" s="4" t="s">
        <v>75</v>
      </c>
      <c r="BK101" s="237">
        <f>ROUND(I101*H101,2)</f>
        <v>0</v>
      </c>
      <c r="BL101" s="4" t="s">
        <v>275</v>
      </c>
      <c r="BM101" s="236" t="s">
        <v>2544</v>
      </c>
    </row>
    <row r="102" spans="2:65" s="214" customFormat="1" ht="22.9" customHeight="1">
      <c r="B102" s="213"/>
      <c r="D102" s="215" t="s">
        <v>67</v>
      </c>
      <c r="E102" s="223" t="s">
        <v>418</v>
      </c>
      <c r="F102" s="223" t="s">
        <v>1197</v>
      </c>
      <c r="J102" s="224">
        <f>BK102</f>
        <v>0</v>
      </c>
      <c r="L102" s="213"/>
      <c r="M102" s="218"/>
      <c r="P102" s="219">
        <f>SUM(P103:P105)</f>
        <v>0</v>
      </c>
      <c r="R102" s="219">
        <f>SUM(R103:R105)</f>
        <v>0</v>
      </c>
      <c r="T102" s="220">
        <f>SUM(T103:T105)</f>
        <v>0</v>
      </c>
      <c r="AR102" s="215" t="s">
        <v>75</v>
      </c>
      <c r="AT102" s="221" t="s">
        <v>67</v>
      </c>
      <c r="AU102" s="221" t="s">
        <v>75</v>
      </c>
      <c r="AY102" s="215" t="s">
        <v>268</v>
      </c>
      <c r="BK102" s="222">
        <f>SUM(BK103:BK105)</f>
        <v>0</v>
      </c>
    </row>
    <row r="103" spans="2:65" s="1" customFormat="1" ht="21.75" customHeight="1">
      <c r="B103" s="14"/>
      <c r="C103" s="262" t="s">
        <v>323</v>
      </c>
      <c r="D103" s="262" t="s">
        <v>383</v>
      </c>
      <c r="E103" s="263" t="s">
        <v>1198</v>
      </c>
      <c r="F103" s="264" t="s">
        <v>1199</v>
      </c>
      <c r="G103" s="265" t="s">
        <v>184</v>
      </c>
      <c r="H103" s="266">
        <v>1</v>
      </c>
      <c r="I103" s="24"/>
      <c r="J103" s="268">
        <f>ROUND(I103*H103,2)</f>
        <v>0</v>
      </c>
      <c r="K103" s="264" t="s">
        <v>303</v>
      </c>
      <c r="L103" s="269"/>
      <c r="M103" s="270" t="s">
        <v>3</v>
      </c>
      <c r="N103" s="271" t="s">
        <v>39</v>
      </c>
      <c r="P103" s="234">
        <f>O103*H103</f>
        <v>0</v>
      </c>
      <c r="Q103" s="234">
        <v>0</v>
      </c>
      <c r="R103" s="234">
        <f>Q103*H103</f>
        <v>0</v>
      </c>
      <c r="S103" s="234">
        <v>0</v>
      </c>
      <c r="T103" s="235">
        <f>S103*H103</f>
        <v>0</v>
      </c>
      <c r="AR103" s="236" t="s">
        <v>314</v>
      </c>
      <c r="AT103" s="236" t="s">
        <v>383</v>
      </c>
      <c r="AU103" s="236" t="s">
        <v>77</v>
      </c>
      <c r="AY103" s="4" t="s">
        <v>268</v>
      </c>
      <c r="BE103" s="237">
        <f>IF(N103="základní",J103,0)</f>
        <v>0</v>
      </c>
      <c r="BF103" s="237">
        <f>IF(N103="snížená",J103,0)</f>
        <v>0</v>
      </c>
      <c r="BG103" s="237">
        <f>IF(N103="zákl. přenesená",J103,0)</f>
        <v>0</v>
      </c>
      <c r="BH103" s="237">
        <f>IF(N103="sníž. přenesená",J103,0)</f>
        <v>0</v>
      </c>
      <c r="BI103" s="237">
        <f>IF(N103="nulová",J103,0)</f>
        <v>0</v>
      </c>
      <c r="BJ103" s="4" t="s">
        <v>75</v>
      </c>
      <c r="BK103" s="237">
        <f>ROUND(I103*H103,2)</f>
        <v>0</v>
      </c>
      <c r="BL103" s="4" t="s">
        <v>275</v>
      </c>
      <c r="BM103" s="236" t="s">
        <v>2545</v>
      </c>
    </row>
    <row r="104" spans="2:65" s="1" customFormat="1" ht="16.5" customHeight="1">
      <c r="B104" s="14"/>
      <c r="C104" s="262" t="s">
        <v>334</v>
      </c>
      <c r="D104" s="262" t="s">
        <v>383</v>
      </c>
      <c r="E104" s="263" t="s">
        <v>2025</v>
      </c>
      <c r="F104" s="264" t="s">
        <v>1202</v>
      </c>
      <c r="G104" s="265" t="s">
        <v>184</v>
      </c>
      <c r="H104" s="266">
        <v>1</v>
      </c>
      <c r="I104" s="24"/>
      <c r="J104" s="268">
        <f>ROUND(I104*H104,2)</f>
        <v>0</v>
      </c>
      <c r="K104" s="264" t="s">
        <v>303</v>
      </c>
      <c r="L104" s="269"/>
      <c r="M104" s="270" t="s">
        <v>3</v>
      </c>
      <c r="N104" s="271" t="s">
        <v>39</v>
      </c>
      <c r="P104" s="234">
        <f>O104*H104</f>
        <v>0</v>
      </c>
      <c r="Q104" s="234">
        <v>0</v>
      </c>
      <c r="R104" s="234">
        <f>Q104*H104</f>
        <v>0</v>
      </c>
      <c r="S104" s="234">
        <v>0</v>
      </c>
      <c r="T104" s="235">
        <f>S104*H104</f>
        <v>0</v>
      </c>
      <c r="AR104" s="236" t="s">
        <v>314</v>
      </c>
      <c r="AT104" s="236" t="s">
        <v>383</v>
      </c>
      <c r="AU104" s="236" t="s">
        <v>77</v>
      </c>
      <c r="AY104" s="4" t="s">
        <v>268</v>
      </c>
      <c r="BE104" s="237">
        <f>IF(N104="základní",J104,0)</f>
        <v>0</v>
      </c>
      <c r="BF104" s="237">
        <f>IF(N104="snížená",J104,0)</f>
        <v>0</v>
      </c>
      <c r="BG104" s="237">
        <f>IF(N104="zákl. přenesená",J104,0)</f>
        <v>0</v>
      </c>
      <c r="BH104" s="237">
        <f>IF(N104="sníž. přenesená",J104,0)</f>
        <v>0</v>
      </c>
      <c r="BI104" s="237">
        <f>IF(N104="nulová",J104,0)</f>
        <v>0</v>
      </c>
      <c r="BJ104" s="4" t="s">
        <v>75</v>
      </c>
      <c r="BK104" s="237">
        <f>ROUND(I104*H104,2)</f>
        <v>0</v>
      </c>
      <c r="BL104" s="4" t="s">
        <v>275</v>
      </c>
      <c r="BM104" s="236" t="s">
        <v>2546</v>
      </c>
    </row>
    <row r="105" spans="2:65" s="1" customFormat="1" ht="16.5" customHeight="1">
      <c r="B105" s="14"/>
      <c r="C105" s="262" t="s">
        <v>342</v>
      </c>
      <c r="D105" s="262" t="s">
        <v>383</v>
      </c>
      <c r="E105" s="263" t="s">
        <v>1204</v>
      </c>
      <c r="F105" s="264" t="s">
        <v>1205</v>
      </c>
      <c r="G105" s="265" t="s">
        <v>184</v>
      </c>
      <c r="H105" s="266">
        <v>1</v>
      </c>
      <c r="I105" s="24"/>
      <c r="J105" s="268">
        <f>ROUND(I105*H105,2)</f>
        <v>0</v>
      </c>
      <c r="K105" s="264" t="s">
        <v>303</v>
      </c>
      <c r="L105" s="269"/>
      <c r="M105" s="270" t="s">
        <v>3</v>
      </c>
      <c r="N105" s="271" t="s">
        <v>39</v>
      </c>
      <c r="P105" s="234">
        <f>O105*H105</f>
        <v>0</v>
      </c>
      <c r="Q105" s="234">
        <v>0</v>
      </c>
      <c r="R105" s="234">
        <f>Q105*H105</f>
        <v>0</v>
      </c>
      <c r="S105" s="234">
        <v>0</v>
      </c>
      <c r="T105" s="235">
        <f>S105*H105</f>
        <v>0</v>
      </c>
      <c r="AR105" s="236" t="s">
        <v>314</v>
      </c>
      <c r="AT105" s="236" t="s">
        <v>383</v>
      </c>
      <c r="AU105" s="236" t="s">
        <v>77</v>
      </c>
      <c r="AY105" s="4" t="s">
        <v>268</v>
      </c>
      <c r="BE105" s="237">
        <f>IF(N105="základní",J105,0)</f>
        <v>0</v>
      </c>
      <c r="BF105" s="237">
        <f>IF(N105="snížená",J105,0)</f>
        <v>0</v>
      </c>
      <c r="BG105" s="237">
        <f>IF(N105="zákl. přenesená",J105,0)</f>
        <v>0</v>
      </c>
      <c r="BH105" s="237">
        <f>IF(N105="sníž. přenesená",J105,0)</f>
        <v>0</v>
      </c>
      <c r="BI105" s="237">
        <f>IF(N105="nulová",J105,0)</f>
        <v>0</v>
      </c>
      <c r="BJ105" s="4" t="s">
        <v>75</v>
      </c>
      <c r="BK105" s="237">
        <f>ROUND(I105*H105,2)</f>
        <v>0</v>
      </c>
      <c r="BL105" s="4" t="s">
        <v>275</v>
      </c>
      <c r="BM105" s="236" t="s">
        <v>2547</v>
      </c>
    </row>
    <row r="106" spans="2:65" s="214" customFormat="1" ht="22.9" customHeight="1">
      <c r="B106" s="213"/>
      <c r="D106" s="215" t="s">
        <v>67</v>
      </c>
      <c r="E106" s="223" t="s">
        <v>423</v>
      </c>
      <c r="F106" s="223" t="s">
        <v>1207</v>
      </c>
      <c r="J106" s="224">
        <f>BK106</f>
        <v>0</v>
      </c>
      <c r="L106" s="213"/>
      <c r="M106" s="218"/>
      <c r="P106" s="219">
        <f>SUM(P107:P110)</f>
        <v>0</v>
      </c>
      <c r="R106" s="219">
        <f>SUM(R107:R110)</f>
        <v>0</v>
      </c>
      <c r="T106" s="220">
        <f>SUM(T107:T110)</f>
        <v>0</v>
      </c>
      <c r="AR106" s="215" t="s">
        <v>75</v>
      </c>
      <c r="AT106" s="221" t="s">
        <v>67</v>
      </c>
      <c r="AU106" s="221" t="s">
        <v>75</v>
      </c>
      <c r="AY106" s="215" t="s">
        <v>268</v>
      </c>
      <c r="BK106" s="222">
        <f>SUM(BK107:BK110)</f>
        <v>0</v>
      </c>
    </row>
    <row r="107" spans="2:65" s="1" customFormat="1" ht="24.2" customHeight="1">
      <c r="B107" s="14"/>
      <c r="C107" s="225" t="s">
        <v>9</v>
      </c>
      <c r="D107" s="225" t="s">
        <v>271</v>
      </c>
      <c r="E107" s="226" t="s">
        <v>2364</v>
      </c>
      <c r="F107" s="227" t="s">
        <v>1209</v>
      </c>
      <c r="G107" s="228" t="s">
        <v>1094</v>
      </c>
      <c r="H107" s="229">
        <v>1</v>
      </c>
      <c r="I107" s="22"/>
      <c r="J107" s="231">
        <f>ROUND(I107*H107,2)</f>
        <v>0</v>
      </c>
      <c r="K107" s="227" t="s">
        <v>303</v>
      </c>
      <c r="L107" s="14"/>
      <c r="M107" s="232" t="s">
        <v>3</v>
      </c>
      <c r="N107" s="233" t="s">
        <v>39</v>
      </c>
      <c r="P107" s="234">
        <f>O107*H107</f>
        <v>0</v>
      </c>
      <c r="Q107" s="234">
        <v>0</v>
      </c>
      <c r="R107" s="234">
        <f>Q107*H107</f>
        <v>0</v>
      </c>
      <c r="S107" s="234">
        <v>0</v>
      </c>
      <c r="T107" s="235">
        <f>S107*H107</f>
        <v>0</v>
      </c>
      <c r="AR107" s="236" t="s">
        <v>275</v>
      </c>
      <c r="AT107" s="236" t="s">
        <v>271</v>
      </c>
      <c r="AU107" s="236" t="s">
        <v>77</v>
      </c>
      <c r="AY107" s="4" t="s">
        <v>268</v>
      </c>
      <c r="BE107" s="237">
        <f>IF(N107="základní",J107,0)</f>
        <v>0</v>
      </c>
      <c r="BF107" s="237">
        <f>IF(N107="snížená",J107,0)</f>
        <v>0</v>
      </c>
      <c r="BG107" s="237">
        <f>IF(N107="zákl. přenesená",J107,0)</f>
        <v>0</v>
      </c>
      <c r="BH107" s="237">
        <f>IF(N107="sníž. přenesená",J107,0)</f>
        <v>0</v>
      </c>
      <c r="BI107" s="237">
        <f>IF(N107="nulová",J107,0)</f>
        <v>0</v>
      </c>
      <c r="BJ107" s="4" t="s">
        <v>75</v>
      </c>
      <c r="BK107" s="237">
        <f>ROUND(I107*H107,2)</f>
        <v>0</v>
      </c>
      <c r="BL107" s="4" t="s">
        <v>275</v>
      </c>
      <c r="BM107" s="236" t="s">
        <v>2548</v>
      </c>
    </row>
    <row r="108" spans="2:65" s="1" customFormat="1" ht="37.9" customHeight="1">
      <c r="B108" s="14"/>
      <c r="C108" s="225" t="s">
        <v>356</v>
      </c>
      <c r="D108" s="225" t="s">
        <v>271</v>
      </c>
      <c r="E108" s="226" t="s">
        <v>2549</v>
      </c>
      <c r="F108" s="227" t="s">
        <v>1212</v>
      </c>
      <c r="G108" s="228" t="s">
        <v>1094</v>
      </c>
      <c r="H108" s="229">
        <v>1</v>
      </c>
      <c r="I108" s="22"/>
      <c r="J108" s="231">
        <f>ROUND(I108*H108,2)</f>
        <v>0</v>
      </c>
      <c r="K108" s="227" t="s">
        <v>303</v>
      </c>
      <c r="L108" s="14"/>
      <c r="M108" s="232" t="s">
        <v>3</v>
      </c>
      <c r="N108" s="233" t="s">
        <v>39</v>
      </c>
      <c r="P108" s="234">
        <f>O108*H108</f>
        <v>0</v>
      </c>
      <c r="Q108" s="234">
        <v>0</v>
      </c>
      <c r="R108" s="234">
        <f>Q108*H108</f>
        <v>0</v>
      </c>
      <c r="S108" s="234">
        <v>0</v>
      </c>
      <c r="T108" s="235">
        <f>S108*H108</f>
        <v>0</v>
      </c>
      <c r="AR108" s="236" t="s">
        <v>275</v>
      </c>
      <c r="AT108" s="236" t="s">
        <v>271</v>
      </c>
      <c r="AU108" s="236" t="s">
        <v>77</v>
      </c>
      <c r="AY108" s="4" t="s">
        <v>268</v>
      </c>
      <c r="BE108" s="237">
        <f>IF(N108="základní",J108,0)</f>
        <v>0</v>
      </c>
      <c r="BF108" s="237">
        <f>IF(N108="snížená",J108,0)</f>
        <v>0</v>
      </c>
      <c r="BG108" s="237">
        <f>IF(N108="zákl. přenesená",J108,0)</f>
        <v>0</v>
      </c>
      <c r="BH108" s="237">
        <f>IF(N108="sníž. přenesená",J108,0)</f>
        <v>0</v>
      </c>
      <c r="BI108" s="237">
        <f>IF(N108="nulová",J108,0)</f>
        <v>0</v>
      </c>
      <c r="BJ108" s="4" t="s">
        <v>75</v>
      </c>
      <c r="BK108" s="237">
        <f>ROUND(I108*H108,2)</f>
        <v>0</v>
      </c>
      <c r="BL108" s="4" t="s">
        <v>275</v>
      </c>
      <c r="BM108" s="236" t="s">
        <v>2550</v>
      </c>
    </row>
    <row r="109" spans="2:65" s="1" customFormat="1" ht="16.5" customHeight="1">
      <c r="B109" s="14"/>
      <c r="C109" s="225" t="s">
        <v>361</v>
      </c>
      <c r="D109" s="225" t="s">
        <v>271</v>
      </c>
      <c r="E109" s="226" t="s">
        <v>1214</v>
      </c>
      <c r="F109" s="227" t="s">
        <v>1215</v>
      </c>
      <c r="G109" s="228" t="s">
        <v>1094</v>
      </c>
      <c r="H109" s="229">
        <v>1</v>
      </c>
      <c r="I109" s="22"/>
      <c r="J109" s="231">
        <f>ROUND(I109*H109,2)</f>
        <v>0</v>
      </c>
      <c r="K109" s="227" t="s">
        <v>303</v>
      </c>
      <c r="L109" s="14"/>
      <c r="M109" s="232" t="s">
        <v>3</v>
      </c>
      <c r="N109" s="233" t="s">
        <v>39</v>
      </c>
      <c r="P109" s="234">
        <f>O109*H109</f>
        <v>0</v>
      </c>
      <c r="Q109" s="234">
        <v>0</v>
      </c>
      <c r="R109" s="234">
        <f>Q109*H109</f>
        <v>0</v>
      </c>
      <c r="S109" s="234">
        <v>0</v>
      </c>
      <c r="T109" s="235">
        <f>S109*H109</f>
        <v>0</v>
      </c>
      <c r="AR109" s="236" t="s">
        <v>275</v>
      </c>
      <c r="AT109" s="236" t="s">
        <v>271</v>
      </c>
      <c r="AU109" s="236" t="s">
        <v>77</v>
      </c>
      <c r="AY109" s="4" t="s">
        <v>268</v>
      </c>
      <c r="BE109" s="237">
        <f>IF(N109="základní",J109,0)</f>
        <v>0</v>
      </c>
      <c r="BF109" s="237">
        <f>IF(N109="snížená",J109,0)</f>
        <v>0</v>
      </c>
      <c r="BG109" s="237">
        <f>IF(N109="zákl. přenesená",J109,0)</f>
        <v>0</v>
      </c>
      <c r="BH109" s="237">
        <f>IF(N109="sníž. přenesená",J109,0)</f>
        <v>0</v>
      </c>
      <c r="BI109" s="237">
        <f>IF(N109="nulová",J109,0)</f>
        <v>0</v>
      </c>
      <c r="BJ109" s="4" t="s">
        <v>75</v>
      </c>
      <c r="BK109" s="237">
        <f>ROUND(I109*H109,2)</f>
        <v>0</v>
      </c>
      <c r="BL109" s="4" t="s">
        <v>275</v>
      </c>
      <c r="BM109" s="236" t="s">
        <v>2551</v>
      </c>
    </row>
    <row r="110" spans="2:65" s="1" customFormat="1" ht="16.5" customHeight="1">
      <c r="B110" s="14"/>
      <c r="C110" s="225" t="s">
        <v>367</v>
      </c>
      <c r="D110" s="225" t="s">
        <v>271</v>
      </c>
      <c r="E110" s="226" t="s">
        <v>1217</v>
      </c>
      <c r="F110" s="227" t="s">
        <v>1758</v>
      </c>
      <c r="G110" s="228" t="s">
        <v>1094</v>
      </c>
      <c r="H110" s="229">
        <v>1</v>
      </c>
      <c r="I110" s="22"/>
      <c r="J110" s="231">
        <f>ROUND(I110*H110,2)</f>
        <v>0</v>
      </c>
      <c r="K110" s="227" t="s">
        <v>303</v>
      </c>
      <c r="L110" s="14"/>
      <c r="M110" s="285" t="s">
        <v>3</v>
      </c>
      <c r="N110" s="286" t="s">
        <v>39</v>
      </c>
      <c r="O110" s="283"/>
      <c r="P110" s="287">
        <f>O110*H110</f>
        <v>0</v>
      </c>
      <c r="Q110" s="287">
        <v>0</v>
      </c>
      <c r="R110" s="287">
        <f>Q110*H110</f>
        <v>0</v>
      </c>
      <c r="S110" s="287">
        <v>0</v>
      </c>
      <c r="T110" s="288">
        <f>S110*H110</f>
        <v>0</v>
      </c>
      <c r="AR110" s="236" t="s">
        <v>275</v>
      </c>
      <c r="AT110" s="236" t="s">
        <v>271</v>
      </c>
      <c r="AU110" s="236" t="s">
        <v>77</v>
      </c>
      <c r="AY110" s="4" t="s">
        <v>268</v>
      </c>
      <c r="BE110" s="237">
        <f>IF(N110="základní",J110,0)</f>
        <v>0</v>
      </c>
      <c r="BF110" s="237">
        <f>IF(N110="snížená",J110,0)</f>
        <v>0</v>
      </c>
      <c r="BG110" s="237">
        <f>IF(N110="zákl. přenesená",J110,0)</f>
        <v>0</v>
      </c>
      <c r="BH110" s="237">
        <f>IF(N110="sníž. přenesená",J110,0)</f>
        <v>0</v>
      </c>
      <c r="BI110" s="237">
        <f>IF(N110="nulová",J110,0)</f>
        <v>0</v>
      </c>
      <c r="BJ110" s="4" t="s">
        <v>75</v>
      </c>
      <c r="BK110" s="237">
        <f>ROUND(I110*H110,2)</f>
        <v>0</v>
      </c>
      <c r="BL110" s="4" t="s">
        <v>275</v>
      </c>
      <c r="BM110" s="236" t="s">
        <v>2552</v>
      </c>
    </row>
    <row r="111" spans="2:65" s="1" customFormat="1" ht="6.95" customHeight="1">
      <c r="B111" s="15"/>
      <c r="C111" s="16"/>
      <c r="D111" s="16"/>
      <c r="E111" s="16"/>
      <c r="F111" s="16"/>
      <c r="G111" s="16"/>
      <c r="H111" s="16"/>
      <c r="I111" s="16"/>
      <c r="J111" s="16"/>
      <c r="K111" s="16"/>
      <c r="L111" s="14"/>
    </row>
  </sheetData>
  <sheetProtection algorithmName="SHA-512" hashValue="s8jeekAUix52FupWTxaRG00iYxCBGlRKg1hGPfHgCWzxuB9UdBkBRwUFffOjCdnvXEaoWbFGtCkfGkpvjbiirQ==" saltValue="dYKM4YlNHcO5kmBBUC/C1A==" spinCount="100000" sheet="1" objects="1" scenarios="1"/>
  <autoFilter ref="C89:K110" xr:uid="{00000000-0009-0000-0000-000020000000}"/>
  <mergeCells count="12">
    <mergeCell ref="E82:H82"/>
    <mergeCell ref="L2:V2"/>
    <mergeCell ref="E50:H50"/>
    <mergeCell ref="E52:H52"/>
    <mergeCell ref="E54:H54"/>
    <mergeCell ref="E78:H78"/>
    <mergeCell ref="E80:H80"/>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BM138"/>
  <sheetViews>
    <sheetView showGridLines="0" topLeftCell="A123" workbookViewId="0">
      <selection activeCell="F136" sqref="F136"/>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179</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2441</v>
      </c>
      <c r="F9" s="332"/>
      <c r="G9" s="332"/>
      <c r="H9" s="332"/>
      <c r="L9" s="14"/>
    </row>
    <row r="10" spans="2:46" s="1" customFormat="1" ht="12" customHeight="1">
      <c r="B10" s="14"/>
      <c r="D10" s="11" t="s">
        <v>211</v>
      </c>
      <c r="L10" s="14"/>
    </row>
    <row r="11" spans="2:46" s="1" customFormat="1" ht="16.5" customHeight="1">
      <c r="B11" s="14"/>
      <c r="E11" s="324" t="s">
        <v>2553</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ROUND((SUM(BE86:BE137)),  2)</f>
        <v>0</v>
      </c>
      <c r="I35" s="189">
        <v>0.21</v>
      </c>
      <c r="J35" s="174">
        <f>ROUND(((SUM(BE86:BE137))*I35),  2)</f>
        <v>0</v>
      </c>
      <c r="L35" s="14"/>
    </row>
    <row r="36" spans="2:12" s="1" customFormat="1" ht="14.45" customHeight="1">
      <c r="B36" s="14"/>
      <c r="E36" s="11" t="s">
        <v>40</v>
      </c>
      <c r="F36" s="174">
        <f>ROUND((SUM(BF86:BF137)),  2)</f>
        <v>0</v>
      </c>
      <c r="I36" s="189">
        <v>0.12</v>
      </c>
      <c r="J36" s="174">
        <f>ROUND(((SUM(BF86:BF137))*I36),  2)</f>
        <v>0</v>
      </c>
      <c r="L36" s="14"/>
    </row>
    <row r="37" spans="2:12" s="1" customFormat="1" ht="14.45" hidden="1" customHeight="1">
      <c r="B37" s="14"/>
      <c r="E37" s="11" t="s">
        <v>41</v>
      </c>
      <c r="F37" s="174">
        <f>ROUND((SUM(BG86:BG137)),  2)</f>
        <v>0</v>
      </c>
      <c r="I37" s="189">
        <v>0.21</v>
      </c>
      <c r="J37" s="174">
        <f>0</f>
        <v>0</v>
      </c>
      <c r="L37" s="14"/>
    </row>
    <row r="38" spans="2:12" s="1" customFormat="1" ht="14.45" hidden="1" customHeight="1">
      <c r="B38" s="14"/>
      <c r="E38" s="11" t="s">
        <v>42</v>
      </c>
      <c r="F38" s="174">
        <f>ROUND((SUM(BH86:BH137)),  2)</f>
        <v>0</v>
      </c>
      <c r="I38" s="189">
        <v>0.12</v>
      </c>
      <c r="J38" s="174">
        <f>0</f>
        <v>0</v>
      </c>
      <c r="L38" s="14"/>
    </row>
    <row r="39" spans="2:12" s="1" customFormat="1" ht="14.45" hidden="1" customHeight="1">
      <c r="B39" s="14"/>
      <c r="E39" s="11" t="s">
        <v>43</v>
      </c>
      <c r="F39" s="174">
        <f>ROUND((SUM(BI86:BI137)),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2441</v>
      </c>
      <c r="F52" s="332"/>
      <c r="G52" s="332"/>
      <c r="H52" s="332"/>
      <c r="L52" s="14"/>
    </row>
    <row r="53" spans="2:47" s="1" customFormat="1" ht="12" customHeight="1">
      <c r="B53" s="14"/>
      <c r="C53" s="11" t="s">
        <v>211</v>
      </c>
      <c r="L53" s="14"/>
    </row>
    <row r="54" spans="2:47" s="1" customFormat="1" ht="16.5" customHeight="1">
      <c r="B54" s="14"/>
      <c r="E54" s="324" t="str">
        <f>E11</f>
        <v>E5 - ZTI - sprcha</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2554</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2441</v>
      </c>
      <c r="F76" s="332"/>
      <c r="G76" s="332"/>
      <c r="H76" s="332"/>
      <c r="L76" s="14"/>
    </row>
    <row r="77" spans="2:12" s="1" customFormat="1" ht="12" customHeight="1">
      <c r="B77" s="14"/>
      <c r="C77" s="11" t="s">
        <v>211</v>
      </c>
      <c r="L77" s="14"/>
    </row>
    <row r="78" spans="2:12" s="1" customFormat="1" ht="16.5" customHeight="1">
      <c r="B78" s="14"/>
      <c r="E78" s="324" t="str">
        <f>E11</f>
        <v>E5 - ZTI - sprcha</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0.138405</v>
      </c>
      <c r="S86" s="140"/>
      <c r="T86" s="211">
        <f>T87</f>
        <v>0.39100999999999997</v>
      </c>
      <c r="AT86" s="4" t="s">
        <v>67</v>
      </c>
      <c r="AU86" s="4" t="s">
        <v>227</v>
      </c>
      <c r="BK86" s="212">
        <f>BK87</f>
        <v>0</v>
      </c>
    </row>
    <row r="87" spans="2:65" s="214" customFormat="1" ht="25.9" customHeight="1">
      <c r="B87" s="213"/>
      <c r="D87" s="215" t="s">
        <v>67</v>
      </c>
      <c r="E87" s="216" t="s">
        <v>75</v>
      </c>
      <c r="F87" s="216" t="s">
        <v>2555</v>
      </c>
      <c r="J87" s="217">
        <f>BK87</f>
        <v>0</v>
      </c>
      <c r="L87" s="213"/>
      <c r="M87" s="218"/>
      <c r="P87" s="219">
        <f>SUM(P88:P137)</f>
        <v>0</v>
      </c>
      <c r="R87" s="219">
        <f>SUM(R88:R137)</f>
        <v>0.138405</v>
      </c>
      <c r="T87" s="220">
        <f>SUM(T88:T137)</f>
        <v>0.39100999999999997</v>
      </c>
      <c r="AR87" s="215" t="s">
        <v>275</v>
      </c>
      <c r="AT87" s="221" t="s">
        <v>67</v>
      </c>
      <c r="AU87" s="221" t="s">
        <v>68</v>
      </c>
      <c r="AY87" s="215" t="s">
        <v>268</v>
      </c>
      <c r="BK87" s="222">
        <f>SUM(BK88:BK137)</f>
        <v>0</v>
      </c>
    </row>
    <row r="88" spans="2:65" s="1" customFormat="1" ht="24.2" customHeight="1">
      <c r="B88" s="14"/>
      <c r="C88" s="225" t="s">
        <v>75</v>
      </c>
      <c r="D88" s="225" t="s">
        <v>271</v>
      </c>
      <c r="E88" s="226" t="s">
        <v>2556</v>
      </c>
      <c r="F88" s="227" t="s">
        <v>2557</v>
      </c>
      <c r="G88" s="228" t="s">
        <v>308</v>
      </c>
      <c r="H88" s="229">
        <v>2</v>
      </c>
      <c r="I88" s="22"/>
      <c r="J88" s="231">
        <f>ROUND(I88*H88,2)</f>
        <v>0</v>
      </c>
      <c r="K88" s="227" t="s">
        <v>274</v>
      </c>
      <c r="L88" s="14"/>
      <c r="M88" s="232" t="s">
        <v>3</v>
      </c>
      <c r="N88" s="233" t="s">
        <v>39</v>
      </c>
      <c r="P88" s="234">
        <f>O88*H88</f>
        <v>0</v>
      </c>
      <c r="Q88" s="234">
        <v>7.6999999999999996E-4</v>
      </c>
      <c r="R88" s="234">
        <f>Q88*H88</f>
        <v>1.5399999999999999E-3</v>
      </c>
      <c r="S88" s="234">
        <v>0</v>
      </c>
      <c r="T88" s="235">
        <f>S88*H88</f>
        <v>0</v>
      </c>
      <c r="AR88" s="236" t="s">
        <v>1095</v>
      </c>
      <c r="AT88" s="236" t="s">
        <v>271</v>
      </c>
      <c r="AU88" s="236" t="s">
        <v>75</v>
      </c>
      <c r="AY88" s="4" t="s">
        <v>268</v>
      </c>
      <c r="BE88" s="237">
        <f>IF(N88="základní",J88,0)</f>
        <v>0</v>
      </c>
      <c r="BF88" s="237">
        <f>IF(N88="snížená",J88,0)</f>
        <v>0</v>
      </c>
      <c r="BG88" s="237">
        <f>IF(N88="zákl. přenesená",J88,0)</f>
        <v>0</v>
      </c>
      <c r="BH88" s="237">
        <f>IF(N88="sníž. přenesená",J88,0)</f>
        <v>0</v>
      </c>
      <c r="BI88" s="237">
        <f>IF(N88="nulová",J88,0)</f>
        <v>0</v>
      </c>
      <c r="BJ88" s="4" t="s">
        <v>75</v>
      </c>
      <c r="BK88" s="237">
        <f>ROUND(I88*H88,2)</f>
        <v>0</v>
      </c>
      <c r="BL88" s="4" t="s">
        <v>1095</v>
      </c>
      <c r="BM88" s="236" t="s">
        <v>2558</v>
      </c>
    </row>
    <row r="89" spans="2:65" s="1" customFormat="1">
      <c r="B89" s="14"/>
      <c r="D89" s="238" t="s">
        <v>277</v>
      </c>
      <c r="F89" s="239" t="s">
        <v>2559</v>
      </c>
      <c r="L89" s="14"/>
      <c r="M89" s="240"/>
      <c r="T89" s="142"/>
      <c r="AT89" s="4" t="s">
        <v>277</v>
      </c>
      <c r="AU89" s="4" t="s">
        <v>75</v>
      </c>
    </row>
    <row r="90" spans="2:65" s="1" customFormat="1" ht="24.2" customHeight="1">
      <c r="B90" s="14"/>
      <c r="C90" s="225" t="s">
        <v>77</v>
      </c>
      <c r="D90" s="225" t="s">
        <v>271</v>
      </c>
      <c r="E90" s="226" t="s">
        <v>2560</v>
      </c>
      <c r="F90" s="227" t="s">
        <v>2393</v>
      </c>
      <c r="G90" s="228" t="s">
        <v>308</v>
      </c>
      <c r="H90" s="229">
        <v>2</v>
      </c>
      <c r="I90" s="22"/>
      <c r="J90" s="231">
        <f>ROUND(I90*H90,2)</f>
        <v>0</v>
      </c>
      <c r="K90" s="227" t="s">
        <v>274</v>
      </c>
      <c r="L90" s="14"/>
      <c r="M90" s="232" t="s">
        <v>3</v>
      </c>
      <c r="N90" s="233" t="s">
        <v>39</v>
      </c>
      <c r="P90" s="234">
        <f>O90*H90</f>
        <v>0</v>
      </c>
      <c r="Q90" s="234">
        <v>2.14E-3</v>
      </c>
      <c r="R90" s="234">
        <f>Q90*H90</f>
        <v>4.28E-3</v>
      </c>
      <c r="S90" s="234">
        <v>0</v>
      </c>
      <c r="T90" s="235">
        <f>S90*H90</f>
        <v>0</v>
      </c>
      <c r="AR90" s="236" t="s">
        <v>1095</v>
      </c>
      <c r="AT90" s="236" t="s">
        <v>271</v>
      </c>
      <c r="AU90" s="236" t="s">
        <v>75</v>
      </c>
      <c r="AY90" s="4" t="s">
        <v>268</v>
      </c>
      <c r="BE90" s="237">
        <f>IF(N90="základní",J90,0)</f>
        <v>0</v>
      </c>
      <c r="BF90" s="237">
        <f>IF(N90="snížená",J90,0)</f>
        <v>0</v>
      </c>
      <c r="BG90" s="237">
        <f>IF(N90="zákl. přenesená",J90,0)</f>
        <v>0</v>
      </c>
      <c r="BH90" s="237">
        <f>IF(N90="sníž. přenesená",J90,0)</f>
        <v>0</v>
      </c>
      <c r="BI90" s="237">
        <f>IF(N90="nulová",J90,0)</f>
        <v>0</v>
      </c>
      <c r="BJ90" s="4" t="s">
        <v>75</v>
      </c>
      <c r="BK90" s="237">
        <f>ROUND(I90*H90,2)</f>
        <v>0</v>
      </c>
      <c r="BL90" s="4" t="s">
        <v>1095</v>
      </c>
      <c r="BM90" s="236" t="s">
        <v>2561</v>
      </c>
    </row>
    <row r="91" spans="2:65" s="1" customFormat="1">
      <c r="B91" s="14"/>
      <c r="D91" s="238" t="s">
        <v>277</v>
      </c>
      <c r="F91" s="239" t="s">
        <v>2562</v>
      </c>
      <c r="L91" s="14"/>
      <c r="M91" s="240"/>
      <c r="T91" s="142"/>
      <c r="AT91" s="4" t="s">
        <v>277</v>
      </c>
      <c r="AU91" s="4" t="s">
        <v>75</v>
      </c>
    </row>
    <row r="92" spans="2:65" s="1" customFormat="1" ht="37.9" customHeight="1">
      <c r="B92" s="14"/>
      <c r="C92" s="225" t="s">
        <v>186</v>
      </c>
      <c r="D92" s="225" t="s">
        <v>271</v>
      </c>
      <c r="E92" s="226" t="s">
        <v>1253</v>
      </c>
      <c r="F92" s="227" t="s">
        <v>1254</v>
      </c>
      <c r="G92" s="228" t="s">
        <v>308</v>
      </c>
      <c r="H92" s="229">
        <v>2</v>
      </c>
      <c r="I92" s="22"/>
      <c r="J92" s="231">
        <f>ROUND(I92*H92,2)</f>
        <v>0</v>
      </c>
      <c r="K92" s="227" t="s">
        <v>274</v>
      </c>
      <c r="L92" s="14"/>
      <c r="M92" s="232" t="s">
        <v>3</v>
      </c>
      <c r="N92" s="233" t="s">
        <v>39</v>
      </c>
      <c r="P92" s="234">
        <f>O92*H92</f>
        <v>0</v>
      </c>
      <c r="Q92" s="234">
        <v>1.6969999999999999E-2</v>
      </c>
      <c r="R92" s="234">
        <f>Q92*H92</f>
        <v>3.3939999999999998E-2</v>
      </c>
      <c r="S92" s="234">
        <v>0</v>
      </c>
      <c r="T92" s="235">
        <f>S92*H92</f>
        <v>0</v>
      </c>
      <c r="AR92" s="236" t="s">
        <v>1095</v>
      </c>
      <c r="AT92" s="236" t="s">
        <v>271</v>
      </c>
      <c r="AU92" s="236" t="s">
        <v>75</v>
      </c>
      <c r="AY92" s="4" t="s">
        <v>268</v>
      </c>
      <c r="BE92" s="237">
        <f>IF(N92="základní",J92,0)</f>
        <v>0</v>
      </c>
      <c r="BF92" s="237">
        <f>IF(N92="snížená",J92,0)</f>
        <v>0</v>
      </c>
      <c r="BG92" s="237">
        <f>IF(N92="zákl. přenesená",J92,0)</f>
        <v>0</v>
      </c>
      <c r="BH92" s="237">
        <f>IF(N92="sníž. přenesená",J92,0)</f>
        <v>0</v>
      </c>
      <c r="BI92" s="237">
        <f>IF(N92="nulová",J92,0)</f>
        <v>0</v>
      </c>
      <c r="BJ92" s="4" t="s">
        <v>75</v>
      </c>
      <c r="BK92" s="237">
        <f>ROUND(I92*H92,2)</f>
        <v>0</v>
      </c>
      <c r="BL92" s="4" t="s">
        <v>1095</v>
      </c>
      <c r="BM92" s="236" t="s">
        <v>2563</v>
      </c>
    </row>
    <row r="93" spans="2:65" s="1" customFormat="1">
      <c r="B93" s="14"/>
      <c r="D93" s="238" t="s">
        <v>277</v>
      </c>
      <c r="F93" s="239" t="s">
        <v>1256</v>
      </c>
      <c r="L93" s="14"/>
      <c r="M93" s="240"/>
      <c r="T93" s="142"/>
      <c r="AT93" s="4" t="s">
        <v>277</v>
      </c>
      <c r="AU93" s="4" t="s">
        <v>75</v>
      </c>
    </row>
    <row r="94" spans="2:65" s="1" customFormat="1" ht="21.75" customHeight="1">
      <c r="B94" s="14"/>
      <c r="C94" s="225" t="s">
        <v>275</v>
      </c>
      <c r="D94" s="225" t="s">
        <v>271</v>
      </c>
      <c r="E94" s="226" t="s">
        <v>1776</v>
      </c>
      <c r="F94" s="227" t="s">
        <v>1777</v>
      </c>
      <c r="G94" s="228" t="s">
        <v>308</v>
      </c>
      <c r="H94" s="229">
        <v>2</v>
      </c>
      <c r="I94" s="22"/>
      <c r="J94" s="231">
        <f>ROUND(I94*H94,2)</f>
        <v>0</v>
      </c>
      <c r="K94" s="227" t="s">
        <v>274</v>
      </c>
      <c r="L94" s="14"/>
      <c r="M94" s="232" t="s">
        <v>3</v>
      </c>
      <c r="N94" s="233" t="s">
        <v>39</v>
      </c>
      <c r="P94" s="234">
        <f>O94*H94</f>
        <v>0</v>
      </c>
      <c r="Q94" s="234">
        <v>1.8E-3</v>
      </c>
      <c r="R94" s="234">
        <f>Q94*H94</f>
        <v>3.5999999999999999E-3</v>
      </c>
      <c r="S94" s="234">
        <v>0</v>
      </c>
      <c r="T94" s="235">
        <f>S94*H94</f>
        <v>0</v>
      </c>
      <c r="AR94" s="236" t="s">
        <v>1095</v>
      </c>
      <c r="AT94" s="236" t="s">
        <v>271</v>
      </c>
      <c r="AU94" s="236" t="s">
        <v>75</v>
      </c>
      <c r="AY94" s="4" t="s">
        <v>268</v>
      </c>
      <c r="BE94" s="237">
        <f>IF(N94="základní",J94,0)</f>
        <v>0</v>
      </c>
      <c r="BF94" s="237">
        <f>IF(N94="snížená",J94,0)</f>
        <v>0</v>
      </c>
      <c r="BG94" s="237">
        <f>IF(N94="zákl. přenesená",J94,0)</f>
        <v>0</v>
      </c>
      <c r="BH94" s="237">
        <f>IF(N94="sníž. přenesená",J94,0)</f>
        <v>0</v>
      </c>
      <c r="BI94" s="237">
        <f>IF(N94="nulová",J94,0)</f>
        <v>0</v>
      </c>
      <c r="BJ94" s="4" t="s">
        <v>75</v>
      </c>
      <c r="BK94" s="237">
        <f>ROUND(I94*H94,2)</f>
        <v>0</v>
      </c>
      <c r="BL94" s="4" t="s">
        <v>1095</v>
      </c>
      <c r="BM94" s="236" t="s">
        <v>2564</v>
      </c>
    </row>
    <row r="95" spans="2:65" s="1" customFormat="1">
      <c r="B95" s="14"/>
      <c r="D95" s="238" t="s">
        <v>277</v>
      </c>
      <c r="F95" s="239" t="s">
        <v>1779</v>
      </c>
      <c r="L95" s="14"/>
      <c r="M95" s="240"/>
      <c r="T95" s="142"/>
      <c r="AT95" s="4" t="s">
        <v>277</v>
      </c>
      <c r="AU95" s="4" t="s">
        <v>75</v>
      </c>
    </row>
    <row r="96" spans="2:65" s="1" customFormat="1" ht="24.2" customHeight="1">
      <c r="B96" s="14"/>
      <c r="C96" s="225" t="s">
        <v>299</v>
      </c>
      <c r="D96" s="225" t="s">
        <v>271</v>
      </c>
      <c r="E96" s="226" t="s">
        <v>1261</v>
      </c>
      <c r="F96" s="227" t="s">
        <v>1262</v>
      </c>
      <c r="G96" s="228" t="s">
        <v>308</v>
      </c>
      <c r="H96" s="229">
        <v>2</v>
      </c>
      <c r="I96" s="22"/>
      <c r="J96" s="231">
        <f>ROUND(I96*H96,2)</f>
        <v>0</v>
      </c>
      <c r="K96" s="227" t="s">
        <v>303</v>
      </c>
      <c r="L96" s="14"/>
      <c r="M96" s="232" t="s">
        <v>3</v>
      </c>
      <c r="N96" s="233" t="s">
        <v>39</v>
      </c>
      <c r="P96" s="234">
        <f>O96*H96</f>
        <v>0</v>
      </c>
      <c r="Q96" s="234">
        <v>0</v>
      </c>
      <c r="R96" s="234">
        <f>Q96*H96</f>
        <v>0</v>
      </c>
      <c r="S96" s="234">
        <v>0</v>
      </c>
      <c r="T96" s="235">
        <f>S96*H96</f>
        <v>0</v>
      </c>
      <c r="AR96" s="236" t="s">
        <v>1095</v>
      </c>
      <c r="AT96" s="236" t="s">
        <v>271</v>
      </c>
      <c r="AU96" s="236" t="s">
        <v>75</v>
      </c>
      <c r="AY96" s="4" t="s">
        <v>268</v>
      </c>
      <c r="BE96" s="237">
        <f>IF(N96="základní",J96,0)</f>
        <v>0</v>
      </c>
      <c r="BF96" s="237">
        <f>IF(N96="snížená",J96,0)</f>
        <v>0</v>
      </c>
      <c r="BG96" s="237">
        <f>IF(N96="zákl. přenesená",J96,0)</f>
        <v>0</v>
      </c>
      <c r="BH96" s="237">
        <f>IF(N96="sníž. přenesená",J96,0)</f>
        <v>0</v>
      </c>
      <c r="BI96" s="237">
        <f>IF(N96="nulová",J96,0)</f>
        <v>0</v>
      </c>
      <c r="BJ96" s="4" t="s">
        <v>75</v>
      </c>
      <c r="BK96" s="237">
        <f>ROUND(I96*H96,2)</f>
        <v>0</v>
      </c>
      <c r="BL96" s="4" t="s">
        <v>1095</v>
      </c>
      <c r="BM96" s="236" t="s">
        <v>2565</v>
      </c>
    </row>
    <row r="97" spans="2:65" s="1" customFormat="1" ht="16.5" customHeight="1">
      <c r="B97" s="14"/>
      <c r="C97" s="225" t="s">
        <v>305</v>
      </c>
      <c r="D97" s="225" t="s">
        <v>271</v>
      </c>
      <c r="E97" s="226" t="s">
        <v>1264</v>
      </c>
      <c r="F97" s="227" t="s">
        <v>1265</v>
      </c>
      <c r="G97" s="228" t="s">
        <v>308</v>
      </c>
      <c r="H97" s="229">
        <v>2</v>
      </c>
      <c r="I97" s="22"/>
      <c r="J97" s="231">
        <f>ROUND(I97*H97,2)</f>
        <v>0</v>
      </c>
      <c r="K97" s="227" t="s">
        <v>303</v>
      </c>
      <c r="L97" s="14"/>
      <c r="M97" s="232" t="s">
        <v>3</v>
      </c>
      <c r="N97" s="233" t="s">
        <v>39</v>
      </c>
      <c r="P97" s="234">
        <f>O97*H97</f>
        <v>0</v>
      </c>
      <c r="Q97" s="234">
        <v>0</v>
      </c>
      <c r="R97" s="234">
        <f>Q97*H97</f>
        <v>0</v>
      </c>
      <c r="S97" s="234">
        <v>0</v>
      </c>
      <c r="T97" s="235">
        <f>S97*H97</f>
        <v>0</v>
      </c>
      <c r="AR97" s="236" t="s">
        <v>1095</v>
      </c>
      <c r="AT97" s="236" t="s">
        <v>271</v>
      </c>
      <c r="AU97" s="236" t="s">
        <v>75</v>
      </c>
      <c r="AY97" s="4" t="s">
        <v>268</v>
      </c>
      <c r="BE97" s="237">
        <f>IF(N97="základní",J97,0)</f>
        <v>0</v>
      </c>
      <c r="BF97" s="237">
        <f>IF(N97="snížená",J97,0)</f>
        <v>0</v>
      </c>
      <c r="BG97" s="237">
        <f>IF(N97="zákl. přenesená",J97,0)</f>
        <v>0</v>
      </c>
      <c r="BH97" s="237">
        <f>IF(N97="sníž. přenesená",J97,0)</f>
        <v>0</v>
      </c>
      <c r="BI97" s="237">
        <f>IF(N97="nulová",J97,0)</f>
        <v>0</v>
      </c>
      <c r="BJ97" s="4" t="s">
        <v>75</v>
      </c>
      <c r="BK97" s="237">
        <f>ROUND(I97*H97,2)</f>
        <v>0</v>
      </c>
      <c r="BL97" s="4" t="s">
        <v>1095</v>
      </c>
      <c r="BM97" s="236" t="s">
        <v>2566</v>
      </c>
    </row>
    <row r="98" spans="2:65" s="1" customFormat="1" ht="16.5" customHeight="1">
      <c r="B98" s="14"/>
      <c r="C98" s="225" t="s">
        <v>310</v>
      </c>
      <c r="D98" s="225" t="s">
        <v>271</v>
      </c>
      <c r="E98" s="226" t="s">
        <v>1267</v>
      </c>
      <c r="F98" s="227" t="s">
        <v>1268</v>
      </c>
      <c r="G98" s="228" t="s">
        <v>308</v>
      </c>
      <c r="H98" s="229">
        <v>2</v>
      </c>
      <c r="I98" s="22"/>
      <c r="J98" s="231">
        <f>ROUND(I98*H98,2)</f>
        <v>0</v>
      </c>
      <c r="K98" s="227" t="s">
        <v>303</v>
      </c>
      <c r="L98" s="14"/>
      <c r="M98" s="232" t="s">
        <v>3</v>
      </c>
      <c r="N98" s="233" t="s">
        <v>39</v>
      </c>
      <c r="P98" s="234">
        <f>O98*H98</f>
        <v>0</v>
      </c>
      <c r="Q98" s="234">
        <v>0</v>
      </c>
      <c r="R98" s="234">
        <f>Q98*H98</f>
        <v>0</v>
      </c>
      <c r="S98" s="234">
        <v>0</v>
      </c>
      <c r="T98" s="235">
        <f>S98*H98</f>
        <v>0</v>
      </c>
      <c r="AR98" s="236" t="s">
        <v>1095</v>
      </c>
      <c r="AT98" s="236" t="s">
        <v>271</v>
      </c>
      <c r="AU98" s="236" t="s">
        <v>75</v>
      </c>
      <c r="AY98" s="4" t="s">
        <v>268</v>
      </c>
      <c r="BE98" s="237">
        <f>IF(N98="základní",J98,0)</f>
        <v>0</v>
      </c>
      <c r="BF98" s="237">
        <f>IF(N98="snížená",J98,0)</f>
        <v>0</v>
      </c>
      <c r="BG98" s="237">
        <f>IF(N98="zákl. přenesená",J98,0)</f>
        <v>0</v>
      </c>
      <c r="BH98" s="237">
        <f>IF(N98="sníž. přenesená",J98,0)</f>
        <v>0</v>
      </c>
      <c r="BI98" s="237">
        <f>IF(N98="nulová",J98,0)</f>
        <v>0</v>
      </c>
      <c r="BJ98" s="4" t="s">
        <v>75</v>
      </c>
      <c r="BK98" s="237">
        <f>ROUND(I98*H98,2)</f>
        <v>0</v>
      </c>
      <c r="BL98" s="4" t="s">
        <v>1095</v>
      </c>
      <c r="BM98" s="236" t="s">
        <v>2567</v>
      </c>
    </row>
    <row r="99" spans="2:65" s="1" customFormat="1" ht="24.2" customHeight="1">
      <c r="B99" s="14"/>
      <c r="C99" s="225" t="s">
        <v>314</v>
      </c>
      <c r="D99" s="225" t="s">
        <v>271</v>
      </c>
      <c r="E99" s="226" t="s">
        <v>1270</v>
      </c>
      <c r="F99" s="227" t="s">
        <v>1271</v>
      </c>
      <c r="G99" s="228" t="s">
        <v>308</v>
      </c>
      <c r="H99" s="229">
        <v>4</v>
      </c>
      <c r="I99" s="22"/>
      <c r="J99" s="231">
        <f>ROUND(I99*H99,2)</f>
        <v>0</v>
      </c>
      <c r="K99" s="227" t="s">
        <v>274</v>
      </c>
      <c r="L99" s="14"/>
      <c r="M99" s="232" t="s">
        <v>3</v>
      </c>
      <c r="N99" s="233" t="s">
        <v>39</v>
      </c>
      <c r="P99" s="234">
        <f>O99*H99</f>
        <v>0</v>
      </c>
      <c r="Q99" s="234">
        <v>9.0000000000000006E-5</v>
      </c>
      <c r="R99" s="234">
        <f>Q99*H99</f>
        <v>3.6000000000000002E-4</v>
      </c>
      <c r="S99" s="234">
        <v>0</v>
      </c>
      <c r="T99" s="235">
        <f>S99*H99</f>
        <v>0</v>
      </c>
      <c r="AR99" s="236" t="s">
        <v>1095</v>
      </c>
      <c r="AT99" s="236" t="s">
        <v>271</v>
      </c>
      <c r="AU99" s="236" t="s">
        <v>75</v>
      </c>
      <c r="AY99" s="4" t="s">
        <v>268</v>
      </c>
      <c r="BE99" s="237">
        <f>IF(N99="základní",J99,0)</f>
        <v>0</v>
      </c>
      <c r="BF99" s="237">
        <f>IF(N99="snížená",J99,0)</f>
        <v>0</v>
      </c>
      <c r="BG99" s="237">
        <f>IF(N99="zákl. přenesená",J99,0)</f>
        <v>0</v>
      </c>
      <c r="BH99" s="237">
        <f>IF(N99="sníž. přenesená",J99,0)</f>
        <v>0</v>
      </c>
      <c r="BI99" s="237">
        <f>IF(N99="nulová",J99,0)</f>
        <v>0</v>
      </c>
      <c r="BJ99" s="4" t="s">
        <v>75</v>
      </c>
      <c r="BK99" s="237">
        <f>ROUND(I99*H99,2)</f>
        <v>0</v>
      </c>
      <c r="BL99" s="4" t="s">
        <v>1095</v>
      </c>
      <c r="BM99" s="236" t="s">
        <v>2568</v>
      </c>
    </row>
    <row r="100" spans="2:65" s="1" customFormat="1">
      <c r="B100" s="14"/>
      <c r="D100" s="238" t="s">
        <v>277</v>
      </c>
      <c r="F100" s="239" t="s">
        <v>1273</v>
      </c>
      <c r="L100" s="14"/>
      <c r="M100" s="240"/>
      <c r="T100" s="142"/>
      <c r="AT100" s="4" t="s">
        <v>277</v>
      </c>
      <c r="AU100" s="4" t="s">
        <v>75</v>
      </c>
    </row>
    <row r="101" spans="2:65" s="1" customFormat="1" ht="16.5" customHeight="1">
      <c r="B101" s="14"/>
      <c r="C101" s="225" t="s">
        <v>323</v>
      </c>
      <c r="D101" s="225" t="s">
        <v>271</v>
      </c>
      <c r="E101" s="226" t="s">
        <v>2569</v>
      </c>
      <c r="F101" s="227" t="s">
        <v>2570</v>
      </c>
      <c r="G101" s="228" t="s">
        <v>308</v>
      </c>
      <c r="H101" s="229">
        <v>1</v>
      </c>
      <c r="I101" s="22"/>
      <c r="J101" s="231">
        <f>ROUND(I101*H101,2)</f>
        <v>0</v>
      </c>
      <c r="K101" s="227" t="s">
        <v>274</v>
      </c>
      <c r="L101" s="14"/>
      <c r="M101" s="232" t="s">
        <v>3</v>
      </c>
      <c r="N101" s="233" t="s">
        <v>39</v>
      </c>
      <c r="P101" s="234">
        <f>O101*H101</f>
        <v>0</v>
      </c>
      <c r="Q101" s="234">
        <v>6.3339999999999994E-2</v>
      </c>
      <c r="R101" s="234">
        <f>Q101*H101</f>
        <v>6.3339999999999994E-2</v>
      </c>
      <c r="S101" s="234">
        <v>0</v>
      </c>
      <c r="T101" s="235">
        <f>S101*H101</f>
        <v>0</v>
      </c>
      <c r="AR101" s="236" t="s">
        <v>1095</v>
      </c>
      <c r="AT101" s="236" t="s">
        <v>271</v>
      </c>
      <c r="AU101" s="236" t="s">
        <v>75</v>
      </c>
      <c r="AY101" s="4" t="s">
        <v>268</v>
      </c>
      <c r="BE101" s="237">
        <f>IF(N101="základní",J101,0)</f>
        <v>0</v>
      </c>
      <c r="BF101" s="237">
        <f>IF(N101="snížená",J101,0)</f>
        <v>0</v>
      </c>
      <c r="BG101" s="237">
        <f>IF(N101="zákl. přenesená",J101,0)</f>
        <v>0</v>
      </c>
      <c r="BH101" s="237">
        <f>IF(N101="sníž. přenesená",J101,0)</f>
        <v>0</v>
      </c>
      <c r="BI101" s="237">
        <f>IF(N101="nulová",J101,0)</f>
        <v>0</v>
      </c>
      <c r="BJ101" s="4" t="s">
        <v>75</v>
      </c>
      <c r="BK101" s="237">
        <f>ROUND(I101*H101,2)</f>
        <v>0</v>
      </c>
      <c r="BL101" s="4" t="s">
        <v>1095</v>
      </c>
      <c r="BM101" s="236" t="s">
        <v>2571</v>
      </c>
    </row>
    <row r="102" spans="2:65" s="1" customFormat="1">
      <c r="B102" s="14"/>
      <c r="D102" s="238" t="s">
        <v>277</v>
      </c>
      <c r="F102" s="239" t="s">
        <v>2572</v>
      </c>
      <c r="L102" s="14"/>
      <c r="M102" s="240"/>
      <c r="T102" s="142"/>
      <c r="AT102" s="4" t="s">
        <v>277</v>
      </c>
      <c r="AU102" s="4" t="s">
        <v>75</v>
      </c>
    </row>
    <row r="103" spans="2:65" s="1" customFormat="1" ht="21.75" customHeight="1">
      <c r="B103" s="14"/>
      <c r="C103" s="225" t="s">
        <v>334</v>
      </c>
      <c r="D103" s="225" t="s">
        <v>271</v>
      </c>
      <c r="E103" s="226" t="s">
        <v>1281</v>
      </c>
      <c r="F103" s="227" t="s">
        <v>1282</v>
      </c>
      <c r="G103" s="228" t="s">
        <v>308</v>
      </c>
      <c r="H103" s="229">
        <v>2</v>
      </c>
      <c r="I103" s="22"/>
      <c r="J103" s="231">
        <f>ROUND(I103*H103,2)</f>
        <v>0</v>
      </c>
      <c r="K103" s="227" t="s">
        <v>303</v>
      </c>
      <c r="L103" s="14"/>
      <c r="M103" s="232" t="s">
        <v>3</v>
      </c>
      <c r="N103" s="233" t="s">
        <v>39</v>
      </c>
      <c r="P103" s="234">
        <f>O103*H103</f>
        <v>0</v>
      </c>
      <c r="Q103" s="234">
        <v>2.1000000000000001E-4</v>
      </c>
      <c r="R103" s="234">
        <f>Q103*H103</f>
        <v>4.2000000000000002E-4</v>
      </c>
      <c r="S103" s="234">
        <v>0</v>
      </c>
      <c r="T103" s="235">
        <f>S103*H103</f>
        <v>0</v>
      </c>
      <c r="AR103" s="236" t="s">
        <v>1095</v>
      </c>
      <c r="AT103" s="236" t="s">
        <v>271</v>
      </c>
      <c r="AU103" s="236" t="s">
        <v>75</v>
      </c>
      <c r="AY103" s="4" t="s">
        <v>268</v>
      </c>
      <c r="BE103" s="237">
        <f>IF(N103="základní",J103,0)</f>
        <v>0</v>
      </c>
      <c r="BF103" s="237">
        <f>IF(N103="snížená",J103,0)</f>
        <v>0</v>
      </c>
      <c r="BG103" s="237">
        <f>IF(N103="zákl. přenesená",J103,0)</f>
        <v>0</v>
      </c>
      <c r="BH103" s="237">
        <f>IF(N103="sníž. přenesená",J103,0)</f>
        <v>0</v>
      </c>
      <c r="BI103" s="237">
        <f>IF(N103="nulová",J103,0)</f>
        <v>0</v>
      </c>
      <c r="BJ103" s="4" t="s">
        <v>75</v>
      </c>
      <c r="BK103" s="237">
        <f>ROUND(I103*H103,2)</f>
        <v>0</v>
      </c>
      <c r="BL103" s="4" t="s">
        <v>1095</v>
      </c>
      <c r="BM103" s="236" t="s">
        <v>2573</v>
      </c>
    </row>
    <row r="104" spans="2:65" s="1" customFormat="1" ht="24.2" customHeight="1">
      <c r="B104" s="14"/>
      <c r="C104" s="225" t="s">
        <v>342</v>
      </c>
      <c r="D104" s="225" t="s">
        <v>271</v>
      </c>
      <c r="E104" s="226" t="s">
        <v>1284</v>
      </c>
      <c r="F104" s="227" t="s">
        <v>1285</v>
      </c>
      <c r="G104" s="228" t="s">
        <v>308</v>
      </c>
      <c r="H104" s="229">
        <v>1</v>
      </c>
      <c r="I104" s="22"/>
      <c r="J104" s="231">
        <f>ROUND(I104*H104,2)</f>
        <v>0</v>
      </c>
      <c r="K104" s="227" t="s">
        <v>303</v>
      </c>
      <c r="L104" s="14"/>
      <c r="M104" s="232" t="s">
        <v>3</v>
      </c>
      <c r="N104" s="233" t="s">
        <v>39</v>
      </c>
      <c r="P104" s="234">
        <f>O104*H104</f>
        <v>0</v>
      </c>
      <c r="Q104" s="234">
        <v>0</v>
      </c>
      <c r="R104" s="234">
        <f>Q104*H104</f>
        <v>0</v>
      </c>
      <c r="S104" s="234">
        <v>0</v>
      </c>
      <c r="T104" s="235">
        <f>S104*H104</f>
        <v>0</v>
      </c>
      <c r="AR104" s="236" t="s">
        <v>1095</v>
      </c>
      <c r="AT104" s="236" t="s">
        <v>271</v>
      </c>
      <c r="AU104" s="236" t="s">
        <v>75</v>
      </c>
      <c r="AY104" s="4" t="s">
        <v>268</v>
      </c>
      <c r="BE104" s="237">
        <f>IF(N104="základní",J104,0)</f>
        <v>0</v>
      </c>
      <c r="BF104" s="237">
        <f>IF(N104="snížená",J104,0)</f>
        <v>0</v>
      </c>
      <c r="BG104" s="237">
        <f>IF(N104="zákl. přenesená",J104,0)</f>
        <v>0</v>
      </c>
      <c r="BH104" s="237">
        <f>IF(N104="sníž. přenesená",J104,0)</f>
        <v>0</v>
      </c>
      <c r="BI104" s="237">
        <f>IF(N104="nulová",J104,0)</f>
        <v>0</v>
      </c>
      <c r="BJ104" s="4" t="s">
        <v>75</v>
      </c>
      <c r="BK104" s="237">
        <f>ROUND(I104*H104,2)</f>
        <v>0</v>
      </c>
      <c r="BL104" s="4" t="s">
        <v>1095</v>
      </c>
      <c r="BM104" s="236" t="s">
        <v>2574</v>
      </c>
    </row>
    <row r="105" spans="2:65" s="1" customFormat="1" ht="24.2" customHeight="1">
      <c r="B105" s="14"/>
      <c r="C105" s="225" t="s">
        <v>9</v>
      </c>
      <c r="D105" s="225" t="s">
        <v>271</v>
      </c>
      <c r="E105" s="226" t="s">
        <v>2575</v>
      </c>
      <c r="F105" s="227" t="s">
        <v>2576</v>
      </c>
      <c r="G105" s="228" t="s">
        <v>308</v>
      </c>
      <c r="H105" s="229">
        <v>1</v>
      </c>
      <c r="I105" s="22"/>
      <c r="J105" s="231">
        <f>ROUND(I105*H105,2)</f>
        <v>0</v>
      </c>
      <c r="K105" s="227" t="s">
        <v>303</v>
      </c>
      <c r="L105" s="14"/>
      <c r="M105" s="232" t="s">
        <v>3</v>
      </c>
      <c r="N105" s="233" t="s">
        <v>39</v>
      </c>
      <c r="P105" s="234">
        <f>O105*H105</f>
        <v>0</v>
      </c>
      <c r="Q105" s="234">
        <v>0</v>
      </c>
      <c r="R105" s="234">
        <f>Q105*H105</f>
        <v>0</v>
      </c>
      <c r="S105" s="234">
        <v>0</v>
      </c>
      <c r="T105" s="235">
        <f>S105*H105</f>
        <v>0</v>
      </c>
      <c r="AR105" s="236" t="s">
        <v>1095</v>
      </c>
      <c r="AT105" s="236" t="s">
        <v>271</v>
      </c>
      <c r="AU105" s="236" t="s">
        <v>75</v>
      </c>
      <c r="AY105" s="4" t="s">
        <v>268</v>
      </c>
      <c r="BE105" s="237">
        <f>IF(N105="základní",J105,0)</f>
        <v>0</v>
      </c>
      <c r="BF105" s="237">
        <f>IF(N105="snížená",J105,0)</f>
        <v>0</v>
      </c>
      <c r="BG105" s="237">
        <f>IF(N105="zákl. přenesená",J105,0)</f>
        <v>0</v>
      </c>
      <c r="BH105" s="237">
        <f>IF(N105="sníž. přenesená",J105,0)</f>
        <v>0</v>
      </c>
      <c r="BI105" s="237">
        <f>IF(N105="nulová",J105,0)</f>
        <v>0</v>
      </c>
      <c r="BJ105" s="4" t="s">
        <v>75</v>
      </c>
      <c r="BK105" s="237">
        <f>ROUND(I105*H105,2)</f>
        <v>0</v>
      </c>
      <c r="BL105" s="4" t="s">
        <v>1095</v>
      </c>
      <c r="BM105" s="236" t="s">
        <v>2577</v>
      </c>
    </row>
    <row r="106" spans="2:65" s="1" customFormat="1" ht="16.5" customHeight="1">
      <c r="B106" s="14"/>
      <c r="C106" s="225" t="s">
        <v>356</v>
      </c>
      <c r="D106" s="225" t="s">
        <v>271</v>
      </c>
      <c r="E106" s="226" t="s">
        <v>1290</v>
      </c>
      <c r="F106" s="227" t="s">
        <v>1291</v>
      </c>
      <c r="G106" s="228" t="s">
        <v>308</v>
      </c>
      <c r="H106" s="229">
        <v>1</v>
      </c>
      <c r="I106" s="22"/>
      <c r="J106" s="231">
        <f>ROUND(I106*H106,2)</f>
        <v>0</v>
      </c>
      <c r="K106" s="227" t="s">
        <v>274</v>
      </c>
      <c r="L106" s="14"/>
      <c r="M106" s="232" t="s">
        <v>3</v>
      </c>
      <c r="N106" s="233" t="s">
        <v>39</v>
      </c>
      <c r="P106" s="234">
        <f>O106*H106</f>
        <v>0</v>
      </c>
      <c r="Q106" s="234">
        <v>1.2E-4</v>
      </c>
      <c r="R106" s="234">
        <f>Q106*H106</f>
        <v>1.2E-4</v>
      </c>
      <c r="S106" s="234">
        <v>0</v>
      </c>
      <c r="T106" s="235">
        <f>S106*H106</f>
        <v>0</v>
      </c>
      <c r="AR106" s="236" t="s">
        <v>1095</v>
      </c>
      <c r="AT106" s="236" t="s">
        <v>271</v>
      </c>
      <c r="AU106" s="236" t="s">
        <v>75</v>
      </c>
      <c r="AY106" s="4" t="s">
        <v>268</v>
      </c>
      <c r="BE106" s="237">
        <f>IF(N106="základní",J106,0)</f>
        <v>0</v>
      </c>
      <c r="BF106" s="237">
        <f>IF(N106="snížená",J106,0)</f>
        <v>0</v>
      </c>
      <c r="BG106" s="237">
        <f>IF(N106="zákl. přenesená",J106,0)</f>
        <v>0</v>
      </c>
      <c r="BH106" s="237">
        <f>IF(N106="sníž. přenesená",J106,0)</f>
        <v>0</v>
      </c>
      <c r="BI106" s="237">
        <f>IF(N106="nulová",J106,0)</f>
        <v>0</v>
      </c>
      <c r="BJ106" s="4" t="s">
        <v>75</v>
      </c>
      <c r="BK106" s="237">
        <f>ROUND(I106*H106,2)</f>
        <v>0</v>
      </c>
      <c r="BL106" s="4" t="s">
        <v>1095</v>
      </c>
      <c r="BM106" s="236" t="s">
        <v>2578</v>
      </c>
    </row>
    <row r="107" spans="2:65" s="1" customFormat="1">
      <c r="B107" s="14"/>
      <c r="D107" s="238" t="s">
        <v>277</v>
      </c>
      <c r="F107" s="239" t="s">
        <v>1293</v>
      </c>
      <c r="L107" s="14"/>
      <c r="M107" s="240"/>
      <c r="T107" s="142"/>
      <c r="AT107" s="4" t="s">
        <v>277</v>
      </c>
      <c r="AU107" s="4" t="s">
        <v>75</v>
      </c>
    </row>
    <row r="108" spans="2:65" s="1" customFormat="1" ht="16.5" customHeight="1">
      <c r="B108" s="14"/>
      <c r="C108" s="225" t="s">
        <v>361</v>
      </c>
      <c r="D108" s="225" t="s">
        <v>271</v>
      </c>
      <c r="E108" s="226" t="s">
        <v>2579</v>
      </c>
      <c r="F108" s="227" t="s">
        <v>1295</v>
      </c>
      <c r="G108" s="228" t="s">
        <v>308</v>
      </c>
      <c r="H108" s="229">
        <v>1</v>
      </c>
      <c r="I108" s="22"/>
      <c r="J108" s="231">
        <f>ROUND(I108*H108,2)</f>
        <v>0</v>
      </c>
      <c r="K108" s="227" t="s">
        <v>274</v>
      </c>
      <c r="L108" s="14"/>
      <c r="M108" s="232" t="s">
        <v>3</v>
      </c>
      <c r="N108" s="233" t="s">
        <v>39</v>
      </c>
      <c r="P108" s="234">
        <f>O108*H108</f>
        <v>0</v>
      </c>
      <c r="Q108" s="234">
        <v>0</v>
      </c>
      <c r="R108" s="234">
        <f>Q108*H108</f>
        <v>0</v>
      </c>
      <c r="S108" s="234">
        <v>2.2800000000000001E-2</v>
      </c>
      <c r="T108" s="235">
        <f>S108*H108</f>
        <v>2.2800000000000001E-2</v>
      </c>
      <c r="AR108" s="236" t="s">
        <v>1095</v>
      </c>
      <c r="AT108" s="236" t="s">
        <v>271</v>
      </c>
      <c r="AU108" s="236" t="s">
        <v>75</v>
      </c>
      <c r="AY108" s="4" t="s">
        <v>268</v>
      </c>
      <c r="BE108" s="237">
        <f>IF(N108="základní",J108,0)</f>
        <v>0</v>
      </c>
      <c r="BF108" s="237">
        <f>IF(N108="snížená",J108,0)</f>
        <v>0</v>
      </c>
      <c r="BG108" s="237">
        <f>IF(N108="zákl. přenesená",J108,0)</f>
        <v>0</v>
      </c>
      <c r="BH108" s="237">
        <f>IF(N108="sníž. přenesená",J108,0)</f>
        <v>0</v>
      </c>
      <c r="BI108" s="237">
        <f>IF(N108="nulová",J108,0)</f>
        <v>0</v>
      </c>
      <c r="BJ108" s="4" t="s">
        <v>75</v>
      </c>
      <c r="BK108" s="237">
        <f>ROUND(I108*H108,2)</f>
        <v>0</v>
      </c>
      <c r="BL108" s="4" t="s">
        <v>1095</v>
      </c>
      <c r="BM108" s="236" t="s">
        <v>2580</v>
      </c>
    </row>
    <row r="109" spans="2:65" s="1" customFormat="1">
      <c r="B109" s="14"/>
      <c r="D109" s="238" t="s">
        <v>277</v>
      </c>
      <c r="F109" s="239" t="s">
        <v>2581</v>
      </c>
      <c r="L109" s="14"/>
      <c r="M109" s="240"/>
      <c r="T109" s="142"/>
      <c r="AT109" s="4" t="s">
        <v>277</v>
      </c>
      <c r="AU109" s="4" t="s">
        <v>75</v>
      </c>
    </row>
    <row r="110" spans="2:65" s="1" customFormat="1" ht="16.5" customHeight="1">
      <c r="B110" s="14"/>
      <c r="C110" s="225" t="s">
        <v>367</v>
      </c>
      <c r="D110" s="225" t="s">
        <v>271</v>
      </c>
      <c r="E110" s="226" t="s">
        <v>1298</v>
      </c>
      <c r="F110" s="227" t="s">
        <v>1299</v>
      </c>
      <c r="G110" s="228" t="s">
        <v>308</v>
      </c>
      <c r="H110" s="229">
        <v>2</v>
      </c>
      <c r="I110" s="22"/>
      <c r="J110" s="231">
        <f>ROUND(I110*H110,2)</f>
        <v>0</v>
      </c>
      <c r="K110" s="227" t="s">
        <v>274</v>
      </c>
      <c r="L110" s="14"/>
      <c r="M110" s="232" t="s">
        <v>3</v>
      </c>
      <c r="N110" s="233" t="s">
        <v>39</v>
      </c>
      <c r="P110" s="234">
        <f>O110*H110</f>
        <v>0</v>
      </c>
      <c r="Q110" s="234">
        <v>0</v>
      </c>
      <c r="R110" s="234">
        <f>Q110*H110</f>
        <v>0</v>
      </c>
      <c r="S110" s="234">
        <v>1.9460000000000002E-2</v>
      </c>
      <c r="T110" s="235">
        <f>S110*H110</f>
        <v>3.8920000000000003E-2</v>
      </c>
      <c r="AR110" s="236" t="s">
        <v>1095</v>
      </c>
      <c r="AT110" s="236" t="s">
        <v>271</v>
      </c>
      <c r="AU110" s="236" t="s">
        <v>75</v>
      </c>
      <c r="AY110" s="4" t="s">
        <v>268</v>
      </c>
      <c r="BE110" s="237">
        <f>IF(N110="základní",J110,0)</f>
        <v>0</v>
      </c>
      <c r="BF110" s="237">
        <f>IF(N110="snížená",J110,0)</f>
        <v>0</v>
      </c>
      <c r="BG110" s="237">
        <f>IF(N110="zákl. přenesená",J110,0)</f>
        <v>0</v>
      </c>
      <c r="BH110" s="237">
        <f>IF(N110="sníž. přenesená",J110,0)</f>
        <v>0</v>
      </c>
      <c r="BI110" s="237">
        <f>IF(N110="nulová",J110,0)</f>
        <v>0</v>
      </c>
      <c r="BJ110" s="4" t="s">
        <v>75</v>
      </c>
      <c r="BK110" s="237">
        <f>ROUND(I110*H110,2)</f>
        <v>0</v>
      </c>
      <c r="BL110" s="4" t="s">
        <v>1095</v>
      </c>
      <c r="BM110" s="236" t="s">
        <v>2582</v>
      </c>
    </row>
    <row r="111" spans="2:65" s="1" customFormat="1">
      <c r="B111" s="14"/>
      <c r="D111" s="238" t="s">
        <v>277</v>
      </c>
      <c r="F111" s="239" t="s">
        <v>1796</v>
      </c>
      <c r="L111" s="14"/>
      <c r="M111" s="240"/>
      <c r="T111" s="142"/>
      <c r="AT111" s="4" t="s">
        <v>277</v>
      </c>
      <c r="AU111" s="4" t="s">
        <v>75</v>
      </c>
    </row>
    <row r="112" spans="2:65" s="1" customFormat="1" ht="16.5" customHeight="1">
      <c r="B112" s="14"/>
      <c r="C112" s="225" t="s">
        <v>292</v>
      </c>
      <c r="D112" s="225" t="s">
        <v>271</v>
      </c>
      <c r="E112" s="226" t="s">
        <v>2583</v>
      </c>
      <c r="F112" s="227" t="s">
        <v>2584</v>
      </c>
      <c r="G112" s="228" t="s">
        <v>308</v>
      </c>
      <c r="H112" s="229">
        <v>2</v>
      </c>
      <c r="I112" s="22"/>
      <c r="J112" s="231">
        <f>ROUND(I112*H112,2)</f>
        <v>0</v>
      </c>
      <c r="K112" s="227" t="s">
        <v>274</v>
      </c>
      <c r="L112" s="14"/>
      <c r="M112" s="232" t="s">
        <v>3</v>
      </c>
      <c r="N112" s="233" t="s">
        <v>39</v>
      </c>
      <c r="P112" s="234">
        <f>O112*H112</f>
        <v>0</v>
      </c>
      <c r="Q112" s="234">
        <v>0</v>
      </c>
      <c r="R112" s="234">
        <f>Q112*H112</f>
        <v>0</v>
      </c>
      <c r="S112" s="234">
        <v>3.4200000000000001E-2</v>
      </c>
      <c r="T112" s="235">
        <f>S112*H112</f>
        <v>6.8400000000000002E-2</v>
      </c>
      <c r="AR112" s="236" t="s">
        <v>1095</v>
      </c>
      <c r="AT112" s="236" t="s">
        <v>271</v>
      </c>
      <c r="AU112" s="236" t="s">
        <v>75</v>
      </c>
      <c r="AY112" s="4" t="s">
        <v>268</v>
      </c>
      <c r="BE112" s="237">
        <f>IF(N112="základní",J112,0)</f>
        <v>0</v>
      </c>
      <c r="BF112" s="237">
        <f>IF(N112="snížená",J112,0)</f>
        <v>0</v>
      </c>
      <c r="BG112" s="237">
        <f>IF(N112="zákl. přenesená",J112,0)</f>
        <v>0</v>
      </c>
      <c r="BH112" s="237">
        <f>IF(N112="sníž. přenesená",J112,0)</f>
        <v>0</v>
      </c>
      <c r="BI112" s="237">
        <f>IF(N112="nulová",J112,0)</f>
        <v>0</v>
      </c>
      <c r="BJ112" s="4" t="s">
        <v>75</v>
      </c>
      <c r="BK112" s="237">
        <f>ROUND(I112*H112,2)</f>
        <v>0</v>
      </c>
      <c r="BL112" s="4" t="s">
        <v>1095</v>
      </c>
      <c r="BM112" s="236" t="s">
        <v>2585</v>
      </c>
    </row>
    <row r="113" spans="2:65" s="1" customFormat="1">
      <c r="B113" s="14"/>
      <c r="D113" s="238" t="s">
        <v>277</v>
      </c>
      <c r="F113" s="239" t="s">
        <v>2586</v>
      </c>
      <c r="L113" s="14"/>
      <c r="M113" s="240"/>
      <c r="T113" s="142"/>
      <c r="AT113" s="4" t="s">
        <v>277</v>
      </c>
      <c r="AU113" s="4" t="s">
        <v>75</v>
      </c>
    </row>
    <row r="114" spans="2:65" s="1" customFormat="1" ht="24.2" customHeight="1">
      <c r="B114" s="14"/>
      <c r="C114" s="225" t="s">
        <v>382</v>
      </c>
      <c r="D114" s="225" t="s">
        <v>271</v>
      </c>
      <c r="E114" s="226" t="s">
        <v>1305</v>
      </c>
      <c r="F114" s="227" t="s">
        <v>1306</v>
      </c>
      <c r="G114" s="228" t="s">
        <v>379</v>
      </c>
      <c r="H114" s="229">
        <v>25</v>
      </c>
      <c r="I114" s="22"/>
      <c r="J114" s="231">
        <f>ROUND(I114*H114,2)</f>
        <v>0</v>
      </c>
      <c r="K114" s="227" t="s">
        <v>274</v>
      </c>
      <c r="L114" s="14"/>
      <c r="M114" s="232" t="s">
        <v>3</v>
      </c>
      <c r="N114" s="233" t="s">
        <v>39</v>
      </c>
      <c r="P114" s="234">
        <f>O114*H114</f>
        <v>0</v>
      </c>
      <c r="Q114" s="234">
        <v>0</v>
      </c>
      <c r="R114" s="234">
        <f>Q114*H114</f>
        <v>0</v>
      </c>
      <c r="S114" s="234">
        <v>2.9E-4</v>
      </c>
      <c r="T114" s="235">
        <f>S114*H114</f>
        <v>7.2500000000000004E-3</v>
      </c>
      <c r="AR114" s="236" t="s">
        <v>1095</v>
      </c>
      <c r="AT114" s="236" t="s">
        <v>271</v>
      </c>
      <c r="AU114" s="236" t="s">
        <v>75</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1095</v>
      </c>
      <c r="BM114" s="236" t="s">
        <v>2587</v>
      </c>
    </row>
    <row r="115" spans="2:65" s="1" customFormat="1">
      <c r="B115" s="14"/>
      <c r="D115" s="238" t="s">
        <v>277</v>
      </c>
      <c r="F115" s="239" t="s">
        <v>1308</v>
      </c>
      <c r="L115" s="14"/>
      <c r="M115" s="240"/>
      <c r="T115" s="142"/>
      <c r="AT115" s="4" t="s">
        <v>277</v>
      </c>
      <c r="AU115" s="4" t="s">
        <v>75</v>
      </c>
    </row>
    <row r="116" spans="2:65" s="1" customFormat="1" ht="24.2" customHeight="1">
      <c r="B116" s="14"/>
      <c r="C116" s="225" t="s">
        <v>388</v>
      </c>
      <c r="D116" s="225" t="s">
        <v>271</v>
      </c>
      <c r="E116" s="226" t="s">
        <v>1309</v>
      </c>
      <c r="F116" s="227" t="s">
        <v>1310</v>
      </c>
      <c r="G116" s="228" t="s">
        <v>379</v>
      </c>
      <c r="H116" s="229">
        <v>3.5</v>
      </c>
      <c r="I116" s="22"/>
      <c r="J116" s="231">
        <f>ROUND(I116*H116,2)</f>
        <v>0</v>
      </c>
      <c r="K116" s="227" t="s">
        <v>274</v>
      </c>
      <c r="L116" s="14"/>
      <c r="M116" s="232" t="s">
        <v>3</v>
      </c>
      <c r="N116" s="233" t="s">
        <v>39</v>
      </c>
      <c r="P116" s="234">
        <f>O116*H116</f>
        <v>0</v>
      </c>
      <c r="Q116" s="234">
        <v>5.0000000000000001E-4</v>
      </c>
      <c r="R116" s="234">
        <f>Q116*H116</f>
        <v>1.75E-3</v>
      </c>
      <c r="S116" s="234">
        <v>0</v>
      </c>
      <c r="T116" s="235">
        <f>S116*H116</f>
        <v>0</v>
      </c>
      <c r="AR116" s="236" t="s">
        <v>1095</v>
      </c>
      <c r="AT116" s="236" t="s">
        <v>271</v>
      </c>
      <c r="AU116" s="236" t="s">
        <v>75</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1095</v>
      </c>
      <c r="BM116" s="236" t="s">
        <v>2588</v>
      </c>
    </row>
    <row r="117" spans="2:65" s="1" customFormat="1">
      <c r="B117" s="14"/>
      <c r="D117" s="238" t="s">
        <v>277</v>
      </c>
      <c r="F117" s="239" t="s">
        <v>1312</v>
      </c>
      <c r="L117" s="14"/>
      <c r="M117" s="240"/>
      <c r="T117" s="142"/>
      <c r="AT117" s="4" t="s">
        <v>277</v>
      </c>
      <c r="AU117" s="4" t="s">
        <v>75</v>
      </c>
    </row>
    <row r="118" spans="2:65" s="1" customFormat="1" ht="24.2" customHeight="1">
      <c r="B118" s="14"/>
      <c r="C118" s="225" t="s">
        <v>393</v>
      </c>
      <c r="D118" s="225" t="s">
        <v>271</v>
      </c>
      <c r="E118" s="226" t="s">
        <v>1313</v>
      </c>
      <c r="F118" s="227" t="s">
        <v>1314</v>
      </c>
      <c r="G118" s="228" t="s">
        <v>379</v>
      </c>
      <c r="H118" s="229">
        <v>17.600000000000001</v>
      </c>
      <c r="I118" s="22"/>
      <c r="J118" s="231">
        <f>ROUND(I118*H118,2)</f>
        <v>0</v>
      </c>
      <c r="K118" s="227" t="s">
        <v>274</v>
      </c>
      <c r="L118" s="14"/>
      <c r="M118" s="232" t="s">
        <v>3</v>
      </c>
      <c r="N118" s="233" t="s">
        <v>39</v>
      </c>
      <c r="P118" s="234">
        <f>O118*H118</f>
        <v>0</v>
      </c>
      <c r="Q118" s="234">
        <v>7.5000000000000002E-4</v>
      </c>
      <c r="R118" s="234">
        <f>Q118*H118</f>
        <v>1.3200000000000002E-2</v>
      </c>
      <c r="S118" s="234">
        <v>0</v>
      </c>
      <c r="T118" s="235">
        <f>S118*H118</f>
        <v>0</v>
      </c>
      <c r="AR118" s="236" t="s">
        <v>1095</v>
      </c>
      <c r="AT118" s="236" t="s">
        <v>271</v>
      </c>
      <c r="AU118" s="236" t="s">
        <v>75</v>
      </c>
      <c r="AY118" s="4" t="s">
        <v>268</v>
      </c>
      <c r="BE118" s="237">
        <f>IF(N118="základní",J118,0)</f>
        <v>0</v>
      </c>
      <c r="BF118" s="237">
        <f>IF(N118="snížená",J118,0)</f>
        <v>0</v>
      </c>
      <c r="BG118" s="237">
        <f>IF(N118="zákl. přenesená",J118,0)</f>
        <v>0</v>
      </c>
      <c r="BH118" s="237">
        <f>IF(N118="sníž. přenesená",J118,0)</f>
        <v>0</v>
      </c>
      <c r="BI118" s="237">
        <f>IF(N118="nulová",J118,0)</f>
        <v>0</v>
      </c>
      <c r="BJ118" s="4" t="s">
        <v>75</v>
      </c>
      <c r="BK118" s="237">
        <f>ROUND(I118*H118,2)</f>
        <v>0</v>
      </c>
      <c r="BL118" s="4" t="s">
        <v>1095</v>
      </c>
      <c r="BM118" s="236" t="s">
        <v>2589</v>
      </c>
    </row>
    <row r="119" spans="2:65" s="1" customFormat="1">
      <c r="B119" s="14"/>
      <c r="D119" s="238" t="s">
        <v>277</v>
      </c>
      <c r="F119" s="239" t="s">
        <v>1316</v>
      </c>
      <c r="L119" s="14"/>
      <c r="M119" s="240"/>
      <c r="T119" s="142"/>
      <c r="AT119" s="4" t="s">
        <v>277</v>
      </c>
      <c r="AU119" s="4" t="s">
        <v>75</v>
      </c>
    </row>
    <row r="120" spans="2:65" s="1" customFormat="1" ht="16.5" customHeight="1">
      <c r="B120" s="14"/>
      <c r="C120" s="225" t="s">
        <v>399</v>
      </c>
      <c r="D120" s="225" t="s">
        <v>271</v>
      </c>
      <c r="E120" s="226" t="s">
        <v>1317</v>
      </c>
      <c r="F120" s="227" t="s">
        <v>1318</v>
      </c>
      <c r="G120" s="228" t="s">
        <v>308</v>
      </c>
      <c r="H120" s="229">
        <v>2</v>
      </c>
      <c r="I120" s="22"/>
      <c r="J120" s="231">
        <f>ROUND(I120*H120,2)</f>
        <v>0</v>
      </c>
      <c r="K120" s="227" t="s">
        <v>303</v>
      </c>
      <c r="L120" s="14"/>
      <c r="M120" s="232" t="s">
        <v>3</v>
      </c>
      <c r="N120" s="233" t="s">
        <v>39</v>
      </c>
      <c r="P120" s="234">
        <f>O120*H120</f>
        <v>0</v>
      </c>
      <c r="Q120" s="234">
        <v>0</v>
      </c>
      <c r="R120" s="234">
        <f>Q120*H120</f>
        <v>0</v>
      </c>
      <c r="S120" s="234">
        <v>0</v>
      </c>
      <c r="T120" s="235">
        <f>S120*H120</f>
        <v>0</v>
      </c>
      <c r="AR120" s="236" t="s">
        <v>1095</v>
      </c>
      <c r="AT120" s="236" t="s">
        <v>271</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1095</v>
      </c>
      <c r="BM120" s="236" t="s">
        <v>2590</v>
      </c>
    </row>
    <row r="121" spans="2:65" s="1" customFormat="1" ht="37.9" customHeight="1">
      <c r="B121" s="14"/>
      <c r="C121" s="225" t="s">
        <v>8</v>
      </c>
      <c r="D121" s="225" t="s">
        <v>271</v>
      </c>
      <c r="E121" s="226" t="s">
        <v>1320</v>
      </c>
      <c r="F121" s="227" t="s">
        <v>1321</v>
      </c>
      <c r="G121" s="228" t="s">
        <v>195</v>
      </c>
      <c r="H121" s="229">
        <v>1.5</v>
      </c>
      <c r="I121" s="22"/>
      <c r="J121" s="231">
        <f>ROUND(I121*H121,2)</f>
        <v>0</v>
      </c>
      <c r="K121" s="227" t="s">
        <v>274</v>
      </c>
      <c r="L121" s="14"/>
      <c r="M121" s="232" t="s">
        <v>3</v>
      </c>
      <c r="N121" s="233" t="s">
        <v>39</v>
      </c>
      <c r="P121" s="234">
        <f>O121*H121</f>
        <v>0</v>
      </c>
      <c r="Q121" s="234">
        <v>4.0000000000000003E-5</v>
      </c>
      <c r="R121" s="234">
        <f>Q121*H121</f>
        <v>6.0000000000000008E-5</v>
      </c>
      <c r="S121" s="234">
        <v>0</v>
      </c>
      <c r="T121" s="235">
        <f>S121*H121</f>
        <v>0</v>
      </c>
      <c r="AR121" s="236" t="s">
        <v>1095</v>
      </c>
      <c r="AT121" s="236" t="s">
        <v>271</v>
      </c>
      <c r="AU121" s="236" t="s">
        <v>75</v>
      </c>
      <c r="AY121" s="4" t="s">
        <v>268</v>
      </c>
      <c r="BE121" s="237">
        <f>IF(N121="základní",J121,0)</f>
        <v>0</v>
      </c>
      <c r="BF121" s="237">
        <f>IF(N121="snížená",J121,0)</f>
        <v>0</v>
      </c>
      <c r="BG121" s="237">
        <f>IF(N121="zákl. přenesená",J121,0)</f>
        <v>0</v>
      </c>
      <c r="BH121" s="237">
        <f>IF(N121="sníž. přenesená",J121,0)</f>
        <v>0</v>
      </c>
      <c r="BI121" s="237">
        <f>IF(N121="nulová",J121,0)</f>
        <v>0</v>
      </c>
      <c r="BJ121" s="4" t="s">
        <v>75</v>
      </c>
      <c r="BK121" s="237">
        <f>ROUND(I121*H121,2)</f>
        <v>0</v>
      </c>
      <c r="BL121" s="4" t="s">
        <v>1095</v>
      </c>
      <c r="BM121" s="236" t="s">
        <v>2591</v>
      </c>
    </row>
    <row r="122" spans="2:65" s="1" customFormat="1">
      <c r="B122" s="14"/>
      <c r="D122" s="238" t="s">
        <v>277</v>
      </c>
      <c r="F122" s="239" t="s">
        <v>1323</v>
      </c>
      <c r="L122" s="14"/>
      <c r="M122" s="240"/>
      <c r="T122" s="142"/>
      <c r="AT122" s="4" t="s">
        <v>277</v>
      </c>
      <c r="AU122" s="4" t="s">
        <v>75</v>
      </c>
    </row>
    <row r="123" spans="2:65" s="1" customFormat="1" ht="37.9" customHeight="1">
      <c r="B123" s="14"/>
      <c r="C123" s="225" t="s">
        <v>411</v>
      </c>
      <c r="D123" s="225" t="s">
        <v>271</v>
      </c>
      <c r="E123" s="226" t="s">
        <v>1324</v>
      </c>
      <c r="F123" s="227" t="s">
        <v>1325</v>
      </c>
      <c r="G123" s="228" t="s">
        <v>195</v>
      </c>
      <c r="H123" s="229">
        <v>1.5</v>
      </c>
      <c r="I123" s="22"/>
      <c r="J123" s="231">
        <f>ROUND(I123*H123,2)</f>
        <v>0</v>
      </c>
      <c r="K123" s="227" t="s">
        <v>274</v>
      </c>
      <c r="L123" s="14"/>
      <c r="M123" s="232" t="s">
        <v>3</v>
      </c>
      <c r="N123" s="233" t="s">
        <v>39</v>
      </c>
      <c r="P123" s="234">
        <f>O123*H123</f>
        <v>0</v>
      </c>
      <c r="Q123" s="234">
        <v>3.4000000000000002E-4</v>
      </c>
      <c r="R123" s="234">
        <f>Q123*H123</f>
        <v>5.1000000000000004E-4</v>
      </c>
      <c r="S123" s="234">
        <v>0</v>
      </c>
      <c r="T123" s="235">
        <f>S123*H123</f>
        <v>0</v>
      </c>
      <c r="AR123" s="236" t="s">
        <v>1095</v>
      </c>
      <c r="AT123" s="236" t="s">
        <v>271</v>
      </c>
      <c r="AU123" s="236" t="s">
        <v>75</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1095</v>
      </c>
      <c r="BM123" s="236" t="s">
        <v>2592</v>
      </c>
    </row>
    <row r="124" spans="2:65" s="1" customFormat="1">
      <c r="B124" s="14"/>
      <c r="D124" s="238" t="s">
        <v>277</v>
      </c>
      <c r="F124" s="239" t="s">
        <v>1327</v>
      </c>
      <c r="L124" s="14"/>
      <c r="M124" s="240"/>
      <c r="T124" s="142"/>
      <c r="AT124" s="4" t="s">
        <v>277</v>
      </c>
      <c r="AU124" s="4" t="s">
        <v>75</v>
      </c>
    </row>
    <row r="125" spans="2:65" s="1" customFormat="1" ht="37.9" customHeight="1">
      <c r="B125" s="14"/>
      <c r="C125" s="225" t="s">
        <v>418</v>
      </c>
      <c r="D125" s="225" t="s">
        <v>271</v>
      </c>
      <c r="E125" s="226" t="s">
        <v>1328</v>
      </c>
      <c r="F125" s="227" t="s">
        <v>1329</v>
      </c>
      <c r="G125" s="228" t="s">
        <v>195</v>
      </c>
      <c r="H125" s="229">
        <v>7</v>
      </c>
      <c r="I125" s="22"/>
      <c r="J125" s="231">
        <f>ROUND(I125*H125,2)</f>
        <v>0</v>
      </c>
      <c r="K125" s="227" t="s">
        <v>274</v>
      </c>
      <c r="L125" s="14"/>
      <c r="M125" s="232" t="s">
        <v>3</v>
      </c>
      <c r="N125" s="233" t="s">
        <v>39</v>
      </c>
      <c r="P125" s="234">
        <f>O125*H125</f>
        <v>0</v>
      </c>
      <c r="Q125" s="234">
        <v>3.4000000000000002E-4</v>
      </c>
      <c r="R125" s="234">
        <f>Q125*H125</f>
        <v>2.3800000000000002E-3</v>
      </c>
      <c r="S125" s="234">
        <v>0</v>
      </c>
      <c r="T125" s="235">
        <f>S125*H125</f>
        <v>0</v>
      </c>
      <c r="AR125" s="236" t="s">
        <v>1095</v>
      </c>
      <c r="AT125" s="236" t="s">
        <v>271</v>
      </c>
      <c r="AU125" s="236" t="s">
        <v>75</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1095</v>
      </c>
      <c r="BM125" s="236" t="s">
        <v>2593</v>
      </c>
    </row>
    <row r="126" spans="2:65" s="1" customFormat="1">
      <c r="B126" s="14"/>
      <c r="D126" s="238" t="s">
        <v>277</v>
      </c>
      <c r="F126" s="239" t="s">
        <v>1813</v>
      </c>
      <c r="L126" s="14"/>
      <c r="M126" s="240"/>
      <c r="T126" s="142"/>
      <c r="AT126" s="4" t="s">
        <v>277</v>
      </c>
      <c r="AU126" s="4" t="s">
        <v>75</v>
      </c>
    </row>
    <row r="127" spans="2:65" s="1" customFormat="1" ht="37.9" customHeight="1">
      <c r="B127" s="14"/>
      <c r="C127" s="225" t="s">
        <v>423</v>
      </c>
      <c r="D127" s="225" t="s">
        <v>271</v>
      </c>
      <c r="E127" s="226" t="s">
        <v>1331</v>
      </c>
      <c r="F127" s="227" t="s">
        <v>1332</v>
      </c>
      <c r="G127" s="228" t="s">
        <v>195</v>
      </c>
      <c r="H127" s="229">
        <v>7</v>
      </c>
      <c r="I127" s="22"/>
      <c r="J127" s="231">
        <f>ROUND(I127*H127,2)</f>
        <v>0</v>
      </c>
      <c r="K127" s="227" t="s">
        <v>274</v>
      </c>
      <c r="L127" s="14"/>
      <c r="M127" s="232" t="s">
        <v>3</v>
      </c>
      <c r="N127" s="233" t="s">
        <v>39</v>
      </c>
      <c r="P127" s="234">
        <f>O127*H127</f>
        <v>0</v>
      </c>
      <c r="Q127" s="234">
        <v>1.1E-4</v>
      </c>
      <c r="R127" s="234">
        <f>Q127*H127</f>
        <v>7.7000000000000007E-4</v>
      </c>
      <c r="S127" s="234">
        <v>0</v>
      </c>
      <c r="T127" s="235">
        <f>S127*H127</f>
        <v>0</v>
      </c>
      <c r="AR127" s="236" t="s">
        <v>1095</v>
      </c>
      <c r="AT127" s="236" t="s">
        <v>271</v>
      </c>
      <c r="AU127" s="236" t="s">
        <v>75</v>
      </c>
      <c r="AY127" s="4" t="s">
        <v>268</v>
      </c>
      <c r="BE127" s="237">
        <f>IF(N127="základní",J127,0)</f>
        <v>0</v>
      </c>
      <c r="BF127" s="237">
        <f>IF(N127="snížená",J127,0)</f>
        <v>0</v>
      </c>
      <c r="BG127" s="237">
        <f>IF(N127="zákl. přenesená",J127,0)</f>
        <v>0</v>
      </c>
      <c r="BH127" s="237">
        <f>IF(N127="sníž. přenesená",J127,0)</f>
        <v>0</v>
      </c>
      <c r="BI127" s="237">
        <f>IF(N127="nulová",J127,0)</f>
        <v>0</v>
      </c>
      <c r="BJ127" s="4" t="s">
        <v>75</v>
      </c>
      <c r="BK127" s="237">
        <f>ROUND(I127*H127,2)</f>
        <v>0</v>
      </c>
      <c r="BL127" s="4" t="s">
        <v>1095</v>
      </c>
      <c r="BM127" s="236" t="s">
        <v>2594</v>
      </c>
    </row>
    <row r="128" spans="2:65" s="1" customFormat="1">
      <c r="B128" s="14"/>
      <c r="D128" s="238" t="s">
        <v>277</v>
      </c>
      <c r="F128" s="239" t="s">
        <v>1334</v>
      </c>
      <c r="L128" s="14"/>
      <c r="M128" s="240"/>
      <c r="T128" s="142"/>
      <c r="AT128" s="4" t="s">
        <v>277</v>
      </c>
      <c r="AU128" s="4" t="s">
        <v>75</v>
      </c>
    </row>
    <row r="129" spans="2:65" s="1" customFormat="1" ht="24.2" customHeight="1">
      <c r="B129" s="14"/>
      <c r="C129" s="225" t="s">
        <v>429</v>
      </c>
      <c r="D129" s="225" t="s">
        <v>271</v>
      </c>
      <c r="E129" s="226" t="s">
        <v>1335</v>
      </c>
      <c r="F129" s="227" t="s">
        <v>1336</v>
      </c>
      <c r="G129" s="228" t="s">
        <v>379</v>
      </c>
      <c r="H129" s="229">
        <v>17</v>
      </c>
      <c r="I129" s="22"/>
      <c r="J129" s="231">
        <f>ROUND(I129*H129,2)</f>
        <v>0</v>
      </c>
      <c r="K129" s="227" t="s">
        <v>274</v>
      </c>
      <c r="L129" s="14"/>
      <c r="M129" s="232" t="s">
        <v>3</v>
      </c>
      <c r="N129" s="233" t="s">
        <v>39</v>
      </c>
      <c r="P129" s="234">
        <f>O129*H129</f>
        <v>0</v>
      </c>
      <c r="Q129" s="234">
        <v>0</v>
      </c>
      <c r="R129" s="234">
        <f>Q129*H129</f>
        <v>0</v>
      </c>
      <c r="S129" s="234">
        <v>1.4919999999999999E-2</v>
      </c>
      <c r="T129" s="235">
        <f>S129*H129</f>
        <v>0.25363999999999998</v>
      </c>
      <c r="AR129" s="236" t="s">
        <v>1095</v>
      </c>
      <c r="AT129" s="236" t="s">
        <v>271</v>
      </c>
      <c r="AU129" s="236" t="s">
        <v>75</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1095</v>
      </c>
      <c r="BM129" s="236" t="s">
        <v>2595</v>
      </c>
    </row>
    <row r="130" spans="2:65" s="1" customFormat="1">
      <c r="B130" s="14"/>
      <c r="D130" s="238" t="s">
        <v>277</v>
      </c>
      <c r="F130" s="239" t="s">
        <v>1338</v>
      </c>
      <c r="L130" s="14"/>
      <c r="M130" s="240"/>
      <c r="T130" s="142"/>
      <c r="AT130" s="4" t="s">
        <v>277</v>
      </c>
      <c r="AU130" s="4" t="s">
        <v>75</v>
      </c>
    </row>
    <row r="131" spans="2:65" s="1" customFormat="1" ht="33" customHeight="1">
      <c r="B131" s="14"/>
      <c r="C131" s="225" t="s">
        <v>434</v>
      </c>
      <c r="D131" s="225" t="s">
        <v>271</v>
      </c>
      <c r="E131" s="226" t="s">
        <v>1339</v>
      </c>
      <c r="F131" s="227" t="s">
        <v>1340</v>
      </c>
      <c r="G131" s="228" t="s">
        <v>379</v>
      </c>
      <c r="H131" s="229">
        <v>10.5</v>
      </c>
      <c r="I131" s="22"/>
      <c r="J131" s="231">
        <f>ROUND(I131*H131,2)</f>
        <v>0</v>
      </c>
      <c r="K131" s="227" t="s">
        <v>274</v>
      </c>
      <c r="L131" s="14"/>
      <c r="M131" s="232" t="s">
        <v>3</v>
      </c>
      <c r="N131" s="233" t="s">
        <v>39</v>
      </c>
      <c r="P131" s="234">
        <f>O131*H131</f>
        <v>0</v>
      </c>
      <c r="Q131" s="234">
        <v>5.0000000000000001E-4</v>
      </c>
      <c r="R131" s="234">
        <f>Q131*H131</f>
        <v>5.2500000000000003E-3</v>
      </c>
      <c r="S131" s="234">
        <v>0</v>
      </c>
      <c r="T131" s="235">
        <f>S131*H131</f>
        <v>0</v>
      </c>
      <c r="AR131" s="236" t="s">
        <v>1095</v>
      </c>
      <c r="AT131" s="236" t="s">
        <v>271</v>
      </c>
      <c r="AU131" s="236" t="s">
        <v>75</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1095</v>
      </c>
      <c r="BM131" s="236" t="s">
        <v>2596</v>
      </c>
    </row>
    <row r="132" spans="2:65" s="1" customFormat="1">
      <c r="B132" s="14"/>
      <c r="D132" s="238" t="s">
        <v>277</v>
      </c>
      <c r="F132" s="239" t="s">
        <v>1342</v>
      </c>
      <c r="L132" s="14"/>
      <c r="M132" s="240"/>
      <c r="T132" s="142"/>
      <c r="AT132" s="4" t="s">
        <v>277</v>
      </c>
      <c r="AU132" s="4" t="s">
        <v>75</v>
      </c>
    </row>
    <row r="133" spans="2:65" s="1" customFormat="1" ht="33" customHeight="1">
      <c r="B133" s="14"/>
      <c r="C133" s="225" t="s">
        <v>441</v>
      </c>
      <c r="D133" s="225" t="s">
        <v>271</v>
      </c>
      <c r="E133" s="226" t="s">
        <v>1343</v>
      </c>
      <c r="F133" s="227" t="s">
        <v>1344</v>
      </c>
      <c r="G133" s="228" t="s">
        <v>379</v>
      </c>
      <c r="H133" s="229">
        <v>4.5</v>
      </c>
      <c r="I133" s="22"/>
      <c r="J133" s="231">
        <f>ROUND(I133*H133,2)</f>
        <v>0</v>
      </c>
      <c r="K133" s="227" t="s">
        <v>274</v>
      </c>
      <c r="L133" s="14"/>
      <c r="M133" s="232" t="s">
        <v>3</v>
      </c>
      <c r="N133" s="233" t="s">
        <v>39</v>
      </c>
      <c r="P133" s="234">
        <f>O133*H133</f>
        <v>0</v>
      </c>
      <c r="Q133" s="234">
        <v>1.5299999999999999E-3</v>
      </c>
      <c r="R133" s="234">
        <f>Q133*H133</f>
        <v>6.8849999999999996E-3</v>
      </c>
      <c r="S133" s="234">
        <v>0</v>
      </c>
      <c r="T133" s="235">
        <f>S133*H133</f>
        <v>0</v>
      </c>
      <c r="AR133" s="236" t="s">
        <v>1095</v>
      </c>
      <c r="AT133" s="236" t="s">
        <v>271</v>
      </c>
      <c r="AU133" s="236" t="s">
        <v>75</v>
      </c>
      <c r="AY133" s="4" t="s">
        <v>268</v>
      </c>
      <c r="BE133" s="237">
        <f>IF(N133="základní",J133,0)</f>
        <v>0</v>
      </c>
      <c r="BF133" s="237">
        <f>IF(N133="snížená",J133,0)</f>
        <v>0</v>
      </c>
      <c r="BG133" s="237">
        <f>IF(N133="zákl. přenesená",J133,0)</f>
        <v>0</v>
      </c>
      <c r="BH133" s="237">
        <f>IF(N133="sníž. přenesená",J133,0)</f>
        <v>0</v>
      </c>
      <c r="BI133" s="237">
        <f>IF(N133="nulová",J133,0)</f>
        <v>0</v>
      </c>
      <c r="BJ133" s="4" t="s">
        <v>75</v>
      </c>
      <c r="BK133" s="237">
        <f>ROUND(I133*H133,2)</f>
        <v>0</v>
      </c>
      <c r="BL133" s="4" t="s">
        <v>1095</v>
      </c>
      <c r="BM133" s="236" t="s">
        <v>2597</v>
      </c>
    </row>
    <row r="134" spans="2:65" s="1" customFormat="1">
      <c r="B134" s="14"/>
      <c r="D134" s="238" t="s">
        <v>277</v>
      </c>
      <c r="F134" s="239" t="s">
        <v>1346</v>
      </c>
      <c r="L134" s="14"/>
      <c r="M134" s="240"/>
      <c r="T134" s="142"/>
      <c r="AT134" s="4" t="s">
        <v>277</v>
      </c>
      <c r="AU134" s="4" t="s">
        <v>75</v>
      </c>
    </row>
    <row r="135" spans="2:65" s="1" customFormat="1" ht="16.5" customHeight="1">
      <c r="B135" s="14"/>
      <c r="C135" s="225" t="s">
        <v>447</v>
      </c>
      <c r="D135" s="225" t="s">
        <v>271</v>
      </c>
      <c r="E135" s="226" t="s">
        <v>2598</v>
      </c>
      <c r="F135" s="227" t="s">
        <v>1348</v>
      </c>
      <c r="G135" s="228" t="s">
        <v>1094</v>
      </c>
      <c r="H135" s="229">
        <v>1</v>
      </c>
      <c r="I135" s="22"/>
      <c r="J135" s="231">
        <f>ROUND(I135*H135,2)</f>
        <v>0</v>
      </c>
      <c r="K135" s="227" t="s">
        <v>303</v>
      </c>
      <c r="L135" s="14"/>
      <c r="M135" s="232" t="s">
        <v>3</v>
      </c>
      <c r="N135" s="233" t="s">
        <v>39</v>
      </c>
      <c r="P135" s="234">
        <f>O135*H135</f>
        <v>0</v>
      </c>
      <c r="Q135" s="234">
        <v>0</v>
      </c>
      <c r="R135" s="234">
        <f>Q135*H135</f>
        <v>0</v>
      </c>
      <c r="S135" s="234">
        <v>0</v>
      </c>
      <c r="T135" s="235">
        <f>S135*H135</f>
        <v>0</v>
      </c>
      <c r="AR135" s="236" t="s">
        <v>1095</v>
      </c>
      <c r="AT135" s="236" t="s">
        <v>271</v>
      </c>
      <c r="AU135" s="236" t="s">
        <v>75</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1095</v>
      </c>
      <c r="BM135" s="236" t="s">
        <v>2599</v>
      </c>
    </row>
    <row r="136" spans="2:65" s="1" customFormat="1" ht="16.5" customHeight="1">
      <c r="B136" s="14"/>
      <c r="C136" s="225" t="s">
        <v>454</v>
      </c>
      <c r="D136" s="225" t="s">
        <v>271</v>
      </c>
      <c r="E136" s="226" t="s">
        <v>2600</v>
      </c>
      <c r="F136" s="227" t="s">
        <v>1351</v>
      </c>
      <c r="G136" s="228" t="s">
        <v>1094</v>
      </c>
      <c r="H136" s="229">
        <v>1</v>
      </c>
      <c r="I136" s="22"/>
      <c r="J136" s="231">
        <f>ROUND(I136*H136,2)</f>
        <v>0</v>
      </c>
      <c r="K136" s="227" t="s">
        <v>303</v>
      </c>
      <c r="L136" s="14"/>
      <c r="M136" s="232" t="s">
        <v>3</v>
      </c>
      <c r="N136" s="233" t="s">
        <v>39</v>
      </c>
      <c r="P136" s="234">
        <f>O136*H136</f>
        <v>0</v>
      </c>
      <c r="Q136" s="234">
        <v>0</v>
      </c>
      <c r="R136" s="234">
        <f>Q136*H136</f>
        <v>0</v>
      </c>
      <c r="S136" s="234">
        <v>0</v>
      </c>
      <c r="T136" s="235">
        <f>S136*H136</f>
        <v>0</v>
      </c>
      <c r="AR136" s="236" t="s">
        <v>1095</v>
      </c>
      <c r="AT136" s="236" t="s">
        <v>271</v>
      </c>
      <c r="AU136" s="236" t="s">
        <v>75</v>
      </c>
      <c r="AY136" s="4" t="s">
        <v>268</v>
      </c>
      <c r="BE136" s="237">
        <f>IF(N136="základní",J136,0)</f>
        <v>0</v>
      </c>
      <c r="BF136" s="237">
        <f>IF(N136="snížená",J136,0)</f>
        <v>0</v>
      </c>
      <c r="BG136" s="237">
        <f>IF(N136="zákl. přenesená",J136,0)</f>
        <v>0</v>
      </c>
      <c r="BH136" s="237">
        <f>IF(N136="sníž. přenesená",J136,0)</f>
        <v>0</v>
      </c>
      <c r="BI136" s="237">
        <f>IF(N136="nulová",J136,0)</f>
        <v>0</v>
      </c>
      <c r="BJ136" s="4" t="s">
        <v>75</v>
      </c>
      <c r="BK136" s="237">
        <f>ROUND(I136*H136,2)</f>
        <v>0</v>
      </c>
      <c r="BL136" s="4" t="s">
        <v>1095</v>
      </c>
      <c r="BM136" s="236" t="s">
        <v>2601</v>
      </c>
    </row>
    <row r="137" spans="2:65" s="1" customFormat="1" ht="24.2" customHeight="1">
      <c r="B137" s="14"/>
      <c r="C137" s="225" t="s">
        <v>459</v>
      </c>
      <c r="D137" s="225" t="s">
        <v>271</v>
      </c>
      <c r="E137" s="226" t="s">
        <v>2602</v>
      </c>
      <c r="F137" s="227" t="s">
        <v>1354</v>
      </c>
      <c r="G137" s="228" t="s">
        <v>1094</v>
      </c>
      <c r="H137" s="229">
        <v>1</v>
      </c>
      <c r="I137" s="22"/>
      <c r="J137" s="231">
        <f>ROUND(I137*H137,2)</f>
        <v>0</v>
      </c>
      <c r="K137" s="227" t="s">
        <v>303</v>
      </c>
      <c r="L137" s="14"/>
      <c r="M137" s="285" t="s">
        <v>3</v>
      </c>
      <c r="N137" s="286" t="s">
        <v>39</v>
      </c>
      <c r="O137" s="283"/>
      <c r="P137" s="287">
        <f>O137*H137</f>
        <v>0</v>
      </c>
      <c r="Q137" s="287">
        <v>0</v>
      </c>
      <c r="R137" s="287">
        <f>Q137*H137</f>
        <v>0</v>
      </c>
      <c r="S137" s="287">
        <v>0</v>
      </c>
      <c r="T137" s="288">
        <f>S137*H137</f>
        <v>0</v>
      </c>
      <c r="AR137" s="236" t="s">
        <v>1095</v>
      </c>
      <c r="AT137" s="236" t="s">
        <v>271</v>
      </c>
      <c r="AU137" s="236" t="s">
        <v>75</v>
      </c>
      <c r="AY137" s="4" t="s">
        <v>268</v>
      </c>
      <c r="BE137" s="237">
        <f>IF(N137="základní",J137,0)</f>
        <v>0</v>
      </c>
      <c r="BF137" s="237">
        <f>IF(N137="snížená",J137,0)</f>
        <v>0</v>
      </c>
      <c r="BG137" s="237">
        <f>IF(N137="zákl. přenesená",J137,0)</f>
        <v>0</v>
      </c>
      <c r="BH137" s="237">
        <f>IF(N137="sníž. přenesená",J137,0)</f>
        <v>0</v>
      </c>
      <c r="BI137" s="237">
        <f>IF(N137="nulová",J137,0)</f>
        <v>0</v>
      </c>
      <c r="BJ137" s="4" t="s">
        <v>75</v>
      </c>
      <c r="BK137" s="237">
        <f>ROUND(I137*H137,2)</f>
        <v>0</v>
      </c>
      <c r="BL137" s="4" t="s">
        <v>1095</v>
      </c>
      <c r="BM137" s="236" t="s">
        <v>2603</v>
      </c>
    </row>
    <row r="138" spans="2:65" s="1" customFormat="1" ht="6.95" customHeight="1">
      <c r="B138" s="15"/>
      <c r="C138" s="16"/>
      <c r="D138" s="16"/>
      <c r="E138" s="16"/>
      <c r="F138" s="16"/>
      <c r="G138" s="16"/>
      <c r="H138" s="16"/>
      <c r="I138" s="16"/>
      <c r="J138" s="16"/>
      <c r="K138" s="16"/>
      <c r="L138" s="14"/>
    </row>
  </sheetData>
  <sheetProtection algorithmName="SHA-512" hashValue="5je4lwtYzBlpPzYgpyddV4jnMCtPW67Rab9cjagN7PMec6Ol4AYaoDTbaQ2qdno6p/hM/sGKcUgEFWM71m01bA==" saltValue="6POnpZ//a5NhOheRkZNScA==" spinCount="100000" sheet="1" objects="1" scenarios="1"/>
  <autoFilter ref="C85:K137" xr:uid="{00000000-0009-0000-0000-000021000000}"/>
  <mergeCells count="12">
    <mergeCell ref="E78:H78"/>
    <mergeCell ref="L2:V2"/>
    <mergeCell ref="E50:H50"/>
    <mergeCell ref="E52:H52"/>
    <mergeCell ref="E54:H54"/>
    <mergeCell ref="E74:H74"/>
    <mergeCell ref="E76:H76"/>
    <mergeCell ref="E7:H7"/>
    <mergeCell ref="E9:H9"/>
    <mergeCell ref="E11:H11"/>
    <mergeCell ref="E20:H20"/>
    <mergeCell ref="E29:H29"/>
  </mergeCells>
  <hyperlinks>
    <hyperlink ref="F89" r:id="rId1" xr:uid="{00000000-0004-0000-2100-000000000000}"/>
    <hyperlink ref="F91" r:id="rId2" xr:uid="{00000000-0004-0000-2100-000001000000}"/>
    <hyperlink ref="F93" r:id="rId3" xr:uid="{00000000-0004-0000-2100-000002000000}"/>
    <hyperlink ref="F95" r:id="rId4" xr:uid="{00000000-0004-0000-2100-000003000000}"/>
    <hyperlink ref="F100" r:id="rId5" xr:uid="{00000000-0004-0000-2100-000004000000}"/>
    <hyperlink ref="F102" r:id="rId6" xr:uid="{00000000-0004-0000-2100-000005000000}"/>
    <hyperlink ref="F107" r:id="rId7" xr:uid="{00000000-0004-0000-2100-000006000000}"/>
    <hyperlink ref="F109" r:id="rId8" xr:uid="{00000000-0004-0000-2100-000007000000}"/>
    <hyperlink ref="F111" r:id="rId9" xr:uid="{00000000-0004-0000-2100-000008000000}"/>
    <hyperlink ref="F113" r:id="rId10" xr:uid="{00000000-0004-0000-2100-000009000000}"/>
    <hyperlink ref="F115" r:id="rId11" xr:uid="{00000000-0004-0000-2100-00000A000000}"/>
    <hyperlink ref="F117" r:id="rId12" xr:uid="{00000000-0004-0000-2100-00000B000000}"/>
    <hyperlink ref="F119" r:id="rId13" xr:uid="{00000000-0004-0000-2100-00000C000000}"/>
    <hyperlink ref="F122" r:id="rId14" xr:uid="{00000000-0004-0000-2100-00000D000000}"/>
    <hyperlink ref="F124" r:id="rId15" xr:uid="{00000000-0004-0000-2100-00000E000000}"/>
    <hyperlink ref="F126" r:id="rId16" xr:uid="{00000000-0004-0000-2100-00000F000000}"/>
    <hyperlink ref="F128" r:id="rId17" xr:uid="{00000000-0004-0000-2100-000010000000}"/>
    <hyperlink ref="F130" r:id="rId18" xr:uid="{00000000-0004-0000-2100-000011000000}"/>
    <hyperlink ref="F132" r:id="rId19" xr:uid="{00000000-0004-0000-2100-000012000000}"/>
    <hyperlink ref="F134" r:id="rId20" xr:uid="{00000000-0004-0000-2100-000013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BM97"/>
  <sheetViews>
    <sheetView showGridLines="0" topLeftCell="A73" workbookViewId="0">
      <selection activeCell="I103" sqref="I103"/>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181</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2441</v>
      </c>
      <c r="F9" s="332"/>
      <c r="G9" s="332"/>
      <c r="H9" s="332"/>
      <c r="L9" s="14"/>
    </row>
    <row r="10" spans="2:46" s="1" customFormat="1" ht="12" customHeight="1">
      <c r="B10" s="14"/>
      <c r="D10" s="11" t="s">
        <v>211</v>
      </c>
      <c r="L10" s="14"/>
    </row>
    <row r="11" spans="2:46" s="1" customFormat="1" ht="16.5" customHeight="1">
      <c r="B11" s="14"/>
      <c r="E11" s="324" t="s">
        <v>2604</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ROUND(J88,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ROUND((SUM(BE88:BE96)),  2)</f>
        <v>0</v>
      </c>
      <c r="I35" s="189">
        <v>0.21</v>
      </c>
      <c r="J35" s="174">
        <f>ROUND(((SUM(BE88:BE96))*I35),  2)</f>
        <v>0</v>
      </c>
      <c r="L35" s="14"/>
    </row>
    <row r="36" spans="2:12" s="1" customFormat="1" ht="14.45" customHeight="1">
      <c r="B36" s="14"/>
      <c r="E36" s="11" t="s">
        <v>40</v>
      </c>
      <c r="F36" s="174">
        <f>ROUND((SUM(BF88:BF96)),  2)</f>
        <v>0</v>
      </c>
      <c r="I36" s="189">
        <v>0.12</v>
      </c>
      <c r="J36" s="174">
        <f>ROUND(((SUM(BF88:BF96))*I36),  2)</f>
        <v>0</v>
      </c>
      <c r="L36" s="14"/>
    </row>
    <row r="37" spans="2:12" s="1" customFormat="1" ht="14.45" hidden="1" customHeight="1">
      <c r="B37" s="14"/>
      <c r="E37" s="11" t="s">
        <v>41</v>
      </c>
      <c r="F37" s="174">
        <f>ROUND((SUM(BG88:BG96)),  2)</f>
        <v>0</v>
      </c>
      <c r="I37" s="189">
        <v>0.21</v>
      </c>
      <c r="J37" s="174">
        <f>0</f>
        <v>0</v>
      </c>
      <c r="L37" s="14"/>
    </row>
    <row r="38" spans="2:12" s="1" customFormat="1" ht="14.45" hidden="1" customHeight="1">
      <c r="B38" s="14"/>
      <c r="E38" s="11" t="s">
        <v>42</v>
      </c>
      <c r="F38" s="174">
        <f>ROUND((SUM(BH88:BH96)),  2)</f>
        <v>0</v>
      </c>
      <c r="I38" s="189">
        <v>0.12</v>
      </c>
      <c r="J38" s="174">
        <f>0</f>
        <v>0</v>
      </c>
      <c r="L38" s="14"/>
    </row>
    <row r="39" spans="2:12" s="1" customFormat="1" ht="14.45" hidden="1" customHeight="1">
      <c r="B39" s="14"/>
      <c r="E39" s="11" t="s">
        <v>43</v>
      </c>
      <c r="F39" s="174">
        <f>ROUND((SUM(BI88:BI96)),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2441</v>
      </c>
      <c r="F52" s="332"/>
      <c r="G52" s="332"/>
      <c r="H52" s="332"/>
      <c r="L52" s="14"/>
    </row>
    <row r="53" spans="2:47" s="1" customFormat="1" ht="12" customHeight="1">
      <c r="B53" s="14"/>
      <c r="C53" s="11" t="s">
        <v>211</v>
      </c>
      <c r="L53" s="14"/>
    </row>
    <row r="54" spans="2:47" s="1" customFormat="1" ht="16.5" customHeight="1">
      <c r="B54" s="14"/>
      <c r="E54" s="324" t="str">
        <f>E11</f>
        <v>E6 - VRN</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J88</f>
        <v>0</v>
      </c>
      <c r="L63" s="14"/>
      <c r="AU63" s="4" t="s">
        <v>227</v>
      </c>
    </row>
    <row r="64" spans="2:47" s="201" customFormat="1" ht="24.95" customHeight="1">
      <c r="B64" s="200"/>
      <c r="D64" s="202" t="s">
        <v>1357</v>
      </c>
      <c r="E64" s="203"/>
      <c r="F64" s="203"/>
      <c r="G64" s="203"/>
      <c r="H64" s="203"/>
      <c r="I64" s="203"/>
      <c r="J64" s="204">
        <f>J89</f>
        <v>0</v>
      </c>
      <c r="L64" s="200"/>
    </row>
    <row r="65" spans="2:12" s="171" customFormat="1" ht="19.899999999999999" customHeight="1">
      <c r="B65" s="205"/>
      <c r="D65" s="206" t="s">
        <v>1358</v>
      </c>
      <c r="E65" s="207"/>
      <c r="F65" s="207"/>
      <c r="G65" s="207"/>
      <c r="H65" s="207"/>
      <c r="I65" s="207"/>
      <c r="J65" s="208">
        <f>J90</f>
        <v>0</v>
      </c>
      <c r="L65" s="205"/>
    </row>
    <row r="66" spans="2:12" s="171" customFormat="1" ht="19.899999999999999" customHeight="1">
      <c r="B66" s="205"/>
      <c r="D66" s="206" t="s">
        <v>1359</v>
      </c>
      <c r="E66" s="207"/>
      <c r="F66" s="207"/>
      <c r="G66" s="207"/>
      <c r="H66" s="207"/>
      <c r="I66" s="207"/>
      <c r="J66" s="208">
        <f>J94</f>
        <v>0</v>
      </c>
      <c r="L66" s="205"/>
    </row>
    <row r="67" spans="2:12" s="1" customFormat="1" ht="21.75" customHeight="1">
      <c r="B67" s="14"/>
      <c r="L67" s="14"/>
    </row>
    <row r="68" spans="2:12" s="1" customFormat="1" ht="6.95" customHeight="1">
      <c r="B68" s="15"/>
      <c r="C68" s="16"/>
      <c r="D68" s="16"/>
      <c r="E68" s="16"/>
      <c r="F68" s="16"/>
      <c r="G68" s="16"/>
      <c r="H68" s="16"/>
      <c r="I68" s="16"/>
      <c r="J68" s="16"/>
      <c r="K68" s="16"/>
      <c r="L68" s="14"/>
    </row>
    <row r="72" spans="2:12" s="1" customFormat="1" ht="6.95" customHeight="1">
      <c r="B72" s="132"/>
      <c r="C72" s="133"/>
      <c r="D72" s="133"/>
      <c r="E72" s="133"/>
      <c r="F72" s="133"/>
      <c r="G72" s="133"/>
      <c r="H72" s="133"/>
      <c r="I72" s="133"/>
      <c r="J72" s="133"/>
      <c r="K72" s="133"/>
      <c r="L72" s="14"/>
    </row>
    <row r="73" spans="2:12" s="1" customFormat="1" ht="24.95" customHeight="1">
      <c r="B73" s="14"/>
      <c r="C73" s="8" t="s">
        <v>253</v>
      </c>
      <c r="L73" s="14"/>
    </row>
    <row r="74" spans="2:12" s="1" customFormat="1" ht="6.95" customHeight="1">
      <c r="B74" s="14"/>
      <c r="L74" s="14"/>
    </row>
    <row r="75" spans="2:12" s="1" customFormat="1" ht="12" customHeight="1">
      <c r="B75" s="14"/>
      <c r="C75" s="11" t="s">
        <v>17</v>
      </c>
      <c r="L75" s="14"/>
    </row>
    <row r="76" spans="2:12" s="1" customFormat="1" ht="16.5" customHeight="1">
      <c r="B76" s="14"/>
      <c r="E76" s="333" t="str">
        <f>E7</f>
        <v>Rekonstrukce sociálního zařízení včetně rozvodů vody a kanalizace</v>
      </c>
      <c r="F76" s="334"/>
      <c r="G76" s="334"/>
      <c r="H76" s="334"/>
      <c r="L76" s="14"/>
    </row>
    <row r="77" spans="2:12" ht="12" customHeight="1">
      <c r="B77" s="7"/>
      <c r="C77" s="11" t="s">
        <v>203</v>
      </c>
      <c r="L77" s="7"/>
    </row>
    <row r="78" spans="2:12" s="1" customFormat="1" ht="16.5" customHeight="1">
      <c r="B78" s="14"/>
      <c r="E78" s="333" t="s">
        <v>2441</v>
      </c>
      <c r="F78" s="332"/>
      <c r="G78" s="332"/>
      <c r="H78" s="332"/>
      <c r="L78" s="14"/>
    </row>
    <row r="79" spans="2:12" s="1" customFormat="1" ht="12" customHeight="1">
      <c r="B79" s="14"/>
      <c r="C79" s="11" t="s">
        <v>211</v>
      </c>
      <c r="L79" s="14"/>
    </row>
    <row r="80" spans="2:12" s="1" customFormat="1" ht="16.5" customHeight="1">
      <c r="B80" s="14"/>
      <c r="E80" s="324" t="str">
        <f>E11</f>
        <v>E6 - VRN</v>
      </c>
      <c r="F80" s="332"/>
      <c r="G80" s="332"/>
      <c r="H80" s="332"/>
      <c r="L80" s="14"/>
    </row>
    <row r="81" spans="2:65" s="1" customFormat="1" ht="6.95" customHeight="1">
      <c r="B81" s="14"/>
      <c r="L81" s="14"/>
    </row>
    <row r="82" spans="2:65" s="1" customFormat="1" ht="12" customHeight="1">
      <c r="B82" s="14"/>
      <c r="C82" s="11" t="s">
        <v>21</v>
      </c>
      <c r="F82" s="121" t="str">
        <f>F14</f>
        <v xml:space="preserve"> </v>
      </c>
      <c r="I82" s="11" t="s">
        <v>23</v>
      </c>
      <c r="J82" s="17">
        <f>IF(J14="","",J14)</f>
        <v>0</v>
      </c>
      <c r="L82" s="14"/>
    </row>
    <row r="83" spans="2:65" s="1" customFormat="1" ht="6.95" customHeight="1">
      <c r="B83" s="14"/>
      <c r="L83" s="14"/>
    </row>
    <row r="84" spans="2:65" s="1" customFormat="1" ht="15.2" customHeight="1">
      <c r="B84" s="14"/>
      <c r="C84" s="11" t="s">
        <v>24</v>
      </c>
      <c r="F84" s="121" t="str">
        <f>E17</f>
        <v xml:space="preserve"> </v>
      </c>
      <c r="I84" s="11" t="s">
        <v>29</v>
      </c>
      <c r="J84" s="196" t="str">
        <f>E23</f>
        <v xml:space="preserve"> </v>
      </c>
      <c r="L84" s="14"/>
    </row>
    <row r="85" spans="2:65" s="1" customFormat="1" ht="15.2" customHeight="1">
      <c r="B85" s="14"/>
      <c r="C85" s="11" t="s">
        <v>27</v>
      </c>
      <c r="F85" s="121" t="str">
        <f>IF(E20="","",E20)</f>
        <v>Vyplň údaj</v>
      </c>
      <c r="I85" s="11" t="s">
        <v>31</v>
      </c>
      <c r="J85" s="196" t="str">
        <f>E26</f>
        <v xml:space="preserve"> </v>
      </c>
      <c r="L85" s="14"/>
    </row>
    <row r="86" spans="2:65" s="1" customFormat="1" ht="10.35" customHeight="1">
      <c r="B86" s="14"/>
      <c r="L86" s="14"/>
    </row>
    <row r="87" spans="2:65" s="2" customFormat="1" ht="29.25" customHeight="1">
      <c r="B87" s="18"/>
      <c r="C87" s="19" t="s">
        <v>254</v>
      </c>
      <c r="D87" s="20" t="s">
        <v>53</v>
      </c>
      <c r="E87" s="20" t="s">
        <v>49</v>
      </c>
      <c r="F87" s="20" t="s">
        <v>50</v>
      </c>
      <c r="G87" s="20" t="s">
        <v>255</v>
      </c>
      <c r="H87" s="20" t="s">
        <v>256</v>
      </c>
      <c r="I87" s="20" t="s">
        <v>257</v>
      </c>
      <c r="J87" s="20" t="s">
        <v>226</v>
      </c>
      <c r="K87" s="21" t="s">
        <v>258</v>
      </c>
      <c r="L87" s="18"/>
      <c r="M87" s="145" t="s">
        <v>3</v>
      </c>
      <c r="N87" s="146" t="s">
        <v>38</v>
      </c>
      <c r="O87" s="146" t="s">
        <v>259</v>
      </c>
      <c r="P87" s="146" t="s">
        <v>260</v>
      </c>
      <c r="Q87" s="146" t="s">
        <v>261</v>
      </c>
      <c r="R87" s="146" t="s">
        <v>262</v>
      </c>
      <c r="S87" s="146" t="s">
        <v>263</v>
      </c>
      <c r="T87" s="147" t="s">
        <v>264</v>
      </c>
    </row>
    <row r="88" spans="2:65" s="1" customFormat="1" ht="22.9" customHeight="1">
      <c r="B88" s="14"/>
      <c r="C88" s="151" t="s">
        <v>265</v>
      </c>
      <c r="J88" s="209">
        <f>BK88</f>
        <v>0</v>
      </c>
      <c r="L88" s="14"/>
      <c r="M88" s="148"/>
      <c r="N88" s="140"/>
      <c r="O88" s="140"/>
      <c r="P88" s="210">
        <f>P89</f>
        <v>0</v>
      </c>
      <c r="Q88" s="140"/>
      <c r="R88" s="210">
        <f>R89</f>
        <v>0</v>
      </c>
      <c r="S88" s="140"/>
      <c r="T88" s="211">
        <f>T89</f>
        <v>0</v>
      </c>
      <c r="AT88" s="4" t="s">
        <v>67</v>
      </c>
      <c r="AU88" s="4" t="s">
        <v>227</v>
      </c>
      <c r="BK88" s="212">
        <f>BK89</f>
        <v>0</v>
      </c>
    </row>
    <row r="89" spans="2:65" s="214" customFormat="1" ht="25.9" customHeight="1">
      <c r="B89" s="213"/>
      <c r="D89" s="215" t="s">
        <v>67</v>
      </c>
      <c r="E89" s="216" t="s">
        <v>102</v>
      </c>
      <c r="F89" s="216" t="s">
        <v>1360</v>
      </c>
      <c r="J89" s="217">
        <f>BK89</f>
        <v>0</v>
      </c>
      <c r="L89" s="213"/>
      <c r="M89" s="218"/>
      <c r="P89" s="219">
        <f>P90+P94</f>
        <v>0</v>
      </c>
      <c r="R89" s="219">
        <f>R90+R94</f>
        <v>0</v>
      </c>
      <c r="T89" s="220">
        <f>T90+T94</f>
        <v>0</v>
      </c>
      <c r="AR89" s="215" t="s">
        <v>299</v>
      </c>
      <c r="AT89" s="221" t="s">
        <v>67</v>
      </c>
      <c r="AU89" s="221" t="s">
        <v>68</v>
      </c>
      <c r="AY89" s="215" t="s">
        <v>268</v>
      </c>
      <c r="BK89" s="222">
        <f>BK90+BK94</f>
        <v>0</v>
      </c>
    </row>
    <row r="90" spans="2:65" s="214" customFormat="1" ht="22.9" customHeight="1">
      <c r="B90" s="213"/>
      <c r="D90" s="215" t="s">
        <v>67</v>
      </c>
      <c r="E90" s="223" t="s">
        <v>1361</v>
      </c>
      <c r="F90" s="223" t="s">
        <v>1362</v>
      </c>
      <c r="J90" s="224">
        <f>BK90</f>
        <v>0</v>
      </c>
      <c r="L90" s="213"/>
      <c r="M90" s="218"/>
      <c r="P90" s="219">
        <f>SUM(P91:P93)</f>
        <v>0</v>
      </c>
      <c r="R90" s="219">
        <f>SUM(R91:R93)</f>
        <v>0</v>
      </c>
      <c r="T90" s="220">
        <f>SUM(T91:T93)</f>
        <v>0</v>
      </c>
      <c r="AR90" s="215" t="s">
        <v>299</v>
      </c>
      <c r="AT90" s="221" t="s">
        <v>67</v>
      </c>
      <c r="AU90" s="221" t="s">
        <v>75</v>
      </c>
      <c r="AY90" s="215" t="s">
        <v>268</v>
      </c>
      <c r="BK90" s="222">
        <f>SUM(BK91:BK93)</f>
        <v>0</v>
      </c>
    </row>
    <row r="91" spans="2:65" s="1" customFormat="1" ht="16.5" customHeight="1">
      <c r="B91" s="14"/>
      <c r="C91" s="225" t="s">
        <v>75</v>
      </c>
      <c r="D91" s="225" t="s">
        <v>271</v>
      </c>
      <c r="E91" s="226" t="s">
        <v>1363</v>
      </c>
      <c r="F91" s="227" t="s">
        <v>1362</v>
      </c>
      <c r="G91" s="228" t="s">
        <v>1094</v>
      </c>
      <c r="H91" s="229">
        <v>1</v>
      </c>
      <c r="I91" s="22"/>
      <c r="J91" s="231">
        <f>ROUND(I91*H91,2)</f>
        <v>0</v>
      </c>
      <c r="K91" s="227" t="s">
        <v>274</v>
      </c>
      <c r="L91" s="14"/>
      <c r="M91" s="232" t="s">
        <v>3</v>
      </c>
      <c r="N91" s="233" t="s">
        <v>39</v>
      </c>
      <c r="P91" s="234">
        <f>O91*H91</f>
        <v>0</v>
      </c>
      <c r="Q91" s="234">
        <v>0</v>
      </c>
      <c r="R91" s="234">
        <f>Q91*H91</f>
        <v>0</v>
      </c>
      <c r="S91" s="234">
        <v>0</v>
      </c>
      <c r="T91" s="235">
        <f>S91*H91</f>
        <v>0</v>
      </c>
      <c r="AR91" s="236" t="s">
        <v>1364</v>
      </c>
      <c r="AT91" s="236" t="s">
        <v>271</v>
      </c>
      <c r="AU91" s="236" t="s">
        <v>77</v>
      </c>
      <c r="AY91" s="4" t="s">
        <v>268</v>
      </c>
      <c r="BE91" s="237">
        <f>IF(N91="základní",J91,0)</f>
        <v>0</v>
      </c>
      <c r="BF91" s="237">
        <f>IF(N91="snížená",J91,0)</f>
        <v>0</v>
      </c>
      <c r="BG91" s="237">
        <f>IF(N91="zákl. přenesená",J91,0)</f>
        <v>0</v>
      </c>
      <c r="BH91" s="237">
        <f>IF(N91="sníž. přenesená",J91,0)</f>
        <v>0</v>
      </c>
      <c r="BI91" s="237">
        <f>IF(N91="nulová",J91,0)</f>
        <v>0</v>
      </c>
      <c r="BJ91" s="4" t="s">
        <v>75</v>
      </c>
      <c r="BK91" s="237">
        <f>ROUND(I91*H91,2)</f>
        <v>0</v>
      </c>
      <c r="BL91" s="4" t="s">
        <v>1364</v>
      </c>
      <c r="BM91" s="236" t="s">
        <v>1365</v>
      </c>
    </row>
    <row r="92" spans="2:65" s="1" customFormat="1">
      <c r="B92" s="14"/>
      <c r="D92" s="238" t="s">
        <v>277</v>
      </c>
      <c r="F92" s="239" t="s">
        <v>1366</v>
      </c>
      <c r="L92" s="14"/>
      <c r="M92" s="240"/>
      <c r="T92" s="142"/>
      <c r="AT92" s="4" t="s">
        <v>277</v>
      </c>
      <c r="AU92" s="4" t="s">
        <v>77</v>
      </c>
    </row>
    <row r="93" spans="2:65" s="1" customFormat="1" ht="24.2" customHeight="1">
      <c r="B93" s="14"/>
      <c r="C93" s="225" t="s">
        <v>77</v>
      </c>
      <c r="D93" s="225" t="s">
        <v>271</v>
      </c>
      <c r="E93" s="226" t="s">
        <v>1367</v>
      </c>
      <c r="F93" s="227" t="s">
        <v>1368</v>
      </c>
      <c r="G93" s="228" t="s">
        <v>1094</v>
      </c>
      <c r="H93" s="229">
        <v>1</v>
      </c>
      <c r="I93" s="22"/>
      <c r="J93" s="231">
        <f>ROUND(I93*H93,2)</f>
        <v>0</v>
      </c>
      <c r="K93" s="227" t="s">
        <v>303</v>
      </c>
      <c r="L93" s="14"/>
      <c r="M93" s="232" t="s">
        <v>3</v>
      </c>
      <c r="N93" s="233" t="s">
        <v>39</v>
      </c>
      <c r="P93" s="234">
        <f>O93*H93</f>
        <v>0</v>
      </c>
      <c r="Q93" s="234">
        <v>0</v>
      </c>
      <c r="R93" s="234">
        <f>Q93*H93</f>
        <v>0</v>
      </c>
      <c r="S93" s="234">
        <v>0</v>
      </c>
      <c r="T93" s="235">
        <f>S93*H93</f>
        <v>0</v>
      </c>
      <c r="AR93" s="236" t="s">
        <v>275</v>
      </c>
      <c r="AT93" s="236" t="s">
        <v>271</v>
      </c>
      <c r="AU93" s="236" t="s">
        <v>77</v>
      </c>
      <c r="AY93" s="4" t="s">
        <v>268</v>
      </c>
      <c r="BE93" s="237">
        <f>IF(N93="základní",J93,0)</f>
        <v>0</v>
      </c>
      <c r="BF93" s="237">
        <f>IF(N93="snížená",J93,0)</f>
        <v>0</v>
      </c>
      <c r="BG93" s="237">
        <f>IF(N93="zákl. přenesená",J93,0)</f>
        <v>0</v>
      </c>
      <c r="BH93" s="237">
        <f>IF(N93="sníž. přenesená",J93,0)</f>
        <v>0</v>
      </c>
      <c r="BI93" s="237">
        <f>IF(N93="nulová",J93,0)</f>
        <v>0</v>
      </c>
      <c r="BJ93" s="4" t="s">
        <v>75</v>
      </c>
      <c r="BK93" s="237">
        <f>ROUND(I93*H93,2)</f>
        <v>0</v>
      </c>
      <c r="BL93" s="4" t="s">
        <v>275</v>
      </c>
      <c r="BM93" s="236" t="s">
        <v>2038</v>
      </c>
    </row>
    <row r="94" spans="2:65" s="214" customFormat="1" ht="22.9" customHeight="1">
      <c r="B94" s="213"/>
      <c r="D94" s="215" t="s">
        <v>67</v>
      </c>
      <c r="E94" s="223" t="s">
        <v>1370</v>
      </c>
      <c r="F94" s="223" t="s">
        <v>1371</v>
      </c>
      <c r="J94" s="224">
        <f>BK94</f>
        <v>0</v>
      </c>
      <c r="L94" s="213"/>
      <c r="M94" s="218"/>
      <c r="P94" s="219">
        <f>SUM(P95:P96)</f>
        <v>0</v>
      </c>
      <c r="R94" s="219">
        <f>SUM(R95:R96)</f>
        <v>0</v>
      </c>
      <c r="T94" s="220">
        <f>SUM(T95:T96)</f>
        <v>0</v>
      </c>
      <c r="AR94" s="215" t="s">
        <v>299</v>
      </c>
      <c r="AT94" s="221" t="s">
        <v>67</v>
      </c>
      <c r="AU94" s="221" t="s">
        <v>75</v>
      </c>
      <c r="AY94" s="215" t="s">
        <v>268</v>
      </c>
      <c r="BK94" s="222">
        <f>SUM(BK95:BK96)</f>
        <v>0</v>
      </c>
    </row>
    <row r="95" spans="2:65" s="1" customFormat="1" ht="24.2" customHeight="1">
      <c r="B95" s="14"/>
      <c r="C95" s="225" t="s">
        <v>186</v>
      </c>
      <c r="D95" s="225" t="s">
        <v>271</v>
      </c>
      <c r="E95" s="226" t="s">
        <v>1372</v>
      </c>
      <c r="F95" s="227" t="s">
        <v>1373</v>
      </c>
      <c r="G95" s="228" t="s">
        <v>1094</v>
      </c>
      <c r="H95" s="229">
        <v>1</v>
      </c>
      <c r="I95" s="22"/>
      <c r="J95" s="231">
        <f>ROUND(I95*H95,2)</f>
        <v>0</v>
      </c>
      <c r="K95" s="227" t="s">
        <v>274</v>
      </c>
      <c r="L95" s="14"/>
      <c r="M95" s="232" t="s">
        <v>3</v>
      </c>
      <c r="N95" s="233" t="s">
        <v>39</v>
      </c>
      <c r="P95" s="234">
        <f>O95*H95</f>
        <v>0</v>
      </c>
      <c r="Q95" s="234">
        <v>0</v>
      </c>
      <c r="R95" s="234">
        <f>Q95*H95</f>
        <v>0</v>
      </c>
      <c r="S95" s="234">
        <v>0</v>
      </c>
      <c r="T95" s="235">
        <f>S95*H95</f>
        <v>0</v>
      </c>
      <c r="AR95" s="236" t="s">
        <v>1364</v>
      </c>
      <c r="AT95" s="236" t="s">
        <v>271</v>
      </c>
      <c r="AU95" s="236" t="s">
        <v>77</v>
      </c>
      <c r="AY95" s="4" t="s">
        <v>268</v>
      </c>
      <c r="BE95" s="237">
        <f>IF(N95="základní",J95,0)</f>
        <v>0</v>
      </c>
      <c r="BF95" s="237">
        <f>IF(N95="snížená",J95,0)</f>
        <v>0</v>
      </c>
      <c r="BG95" s="237">
        <f>IF(N95="zákl. přenesená",J95,0)</f>
        <v>0</v>
      </c>
      <c r="BH95" s="237">
        <f>IF(N95="sníž. přenesená",J95,0)</f>
        <v>0</v>
      </c>
      <c r="BI95" s="237">
        <f>IF(N95="nulová",J95,0)</f>
        <v>0</v>
      </c>
      <c r="BJ95" s="4" t="s">
        <v>75</v>
      </c>
      <c r="BK95" s="237">
        <f>ROUND(I95*H95,2)</f>
        <v>0</v>
      </c>
      <c r="BL95" s="4" t="s">
        <v>1364</v>
      </c>
      <c r="BM95" s="236" t="s">
        <v>1374</v>
      </c>
    </row>
    <row r="96" spans="2:65" s="1" customFormat="1">
      <c r="B96" s="14"/>
      <c r="D96" s="238" t="s">
        <v>277</v>
      </c>
      <c r="F96" s="239" t="s">
        <v>1375</v>
      </c>
      <c r="L96" s="14"/>
      <c r="M96" s="282"/>
      <c r="N96" s="283"/>
      <c r="O96" s="283"/>
      <c r="P96" s="283"/>
      <c r="Q96" s="283"/>
      <c r="R96" s="283"/>
      <c r="S96" s="283"/>
      <c r="T96" s="284"/>
      <c r="AT96" s="4" t="s">
        <v>277</v>
      </c>
      <c r="AU96" s="4" t="s">
        <v>77</v>
      </c>
    </row>
    <row r="97" spans="2:12" s="1" customFormat="1" ht="6.95" customHeight="1">
      <c r="B97" s="15"/>
      <c r="C97" s="16"/>
      <c r="D97" s="16"/>
      <c r="E97" s="16"/>
      <c r="F97" s="16"/>
      <c r="G97" s="16"/>
      <c r="H97" s="16"/>
      <c r="I97" s="16"/>
      <c r="J97" s="16"/>
      <c r="K97" s="16"/>
      <c r="L97" s="14"/>
    </row>
  </sheetData>
  <sheetProtection algorithmName="SHA-512" hashValue="G1hvF9n5SpGeR02MVjNFp2+9zkDr34y1s0dOOv77yYdeNNk+opf9zhZUpqsGLo6BEsHrwygRXCWvoqrdIEFy1w==" saltValue="9z0C0YC4sjEIeM45Jwbs+A==" spinCount="100000" sheet="1" objects="1" scenarios="1"/>
  <autoFilter ref="C87:K96" xr:uid="{00000000-0009-0000-0000-000022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2" r:id="rId1" xr:uid="{00000000-0004-0000-2200-000000000000}"/>
    <hyperlink ref="F96" r:id="rId2" xr:uid="{00000000-0004-0000-22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H1292"/>
  <sheetViews>
    <sheetView showGridLines="0" topLeftCell="A1259" workbookViewId="0">
      <selection activeCell="D1194" sqref="D1194"/>
    </sheetView>
  </sheetViews>
  <sheetFormatPr defaultRowHeight="11.25"/>
  <cols>
    <col min="1" max="1" width="8.33203125" customWidth="1"/>
    <col min="2" max="2" width="1.6640625" customWidth="1"/>
    <col min="3" max="3" width="25" customWidth="1"/>
    <col min="4" max="4" width="75.83203125" customWidth="1"/>
    <col min="5" max="5" width="13.33203125" customWidth="1"/>
    <col min="6" max="6" width="20" customWidth="1"/>
    <col min="7" max="7" width="1.6640625" customWidth="1"/>
    <col min="8" max="8" width="8.33203125" customWidth="1"/>
  </cols>
  <sheetData>
    <row r="1" spans="2:8" ht="11.25" customHeight="1"/>
    <row r="2" spans="2:8" ht="36.950000000000003" customHeight="1"/>
    <row r="3" spans="2:8" ht="6.95" customHeight="1">
      <c r="B3" s="5"/>
      <c r="C3" s="6"/>
      <c r="D3" s="6"/>
      <c r="E3" s="6"/>
      <c r="F3" s="6"/>
      <c r="G3" s="6"/>
      <c r="H3" s="7"/>
    </row>
    <row r="4" spans="2:8" ht="24.95" customHeight="1">
      <c r="B4" s="7"/>
      <c r="C4" s="8" t="s">
        <v>2605</v>
      </c>
      <c r="H4" s="7"/>
    </row>
    <row r="5" spans="2:8" ht="12" customHeight="1">
      <c r="B5" s="7"/>
      <c r="C5" s="9" t="s">
        <v>14</v>
      </c>
      <c r="D5" s="298" t="s">
        <v>15</v>
      </c>
      <c r="E5" s="294"/>
      <c r="F5" s="294"/>
      <c r="H5" s="7"/>
    </row>
    <row r="6" spans="2:8" ht="36.950000000000003" customHeight="1">
      <c r="B6" s="7"/>
      <c r="C6" s="10" t="s">
        <v>17</v>
      </c>
      <c r="D6" s="295" t="s">
        <v>18</v>
      </c>
      <c r="E6" s="294"/>
      <c r="F6" s="294"/>
      <c r="H6" s="7"/>
    </row>
    <row r="7" spans="2:8" ht="16.5" customHeight="1">
      <c r="B7" s="7"/>
      <c r="C7" s="11" t="s">
        <v>23</v>
      </c>
      <c r="D7" s="17">
        <f>'Rekapitulace stavby'!AN8</f>
        <v>0</v>
      </c>
      <c r="H7" s="7"/>
    </row>
    <row r="8" spans="2:8" s="1" customFormat="1" ht="10.9" customHeight="1">
      <c r="B8" s="14"/>
      <c r="H8" s="14"/>
    </row>
    <row r="9" spans="2:8" s="2" customFormat="1" ht="29.25" customHeight="1">
      <c r="B9" s="18"/>
      <c r="C9" s="19" t="s">
        <v>49</v>
      </c>
      <c r="D9" s="20" t="s">
        <v>50</v>
      </c>
      <c r="E9" s="20" t="s">
        <v>255</v>
      </c>
      <c r="F9" s="21" t="s">
        <v>2606</v>
      </c>
      <c r="H9" s="18"/>
    </row>
    <row r="10" spans="2:8" s="1" customFormat="1" ht="26.45" customHeight="1">
      <c r="B10" s="14"/>
      <c r="C10" s="25" t="s">
        <v>2607</v>
      </c>
      <c r="D10" s="25" t="s">
        <v>80</v>
      </c>
      <c r="H10" s="14"/>
    </row>
    <row r="11" spans="2:8" s="1" customFormat="1" ht="16.899999999999999" customHeight="1">
      <c r="B11" s="14"/>
      <c r="C11" s="26" t="s">
        <v>187</v>
      </c>
      <c r="D11" s="27" t="s">
        <v>188</v>
      </c>
      <c r="E11" s="28" t="s">
        <v>184</v>
      </c>
      <c r="F11" s="29">
        <v>17.52</v>
      </c>
      <c r="H11" s="14"/>
    </row>
    <row r="12" spans="2:8" s="1" customFormat="1" ht="16.899999999999999" customHeight="1">
      <c r="B12" s="14"/>
      <c r="C12" s="30" t="s">
        <v>3</v>
      </c>
      <c r="D12" s="30" t="s">
        <v>2608</v>
      </c>
      <c r="E12" s="4" t="s">
        <v>3</v>
      </c>
      <c r="F12" s="31">
        <v>9.23</v>
      </c>
      <c r="H12" s="14"/>
    </row>
    <row r="13" spans="2:8" s="1" customFormat="1" ht="16.899999999999999" customHeight="1">
      <c r="B13" s="14"/>
      <c r="C13" s="30" t="s">
        <v>3</v>
      </c>
      <c r="D13" s="30" t="s">
        <v>2609</v>
      </c>
      <c r="E13" s="4" t="s">
        <v>3</v>
      </c>
      <c r="F13" s="31">
        <v>8.2899999999999991</v>
      </c>
      <c r="H13" s="14"/>
    </row>
    <row r="14" spans="2:8" s="1" customFormat="1" ht="16.899999999999999" customHeight="1">
      <c r="B14" s="14"/>
      <c r="C14" s="30" t="s">
        <v>3</v>
      </c>
      <c r="D14" s="30" t="s">
        <v>298</v>
      </c>
      <c r="E14" s="4" t="s">
        <v>3</v>
      </c>
      <c r="F14" s="31">
        <v>17.52</v>
      </c>
      <c r="H14" s="14"/>
    </row>
    <row r="15" spans="2:8" s="1" customFormat="1" ht="16.899999999999999" customHeight="1">
      <c r="B15" s="14"/>
      <c r="C15" s="32" t="s">
        <v>2610</v>
      </c>
      <c r="H15" s="14"/>
    </row>
    <row r="16" spans="2:8" s="1" customFormat="1" ht="16.899999999999999" customHeight="1">
      <c r="B16" s="14"/>
      <c r="C16" s="30" t="s">
        <v>807</v>
      </c>
      <c r="D16" s="30" t="s">
        <v>2611</v>
      </c>
      <c r="E16" s="4" t="s">
        <v>184</v>
      </c>
      <c r="F16" s="31">
        <v>26.28</v>
      </c>
      <c r="H16" s="14"/>
    </row>
    <row r="17" spans="2:8" s="1" customFormat="1" ht="22.5">
      <c r="B17" s="14"/>
      <c r="C17" s="30" t="s">
        <v>496</v>
      </c>
      <c r="D17" s="30" t="s">
        <v>2612</v>
      </c>
      <c r="E17" s="4" t="s">
        <v>184</v>
      </c>
      <c r="F17" s="31">
        <v>17.52</v>
      </c>
      <c r="H17" s="14"/>
    </row>
    <row r="18" spans="2:8" s="1" customFormat="1" ht="16.899999999999999" customHeight="1">
      <c r="B18" s="14"/>
      <c r="C18" s="30" t="s">
        <v>487</v>
      </c>
      <c r="D18" s="30" t="s">
        <v>2613</v>
      </c>
      <c r="E18" s="4" t="s">
        <v>184</v>
      </c>
      <c r="F18" s="31">
        <v>47.52</v>
      </c>
      <c r="H18" s="14"/>
    </row>
    <row r="19" spans="2:8" s="1" customFormat="1" ht="16.899999999999999" customHeight="1">
      <c r="B19" s="14"/>
      <c r="C19" s="26" t="s">
        <v>182</v>
      </c>
      <c r="D19" s="27" t="s">
        <v>183</v>
      </c>
      <c r="E19" s="28" t="s">
        <v>184</v>
      </c>
      <c r="F19" s="29">
        <v>18.638000000000002</v>
      </c>
      <c r="H19" s="14"/>
    </row>
    <row r="20" spans="2:8" s="1" customFormat="1" ht="16.899999999999999" customHeight="1">
      <c r="B20" s="14"/>
      <c r="C20" s="30" t="s">
        <v>3</v>
      </c>
      <c r="D20" s="30" t="s">
        <v>2614</v>
      </c>
      <c r="E20" s="4" t="s">
        <v>3</v>
      </c>
      <c r="F20" s="31">
        <v>9.23</v>
      </c>
      <c r="H20" s="14"/>
    </row>
    <row r="21" spans="2:8" s="1" customFormat="1" ht="16.899999999999999" customHeight="1">
      <c r="B21" s="14"/>
      <c r="C21" s="30" t="s">
        <v>3</v>
      </c>
      <c r="D21" s="30" t="s">
        <v>2615</v>
      </c>
      <c r="E21" s="4" t="s">
        <v>3</v>
      </c>
      <c r="F21" s="31">
        <v>8.2899999999999991</v>
      </c>
      <c r="H21" s="14"/>
    </row>
    <row r="22" spans="2:8" s="1" customFormat="1" ht="16.899999999999999" customHeight="1">
      <c r="B22" s="14"/>
      <c r="C22" s="30" t="s">
        <v>3</v>
      </c>
      <c r="D22" s="30" t="s">
        <v>2616</v>
      </c>
      <c r="E22" s="4" t="s">
        <v>3</v>
      </c>
      <c r="F22" s="31">
        <v>0</v>
      </c>
      <c r="H22" s="14"/>
    </row>
    <row r="23" spans="2:8" s="1" customFormat="1" ht="16.899999999999999" customHeight="1">
      <c r="B23" s="14"/>
      <c r="C23" s="30" t="s">
        <v>3</v>
      </c>
      <c r="D23" s="30" t="s">
        <v>2617</v>
      </c>
      <c r="E23" s="4" t="s">
        <v>3</v>
      </c>
      <c r="F23" s="31">
        <v>0.998</v>
      </c>
      <c r="H23" s="14"/>
    </row>
    <row r="24" spans="2:8" s="1" customFormat="1" ht="16.899999999999999" customHeight="1">
      <c r="B24" s="14"/>
      <c r="C24" s="30" t="s">
        <v>3</v>
      </c>
      <c r="D24" s="30" t="s">
        <v>2618</v>
      </c>
      <c r="E24" s="4" t="s">
        <v>3</v>
      </c>
      <c r="F24" s="31">
        <v>0.12</v>
      </c>
      <c r="H24" s="14"/>
    </row>
    <row r="25" spans="2:8" s="1" customFormat="1" ht="16.899999999999999" customHeight="1">
      <c r="B25" s="14"/>
      <c r="C25" s="30" t="s">
        <v>3</v>
      </c>
      <c r="D25" s="30" t="s">
        <v>298</v>
      </c>
      <c r="E25" s="4" t="s">
        <v>3</v>
      </c>
      <c r="F25" s="31">
        <v>18.638000000000002</v>
      </c>
      <c r="H25" s="14"/>
    </row>
    <row r="26" spans="2:8" s="1" customFormat="1" ht="16.899999999999999" customHeight="1">
      <c r="B26" s="14"/>
      <c r="C26" s="32" t="s">
        <v>2610</v>
      </c>
      <c r="H26" s="14"/>
    </row>
    <row r="27" spans="2:8" s="1" customFormat="1" ht="16.899999999999999" customHeight="1">
      <c r="B27" s="14"/>
      <c r="C27" s="30" t="s">
        <v>442</v>
      </c>
      <c r="D27" s="30" t="s">
        <v>2619</v>
      </c>
      <c r="E27" s="4" t="s">
        <v>184</v>
      </c>
      <c r="F27" s="31">
        <v>18.638000000000002</v>
      </c>
      <c r="H27" s="14"/>
    </row>
    <row r="28" spans="2:8" s="1" customFormat="1" ht="16.899999999999999" customHeight="1">
      <c r="B28" s="14"/>
      <c r="C28" s="30" t="s">
        <v>659</v>
      </c>
      <c r="D28" s="30" t="s">
        <v>2620</v>
      </c>
      <c r="E28" s="4" t="s">
        <v>184</v>
      </c>
      <c r="F28" s="31">
        <v>18.638000000000002</v>
      </c>
      <c r="H28" s="14"/>
    </row>
    <row r="29" spans="2:8" s="1" customFormat="1" ht="16.899999999999999" customHeight="1">
      <c r="B29" s="14"/>
      <c r="C29" s="30" t="s">
        <v>448</v>
      </c>
      <c r="D29" s="30" t="s">
        <v>2621</v>
      </c>
      <c r="E29" s="4" t="s">
        <v>184</v>
      </c>
      <c r="F29" s="31">
        <v>18.638000000000002</v>
      </c>
      <c r="H29" s="14"/>
    </row>
    <row r="30" spans="2:8" s="1" customFormat="1" ht="22.5">
      <c r="B30" s="14"/>
      <c r="C30" s="30" t="s">
        <v>666</v>
      </c>
      <c r="D30" s="30" t="s">
        <v>2622</v>
      </c>
      <c r="E30" s="4" t="s">
        <v>184</v>
      </c>
      <c r="F30" s="31">
        <v>18.638000000000002</v>
      </c>
      <c r="H30" s="14"/>
    </row>
    <row r="31" spans="2:8" s="1" customFormat="1" ht="16.899999999999999" customHeight="1">
      <c r="B31" s="14"/>
      <c r="C31" s="30" t="s">
        <v>683</v>
      </c>
      <c r="D31" s="30" t="s">
        <v>2623</v>
      </c>
      <c r="E31" s="4" t="s">
        <v>184</v>
      </c>
      <c r="F31" s="31">
        <v>18.638000000000002</v>
      </c>
      <c r="H31" s="14"/>
    </row>
    <row r="32" spans="2:8" s="1" customFormat="1" ht="16.899999999999999" customHeight="1">
      <c r="B32" s="14"/>
      <c r="C32" s="30" t="s">
        <v>799</v>
      </c>
      <c r="D32" s="30" t="s">
        <v>2624</v>
      </c>
      <c r="E32" s="4" t="s">
        <v>184</v>
      </c>
      <c r="F32" s="31">
        <v>18.638000000000002</v>
      </c>
      <c r="H32" s="14"/>
    </row>
    <row r="33" spans="2:8" s="1" customFormat="1" ht="16.899999999999999" customHeight="1">
      <c r="B33" s="14"/>
      <c r="C33" s="30" t="s">
        <v>280</v>
      </c>
      <c r="D33" s="30" t="s">
        <v>281</v>
      </c>
      <c r="E33" s="4" t="s">
        <v>184</v>
      </c>
      <c r="F33" s="31">
        <v>18.638000000000002</v>
      </c>
      <c r="H33" s="14"/>
    </row>
    <row r="34" spans="2:8" s="1" customFormat="1" ht="16.899999999999999" customHeight="1">
      <c r="B34" s="14"/>
      <c r="C34" s="30" t="s">
        <v>272</v>
      </c>
      <c r="D34" s="30" t="s">
        <v>2625</v>
      </c>
      <c r="E34" s="4" t="s">
        <v>184</v>
      </c>
      <c r="F34" s="31">
        <v>18.638000000000002</v>
      </c>
      <c r="H34" s="14"/>
    </row>
    <row r="35" spans="2:8" s="1" customFormat="1" ht="16.899999999999999" customHeight="1">
      <c r="B35" s="14"/>
      <c r="C35" s="26" t="s">
        <v>218</v>
      </c>
      <c r="D35" s="27" t="s">
        <v>219</v>
      </c>
      <c r="E35" s="28" t="s">
        <v>195</v>
      </c>
      <c r="F35" s="29">
        <v>2.25</v>
      </c>
      <c r="H35" s="14"/>
    </row>
    <row r="36" spans="2:8" s="1" customFormat="1" ht="16.899999999999999" customHeight="1">
      <c r="B36" s="14"/>
      <c r="C36" s="30" t="s">
        <v>3</v>
      </c>
      <c r="D36" s="30" t="s">
        <v>2626</v>
      </c>
      <c r="E36" s="4" t="s">
        <v>3</v>
      </c>
      <c r="F36" s="31">
        <v>2.25</v>
      </c>
      <c r="H36" s="14"/>
    </row>
    <row r="37" spans="2:8" s="1" customFormat="1" ht="16.899999999999999" customHeight="1">
      <c r="B37" s="14"/>
      <c r="C37" s="32" t="s">
        <v>2610</v>
      </c>
      <c r="H37" s="14"/>
    </row>
    <row r="38" spans="2:8" s="1" customFormat="1" ht="16.899999999999999" customHeight="1">
      <c r="B38" s="14"/>
      <c r="C38" s="30" t="s">
        <v>377</v>
      </c>
      <c r="D38" s="30" t="s">
        <v>2627</v>
      </c>
      <c r="E38" s="4" t="s">
        <v>379</v>
      </c>
      <c r="F38" s="31">
        <v>4.46</v>
      </c>
      <c r="H38" s="14"/>
    </row>
    <row r="39" spans="2:8" s="1" customFormat="1" ht="16.899999999999999" customHeight="1">
      <c r="B39" s="14"/>
      <c r="C39" s="30" t="s">
        <v>394</v>
      </c>
      <c r="D39" s="30" t="s">
        <v>395</v>
      </c>
      <c r="E39" s="4" t="s">
        <v>379</v>
      </c>
      <c r="F39" s="31">
        <v>17.533999999999999</v>
      </c>
      <c r="H39" s="14"/>
    </row>
    <row r="40" spans="2:8" s="1" customFormat="1" ht="16.899999999999999" customHeight="1">
      <c r="B40" s="14"/>
      <c r="C40" s="26" t="s">
        <v>200</v>
      </c>
      <c r="D40" s="27" t="s">
        <v>201</v>
      </c>
      <c r="E40" s="28" t="s">
        <v>184</v>
      </c>
      <c r="F40" s="29">
        <v>49.026000000000003</v>
      </c>
      <c r="H40" s="14"/>
    </row>
    <row r="41" spans="2:8" s="1" customFormat="1" ht="16.899999999999999" customHeight="1">
      <c r="B41" s="14"/>
      <c r="C41" s="30" t="s">
        <v>3</v>
      </c>
      <c r="D41" s="30" t="s">
        <v>2628</v>
      </c>
      <c r="E41" s="4" t="s">
        <v>3</v>
      </c>
      <c r="F41" s="31">
        <v>53.055</v>
      </c>
      <c r="H41" s="14"/>
    </row>
    <row r="42" spans="2:8" s="1" customFormat="1" ht="16.899999999999999" customHeight="1">
      <c r="B42" s="14"/>
      <c r="C42" s="30" t="s">
        <v>3</v>
      </c>
      <c r="D42" s="30" t="s">
        <v>2629</v>
      </c>
      <c r="E42" s="4" t="s">
        <v>3</v>
      </c>
      <c r="F42" s="31">
        <v>0</v>
      </c>
      <c r="H42" s="14"/>
    </row>
    <row r="43" spans="2:8" s="1" customFormat="1" ht="16.899999999999999" customHeight="1">
      <c r="B43" s="14"/>
      <c r="C43" s="30" t="s">
        <v>3</v>
      </c>
      <c r="D43" s="30" t="s">
        <v>2630</v>
      </c>
      <c r="E43" s="4" t="s">
        <v>3</v>
      </c>
      <c r="F43" s="31">
        <v>-3.5910000000000002</v>
      </c>
      <c r="H43" s="14"/>
    </row>
    <row r="44" spans="2:8" s="1" customFormat="1" ht="16.899999999999999" customHeight="1">
      <c r="B44" s="14"/>
      <c r="C44" s="30" t="s">
        <v>3</v>
      </c>
      <c r="D44" s="30" t="s">
        <v>2631</v>
      </c>
      <c r="E44" s="4" t="s">
        <v>3</v>
      </c>
      <c r="F44" s="31">
        <v>-1.7989999999999999</v>
      </c>
      <c r="H44" s="14"/>
    </row>
    <row r="45" spans="2:8" s="1" customFormat="1" ht="16.899999999999999" customHeight="1">
      <c r="B45" s="14"/>
      <c r="C45" s="30" t="s">
        <v>3</v>
      </c>
      <c r="D45" s="30" t="s">
        <v>2632</v>
      </c>
      <c r="E45" s="4" t="s">
        <v>3</v>
      </c>
      <c r="F45" s="31">
        <v>-2.3090000000000002</v>
      </c>
      <c r="H45" s="14"/>
    </row>
    <row r="46" spans="2:8" s="1" customFormat="1" ht="16.899999999999999" customHeight="1">
      <c r="B46" s="14"/>
      <c r="C46" s="30" t="s">
        <v>3</v>
      </c>
      <c r="D46" s="30" t="s">
        <v>2633</v>
      </c>
      <c r="E46" s="4" t="s">
        <v>3</v>
      </c>
      <c r="F46" s="31">
        <v>0</v>
      </c>
      <c r="H46" s="14"/>
    </row>
    <row r="47" spans="2:8" s="1" customFormat="1" ht="16.899999999999999" customHeight="1">
      <c r="B47" s="14"/>
      <c r="C47" s="30" t="s">
        <v>3</v>
      </c>
      <c r="D47" s="30" t="s">
        <v>2634</v>
      </c>
      <c r="E47" s="4" t="s">
        <v>3</v>
      </c>
      <c r="F47" s="31">
        <v>3.67</v>
      </c>
      <c r="H47" s="14"/>
    </row>
    <row r="48" spans="2:8" s="1" customFormat="1" ht="16.899999999999999" customHeight="1">
      <c r="B48" s="14"/>
      <c r="C48" s="30" t="s">
        <v>3</v>
      </c>
      <c r="D48" s="30" t="s">
        <v>298</v>
      </c>
      <c r="E48" s="4" t="s">
        <v>3</v>
      </c>
      <c r="F48" s="31">
        <v>49.026000000000003</v>
      </c>
      <c r="H48" s="14"/>
    </row>
    <row r="49" spans="2:8" s="1" customFormat="1" ht="16.899999999999999" customHeight="1">
      <c r="B49" s="14"/>
      <c r="C49" s="32" t="s">
        <v>2610</v>
      </c>
      <c r="H49" s="14"/>
    </row>
    <row r="50" spans="2:8" s="1" customFormat="1" ht="16.899999999999999" customHeight="1">
      <c r="B50" s="14"/>
      <c r="C50" s="30" t="s">
        <v>424</v>
      </c>
      <c r="D50" s="30" t="s">
        <v>2635</v>
      </c>
      <c r="E50" s="4" t="s">
        <v>184</v>
      </c>
      <c r="F50" s="31">
        <v>60.662999999999997</v>
      </c>
      <c r="H50" s="14"/>
    </row>
    <row r="51" spans="2:8" s="1" customFormat="1" ht="16.899999999999999" customHeight="1">
      <c r="B51" s="14"/>
      <c r="C51" s="30" t="s">
        <v>412</v>
      </c>
      <c r="D51" s="30" t="s">
        <v>2636</v>
      </c>
      <c r="E51" s="4" t="s">
        <v>184</v>
      </c>
      <c r="F51" s="31">
        <v>50.74</v>
      </c>
      <c r="H51" s="14"/>
    </row>
    <row r="52" spans="2:8" s="1" customFormat="1" ht="16.899999999999999" customHeight="1">
      <c r="B52" s="14"/>
      <c r="C52" s="30" t="s">
        <v>716</v>
      </c>
      <c r="D52" s="30" t="s">
        <v>2637</v>
      </c>
      <c r="E52" s="4" t="s">
        <v>184</v>
      </c>
      <c r="F52" s="31">
        <v>49.026000000000003</v>
      </c>
      <c r="H52" s="14"/>
    </row>
    <row r="53" spans="2:8" s="1" customFormat="1" ht="16.899999999999999" customHeight="1">
      <c r="B53" s="14"/>
      <c r="C53" s="26" t="s">
        <v>212</v>
      </c>
      <c r="D53" s="27" t="s">
        <v>213</v>
      </c>
      <c r="E53" s="28" t="s">
        <v>184</v>
      </c>
      <c r="F53" s="29">
        <v>54.847000000000001</v>
      </c>
      <c r="H53" s="14"/>
    </row>
    <row r="54" spans="2:8" s="1" customFormat="1" ht="16.899999999999999" customHeight="1">
      <c r="B54" s="14"/>
      <c r="C54" s="30" t="s">
        <v>3</v>
      </c>
      <c r="D54" s="30" t="s">
        <v>2638</v>
      </c>
      <c r="E54" s="4" t="s">
        <v>3</v>
      </c>
      <c r="F54" s="31">
        <v>0</v>
      </c>
      <c r="H54" s="14"/>
    </row>
    <row r="55" spans="2:8" s="1" customFormat="1" ht="16.899999999999999" customHeight="1">
      <c r="B55" s="14"/>
      <c r="C55" s="30" t="s">
        <v>3</v>
      </c>
      <c r="D55" s="30" t="s">
        <v>2639</v>
      </c>
      <c r="E55" s="4" t="s">
        <v>3</v>
      </c>
      <c r="F55" s="31">
        <v>25.745999999999999</v>
      </c>
      <c r="H55" s="14"/>
    </row>
    <row r="56" spans="2:8" s="1" customFormat="1" ht="16.899999999999999" customHeight="1">
      <c r="B56" s="14"/>
      <c r="C56" s="30" t="s">
        <v>3</v>
      </c>
      <c r="D56" s="30" t="s">
        <v>3</v>
      </c>
      <c r="E56" s="4" t="s">
        <v>3</v>
      </c>
      <c r="F56" s="31">
        <v>0</v>
      </c>
      <c r="H56" s="14"/>
    </row>
    <row r="57" spans="2:8" s="1" customFormat="1" ht="16.899999999999999" customHeight="1">
      <c r="B57" s="14"/>
      <c r="C57" s="30" t="s">
        <v>3</v>
      </c>
      <c r="D57" s="30" t="s">
        <v>3</v>
      </c>
      <c r="E57" s="4" t="s">
        <v>3</v>
      </c>
      <c r="F57" s="31">
        <v>0</v>
      </c>
      <c r="H57" s="14"/>
    </row>
    <row r="58" spans="2:8" s="1" customFormat="1" ht="16.899999999999999" customHeight="1">
      <c r="B58" s="14"/>
      <c r="C58" s="30" t="s">
        <v>3</v>
      </c>
      <c r="D58" s="30" t="s">
        <v>2640</v>
      </c>
      <c r="E58" s="4" t="s">
        <v>3</v>
      </c>
      <c r="F58" s="31">
        <v>0</v>
      </c>
      <c r="H58" s="14"/>
    </row>
    <row r="59" spans="2:8" s="1" customFormat="1" ht="16.899999999999999" customHeight="1">
      <c r="B59" s="14"/>
      <c r="C59" s="30" t="s">
        <v>3</v>
      </c>
      <c r="D59" s="30" t="s">
        <v>2641</v>
      </c>
      <c r="E59" s="4" t="s">
        <v>3</v>
      </c>
      <c r="F59" s="31">
        <v>26.312999999999999</v>
      </c>
      <c r="H59" s="14"/>
    </row>
    <row r="60" spans="2:8" s="1" customFormat="1" ht="16.899999999999999" customHeight="1">
      <c r="B60" s="14"/>
      <c r="C60" s="30" t="s">
        <v>3</v>
      </c>
      <c r="D60" s="30" t="s">
        <v>2642</v>
      </c>
      <c r="E60" s="4" t="s">
        <v>3</v>
      </c>
      <c r="F60" s="31">
        <v>17.829000000000001</v>
      </c>
      <c r="H60" s="14"/>
    </row>
    <row r="61" spans="2:8" s="1" customFormat="1" ht="16.899999999999999" customHeight="1">
      <c r="B61" s="14"/>
      <c r="C61" s="30" t="s">
        <v>3</v>
      </c>
      <c r="D61" s="30" t="s">
        <v>2643</v>
      </c>
      <c r="E61" s="4" t="s">
        <v>3</v>
      </c>
      <c r="F61" s="31">
        <v>1.2569999999999999</v>
      </c>
      <c r="H61" s="14"/>
    </row>
    <row r="62" spans="2:8" s="1" customFormat="1" ht="16.899999999999999" customHeight="1">
      <c r="B62" s="14"/>
      <c r="C62" s="30" t="s">
        <v>3</v>
      </c>
      <c r="D62" s="30" t="s">
        <v>2065</v>
      </c>
      <c r="E62" s="4" t="s">
        <v>3</v>
      </c>
      <c r="F62" s="31">
        <v>0</v>
      </c>
      <c r="H62" s="14"/>
    </row>
    <row r="63" spans="2:8" s="1" customFormat="1" ht="16.899999999999999" customHeight="1">
      <c r="B63" s="14"/>
      <c r="C63" s="30" t="s">
        <v>3</v>
      </c>
      <c r="D63" s="30" t="s">
        <v>2644</v>
      </c>
      <c r="E63" s="4" t="s">
        <v>3</v>
      </c>
      <c r="F63" s="31">
        <v>-8.484</v>
      </c>
      <c r="H63" s="14"/>
    </row>
    <row r="64" spans="2:8" s="1" customFormat="1" ht="16.899999999999999" customHeight="1">
      <c r="B64" s="14"/>
      <c r="C64" s="30" t="s">
        <v>3</v>
      </c>
      <c r="D64" s="30" t="s">
        <v>2630</v>
      </c>
      <c r="E64" s="4" t="s">
        <v>3</v>
      </c>
      <c r="F64" s="31">
        <v>-3.5910000000000002</v>
      </c>
      <c r="H64" s="14"/>
    </row>
    <row r="65" spans="2:8" s="1" customFormat="1" ht="16.899999999999999" customHeight="1">
      <c r="B65" s="14"/>
      <c r="C65" s="30" t="s">
        <v>3</v>
      </c>
      <c r="D65" s="30" t="s">
        <v>2645</v>
      </c>
      <c r="E65" s="4" t="s">
        <v>3</v>
      </c>
      <c r="F65" s="31">
        <v>-1.7809999999999999</v>
      </c>
      <c r="H65" s="14"/>
    </row>
    <row r="66" spans="2:8" s="1" customFormat="1" ht="16.899999999999999" customHeight="1">
      <c r="B66" s="14"/>
      <c r="C66" s="30" t="s">
        <v>3</v>
      </c>
      <c r="D66" s="30" t="s">
        <v>330</v>
      </c>
      <c r="E66" s="4" t="s">
        <v>3</v>
      </c>
      <c r="F66" s="31">
        <v>0</v>
      </c>
      <c r="H66" s="14"/>
    </row>
    <row r="67" spans="2:8" s="1" customFormat="1" ht="16.899999999999999" customHeight="1">
      <c r="B67" s="14"/>
      <c r="C67" s="30" t="s">
        <v>3</v>
      </c>
      <c r="D67" s="30" t="s">
        <v>2646</v>
      </c>
      <c r="E67" s="4" t="s">
        <v>3</v>
      </c>
      <c r="F67" s="31">
        <v>-2.4420000000000002</v>
      </c>
      <c r="H67" s="14"/>
    </row>
    <row r="68" spans="2:8" s="1" customFormat="1" ht="16.899999999999999" customHeight="1">
      <c r="B68" s="14"/>
      <c r="C68" s="30" t="s">
        <v>3</v>
      </c>
      <c r="D68" s="30" t="s">
        <v>3</v>
      </c>
      <c r="E68" s="4" t="s">
        <v>3</v>
      </c>
      <c r="F68" s="31">
        <v>0</v>
      </c>
      <c r="H68" s="14"/>
    </row>
    <row r="69" spans="2:8" s="1" customFormat="1" ht="16.899999999999999" customHeight="1">
      <c r="B69" s="14"/>
      <c r="C69" s="30" t="s">
        <v>3</v>
      </c>
      <c r="D69" s="30" t="s">
        <v>298</v>
      </c>
      <c r="E69" s="4" t="s">
        <v>3</v>
      </c>
      <c r="F69" s="31">
        <v>54.847000000000001</v>
      </c>
      <c r="H69" s="14"/>
    </row>
    <row r="70" spans="2:8" s="1" customFormat="1" ht="16.899999999999999" customHeight="1">
      <c r="B70" s="14"/>
      <c r="C70" s="32" t="s">
        <v>2610</v>
      </c>
      <c r="H70" s="14"/>
    </row>
    <row r="71" spans="2:8" s="1" customFormat="1" ht="16.899999999999999" customHeight="1">
      <c r="B71" s="14"/>
      <c r="C71" s="30" t="s">
        <v>335</v>
      </c>
      <c r="D71" s="30" t="s">
        <v>2647</v>
      </c>
      <c r="E71" s="4" t="s">
        <v>184</v>
      </c>
      <c r="F71" s="31">
        <v>55.722999999999999</v>
      </c>
      <c r="H71" s="14"/>
    </row>
    <row r="72" spans="2:8" s="1" customFormat="1" ht="16.899999999999999" customHeight="1">
      <c r="B72" s="14"/>
      <c r="C72" s="26" t="s">
        <v>197</v>
      </c>
      <c r="D72" s="27" t="s">
        <v>198</v>
      </c>
      <c r="E72" s="28" t="s">
        <v>195</v>
      </c>
      <c r="F72" s="29">
        <v>23.58</v>
      </c>
      <c r="H72" s="14"/>
    </row>
    <row r="73" spans="2:8" s="1" customFormat="1" ht="16.899999999999999" customHeight="1">
      <c r="B73" s="14"/>
      <c r="C73" s="30" t="s">
        <v>3</v>
      </c>
      <c r="D73" s="30" t="s">
        <v>2648</v>
      </c>
      <c r="E73" s="4" t="s">
        <v>3</v>
      </c>
      <c r="F73" s="31">
        <v>12.26</v>
      </c>
      <c r="H73" s="14"/>
    </row>
    <row r="74" spans="2:8" s="1" customFormat="1" ht="16.899999999999999" customHeight="1">
      <c r="B74" s="14"/>
      <c r="C74" s="30" t="s">
        <v>3</v>
      </c>
      <c r="D74" s="30" t="s">
        <v>2649</v>
      </c>
      <c r="E74" s="4" t="s">
        <v>3</v>
      </c>
      <c r="F74" s="31">
        <v>11.32</v>
      </c>
      <c r="H74" s="14"/>
    </row>
    <row r="75" spans="2:8" s="1" customFormat="1" ht="16.899999999999999" customHeight="1">
      <c r="B75" s="14"/>
      <c r="C75" s="30" t="s">
        <v>3</v>
      </c>
      <c r="D75" s="30" t="s">
        <v>298</v>
      </c>
      <c r="E75" s="4" t="s">
        <v>3</v>
      </c>
      <c r="F75" s="31">
        <v>23.58</v>
      </c>
      <c r="H75" s="14"/>
    </row>
    <row r="76" spans="2:8" s="1" customFormat="1" ht="16.899999999999999" customHeight="1">
      <c r="B76" s="14"/>
      <c r="C76" s="32" t="s">
        <v>2610</v>
      </c>
      <c r="H76" s="14"/>
    </row>
    <row r="77" spans="2:8" s="1" customFormat="1" ht="16.899999999999999" customHeight="1">
      <c r="B77" s="14"/>
      <c r="C77" s="30" t="s">
        <v>688</v>
      </c>
      <c r="D77" s="30" t="s">
        <v>2650</v>
      </c>
      <c r="E77" s="4" t="s">
        <v>184</v>
      </c>
      <c r="F77" s="31">
        <v>3.5369999999999999</v>
      </c>
      <c r="H77" s="14"/>
    </row>
    <row r="78" spans="2:8" s="1" customFormat="1" ht="16.899999999999999" customHeight="1">
      <c r="B78" s="14"/>
      <c r="C78" s="30" t="s">
        <v>702</v>
      </c>
      <c r="D78" s="30" t="s">
        <v>2651</v>
      </c>
      <c r="E78" s="4" t="s">
        <v>379</v>
      </c>
      <c r="F78" s="31">
        <v>23.58</v>
      </c>
      <c r="H78" s="14"/>
    </row>
    <row r="79" spans="2:8" s="1" customFormat="1" ht="16.899999999999999" customHeight="1">
      <c r="B79" s="14"/>
      <c r="C79" s="30" t="s">
        <v>745</v>
      </c>
      <c r="D79" s="30" t="s">
        <v>2652</v>
      </c>
      <c r="E79" s="4" t="s">
        <v>379</v>
      </c>
      <c r="F79" s="31">
        <v>43.83</v>
      </c>
      <c r="H79" s="14"/>
    </row>
    <row r="80" spans="2:8" s="1" customFormat="1" ht="22.5">
      <c r="B80" s="14"/>
      <c r="C80" s="30" t="s">
        <v>324</v>
      </c>
      <c r="D80" s="30" t="s">
        <v>2653</v>
      </c>
      <c r="E80" s="4" t="s">
        <v>184</v>
      </c>
      <c r="F80" s="31">
        <v>15.446999999999999</v>
      </c>
      <c r="H80" s="14"/>
    </row>
    <row r="81" spans="2:8" s="1" customFormat="1" ht="16.899999999999999" customHeight="1">
      <c r="B81" s="14"/>
      <c r="C81" s="26" t="s">
        <v>2654</v>
      </c>
      <c r="D81" s="27" t="s">
        <v>2655</v>
      </c>
      <c r="E81" s="28" t="s">
        <v>195</v>
      </c>
      <c r="F81" s="29">
        <v>23.58</v>
      </c>
      <c r="H81" s="14"/>
    </row>
    <row r="82" spans="2:8" s="1" customFormat="1" ht="16.899999999999999" customHeight="1">
      <c r="B82" s="14"/>
      <c r="C82" s="30" t="s">
        <v>3</v>
      </c>
      <c r="D82" s="30" t="s">
        <v>68</v>
      </c>
      <c r="E82" s="4" t="s">
        <v>3</v>
      </c>
      <c r="F82" s="31">
        <v>0</v>
      </c>
      <c r="H82" s="14"/>
    </row>
    <row r="83" spans="2:8" s="1" customFormat="1" ht="16.899999999999999" customHeight="1">
      <c r="B83" s="14"/>
      <c r="C83" s="30" t="s">
        <v>3</v>
      </c>
      <c r="D83" s="30" t="s">
        <v>2656</v>
      </c>
      <c r="E83" s="4" t="s">
        <v>3</v>
      </c>
      <c r="F83" s="31">
        <v>0</v>
      </c>
      <c r="H83" s="14"/>
    </row>
    <row r="84" spans="2:8" s="1" customFormat="1" ht="16.899999999999999" customHeight="1">
      <c r="B84" s="14"/>
      <c r="C84" s="30" t="s">
        <v>3</v>
      </c>
      <c r="D84" s="30" t="s">
        <v>2657</v>
      </c>
      <c r="E84" s="4" t="s">
        <v>3</v>
      </c>
      <c r="F84" s="31">
        <v>0</v>
      </c>
      <c r="H84" s="14"/>
    </row>
    <row r="85" spans="2:8" s="1" customFormat="1" ht="16.899999999999999" customHeight="1">
      <c r="B85" s="14"/>
      <c r="C85" s="30" t="s">
        <v>3</v>
      </c>
      <c r="D85" s="30" t="s">
        <v>2658</v>
      </c>
      <c r="E85" s="4" t="s">
        <v>3</v>
      </c>
      <c r="F85" s="31">
        <v>0</v>
      </c>
      <c r="H85" s="14"/>
    </row>
    <row r="86" spans="2:8" s="1" customFormat="1" ht="16.899999999999999" customHeight="1">
      <c r="B86" s="14"/>
      <c r="C86" s="30" t="s">
        <v>3</v>
      </c>
      <c r="D86" s="30" t="s">
        <v>197</v>
      </c>
      <c r="E86" s="4" t="s">
        <v>3</v>
      </c>
      <c r="F86" s="31">
        <v>23.58</v>
      </c>
      <c r="H86" s="14"/>
    </row>
    <row r="87" spans="2:8" s="1" customFormat="1" ht="16.899999999999999" customHeight="1">
      <c r="B87" s="14"/>
      <c r="C87" s="30" t="s">
        <v>3</v>
      </c>
      <c r="D87" s="30" t="s">
        <v>2659</v>
      </c>
      <c r="E87" s="4" t="s">
        <v>3</v>
      </c>
      <c r="F87" s="31">
        <v>0</v>
      </c>
      <c r="H87" s="14"/>
    </row>
    <row r="88" spans="2:8" s="1" customFormat="1" ht="16.899999999999999" customHeight="1">
      <c r="B88" s="14"/>
      <c r="C88" s="30" t="s">
        <v>3</v>
      </c>
      <c r="D88" s="30" t="s">
        <v>298</v>
      </c>
      <c r="E88" s="4" t="s">
        <v>3</v>
      </c>
      <c r="F88" s="31">
        <v>23.58</v>
      </c>
      <c r="H88" s="14"/>
    </row>
    <row r="89" spans="2:8" s="1" customFormat="1" ht="16.899999999999999" customHeight="1">
      <c r="B89" s="14"/>
      <c r="C89" s="26" t="s">
        <v>208</v>
      </c>
      <c r="D89" s="27" t="s">
        <v>209</v>
      </c>
      <c r="E89" s="28" t="s">
        <v>184</v>
      </c>
      <c r="F89" s="29">
        <v>2.21</v>
      </c>
      <c r="H89" s="14"/>
    </row>
    <row r="90" spans="2:8" s="1" customFormat="1" ht="16.899999999999999" customHeight="1">
      <c r="B90" s="14"/>
      <c r="C90" s="30" t="s">
        <v>3</v>
      </c>
      <c r="D90" s="30" t="s">
        <v>2660</v>
      </c>
      <c r="E90" s="4" t="s">
        <v>3</v>
      </c>
      <c r="F90" s="31">
        <v>2.21</v>
      </c>
      <c r="H90" s="14"/>
    </row>
    <row r="91" spans="2:8" s="1" customFormat="1" ht="16.899999999999999" customHeight="1">
      <c r="B91" s="14"/>
      <c r="C91" s="30" t="s">
        <v>3</v>
      </c>
      <c r="D91" s="30" t="s">
        <v>298</v>
      </c>
      <c r="E91" s="4" t="s">
        <v>3</v>
      </c>
      <c r="F91" s="31">
        <v>2.21</v>
      </c>
      <c r="H91" s="14"/>
    </row>
    <row r="92" spans="2:8" s="1" customFormat="1" ht="16.899999999999999" customHeight="1">
      <c r="B92" s="14"/>
      <c r="C92" s="30" t="s">
        <v>3</v>
      </c>
      <c r="D92" s="30" t="s">
        <v>3</v>
      </c>
      <c r="E92" s="4" t="s">
        <v>3</v>
      </c>
      <c r="F92" s="31">
        <v>0</v>
      </c>
      <c r="H92" s="14"/>
    </row>
    <row r="93" spans="2:8" s="1" customFormat="1" ht="16.899999999999999" customHeight="1">
      <c r="B93" s="14"/>
      <c r="C93" s="30" t="s">
        <v>3</v>
      </c>
      <c r="D93" s="30" t="s">
        <v>3</v>
      </c>
      <c r="E93" s="4" t="s">
        <v>3</v>
      </c>
      <c r="F93" s="31">
        <v>0</v>
      </c>
      <c r="H93" s="14"/>
    </row>
    <row r="94" spans="2:8" s="1" customFormat="1" ht="16.899999999999999" customHeight="1">
      <c r="B94" s="14"/>
      <c r="C94" s="30" t="s">
        <v>3</v>
      </c>
      <c r="D94" s="30" t="s">
        <v>3</v>
      </c>
      <c r="E94" s="4" t="s">
        <v>3</v>
      </c>
      <c r="F94" s="31">
        <v>0</v>
      </c>
      <c r="H94" s="14"/>
    </row>
    <row r="95" spans="2:8" s="1" customFormat="1" ht="16.899999999999999" customHeight="1">
      <c r="B95" s="14"/>
      <c r="C95" s="30" t="s">
        <v>3</v>
      </c>
      <c r="D95" s="30" t="s">
        <v>3</v>
      </c>
      <c r="E95" s="4" t="s">
        <v>3</v>
      </c>
      <c r="F95" s="31">
        <v>0</v>
      </c>
      <c r="H95" s="14"/>
    </row>
    <row r="96" spans="2:8" s="1" customFormat="1" ht="16.899999999999999" customHeight="1">
      <c r="B96" s="14"/>
      <c r="C96" s="30" t="s">
        <v>3</v>
      </c>
      <c r="D96" s="30" t="s">
        <v>3</v>
      </c>
      <c r="E96" s="4" t="s">
        <v>3</v>
      </c>
      <c r="F96" s="31">
        <v>0</v>
      </c>
      <c r="H96" s="14"/>
    </row>
    <row r="97" spans="2:8" s="1" customFormat="1" ht="16.899999999999999" customHeight="1">
      <c r="B97" s="14"/>
      <c r="C97" s="30" t="s">
        <v>3</v>
      </c>
      <c r="D97" s="30" t="s">
        <v>3</v>
      </c>
      <c r="E97" s="4" t="s">
        <v>3</v>
      </c>
      <c r="F97" s="31">
        <v>0</v>
      </c>
      <c r="H97" s="14"/>
    </row>
    <row r="98" spans="2:8" s="1" customFormat="1" ht="16.899999999999999" customHeight="1">
      <c r="B98" s="14"/>
      <c r="C98" s="30" t="s">
        <v>3</v>
      </c>
      <c r="D98" s="30" t="s">
        <v>68</v>
      </c>
      <c r="E98" s="4" t="s">
        <v>3</v>
      </c>
      <c r="F98" s="31">
        <v>0</v>
      </c>
      <c r="H98" s="14"/>
    </row>
    <row r="99" spans="2:8" s="1" customFormat="1" ht="16.899999999999999" customHeight="1">
      <c r="B99" s="14"/>
      <c r="C99" s="32" t="s">
        <v>2610</v>
      </c>
      <c r="H99" s="14"/>
    </row>
    <row r="100" spans="2:8" s="1" customFormat="1" ht="16.899999999999999" customHeight="1">
      <c r="B100" s="14"/>
      <c r="C100" s="30" t="s">
        <v>400</v>
      </c>
      <c r="D100" s="30" t="s">
        <v>2661</v>
      </c>
      <c r="E100" s="4" t="s">
        <v>184</v>
      </c>
      <c r="F100" s="31">
        <v>2.21</v>
      </c>
      <c r="H100" s="14"/>
    </row>
    <row r="101" spans="2:8" s="1" customFormat="1" ht="16.899999999999999" customHeight="1">
      <c r="B101" s="14"/>
      <c r="C101" s="26" t="s">
        <v>204</v>
      </c>
      <c r="D101" s="27" t="s">
        <v>205</v>
      </c>
      <c r="E101" s="28" t="s">
        <v>184</v>
      </c>
      <c r="F101" s="29">
        <v>11.637</v>
      </c>
      <c r="H101" s="14"/>
    </row>
    <row r="102" spans="2:8" s="1" customFormat="1" ht="16.899999999999999" customHeight="1">
      <c r="B102" s="14"/>
      <c r="C102" s="30" t="s">
        <v>3</v>
      </c>
      <c r="D102" s="30" t="s">
        <v>2662</v>
      </c>
      <c r="E102" s="4" t="s">
        <v>3</v>
      </c>
      <c r="F102" s="31">
        <v>0</v>
      </c>
      <c r="H102" s="14"/>
    </row>
    <row r="103" spans="2:8" s="1" customFormat="1" ht="16.899999999999999" customHeight="1">
      <c r="B103" s="14"/>
      <c r="C103" s="30" t="s">
        <v>3</v>
      </c>
      <c r="D103" s="30" t="s">
        <v>2663</v>
      </c>
      <c r="E103" s="4" t="s">
        <v>3</v>
      </c>
      <c r="F103" s="31">
        <v>10.611000000000001</v>
      </c>
      <c r="H103" s="14"/>
    </row>
    <row r="104" spans="2:8" s="1" customFormat="1" ht="16.899999999999999" customHeight="1">
      <c r="B104" s="14"/>
      <c r="C104" s="30" t="s">
        <v>3</v>
      </c>
      <c r="D104" s="30" t="s">
        <v>2664</v>
      </c>
      <c r="E104" s="4" t="s">
        <v>3</v>
      </c>
      <c r="F104" s="31">
        <v>1.026</v>
      </c>
      <c r="H104" s="14"/>
    </row>
    <row r="105" spans="2:8" s="1" customFormat="1" ht="16.899999999999999" customHeight="1">
      <c r="B105" s="14"/>
      <c r="C105" s="30" t="s">
        <v>3</v>
      </c>
      <c r="D105" s="30" t="s">
        <v>3</v>
      </c>
      <c r="E105" s="4" t="s">
        <v>3</v>
      </c>
      <c r="F105" s="31">
        <v>0</v>
      </c>
      <c r="H105" s="14"/>
    </row>
    <row r="106" spans="2:8" s="1" customFormat="1" ht="16.899999999999999" customHeight="1">
      <c r="B106" s="14"/>
      <c r="C106" s="30" t="s">
        <v>3</v>
      </c>
      <c r="D106" s="30" t="s">
        <v>298</v>
      </c>
      <c r="E106" s="4" t="s">
        <v>3</v>
      </c>
      <c r="F106" s="31">
        <v>11.637</v>
      </c>
      <c r="H106" s="14"/>
    </row>
    <row r="107" spans="2:8" s="1" customFormat="1" ht="16.899999999999999" customHeight="1">
      <c r="B107" s="14"/>
      <c r="C107" s="32" t="s">
        <v>2610</v>
      </c>
      <c r="H107" s="14"/>
    </row>
    <row r="108" spans="2:8" s="1" customFormat="1" ht="16.899999999999999" customHeight="1">
      <c r="B108" s="14"/>
      <c r="C108" s="30" t="s">
        <v>424</v>
      </c>
      <c r="D108" s="30" t="s">
        <v>2635</v>
      </c>
      <c r="E108" s="4" t="s">
        <v>184</v>
      </c>
      <c r="F108" s="31">
        <v>60.662999999999997</v>
      </c>
      <c r="H108" s="14"/>
    </row>
    <row r="109" spans="2:8" s="1" customFormat="1" ht="16.899999999999999" customHeight="1">
      <c r="B109" s="14"/>
      <c r="C109" s="30" t="s">
        <v>430</v>
      </c>
      <c r="D109" s="30" t="s">
        <v>2665</v>
      </c>
      <c r="E109" s="4" t="s">
        <v>184</v>
      </c>
      <c r="F109" s="31">
        <v>11.637</v>
      </c>
      <c r="H109" s="14"/>
    </row>
    <row r="110" spans="2:8" s="1" customFormat="1" ht="16.899999999999999" customHeight="1">
      <c r="B110" s="14"/>
      <c r="C110" s="30" t="s">
        <v>792</v>
      </c>
      <c r="D110" s="30" t="s">
        <v>2666</v>
      </c>
      <c r="E110" s="4" t="s">
        <v>184</v>
      </c>
      <c r="F110" s="31">
        <v>49.156999999999996</v>
      </c>
      <c r="H110" s="14"/>
    </row>
    <row r="111" spans="2:8" s="1" customFormat="1" ht="16.899999999999999" customHeight="1">
      <c r="B111" s="14"/>
      <c r="C111" s="26" t="s">
        <v>221</v>
      </c>
      <c r="D111" s="27" t="s">
        <v>222</v>
      </c>
      <c r="E111" s="28" t="s">
        <v>195</v>
      </c>
      <c r="F111" s="29">
        <v>4.1100000000000003</v>
      </c>
      <c r="H111" s="14"/>
    </row>
    <row r="112" spans="2:8" s="1" customFormat="1" ht="16.899999999999999" customHeight="1">
      <c r="B112" s="14"/>
      <c r="C112" s="30" t="s">
        <v>3</v>
      </c>
      <c r="D112" s="30" t="s">
        <v>2667</v>
      </c>
      <c r="E112" s="4" t="s">
        <v>3</v>
      </c>
      <c r="F112" s="31">
        <v>1.99</v>
      </c>
      <c r="H112" s="14"/>
    </row>
    <row r="113" spans="2:8" s="1" customFormat="1" ht="16.899999999999999" customHeight="1">
      <c r="B113" s="14"/>
      <c r="C113" s="30" t="s">
        <v>3</v>
      </c>
      <c r="D113" s="30" t="s">
        <v>2668</v>
      </c>
      <c r="E113" s="4" t="s">
        <v>3</v>
      </c>
      <c r="F113" s="31">
        <v>2.12</v>
      </c>
      <c r="H113" s="14"/>
    </row>
    <row r="114" spans="2:8" s="1" customFormat="1" ht="16.899999999999999" customHeight="1">
      <c r="B114" s="14"/>
      <c r="C114" s="30" t="s">
        <v>3</v>
      </c>
      <c r="D114" s="30" t="s">
        <v>298</v>
      </c>
      <c r="E114" s="4" t="s">
        <v>3</v>
      </c>
      <c r="F114" s="31">
        <v>4.1100000000000003</v>
      </c>
      <c r="H114" s="14"/>
    </row>
    <row r="115" spans="2:8" s="1" customFormat="1" ht="16.899999999999999" customHeight="1">
      <c r="B115" s="14"/>
      <c r="C115" s="32" t="s">
        <v>2610</v>
      </c>
      <c r="H115" s="14"/>
    </row>
    <row r="116" spans="2:8" s="1" customFormat="1" ht="16.899999999999999" customHeight="1">
      <c r="B116" s="14"/>
      <c r="C116" s="30" t="s">
        <v>412</v>
      </c>
      <c r="D116" s="30" t="s">
        <v>2636</v>
      </c>
      <c r="E116" s="4" t="s">
        <v>184</v>
      </c>
      <c r="F116" s="31">
        <v>50.74</v>
      </c>
      <c r="H116" s="14"/>
    </row>
    <row r="117" spans="2:8" s="1" customFormat="1" ht="16.899999999999999" customHeight="1">
      <c r="B117" s="14"/>
      <c r="C117" s="30" t="s">
        <v>731</v>
      </c>
      <c r="D117" s="30" t="s">
        <v>2669</v>
      </c>
      <c r="E117" s="4" t="s">
        <v>379</v>
      </c>
      <c r="F117" s="31">
        <v>15.36</v>
      </c>
      <c r="H117" s="14"/>
    </row>
    <row r="118" spans="2:8" s="1" customFormat="1" ht="16.899999999999999" customHeight="1">
      <c r="B118" s="14"/>
      <c r="C118" s="30" t="s">
        <v>764</v>
      </c>
      <c r="D118" s="30" t="s">
        <v>2670</v>
      </c>
      <c r="E118" s="4" t="s">
        <v>379</v>
      </c>
      <c r="F118" s="31">
        <v>4.1100000000000003</v>
      </c>
      <c r="H118" s="14"/>
    </row>
    <row r="119" spans="2:8" s="1" customFormat="1" ht="16.899999999999999" customHeight="1">
      <c r="B119" s="14"/>
      <c r="C119" s="26" t="s">
        <v>216</v>
      </c>
      <c r="D119" s="27" t="s">
        <v>217</v>
      </c>
      <c r="E119" s="28" t="s">
        <v>195</v>
      </c>
      <c r="F119" s="29">
        <v>2.21</v>
      </c>
      <c r="H119" s="14"/>
    </row>
    <row r="120" spans="2:8" s="1" customFormat="1" ht="16.899999999999999" customHeight="1">
      <c r="B120" s="14"/>
      <c r="C120" s="30" t="s">
        <v>3</v>
      </c>
      <c r="D120" s="30" t="s">
        <v>2660</v>
      </c>
      <c r="E120" s="4" t="s">
        <v>3</v>
      </c>
      <c r="F120" s="31">
        <v>2.21</v>
      </c>
      <c r="H120" s="14"/>
    </row>
    <row r="121" spans="2:8" s="1" customFormat="1" ht="16.899999999999999" customHeight="1">
      <c r="B121" s="14"/>
      <c r="C121" s="32" t="s">
        <v>2610</v>
      </c>
      <c r="H121" s="14"/>
    </row>
    <row r="122" spans="2:8" s="1" customFormat="1" ht="16.899999999999999" customHeight="1">
      <c r="B122" s="14"/>
      <c r="C122" s="30" t="s">
        <v>377</v>
      </c>
      <c r="D122" s="30" t="s">
        <v>2627</v>
      </c>
      <c r="E122" s="4" t="s">
        <v>379</v>
      </c>
      <c r="F122" s="31">
        <v>4.46</v>
      </c>
      <c r="H122" s="14"/>
    </row>
    <row r="123" spans="2:8" s="1" customFormat="1" ht="16.899999999999999" customHeight="1">
      <c r="B123" s="14"/>
      <c r="C123" s="30" t="s">
        <v>394</v>
      </c>
      <c r="D123" s="30" t="s">
        <v>395</v>
      </c>
      <c r="E123" s="4" t="s">
        <v>379</v>
      </c>
      <c r="F123" s="31">
        <v>17.533999999999999</v>
      </c>
      <c r="H123" s="14"/>
    </row>
    <row r="124" spans="2:8" s="1" customFormat="1" ht="16.899999999999999" customHeight="1">
      <c r="B124" s="14"/>
      <c r="C124" s="26" t="s">
        <v>193</v>
      </c>
      <c r="D124" s="27" t="s">
        <v>194</v>
      </c>
      <c r="E124" s="28" t="s">
        <v>195</v>
      </c>
      <c r="F124" s="29">
        <v>2.11</v>
      </c>
      <c r="H124" s="14"/>
    </row>
    <row r="125" spans="2:8" s="1" customFormat="1" ht="16.899999999999999" customHeight="1">
      <c r="B125" s="14"/>
      <c r="C125" s="30" t="s">
        <v>3</v>
      </c>
      <c r="D125" s="30" t="s">
        <v>2671</v>
      </c>
      <c r="E125" s="4" t="s">
        <v>3</v>
      </c>
      <c r="F125" s="31">
        <v>2.11</v>
      </c>
      <c r="H125" s="14"/>
    </row>
    <row r="126" spans="2:8" s="1" customFormat="1" ht="16.899999999999999" customHeight="1">
      <c r="B126" s="14"/>
      <c r="C126" s="32" t="s">
        <v>2610</v>
      </c>
      <c r="H126" s="14"/>
    </row>
    <row r="127" spans="2:8" s="1" customFormat="1" ht="16.899999999999999" customHeight="1">
      <c r="B127" s="14"/>
      <c r="C127" s="30" t="s">
        <v>335</v>
      </c>
      <c r="D127" s="30" t="s">
        <v>2647</v>
      </c>
      <c r="E127" s="4" t="s">
        <v>184</v>
      </c>
      <c r="F127" s="31">
        <v>55.722999999999999</v>
      </c>
      <c r="H127" s="14"/>
    </row>
    <row r="128" spans="2:8" s="1" customFormat="1" ht="16.899999999999999" customHeight="1">
      <c r="B128" s="14"/>
      <c r="C128" s="26" t="s">
        <v>191</v>
      </c>
      <c r="D128" s="27" t="s">
        <v>192</v>
      </c>
      <c r="E128" s="28" t="s">
        <v>184</v>
      </c>
      <c r="F128" s="29">
        <v>17.52</v>
      </c>
      <c r="H128" s="14"/>
    </row>
    <row r="129" spans="2:8" s="1" customFormat="1" ht="16.899999999999999" customHeight="1">
      <c r="B129" s="14"/>
      <c r="C129" s="30" t="s">
        <v>3</v>
      </c>
      <c r="D129" s="30" t="s">
        <v>2608</v>
      </c>
      <c r="E129" s="4" t="s">
        <v>3</v>
      </c>
      <c r="F129" s="31">
        <v>9.23</v>
      </c>
      <c r="H129" s="14"/>
    </row>
    <row r="130" spans="2:8" s="1" customFormat="1" ht="16.899999999999999" customHeight="1">
      <c r="B130" s="14"/>
      <c r="C130" s="30" t="s">
        <v>3</v>
      </c>
      <c r="D130" s="30" t="s">
        <v>2609</v>
      </c>
      <c r="E130" s="4" t="s">
        <v>3</v>
      </c>
      <c r="F130" s="31">
        <v>8.2899999999999991</v>
      </c>
      <c r="H130" s="14"/>
    </row>
    <row r="131" spans="2:8" s="1" customFormat="1" ht="16.899999999999999" customHeight="1">
      <c r="B131" s="14"/>
      <c r="C131" s="30" t="s">
        <v>3</v>
      </c>
      <c r="D131" s="30" t="s">
        <v>298</v>
      </c>
      <c r="E131" s="4" t="s">
        <v>3</v>
      </c>
      <c r="F131" s="31">
        <v>17.52</v>
      </c>
      <c r="H131" s="14"/>
    </row>
    <row r="132" spans="2:8" s="1" customFormat="1" ht="16.899999999999999" customHeight="1">
      <c r="B132" s="14"/>
      <c r="C132" s="32" t="s">
        <v>2610</v>
      </c>
      <c r="H132" s="14"/>
    </row>
    <row r="133" spans="2:8" s="1" customFormat="1" ht="16.899999999999999" customHeight="1">
      <c r="B133" s="14"/>
      <c r="C133" s="30" t="s">
        <v>582</v>
      </c>
      <c r="D133" s="30" t="s">
        <v>2672</v>
      </c>
      <c r="E133" s="4" t="s">
        <v>184</v>
      </c>
      <c r="F133" s="31">
        <v>17.52</v>
      </c>
      <c r="H133" s="14"/>
    </row>
    <row r="134" spans="2:8" s="1" customFormat="1" ht="16.899999999999999" customHeight="1">
      <c r="B134" s="14"/>
      <c r="C134" s="30" t="s">
        <v>587</v>
      </c>
      <c r="D134" s="30" t="s">
        <v>2673</v>
      </c>
      <c r="E134" s="4" t="s">
        <v>184</v>
      </c>
      <c r="F134" s="31">
        <v>17.52</v>
      </c>
      <c r="H134" s="14"/>
    </row>
    <row r="135" spans="2:8" s="1" customFormat="1" ht="16.899999999999999" customHeight="1">
      <c r="B135" s="14"/>
      <c r="C135" s="30" t="s">
        <v>792</v>
      </c>
      <c r="D135" s="30" t="s">
        <v>2666</v>
      </c>
      <c r="E135" s="4" t="s">
        <v>184</v>
      </c>
      <c r="F135" s="31">
        <v>49.156999999999996</v>
      </c>
      <c r="H135" s="14"/>
    </row>
    <row r="136" spans="2:8" s="1" customFormat="1" ht="26.45" customHeight="1">
      <c r="B136" s="14"/>
      <c r="C136" s="25" t="s">
        <v>2674</v>
      </c>
      <c r="D136" s="25" t="s">
        <v>84</v>
      </c>
      <c r="H136" s="14"/>
    </row>
    <row r="137" spans="2:8" s="1" customFormat="1" ht="16.899999999999999" customHeight="1">
      <c r="B137" s="14"/>
      <c r="C137" s="26" t="s">
        <v>187</v>
      </c>
      <c r="D137" s="27" t="s">
        <v>188</v>
      </c>
      <c r="E137" s="28" t="s">
        <v>184</v>
      </c>
      <c r="F137" s="29">
        <v>24.97</v>
      </c>
      <c r="H137" s="14"/>
    </row>
    <row r="138" spans="2:8" s="1" customFormat="1" ht="16.899999999999999" customHeight="1">
      <c r="B138" s="14"/>
      <c r="C138" s="30" t="s">
        <v>3</v>
      </c>
      <c r="D138" s="30" t="s">
        <v>868</v>
      </c>
      <c r="E138" s="4" t="s">
        <v>3</v>
      </c>
      <c r="F138" s="31">
        <v>5.0999999999999996</v>
      </c>
      <c r="H138" s="14"/>
    </row>
    <row r="139" spans="2:8" s="1" customFormat="1" ht="16.899999999999999" customHeight="1">
      <c r="B139" s="14"/>
      <c r="C139" s="30" t="s">
        <v>3</v>
      </c>
      <c r="D139" s="30" t="s">
        <v>869</v>
      </c>
      <c r="E139" s="4" t="s">
        <v>3</v>
      </c>
      <c r="F139" s="31">
        <v>4.59</v>
      </c>
      <c r="H139" s="14"/>
    </row>
    <row r="140" spans="2:8" s="1" customFormat="1" ht="16.899999999999999" customHeight="1">
      <c r="B140" s="14"/>
      <c r="C140" s="30" t="s">
        <v>3</v>
      </c>
      <c r="D140" s="30" t="s">
        <v>870</v>
      </c>
      <c r="E140" s="4" t="s">
        <v>3</v>
      </c>
      <c r="F140" s="31">
        <v>6.76</v>
      </c>
      <c r="H140" s="14"/>
    </row>
    <row r="141" spans="2:8" s="1" customFormat="1" ht="16.899999999999999" customHeight="1">
      <c r="B141" s="14"/>
      <c r="C141" s="30" t="s">
        <v>3</v>
      </c>
      <c r="D141" s="30" t="s">
        <v>871</v>
      </c>
      <c r="E141" s="4" t="s">
        <v>3</v>
      </c>
      <c r="F141" s="31">
        <v>8.52</v>
      </c>
      <c r="H141" s="14"/>
    </row>
    <row r="142" spans="2:8" s="1" customFormat="1" ht="16.899999999999999" customHeight="1">
      <c r="B142" s="14"/>
      <c r="C142" s="30" t="s">
        <v>3</v>
      </c>
      <c r="D142" s="30" t="s">
        <v>298</v>
      </c>
      <c r="E142" s="4" t="s">
        <v>3</v>
      </c>
      <c r="F142" s="31">
        <v>24.97</v>
      </c>
      <c r="H142" s="14"/>
    </row>
    <row r="143" spans="2:8" s="1" customFormat="1" ht="16.899999999999999" customHeight="1">
      <c r="B143" s="14"/>
      <c r="C143" s="32" t="s">
        <v>2610</v>
      </c>
      <c r="H143" s="14"/>
    </row>
    <row r="144" spans="2:8" s="1" customFormat="1" ht="16.899999999999999" customHeight="1">
      <c r="B144" s="14"/>
      <c r="C144" s="30" t="s">
        <v>807</v>
      </c>
      <c r="D144" s="30" t="s">
        <v>2611</v>
      </c>
      <c r="E144" s="4" t="s">
        <v>184</v>
      </c>
      <c r="F144" s="31">
        <v>37.454999999999998</v>
      </c>
      <c r="H144" s="14"/>
    </row>
    <row r="145" spans="2:8" s="1" customFormat="1" ht="16.899999999999999" customHeight="1">
      <c r="B145" s="14"/>
      <c r="C145" s="30" t="s">
        <v>487</v>
      </c>
      <c r="D145" s="30" t="s">
        <v>2613</v>
      </c>
      <c r="E145" s="4" t="s">
        <v>184</v>
      </c>
      <c r="F145" s="31">
        <v>54.97</v>
      </c>
      <c r="H145" s="14"/>
    </row>
    <row r="146" spans="2:8" s="1" customFormat="1" ht="16.899999999999999" customHeight="1">
      <c r="B146" s="14"/>
      <c r="C146" s="26" t="s">
        <v>182</v>
      </c>
      <c r="D146" s="27" t="s">
        <v>183</v>
      </c>
      <c r="E146" s="28" t="s">
        <v>184</v>
      </c>
      <c r="F146" s="29">
        <v>26.44</v>
      </c>
      <c r="H146" s="14"/>
    </row>
    <row r="147" spans="2:8" s="1" customFormat="1" ht="16.899999999999999" customHeight="1">
      <c r="B147" s="14"/>
      <c r="C147" s="30" t="s">
        <v>3</v>
      </c>
      <c r="D147" s="30" t="s">
        <v>868</v>
      </c>
      <c r="E147" s="4" t="s">
        <v>3</v>
      </c>
      <c r="F147" s="31">
        <v>5.0999999999999996</v>
      </c>
      <c r="H147" s="14"/>
    </row>
    <row r="148" spans="2:8" s="1" customFormat="1" ht="16.899999999999999" customHeight="1">
      <c r="B148" s="14"/>
      <c r="C148" s="30" t="s">
        <v>3</v>
      </c>
      <c r="D148" s="30" t="s">
        <v>869</v>
      </c>
      <c r="E148" s="4" t="s">
        <v>3</v>
      </c>
      <c r="F148" s="31">
        <v>4.59</v>
      </c>
      <c r="H148" s="14"/>
    </row>
    <row r="149" spans="2:8" s="1" customFormat="1" ht="16.899999999999999" customHeight="1">
      <c r="B149" s="14"/>
      <c r="C149" s="30" t="s">
        <v>3</v>
      </c>
      <c r="D149" s="30" t="s">
        <v>870</v>
      </c>
      <c r="E149" s="4" t="s">
        <v>3</v>
      </c>
      <c r="F149" s="31">
        <v>6.76</v>
      </c>
      <c r="H149" s="14"/>
    </row>
    <row r="150" spans="2:8" s="1" customFormat="1" ht="16.899999999999999" customHeight="1">
      <c r="B150" s="14"/>
      <c r="C150" s="30" t="s">
        <v>3</v>
      </c>
      <c r="D150" s="30" t="s">
        <v>871</v>
      </c>
      <c r="E150" s="4" t="s">
        <v>3</v>
      </c>
      <c r="F150" s="31">
        <v>8.52</v>
      </c>
      <c r="H150" s="14"/>
    </row>
    <row r="151" spans="2:8" s="1" customFormat="1" ht="16.899999999999999" customHeight="1">
      <c r="B151" s="14"/>
      <c r="C151" s="30" t="s">
        <v>3</v>
      </c>
      <c r="D151" s="30" t="s">
        <v>2675</v>
      </c>
      <c r="E151" s="4" t="s">
        <v>3</v>
      </c>
      <c r="F151" s="31">
        <v>0</v>
      </c>
      <c r="H151" s="14"/>
    </row>
    <row r="152" spans="2:8" s="1" customFormat="1" ht="16.899999999999999" customHeight="1">
      <c r="B152" s="14"/>
      <c r="C152" s="30" t="s">
        <v>3</v>
      </c>
      <c r="D152" s="30" t="s">
        <v>2676</v>
      </c>
      <c r="E152" s="4" t="s">
        <v>3</v>
      </c>
      <c r="F152" s="31">
        <v>0.85499999999999998</v>
      </c>
      <c r="H152" s="14"/>
    </row>
    <row r="153" spans="2:8" s="1" customFormat="1" ht="16.899999999999999" customHeight="1">
      <c r="B153" s="14"/>
      <c r="C153" s="30" t="s">
        <v>3</v>
      </c>
      <c r="D153" s="30" t="s">
        <v>2677</v>
      </c>
      <c r="E153" s="4" t="s">
        <v>3</v>
      </c>
      <c r="F153" s="31">
        <v>0.36</v>
      </c>
      <c r="H153" s="14"/>
    </row>
    <row r="154" spans="2:8" s="1" customFormat="1" ht="16.899999999999999" customHeight="1">
      <c r="B154" s="14"/>
      <c r="C154" s="30" t="s">
        <v>3</v>
      </c>
      <c r="D154" s="30" t="s">
        <v>2678</v>
      </c>
      <c r="E154" s="4" t="s">
        <v>3</v>
      </c>
      <c r="F154" s="31">
        <v>0.13500000000000001</v>
      </c>
      <c r="H154" s="14"/>
    </row>
    <row r="155" spans="2:8" s="1" customFormat="1" ht="16.899999999999999" customHeight="1">
      <c r="B155" s="14"/>
      <c r="C155" s="30" t="s">
        <v>3</v>
      </c>
      <c r="D155" s="30" t="s">
        <v>2618</v>
      </c>
      <c r="E155" s="4" t="s">
        <v>3</v>
      </c>
      <c r="F155" s="31">
        <v>0.12</v>
      </c>
      <c r="H155" s="14"/>
    </row>
    <row r="156" spans="2:8" s="1" customFormat="1" ht="16.899999999999999" customHeight="1">
      <c r="B156" s="14"/>
      <c r="C156" s="30" t="s">
        <v>3</v>
      </c>
      <c r="D156" s="30" t="s">
        <v>298</v>
      </c>
      <c r="E156" s="4" t="s">
        <v>3</v>
      </c>
      <c r="F156" s="31">
        <v>26.44</v>
      </c>
      <c r="H156" s="14"/>
    </row>
    <row r="157" spans="2:8" s="1" customFormat="1" ht="16.899999999999999" customHeight="1">
      <c r="B157" s="14"/>
      <c r="C157" s="32" t="s">
        <v>2610</v>
      </c>
      <c r="H157" s="14"/>
    </row>
    <row r="158" spans="2:8" s="1" customFormat="1" ht="16.899999999999999" customHeight="1">
      <c r="B158" s="14"/>
      <c r="C158" s="30" t="s">
        <v>442</v>
      </c>
      <c r="D158" s="30" t="s">
        <v>2619</v>
      </c>
      <c r="E158" s="4" t="s">
        <v>184</v>
      </c>
      <c r="F158" s="31">
        <v>26.44</v>
      </c>
      <c r="H158" s="14"/>
    </row>
    <row r="159" spans="2:8" s="1" customFormat="1" ht="16.899999999999999" customHeight="1">
      <c r="B159" s="14"/>
      <c r="C159" s="30" t="s">
        <v>659</v>
      </c>
      <c r="D159" s="30" t="s">
        <v>2620</v>
      </c>
      <c r="E159" s="4" t="s">
        <v>184</v>
      </c>
      <c r="F159" s="31">
        <v>26.44</v>
      </c>
      <c r="H159" s="14"/>
    </row>
    <row r="160" spans="2:8" s="1" customFormat="1" ht="16.899999999999999" customHeight="1">
      <c r="B160" s="14"/>
      <c r="C160" s="30" t="s">
        <v>448</v>
      </c>
      <c r="D160" s="30" t="s">
        <v>2621</v>
      </c>
      <c r="E160" s="4" t="s">
        <v>184</v>
      </c>
      <c r="F160" s="31">
        <v>26.44</v>
      </c>
      <c r="H160" s="14"/>
    </row>
    <row r="161" spans="2:8" s="1" customFormat="1" ht="22.5">
      <c r="B161" s="14"/>
      <c r="C161" s="30" t="s">
        <v>666</v>
      </c>
      <c r="D161" s="30" t="s">
        <v>2622</v>
      </c>
      <c r="E161" s="4" t="s">
        <v>184</v>
      </c>
      <c r="F161" s="31">
        <v>26.44</v>
      </c>
      <c r="H161" s="14"/>
    </row>
    <row r="162" spans="2:8" s="1" customFormat="1" ht="16.899999999999999" customHeight="1">
      <c r="B162" s="14"/>
      <c r="C162" s="30" t="s">
        <v>683</v>
      </c>
      <c r="D162" s="30" t="s">
        <v>2623</v>
      </c>
      <c r="E162" s="4" t="s">
        <v>184</v>
      </c>
      <c r="F162" s="31">
        <v>26.44</v>
      </c>
      <c r="H162" s="14"/>
    </row>
    <row r="163" spans="2:8" s="1" customFormat="1" ht="16.899999999999999" customHeight="1">
      <c r="B163" s="14"/>
      <c r="C163" s="30" t="s">
        <v>799</v>
      </c>
      <c r="D163" s="30" t="s">
        <v>2624</v>
      </c>
      <c r="E163" s="4" t="s">
        <v>184</v>
      </c>
      <c r="F163" s="31">
        <v>26.44</v>
      </c>
      <c r="H163" s="14"/>
    </row>
    <row r="164" spans="2:8" s="1" customFormat="1" ht="16.899999999999999" customHeight="1">
      <c r="B164" s="14"/>
      <c r="C164" s="30" t="s">
        <v>280</v>
      </c>
      <c r="D164" s="30" t="s">
        <v>281</v>
      </c>
      <c r="E164" s="4" t="s">
        <v>184</v>
      </c>
      <c r="F164" s="31">
        <v>26.44</v>
      </c>
      <c r="H164" s="14"/>
    </row>
    <row r="165" spans="2:8" s="1" customFormat="1" ht="16.899999999999999" customHeight="1">
      <c r="B165" s="14"/>
      <c r="C165" s="30" t="s">
        <v>272</v>
      </c>
      <c r="D165" s="30" t="s">
        <v>2625</v>
      </c>
      <c r="E165" s="4" t="s">
        <v>184</v>
      </c>
      <c r="F165" s="31">
        <v>26.44</v>
      </c>
      <c r="H165" s="14"/>
    </row>
    <row r="166" spans="2:8" s="1" customFormat="1" ht="16.899999999999999" customHeight="1">
      <c r="B166" s="14"/>
      <c r="C166" s="26" t="s">
        <v>218</v>
      </c>
      <c r="D166" s="27" t="s">
        <v>219</v>
      </c>
      <c r="E166" s="28" t="s">
        <v>195</v>
      </c>
      <c r="F166" s="29">
        <v>4.5949999999999998</v>
      </c>
      <c r="H166" s="14"/>
    </row>
    <row r="167" spans="2:8" s="1" customFormat="1" ht="16.899999999999999" customHeight="1">
      <c r="B167" s="14"/>
      <c r="C167" s="30" t="s">
        <v>3</v>
      </c>
      <c r="D167" s="30" t="s">
        <v>2679</v>
      </c>
      <c r="E167" s="4" t="s">
        <v>3</v>
      </c>
      <c r="F167" s="31">
        <v>4.5949999999999998</v>
      </c>
      <c r="H167" s="14"/>
    </row>
    <row r="168" spans="2:8" s="1" customFormat="1" ht="16.899999999999999" customHeight="1">
      <c r="B168" s="14"/>
      <c r="C168" s="32" t="s">
        <v>2610</v>
      </c>
      <c r="H168" s="14"/>
    </row>
    <row r="169" spans="2:8" s="1" customFormat="1" ht="16.899999999999999" customHeight="1">
      <c r="B169" s="14"/>
      <c r="C169" s="30" t="s">
        <v>377</v>
      </c>
      <c r="D169" s="30" t="s">
        <v>2627</v>
      </c>
      <c r="E169" s="4" t="s">
        <v>379</v>
      </c>
      <c r="F169" s="31">
        <v>11.395</v>
      </c>
      <c r="H169" s="14"/>
    </row>
    <row r="170" spans="2:8" s="1" customFormat="1" ht="22.5">
      <c r="B170" s="14"/>
      <c r="C170" s="30" t="s">
        <v>324</v>
      </c>
      <c r="D170" s="30" t="s">
        <v>2653</v>
      </c>
      <c r="E170" s="4" t="s">
        <v>184</v>
      </c>
      <c r="F170" s="31">
        <v>50.776000000000003</v>
      </c>
      <c r="H170" s="14"/>
    </row>
    <row r="171" spans="2:8" s="1" customFormat="1" ht="16.899999999999999" customHeight="1">
      <c r="B171" s="14"/>
      <c r="C171" s="30" t="s">
        <v>394</v>
      </c>
      <c r="D171" s="30" t="s">
        <v>395</v>
      </c>
      <c r="E171" s="4" t="s">
        <v>379</v>
      </c>
      <c r="F171" s="31">
        <v>32.472000000000001</v>
      </c>
      <c r="H171" s="14"/>
    </row>
    <row r="172" spans="2:8" s="1" customFormat="1" ht="16.899999999999999" customHeight="1">
      <c r="B172" s="14"/>
      <c r="C172" s="26" t="s">
        <v>200</v>
      </c>
      <c r="D172" s="27" t="s">
        <v>201</v>
      </c>
      <c r="E172" s="28" t="s">
        <v>184</v>
      </c>
      <c r="F172" s="29">
        <v>88.350999999999999</v>
      </c>
      <c r="H172" s="14"/>
    </row>
    <row r="173" spans="2:8" s="1" customFormat="1" ht="16.899999999999999" customHeight="1">
      <c r="B173" s="14"/>
      <c r="C173" s="30" t="s">
        <v>3</v>
      </c>
      <c r="D173" s="30" t="s">
        <v>2628</v>
      </c>
      <c r="E173" s="4" t="s">
        <v>3</v>
      </c>
      <c r="F173" s="31">
        <v>88.537999999999997</v>
      </c>
      <c r="H173" s="14"/>
    </row>
    <row r="174" spans="2:8" s="1" customFormat="1" ht="16.899999999999999" customHeight="1">
      <c r="B174" s="14"/>
      <c r="C174" s="30" t="s">
        <v>3</v>
      </c>
      <c r="D174" s="30" t="s">
        <v>2629</v>
      </c>
      <c r="E174" s="4" t="s">
        <v>3</v>
      </c>
      <c r="F174" s="31">
        <v>0</v>
      </c>
      <c r="H174" s="14"/>
    </row>
    <row r="175" spans="2:8" s="1" customFormat="1" ht="16.899999999999999" customHeight="1">
      <c r="B175" s="14"/>
      <c r="C175" s="30" t="s">
        <v>3</v>
      </c>
      <c r="D175" s="30" t="s">
        <v>2680</v>
      </c>
      <c r="E175" s="4" t="s">
        <v>3</v>
      </c>
      <c r="F175" s="31">
        <v>-1.8180000000000001</v>
      </c>
      <c r="H175" s="14"/>
    </row>
    <row r="176" spans="2:8" s="1" customFormat="1" ht="16.899999999999999" customHeight="1">
      <c r="B176" s="14"/>
      <c r="C176" s="30" t="s">
        <v>3</v>
      </c>
      <c r="D176" s="30" t="s">
        <v>2681</v>
      </c>
      <c r="E176" s="4" t="s">
        <v>3</v>
      </c>
      <c r="F176" s="31">
        <v>-6.06</v>
      </c>
      <c r="H176" s="14"/>
    </row>
    <row r="177" spans="2:8" s="1" customFormat="1" ht="16.899999999999999" customHeight="1">
      <c r="B177" s="14"/>
      <c r="C177" s="30" t="s">
        <v>3</v>
      </c>
      <c r="D177" s="30" t="s">
        <v>2682</v>
      </c>
      <c r="E177" s="4" t="s">
        <v>3</v>
      </c>
      <c r="F177" s="31">
        <v>0.68899999999999995</v>
      </c>
      <c r="H177" s="14"/>
    </row>
    <row r="178" spans="2:8" s="1" customFormat="1" ht="16.899999999999999" customHeight="1">
      <c r="B178" s="14"/>
      <c r="C178" s="30" t="s">
        <v>3</v>
      </c>
      <c r="D178" s="30" t="s">
        <v>2683</v>
      </c>
      <c r="E178" s="4" t="s">
        <v>3</v>
      </c>
      <c r="F178" s="31">
        <v>0</v>
      </c>
      <c r="H178" s="14"/>
    </row>
    <row r="179" spans="2:8" s="1" customFormat="1" ht="16.899999999999999" customHeight="1">
      <c r="B179" s="14"/>
      <c r="C179" s="30" t="s">
        <v>3</v>
      </c>
      <c r="D179" s="30" t="s">
        <v>2684</v>
      </c>
      <c r="E179" s="4" t="s">
        <v>3</v>
      </c>
      <c r="F179" s="31">
        <v>5.508</v>
      </c>
      <c r="H179" s="14"/>
    </row>
    <row r="180" spans="2:8" s="1" customFormat="1" ht="16.899999999999999" customHeight="1">
      <c r="B180" s="14"/>
      <c r="C180" s="30" t="s">
        <v>3</v>
      </c>
      <c r="D180" s="30" t="s">
        <v>2685</v>
      </c>
      <c r="E180" s="4" t="s">
        <v>3</v>
      </c>
      <c r="F180" s="31">
        <v>1.494</v>
      </c>
      <c r="H180" s="14"/>
    </row>
    <row r="181" spans="2:8" s="1" customFormat="1" ht="16.899999999999999" customHeight="1">
      <c r="B181" s="14"/>
      <c r="C181" s="30" t="s">
        <v>3</v>
      </c>
      <c r="D181" s="30" t="s">
        <v>3</v>
      </c>
      <c r="E181" s="4" t="s">
        <v>3</v>
      </c>
      <c r="F181" s="31">
        <v>0</v>
      </c>
      <c r="H181" s="14"/>
    </row>
    <row r="182" spans="2:8" s="1" customFormat="1" ht="16.899999999999999" customHeight="1">
      <c r="B182" s="14"/>
      <c r="C182" s="30" t="s">
        <v>3</v>
      </c>
      <c r="D182" s="30" t="s">
        <v>298</v>
      </c>
      <c r="E182" s="4" t="s">
        <v>3</v>
      </c>
      <c r="F182" s="31">
        <v>88.350999999999999</v>
      </c>
      <c r="H182" s="14"/>
    </row>
    <row r="183" spans="2:8" s="1" customFormat="1" ht="16.899999999999999" customHeight="1">
      <c r="B183" s="14"/>
      <c r="C183" s="32" t="s">
        <v>2610</v>
      </c>
      <c r="H183" s="14"/>
    </row>
    <row r="184" spans="2:8" s="1" customFormat="1" ht="16.899999999999999" customHeight="1">
      <c r="B184" s="14"/>
      <c r="C184" s="30" t="s">
        <v>424</v>
      </c>
      <c r="D184" s="30" t="s">
        <v>2635</v>
      </c>
      <c r="E184" s="4" t="s">
        <v>184</v>
      </c>
      <c r="F184" s="31">
        <v>138.06399999999999</v>
      </c>
      <c r="H184" s="14"/>
    </row>
    <row r="185" spans="2:8" s="1" customFormat="1" ht="16.899999999999999" customHeight="1">
      <c r="B185" s="14"/>
      <c r="C185" s="30" t="s">
        <v>412</v>
      </c>
      <c r="D185" s="30" t="s">
        <v>2636</v>
      </c>
      <c r="E185" s="4" t="s">
        <v>184</v>
      </c>
      <c r="F185" s="31">
        <v>90.686000000000007</v>
      </c>
      <c r="H185" s="14"/>
    </row>
    <row r="186" spans="2:8" s="1" customFormat="1" ht="16.899999999999999" customHeight="1">
      <c r="B186" s="14"/>
      <c r="C186" s="30" t="s">
        <v>716</v>
      </c>
      <c r="D186" s="30" t="s">
        <v>2637</v>
      </c>
      <c r="E186" s="4" t="s">
        <v>184</v>
      </c>
      <c r="F186" s="31">
        <v>88.350999999999999</v>
      </c>
      <c r="H186" s="14"/>
    </row>
    <row r="187" spans="2:8" s="1" customFormat="1" ht="16.899999999999999" customHeight="1">
      <c r="B187" s="14"/>
      <c r="C187" s="26" t="s">
        <v>212</v>
      </c>
      <c r="D187" s="27" t="s">
        <v>213</v>
      </c>
      <c r="E187" s="28" t="s">
        <v>184</v>
      </c>
      <c r="F187" s="29">
        <v>87.188999999999993</v>
      </c>
      <c r="H187" s="14"/>
    </row>
    <row r="188" spans="2:8" s="1" customFormat="1" ht="16.899999999999999" customHeight="1">
      <c r="B188" s="14"/>
      <c r="C188" s="30" t="s">
        <v>3</v>
      </c>
      <c r="D188" s="30" t="s">
        <v>2686</v>
      </c>
      <c r="E188" s="4" t="s">
        <v>3</v>
      </c>
      <c r="F188" s="31">
        <v>20.829000000000001</v>
      </c>
      <c r="H188" s="14"/>
    </row>
    <row r="189" spans="2:8" s="1" customFormat="1" ht="16.899999999999999" customHeight="1">
      <c r="B189" s="14"/>
      <c r="C189" s="30" t="s">
        <v>3</v>
      </c>
      <c r="D189" s="30" t="s">
        <v>2687</v>
      </c>
      <c r="E189" s="4" t="s">
        <v>3</v>
      </c>
      <c r="F189" s="31">
        <v>33.991</v>
      </c>
      <c r="H189" s="14"/>
    </row>
    <row r="190" spans="2:8" s="1" customFormat="1" ht="16.899999999999999" customHeight="1">
      <c r="B190" s="14"/>
      <c r="C190" s="30" t="s">
        <v>3</v>
      </c>
      <c r="D190" s="30" t="s">
        <v>3</v>
      </c>
      <c r="E190" s="4" t="s">
        <v>3</v>
      </c>
      <c r="F190" s="31">
        <v>0</v>
      </c>
      <c r="H190" s="14"/>
    </row>
    <row r="191" spans="2:8" s="1" customFormat="1" ht="16.899999999999999" customHeight="1">
      <c r="B191" s="14"/>
      <c r="C191" s="30" t="s">
        <v>3</v>
      </c>
      <c r="D191" s="30" t="s">
        <v>2688</v>
      </c>
      <c r="E191" s="4" t="s">
        <v>3</v>
      </c>
      <c r="F191" s="31">
        <v>18.747</v>
      </c>
      <c r="H191" s="14"/>
    </row>
    <row r="192" spans="2:8" s="1" customFormat="1" ht="16.899999999999999" customHeight="1">
      <c r="B192" s="14"/>
      <c r="C192" s="30" t="s">
        <v>3</v>
      </c>
      <c r="D192" s="30" t="s">
        <v>2689</v>
      </c>
      <c r="E192" s="4" t="s">
        <v>3</v>
      </c>
      <c r="F192" s="31">
        <v>18.521999999999998</v>
      </c>
      <c r="H192" s="14"/>
    </row>
    <row r="193" spans="2:8" s="1" customFormat="1" ht="16.899999999999999" customHeight="1">
      <c r="B193" s="14"/>
      <c r="C193" s="30" t="s">
        <v>3</v>
      </c>
      <c r="D193" s="30" t="s">
        <v>2065</v>
      </c>
      <c r="E193" s="4" t="s">
        <v>3</v>
      </c>
      <c r="F193" s="31">
        <v>0</v>
      </c>
      <c r="H193" s="14"/>
    </row>
    <row r="194" spans="2:8" s="1" customFormat="1" ht="16.899999999999999" customHeight="1">
      <c r="B194" s="14"/>
      <c r="C194" s="30" t="s">
        <v>3</v>
      </c>
      <c r="D194" s="30" t="s">
        <v>2690</v>
      </c>
      <c r="E194" s="4" t="s">
        <v>3</v>
      </c>
      <c r="F194" s="31">
        <v>-8.4</v>
      </c>
      <c r="H194" s="14"/>
    </row>
    <row r="195" spans="2:8" s="1" customFormat="1" ht="16.899999999999999" customHeight="1">
      <c r="B195" s="14"/>
      <c r="C195" s="30" t="s">
        <v>3</v>
      </c>
      <c r="D195" s="30" t="s">
        <v>2691</v>
      </c>
      <c r="E195" s="4" t="s">
        <v>3</v>
      </c>
      <c r="F195" s="31">
        <v>-3.2</v>
      </c>
      <c r="H195" s="14"/>
    </row>
    <row r="196" spans="2:8" s="1" customFormat="1" ht="16.899999999999999" customHeight="1">
      <c r="B196" s="14"/>
      <c r="C196" s="30" t="s">
        <v>3</v>
      </c>
      <c r="D196" s="30" t="s">
        <v>2692</v>
      </c>
      <c r="E196" s="4" t="s">
        <v>3</v>
      </c>
      <c r="F196" s="31">
        <v>1.8</v>
      </c>
      <c r="H196" s="14"/>
    </row>
    <row r="197" spans="2:8" s="1" customFormat="1" ht="16.899999999999999" customHeight="1">
      <c r="B197" s="14"/>
      <c r="C197" s="30" t="s">
        <v>3</v>
      </c>
      <c r="D197" s="30" t="s">
        <v>2693</v>
      </c>
      <c r="E197" s="4" t="s">
        <v>3</v>
      </c>
      <c r="F197" s="31">
        <v>5.4</v>
      </c>
      <c r="H197" s="14"/>
    </row>
    <row r="198" spans="2:8" s="1" customFormat="1" ht="16.899999999999999" customHeight="1">
      <c r="B198" s="14"/>
      <c r="C198" s="30" t="s">
        <v>3</v>
      </c>
      <c r="D198" s="30" t="s">
        <v>330</v>
      </c>
      <c r="E198" s="4" t="s">
        <v>3</v>
      </c>
      <c r="F198" s="31">
        <v>0</v>
      </c>
      <c r="H198" s="14"/>
    </row>
    <row r="199" spans="2:8" s="1" customFormat="1" ht="16.899999999999999" customHeight="1">
      <c r="B199" s="14"/>
      <c r="C199" s="30" t="s">
        <v>3</v>
      </c>
      <c r="D199" s="30" t="s">
        <v>2694</v>
      </c>
      <c r="E199" s="4" t="s">
        <v>3</v>
      </c>
      <c r="F199" s="31">
        <v>-0.5</v>
      </c>
      <c r="H199" s="14"/>
    </row>
    <row r="200" spans="2:8" s="1" customFormat="1" ht="16.899999999999999" customHeight="1">
      <c r="B200" s="14"/>
      <c r="C200" s="30" t="s">
        <v>3</v>
      </c>
      <c r="D200" s="30" t="s">
        <v>3</v>
      </c>
      <c r="E200" s="4" t="s">
        <v>3</v>
      </c>
      <c r="F200" s="31">
        <v>0</v>
      </c>
      <c r="H200" s="14"/>
    </row>
    <row r="201" spans="2:8" s="1" customFormat="1" ht="16.899999999999999" customHeight="1">
      <c r="B201" s="14"/>
      <c r="C201" s="30" t="s">
        <v>3</v>
      </c>
      <c r="D201" s="30" t="s">
        <v>3</v>
      </c>
      <c r="E201" s="4" t="s">
        <v>3</v>
      </c>
      <c r="F201" s="31">
        <v>0</v>
      </c>
      <c r="H201" s="14"/>
    </row>
    <row r="202" spans="2:8" s="1" customFormat="1" ht="16.899999999999999" customHeight="1">
      <c r="B202" s="14"/>
      <c r="C202" s="30" t="s">
        <v>3</v>
      </c>
      <c r="D202" s="30" t="s">
        <v>298</v>
      </c>
      <c r="E202" s="4" t="s">
        <v>3</v>
      </c>
      <c r="F202" s="31">
        <v>87.188999999999993</v>
      </c>
      <c r="H202" s="14"/>
    </row>
    <row r="203" spans="2:8" s="1" customFormat="1" ht="16.899999999999999" customHeight="1">
      <c r="B203" s="14"/>
      <c r="C203" s="32" t="s">
        <v>2610</v>
      </c>
      <c r="H203" s="14"/>
    </row>
    <row r="204" spans="2:8" s="1" customFormat="1" ht="16.899999999999999" customHeight="1">
      <c r="B204" s="14"/>
      <c r="C204" s="30" t="s">
        <v>335</v>
      </c>
      <c r="D204" s="30" t="s">
        <v>2647</v>
      </c>
      <c r="E204" s="4" t="s">
        <v>184</v>
      </c>
      <c r="F204" s="31">
        <v>89.096000000000004</v>
      </c>
      <c r="H204" s="14"/>
    </row>
    <row r="205" spans="2:8" s="1" customFormat="1" ht="16.899999999999999" customHeight="1">
      <c r="B205" s="14"/>
      <c r="C205" s="26" t="s">
        <v>197</v>
      </c>
      <c r="D205" s="27" t="s">
        <v>198</v>
      </c>
      <c r="E205" s="28" t="s">
        <v>195</v>
      </c>
      <c r="F205" s="29">
        <v>39.35</v>
      </c>
      <c r="H205" s="14"/>
    </row>
    <row r="206" spans="2:8" s="1" customFormat="1" ht="16.899999999999999" customHeight="1">
      <c r="B206" s="14"/>
      <c r="C206" s="30" t="s">
        <v>3</v>
      </c>
      <c r="D206" s="30" t="s">
        <v>2695</v>
      </c>
      <c r="E206" s="4" t="s">
        <v>3</v>
      </c>
      <c r="F206" s="31">
        <v>10.23</v>
      </c>
      <c r="H206" s="14"/>
    </row>
    <row r="207" spans="2:8" s="1" customFormat="1" ht="16.899999999999999" customHeight="1">
      <c r="B207" s="14"/>
      <c r="C207" s="30" t="s">
        <v>3</v>
      </c>
      <c r="D207" s="30" t="s">
        <v>2696</v>
      </c>
      <c r="E207" s="4" t="s">
        <v>3</v>
      </c>
      <c r="F207" s="31">
        <v>11.49</v>
      </c>
      <c r="H207" s="14"/>
    </row>
    <row r="208" spans="2:8" s="1" customFormat="1" ht="16.899999999999999" customHeight="1">
      <c r="B208" s="14"/>
      <c r="C208" s="30" t="s">
        <v>3</v>
      </c>
      <c r="D208" s="30" t="s">
        <v>2697</v>
      </c>
      <c r="E208" s="4" t="s">
        <v>3</v>
      </c>
      <c r="F208" s="31">
        <v>8.9700000000000006</v>
      </c>
      <c r="H208" s="14"/>
    </row>
    <row r="209" spans="2:8" s="1" customFormat="1" ht="16.899999999999999" customHeight="1">
      <c r="B209" s="14"/>
      <c r="C209" s="30" t="s">
        <v>3</v>
      </c>
      <c r="D209" s="30" t="s">
        <v>2698</v>
      </c>
      <c r="E209" s="4" t="s">
        <v>3</v>
      </c>
      <c r="F209" s="31">
        <v>8.66</v>
      </c>
      <c r="H209" s="14"/>
    </row>
    <row r="210" spans="2:8" s="1" customFormat="1" ht="16.899999999999999" customHeight="1">
      <c r="B210" s="14"/>
      <c r="C210" s="30" t="s">
        <v>3</v>
      </c>
      <c r="D210" s="30" t="s">
        <v>298</v>
      </c>
      <c r="E210" s="4" t="s">
        <v>3</v>
      </c>
      <c r="F210" s="31">
        <v>39.35</v>
      </c>
      <c r="H210" s="14"/>
    </row>
    <row r="211" spans="2:8" s="1" customFormat="1" ht="16.899999999999999" customHeight="1">
      <c r="B211" s="14"/>
      <c r="C211" s="32" t="s">
        <v>2610</v>
      </c>
      <c r="H211" s="14"/>
    </row>
    <row r="212" spans="2:8" s="1" customFormat="1" ht="16.899999999999999" customHeight="1">
      <c r="B212" s="14"/>
      <c r="C212" s="30" t="s">
        <v>688</v>
      </c>
      <c r="D212" s="30" t="s">
        <v>2650</v>
      </c>
      <c r="E212" s="4" t="s">
        <v>184</v>
      </c>
      <c r="F212" s="31">
        <v>5.9029999999999996</v>
      </c>
      <c r="H212" s="14"/>
    </row>
    <row r="213" spans="2:8" s="1" customFormat="1" ht="16.899999999999999" customHeight="1">
      <c r="B213" s="14"/>
      <c r="C213" s="30" t="s">
        <v>702</v>
      </c>
      <c r="D213" s="30" t="s">
        <v>2651</v>
      </c>
      <c r="E213" s="4" t="s">
        <v>379</v>
      </c>
      <c r="F213" s="31">
        <v>39.35</v>
      </c>
      <c r="H213" s="14"/>
    </row>
    <row r="214" spans="2:8" s="1" customFormat="1" ht="16.899999999999999" customHeight="1">
      <c r="B214" s="14"/>
      <c r="C214" s="30" t="s">
        <v>745</v>
      </c>
      <c r="D214" s="30" t="s">
        <v>2652</v>
      </c>
      <c r="E214" s="4" t="s">
        <v>379</v>
      </c>
      <c r="F214" s="31">
        <v>77.599999999999994</v>
      </c>
      <c r="H214" s="14"/>
    </row>
    <row r="215" spans="2:8" s="1" customFormat="1" ht="22.5">
      <c r="B215" s="14"/>
      <c r="C215" s="30" t="s">
        <v>324</v>
      </c>
      <c r="D215" s="30" t="s">
        <v>2653</v>
      </c>
      <c r="E215" s="4" t="s">
        <v>184</v>
      </c>
      <c r="F215" s="31">
        <v>50.776000000000003</v>
      </c>
      <c r="H215" s="14"/>
    </row>
    <row r="216" spans="2:8" s="1" customFormat="1" ht="16.899999999999999" customHeight="1">
      <c r="B216" s="14"/>
      <c r="C216" s="26" t="s">
        <v>2654</v>
      </c>
      <c r="D216" s="27" t="s">
        <v>2655</v>
      </c>
      <c r="E216" s="28" t="s">
        <v>195</v>
      </c>
      <c r="F216" s="29">
        <v>39.35</v>
      </c>
      <c r="H216" s="14"/>
    </row>
    <row r="217" spans="2:8" s="1" customFormat="1" ht="16.899999999999999" customHeight="1">
      <c r="B217" s="14"/>
      <c r="C217" s="30" t="s">
        <v>3</v>
      </c>
      <c r="D217" s="30" t="s">
        <v>68</v>
      </c>
      <c r="E217" s="4" t="s">
        <v>3</v>
      </c>
      <c r="F217" s="31">
        <v>0</v>
      </c>
      <c r="H217" s="14"/>
    </row>
    <row r="218" spans="2:8" s="1" customFormat="1" ht="16.899999999999999" customHeight="1">
      <c r="B218" s="14"/>
      <c r="C218" s="30" t="s">
        <v>3</v>
      </c>
      <c r="D218" s="30" t="s">
        <v>2656</v>
      </c>
      <c r="E218" s="4" t="s">
        <v>3</v>
      </c>
      <c r="F218" s="31">
        <v>0</v>
      </c>
      <c r="H218" s="14"/>
    </row>
    <row r="219" spans="2:8" s="1" customFormat="1" ht="16.899999999999999" customHeight="1">
      <c r="B219" s="14"/>
      <c r="C219" s="30" t="s">
        <v>3</v>
      </c>
      <c r="D219" s="30" t="s">
        <v>2657</v>
      </c>
      <c r="E219" s="4" t="s">
        <v>3</v>
      </c>
      <c r="F219" s="31">
        <v>0</v>
      </c>
      <c r="H219" s="14"/>
    </row>
    <row r="220" spans="2:8" s="1" customFormat="1" ht="16.899999999999999" customHeight="1">
      <c r="B220" s="14"/>
      <c r="C220" s="30" t="s">
        <v>3</v>
      </c>
      <c r="D220" s="30" t="s">
        <v>2658</v>
      </c>
      <c r="E220" s="4" t="s">
        <v>3</v>
      </c>
      <c r="F220" s="31">
        <v>0</v>
      </c>
      <c r="H220" s="14"/>
    </row>
    <row r="221" spans="2:8" s="1" customFormat="1" ht="16.899999999999999" customHeight="1">
      <c r="B221" s="14"/>
      <c r="C221" s="30" t="s">
        <v>3</v>
      </c>
      <c r="D221" s="30" t="s">
        <v>197</v>
      </c>
      <c r="E221" s="4" t="s">
        <v>3</v>
      </c>
      <c r="F221" s="31">
        <v>39.35</v>
      </c>
      <c r="H221" s="14"/>
    </row>
    <row r="222" spans="2:8" s="1" customFormat="1" ht="16.899999999999999" customHeight="1">
      <c r="B222" s="14"/>
      <c r="C222" s="30" t="s">
        <v>3</v>
      </c>
      <c r="D222" s="30" t="s">
        <v>2659</v>
      </c>
      <c r="E222" s="4" t="s">
        <v>3</v>
      </c>
      <c r="F222" s="31">
        <v>0</v>
      </c>
      <c r="H222" s="14"/>
    </row>
    <row r="223" spans="2:8" s="1" customFormat="1" ht="16.899999999999999" customHeight="1">
      <c r="B223" s="14"/>
      <c r="C223" s="30" t="s">
        <v>3</v>
      </c>
      <c r="D223" s="30" t="s">
        <v>298</v>
      </c>
      <c r="E223" s="4" t="s">
        <v>3</v>
      </c>
      <c r="F223" s="31">
        <v>39.35</v>
      </c>
      <c r="H223" s="14"/>
    </row>
    <row r="224" spans="2:8" s="1" customFormat="1" ht="16.899999999999999" customHeight="1">
      <c r="B224" s="14"/>
      <c r="C224" s="26" t="s">
        <v>208</v>
      </c>
      <c r="D224" s="27" t="s">
        <v>209</v>
      </c>
      <c r="E224" s="28" t="s">
        <v>184</v>
      </c>
      <c r="F224" s="29">
        <v>5.2220000000000004</v>
      </c>
      <c r="H224" s="14"/>
    </row>
    <row r="225" spans="2:8" s="1" customFormat="1" ht="16.899999999999999" customHeight="1">
      <c r="B225" s="14"/>
      <c r="C225" s="30" t="s">
        <v>3</v>
      </c>
      <c r="D225" s="30" t="s">
        <v>2699</v>
      </c>
      <c r="E225" s="4" t="s">
        <v>3</v>
      </c>
      <c r="F225" s="31">
        <v>2.7370000000000001</v>
      </c>
      <c r="H225" s="14"/>
    </row>
    <row r="226" spans="2:8" s="1" customFormat="1" ht="16.899999999999999" customHeight="1">
      <c r="B226" s="14"/>
      <c r="C226" s="30" t="s">
        <v>3</v>
      </c>
      <c r="D226" s="30" t="s">
        <v>2700</v>
      </c>
      <c r="E226" s="4" t="s">
        <v>3</v>
      </c>
      <c r="F226" s="31">
        <v>0.97299999999999998</v>
      </c>
      <c r="H226" s="14"/>
    </row>
    <row r="227" spans="2:8" s="1" customFormat="1" ht="16.899999999999999" customHeight="1">
      <c r="B227" s="14"/>
      <c r="C227" s="30" t="s">
        <v>3</v>
      </c>
      <c r="D227" s="30" t="s">
        <v>2701</v>
      </c>
      <c r="E227" s="4" t="s">
        <v>3</v>
      </c>
      <c r="F227" s="31">
        <v>1.512</v>
      </c>
      <c r="H227" s="14"/>
    </row>
    <row r="228" spans="2:8" s="1" customFormat="1" ht="16.899999999999999" customHeight="1">
      <c r="B228" s="14"/>
      <c r="C228" s="30" t="s">
        <v>3</v>
      </c>
      <c r="D228" s="30" t="s">
        <v>298</v>
      </c>
      <c r="E228" s="4" t="s">
        <v>3</v>
      </c>
      <c r="F228" s="31">
        <v>5.2220000000000004</v>
      </c>
      <c r="H228" s="14"/>
    </row>
    <row r="229" spans="2:8" s="1" customFormat="1" ht="16.899999999999999" customHeight="1">
      <c r="B229" s="14"/>
      <c r="C229" s="32" t="s">
        <v>2610</v>
      </c>
      <c r="H229" s="14"/>
    </row>
    <row r="230" spans="2:8" s="1" customFormat="1" ht="16.899999999999999" customHeight="1">
      <c r="B230" s="14"/>
      <c r="C230" s="30" t="s">
        <v>400</v>
      </c>
      <c r="D230" s="30" t="s">
        <v>2661</v>
      </c>
      <c r="E230" s="4" t="s">
        <v>184</v>
      </c>
      <c r="F230" s="31">
        <v>5.2220000000000004</v>
      </c>
      <c r="H230" s="14"/>
    </row>
    <row r="231" spans="2:8" s="1" customFormat="1" ht="22.5">
      <c r="B231" s="14"/>
      <c r="C231" s="30" t="s">
        <v>324</v>
      </c>
      <c r="D231" s="30" t="s">
        <v>2653</v>
      </c>
      <c r="E231" s="4" t="s">
        <v>184</v>
      </c>
      <c r="F231" s="31">
        <v>50.776000000000003</v>
      </c>
      <c r="H231" s="14"/>
    </row>
    <row r="232" spans="2:8" s="1" customFormat="1" ht="16.899999999999999" customHeight="1">
      <c r="B232" s="14"/>
      <c r="C232" s="26" t="s">
        <v>204</v>
      </c>
      <c r="D232" s="27" t="s">
        <v>205</v>
      </c>
      <c r="E232" s="28" t="s">
        <v>184</v>
      </c>
      <c r="F232" s="29">
        <v>49.713000000000001</v>
      </c>
      <c r="H232" s="14"/>
    </row>
    <row r="233" spans="2:8" s="1" customFormat="1" ht="16.899999999999999" customHeight="1">
      <c r="B233" s="14"/>
      <c r="C233" s="30" t="s">
        <v>3</v>
      </c>
      <c r="D233" s="30" t="s">
        <v>2662</v>
      </c>
      <c r="E233" s="4" t="s">
        <v>3</v>
      </c>
      <c r="F233" s="31">
        <v>0</v>
      </c>
      <c r="H233" s="14"/>
    </row>
    <row r="234" spans="2:8" s="1" customFormat="1" ht="16.899999999999999" customHeight="1">
      <c r="B234" s="14"/>
      <c r="C234" s="30" t="s">
        <v>3</v>
      </c>
      <c r="D234" s="30" t="s">
        <v>2702</v>
      </c>
      <c r="E234" s="4" t="s">
        <v>3</v>
      </c>
      <c r="F234" s="31">
        <v>45.253</v>
      </c>
      <c r="H234" s="14"/>
    </row>
    <row r="235" spans="2:8" s="1" customFormat="1" ht="16.899999999999999" customHeight="1">
      <c r="B235" s="14"/>
      <c r="C235" s="30" t="s">
        <v>3</v>
      </c>
      <c r="D235" s="30" t="s">
        <v>2703</v>
      </c>
      <c r="E235" s="4" t="s">
        <v>3</v>
      </c>
      <c r="F235" s="31">
        <v>4.46</v>
      </c>
      <c r="H235" s="14"/>
    </row>
    <row r="236" spans="2:8" s="1" customFormat="1" ht="16.899999999999999" customHeight="1">
      <c r="B236" s="14"/>
      <c r="C236" s="30" t="s">
        <v>3</v>
      </c>
      <c r="D236" s="30" t="s">
        <v>3</v>
      </c>
      <c r="E236" s="4" t="s">
        <v>3</v>
      </c>
      <c r="F236" s="31">
        <v>0</v>
      </c>
      <c r="H236" s="14"/>
    </row>
    <row r="237" spans="2:8" s="1" customFormat="1" ht="16.899999999999999" customHeight="1">
      <c r="B237" s="14"/>
      <c r="C237" s="30" t="s">
        <v>3</v>
      </c>
      <c r="D237" s="30" t="s">
        <v>298</v>
      </c>
      <c r="E237" s="4" t="s">
        <v>3</v>
      </c>
      <c r="F237" s="31">
        <v>49.713000000000001</v>
      </c>
      <c r="H237" s="14"/>
    </row>
    <row r="238" spans="2:8" s="1" customFormat="1" ht="16.899999999999999" customHeight="1">
      <c r="B238" s="14"/>
      <c r="C238" s="32" t="s">
        <v>2610</v>
      </c>
      <c r="H238" s="14"/>
    </row>
    <row r="239" spans="2:8" s="1" customFormat="1" ht="16.899999999999999" customHeight="1">
      <c r="B239" s="14"/>
      <c r="C239" s="30" t="s">
        <v>424</v>
      </c>
      <c r="D239" s="30" t="s">
        <v>2635</v>
      </c>
      <c r="E239" s="4" t="s">
        <v>184</v>
      </c>
      <c r="F239" s="31">
        <v>138.06399999999999</v>
      </c>
      <c r="H239" s="14"/>
    </row>
    <row r="240" spans="2:8" s="1" customFormat="1" ht="16.899999999999999" customHeight="1">
      <c r="B240" s="14"/>
      <c r="C240" s="30" t="s">
        <v>430</v>
      </c>
      <c r="D240" s="30" t="s">
        <v>2665</v>
      </c>
      <c r="E240" s="4" t="s">
        <v>184</v>
      </c>
      <c r="F240" s="31">
        <v>49.713000000000001</v>
      </c>
      <c r="H240" s="14"/>
    </row>
    <row r="241" spans="2:8" s="1" customFormat="1" ht="16.899999999999999" customHeight="1">
      <c r="B241" s="14"/>
      <c r="C241" s="30" t="s">
        <v>792</v>
      </c>
      <c r="D241" s="30" t="s">
        <v>2666</v>
      </c>
      <c r="E241" s="4" t="s">
        <v>184</v>
      </c>
      <c r="F241" s="31">
        <v>94.683000000000007</v>
      </c>
      <c r="H241" s="14"/>
    </row>
    <row r="242" spans="2:8" s="1" customFormat="1" ht="16.899999999999999" customHeight="1">
      <c r="B242" s="14"/>
      <c r="C242" s="26" t="s">
        <v>221</v>
      </c>
      <c r="D242" s="27" t="s">
        <v>222</v>
      </c>
      <c r="E242" s="28" t="s">
        <v>195</v>
      </c>
      <c r="F242" s="29">
        <v>5.4950000000000001</v>
      </c>
      <c r="H242" s="14"/>
    </row>
    <row r="243" spans="2:8" s="1" customFormat="1" ht="16.899999999999999" customHeight="1">
      <c r="B243" s="14"/>
      <c r="C243" s="30" t="s">
        <v>3</v>
      </c>
      <c r="D243" s="30" t="s">
        <v>2704</v>
      </c>
      <c r="E243" s="4" t="s">
        <v>3</v>
      </c>
      <c r="F243" s="31">
        <v>0.9</v>
      </c>
      <c r="H243" s="14"/>
    </row>
    <row r="244" spans="2:8" s="1" customFormat="1" ht="16.899999999999999" customHeight="1">
      <c r="B244" s="14"/>
      <c r="C244" s="30" t="s">
        <v>3</v>
      </c>
      <c r="D244" s="30" t="s">
        <v>193</v>
      </c>
      <c r="E244" s="4" t="s">
        <v>3</v>
      </c>
      <c r="F244" s="31">
        <v>4.5949999999999998</v>
      </c>
      <c r="H244" s="14"/>
    </row>
    <row r="245" spans="2:8" s="1" customFormat="1" ht="16.899999999999999" customHeight="1">
      <c r="B245" s="14"/>
      <c r="C245" s="30" t="s">
        <v>3</v>
      </c>
      <c r="D245" s="30" t="s">
        <v>298</v>
      </c>
      <c r="E245" s="4" t="s">
        <v>3</v>
      </c>
      <c r="F245" s="31">
        <v>5.4950000000000001</v>
      </c>
      <c r="H245" s="14"/>
    </row>
    <row r="246" spans="2:8" s="1" customFormat="1" ht="16.899999999999999" customHeight="1">
      <c r="B246" s="14"/>
      <c r="C246" s="32" t="s">
        <v>2610</v>
      </c>
      <c r="H246" s="14"/>
    </row>
    <row r="247" spans="2:8" s="1" customFormat="1" ht="16.899999999999999" customHeight="1">
      <c r="B247" s="14"/>
      <c r="C247" s="30" t="s">
        <v>412</v>
      </c>
      <c r="D247" s="30" t="s">
        <v>2636</v>
      </c>
      <c r="E247" s="4" t="s">
        <v>184</v>
      </c>
      <c r="F247" s="31">
        <v>90.686000000000007</v>
      </c>
      <c r="H247" s="14"/>
    </row>
    <row r="248" spans="2:8" s="1" customFormat="1" ht="16.899999999999999" customHeight="1">
      <c r="B248" s="14"/>
      <c r="C248" s="30" t="s">
        <v>731</v>
      </c>
      <c r="D248" s="30" t="s">
        <v>2669</v>
      </c>
      <c r="E248" s="4" t="s">
        <v>379</v>
      </c>
      <c r="F248" s="31">
        <v>24.885000000000002</v>
      </c>
      <c r="H248" s="14"/>
    </row>
    <row r="249" spans="2:8" s="1" customFormat="1" ht="16.899999999999999" customHeight="1">
      <c r="B249" s="14"/>
      <c r="C249" s="30" t="s">
        <v>764</v>
      </c>
      <c r="D249" s="30" t="s">
        <v>2670</v>
      </c>
      <c r="E249" s="4" t="s">
        <v>379</v>
      </c>
      <c r="F249" s="31">
        <v>5.4950000000000001</v>
      </c>
      <c r="H249" s="14"/>
    </row>
    <row r="250" spans="2:8" s="1" customFormat="1" ht="16.899999999999999" customHeight="1">
      <c r="B250" s="14"/>
      <c r="C250" s="26" t="s">
        <v>216</v>
      </c>
      <c r="D250" s="27" t="s">
        <v>217</v>
      </c>
      <c r="E250" s="28" t="s">
        <v>195</v>
      </c>
      <c r="F250" s="29">
        <v>6.8</v>
      </c>
      <c r="H250" s="14"/>
    </row>
    <row r="251" spans="2:8" s="1" customFormat="1" ht="16.899999999999999" customHeight="1">
      <c r="B251" s="14"/>
      <c r="C251" s="30" t="s">
        <v>3</v>
      </c>
      <c r="D251" s="30" t="s">
        <v>2705</v>
      </c>
      <c r="E251" s="4" t="s">
        <v>3</v>
      </c>
      <c r="F251" s="31">
        <v>6.8</v>
      </c>
      <c r="H251" s="14"/>
    </row>
    <row r="252" spans="2:8" s="1" customFormat="1" ht="16.899999999999999" customHeight="1">
      <c r="B252" s="14"/>
      <c r="C252" s="32" t="s">
        <v>2610</v>
      </c>
      <c r="H252" s="14"/>
    </row>
    <row r="253" spans="2:8" s="1" customFormat="1" ht="16.899999999999999" customHeight="1">
      <c r="B253" s="14"/>
      <c r="C253" s="30" t="s">
        <v>377</v>
      </c>
      <c r="D253" s="30" t="s">
        <v>2627</v>
      </c>
      <c r="E253" s="4" t="s">
        <v>379</v>
      </c>
      <c r="F253" s="31">
        <v>11.395</v>
      </c>
      <c r="H253" s="14"/>
    </row>
    <row r="254" spans="2:8" s="1" customFormat="1" ht="22.5">
      <c r="B254" s="14"/>
      <c r="C254" s="30" t="s">
        <v>324</v>
      </c>
      <c r="D254" s="30" t="s">
        <v>2653</v>
      </c>
      <c r="E254" s="4" t="s">
        <v>184</v>
      </c>
      <c r="F254" s="31">
        <v>50.776000000000003</v>
      </c>
      <c r="H254" s="14"/>
    </row>
    <row r="255" spans="2:8" s="1" customFormat="1" ht="16.899999999999999" customHeight="1">
      <c r="B255" s="14"/>
      <c r="C255" s="30" t="s">
        <v>394</v>
      </c>
      <c r="D255" s="30" t="s">
        <v>395</v>
      </c>
      <c r="E255" s="4" t="s">
        <v>379</v>
      </c>
      <c r="F255" s="31">
        <v>32.472000000000001</v>
      </c>
      <c r="H255" s="14"/>
    </row>
    <row r="256" spans="2:8" s="1" customFormat="1" ht="16.899999999999999" customHeight="1">
      <c r="B256" s="14"/>
      <c r="C256" s="26" t="s">
        <v>193</v>
      </c>
      <c r="D256" s="27" t="s">
        <v>194</v>
      </c>
      <c r="E256" s="28" t="s">
        <v>195</v>
      </c>
      <c r="F256" s="29">
        <v>4.5949999999999998</v>
      </c>
      <c r="H256" s="14"/>
    </row>
    <row r="257" spans="2:8" s="1" customFormat="1" ht="16.899999999999999" customHeight="1">
      <c r="B257" s="14"/>
      <c r="C257" s="30" t="s">
        <v>3</v>
      </c>
      <c r="D257" s="30" t="s">
        <v>2679</v>
      </c>
      <c r="E257" s="4" t="s">
        <v>3</v>
      </c>
      <c r="F257" s="31">
        <v>4.5949999999999998</v>
      </c>
      <c r="H257" s="14"/>
    </row>
    <row r="258" spans="2:8" s="1" customFormat="1" ht="16.899999999999999" customHeight="1">
      <c r="B258" s="14"/>
      <c r="C258" s="32" t="s">
        <v>2610</v>
      </c>
      <c r="H258" s="14"/>
    </row>
    <row r="259" spans="2:8" s="1" customFormat="1" ht="16.899999999999999" customHeight="1">
      <c r="B259" s="14"/>
      <c r="C259" s="30" t="s">
        <v>335</v>
      </c>
      <c r="D259" s="30" t="s">
        <v>2647</v>
      </c>
      <c r="E259" s="4" t="s">
        <v>184</v>
      </c>
      <c r="F259" s="31">
        <v>89.096000000000004</v>
      </c>
      <c r="H259" s="14"/>
    </row>
    <row r="260" spans="2:8" s="1" customFormat="1" ht="16.899999999999999" customHeight="1">
      <c r="B260" s="14"/>
      <c r="C260" s="26" t="s">
        <v>191</v>
      </c>
      <c r="D260" s="27" t="s">
        <v>192</v>
      </c>
      <c r="E260" s="28" t="s">
        <v>184</v>
      </c>
      <c r="F260" s="29">
        <v>24.97</v>
      </c>
      <c r="H260" s="14"/>
    </row>
    <row r="261" spans="2:8" s="1" customFormat="1" ht="16.899999999999999" customHeight="1">
      <c r="B261" s="14"/>
      <c r="C261" s="30" t="s">
        <v>3</v>
      </c>
      <c r="D261" s="30" t="s">
        <v>868</v>
      </c>
      <c r="E261" s="4" t="s">
        <v>3</v>
      </c>
      <c r="F261" s="31">
        <v>5.0999999999999996</v>
      </c>
      <c r="H261" s="14"/>
    </row>
    <row r="262" spans="2:8" s="1" customFormat="1" ht="16.899999999999999" customHeight="1">
      <c r="B262" s="14"/>
      <c r="C262" s="30" t="s">
        <v>3</v>
      </c>
      <c r="D262" s="30" t="s">
        <v>869</v>
      </c>
      <c r="E262" s="4" t="s">
        <v>3</v>
      </c>
      <c r="F262" s="31">
        <v>4.59</v>
      </c>
      <c r="H262" s="14"/>
    </row>
    <row r="263" spans="2:8" s="1" customFormat="1" ht="16.899999999999999" customHeight="1">
      <c r="B263" s="14"/>
      <c r="C263" s="30" t="s">
        <v>3</v>
      </c>
      <c r="D263" s="30" t="s">
        <v>870</v>
      </c>
      <c r="E263" s="4" t="s">
        <v>3</v>
      </c>
      <c r="F263" s="31">
        <v>6.76</v>
      </c>
      <c r="H263" s="14"/>
    </row>
    <row r="264" spans="2:8" s="1" customFormat="1" ht="16.899999999999999" customHeight="1">
      <c r="B264" s="14"/>
      <c r="C264" s="30" t="s">
        <v>3</v>
      </c>
      <c r="D264" s="30" t="s">
        <v>871</v>
      </c>
      <c r="E264" s="4" t="s">
        <v>3</v>
      </c>
      <c r="F264" s="31">
        <v>8.52</v>
      </c>
      <c r="H264" s="14"/>
    </row>
    <row r="265" spans="2:8" s="1" customFormat="1" ht="16.899999999999999" customHeight="1">
      <c r="B265" s="14"/>
      <c r="C265" s="30" t="s">
        <v>3</v>
      </c>
      <c r="D265" s="30" t="s">
        <v>298</v>
      </c>
      <c r="E265" s="4" t="s">
        <v>3</v>
      </c>
      <c r="F265" s="31">
        <v>24.97</v>
      </c>
      <c r="H265" s="14"/>
    </row>
    <row r="266" spans="2:8" s="1" customFormat="1" ht="16.899999999999999" customHeight="1">
      <c r="B266" s="14"/>
      <c r="C266" s="32" t="s">
        <v>2610</v>
      </c>
      <c r="H266" s="14"/>
    </row>
    <row r="267" spans="2:8" s="1" customFormat="1" ht="16.899999999999999" customHeight="1">
      <c r="B267" s="14"/>
      <c r="C267" s="30" t="s">
        <v>582</v>
      </c>
      <c r="D267" s="30" t="s">
        <v>2672</v>
      </c>
      <c r="E267" s="4" t="s">
        <v>184</v>
      </c>
      <c r="F267" s="31">
        <v>24.97</v>
      </c>
      <c r="H267" s="14"/>
    </row>
    <row r="268" spans="2:8" s="1" customFormat="1" ht="16.899999999999999" customHeight="1">
      <c r="B268" s="14"/>
      <c r="C268" s="30" t="s">
        <v>587</v>
      </c>
      <c r="D268" s="30" t="s">
        <v>2673</v>
      </c>
      <c r="E268" s="4" t="s">
        <v>184</v>
      </c>
      <c r="F268" s="31">
        <v>24.97</v>
      </c>
      <c r="H268" s="14"/>
    </row>
    <row r="269" spans="2:8" s="1" customFormat="1" ht="16.899999999999999" customHeight="1">
      <c r="B269" s="14"/>
      <c r="C269" s="30" t="s">
        <v>792</v>
      </c>
      <c r="D269" s="30" t="s">
        <v>2666</v>
      </c>
      <c r="E269" s="4" t="s">
        <v>184</v>
      </c>
      <c r="F269" s="31">
        <v>94.683000000000007</v>
      </c>
      <c r="H269" s="14"/>
    </row>
    <row r="270" spans="2:8" s="1" customFormat="1" ht="26.45" customHeight="1">
      <c r="B270" s="14"/>
      <c r="C270" s="25" t="s">
        <v>2706</v>
      </c>
      <c r="D270" s="25" t="s">
        <v>87</v>
      </c>
      <c r="H270" s="14"/>
    </row>
    <row r="271" spans="2:8" s="1" customFormat="1" ht="16.899999999999999" customHeight="1">
      <c r="B271" s="14"/>
      <c r="C271" s="26" t="s">
        <v>187</v>
      </c>
      <c r="D271" s="27" t="s">
        <v>188</v>
      </c>
      <c r="E271" s="28" t="s">
        <v>184</v>
      </c>
      <c r="F271" s="29">
        <v>24.55</v>
      </c>
      <c r="H271" s="14"/>
    </row>
    <row r="272" spans="2:8" s="1" customFormat="1" ht="16.899999999999999" customHeight="1">
      <c r="B272" s="14"/>
      <c r="C272" s="30" t="s">
        <v>3</v>
      </c>
      <c r="D272" s="30" t="s">
        <v>2707</v>
      </c>
      <c r="E272" s="4" t="s">
        <v>3</v>
      </c>
      <c r="F272" s="31">
        <v>5.05</v>
      </c>
      <c r="H272" s="14"/>
    </row>
    <row r="273" spans="2:8" s="1" customFormat="1" ht="16.899999999999999" customHeight="1">
      <c r="B273" s="14"/>
      <c r="C273" s="30" t="s">
        <v>3</v>
      </c>
      <c r="D273" s="30" t="s">
        <v>2708</v>
      </c>
      <c r="E273" s="4" t="s">
        <v>3</v>
      </c>
      <c r="F273" s="31">
        <v>4.5199999999999996</v>
      </c>
      <c r="H273" s="14"/>
    </row>
    <row r="274" spans="2:8" s="1" customFormat="1" ht="16.899999999999999" customHeight="1">
      <c r="B274" s="14"/>
      <c r="C274" s="30" t="s">
        <v>3</v>
      </c>
      <c r="D274" s="30" t="s">
        <v>2709</v>
      </c>
      <c r="E274" s="4" t="s">
        <v>3</v>
      </c>
      <c r="F274" s="31">
        <v>6.41</v>
      </c>
      <c r="H274" s="14"/>
    </row>
    <row r="275" spans="2:8" s="1" customFormat="1" ht="16.899999999999999" customHeight="1">
      <c r="B275" s="14"/>
      <c r="C275" s="30" t="s">
        <v>3</v>
      </c>
      <c r="D275" s="30" t="s">
        <v>2710</v>
      </c>
      <c r="E275" s="4" t="s">
        <v>3</v>
      </c>
      <c r="F275" s="31">
        <v>8.57</v>
      </c>
      <c r="H275" s="14"/>
    </row>
    <row r="276" spans="2:8" s="1" customFormat="1" ht="16.899999999999999" customHeight="1">
      <c r="B276" s="14"/>
      <c r="C276" s="30" t="s">
        <v>3</v>
      </c>
      <c r="D276" s="30" t="s">
        <v>298</v>
      </c>
      <c r="E276" s="4" t="s">
        <v>3</v>
      </c>
      <c r="F276" s="31">
        <v>24.55</v>
      </c>
      <c r="H276" s="14"/>
    </row>
    <row r="277" spans="2:8" s="1" customFormat="1" ht="16.899999999999999" customHeight="1">
      <c r="B277" s="14"/>
      <c r="C277" s="32" t="s">
        <v>2610</v>
      </c>
      <c r="H277" s="14"/>
    </row>
    <row r="278" spans="2:8" s="1" customFormat="1" ht="16.899999999999999" customHeight="1">
      <c r="B278" s="14"/>
      <c r="C278" s="30" t="s">
        <v>807</v>
      </c>
      <c r="D278" s="30" t="s">
        <v>2611</v>
      </c>
      <c r="E278" s="4" t="s">
        <v>184</v>
      </c>
      <c r="F278" s="31">
        <v>36.825000000000003</v>
      </c>
      <c r="H278" s="14"/>
    </row>
    <row r="279" spans="2:8" s="1" customFormat="1" ht="16.899999999999999" customHeight="1">
      <c r="B279" s="14"/>
      <c r="C279" s="30" t="s">
        <v>487</v>
      </c>
      <c r="D279" s="30" t="s">
        <v>2613</v>
      </c>
      <c r="E279" s="4" t="s">
        <v>184</v>
      </c>
      <c r="F279" s="31">
        <v>54.55</v>
      </c>
      <c r="H279" s="14"/>
    </row>
    <row r="280" spans="2:8" s="1" customFormat="1" ht="16.899999999999999" customHeight="1">
      <c r="B280" s="14"/>
      <c r="C280" s="26" t="s">
        <v>182</v>
      </c>
      <c r="D280" s="27" t="s">
        <v>183</v>
      </c>
      <c r="E280" s="28" t="s">
        <v>184</v>
      </c>
      <c r="F280" s="29">
        <v>26.02</v>
      </c>
      <c r="H280" s="14"/>
    </row>
    <row r="281" spans="2:8" s="1" customFormat="1" ht="16.899999999999999" customHeight="1">
      <c r="B281" s="14"/>
      <c r="C281" s="30" t="s">
        <v>3</v>
      </c>
      <c r="D281" s="30" t="s">
        <v>2707</v>
      </c>
      <c r="E281" s="4" t="s">
        <v>3</v>
      </c>
      <c r="F281" s="31">
        <v>5.05</v>
      </c>
      <c r="H281" s="14"/>
    </row>
    <row r="282" spans="2:8" s="1" customFormat="1" ht="16.899999999999999" customHeight="1">
      <c r="B282" s="14"/>
      <c r="C282" s="30" t="s">
        <v>3</v>
      </c>
      <c r="D282" s="30" t="s">
        <v>2708</v>
      </c>
      <c r="E282" s="4" t="s">
        <v>3</v>
      </c>
      <c r="F282" s="31">
        <v>4.5199999999999996</v>
      </c>
      <c r="H282" s="14"/>
    </row>
    <row r="283" spans="2:8" s="1" customFormat="1" ht="16.899999999999999" customHeight="1">
      <c r="B283" s="14"/>
      <c r="C283" s="30" t="s">
        <v>3</v>
      </c>
      <c r="D283" s="30" t="s">
        <v>2709</v>
      </c>
      <c r="E283" s="4" t="s">
        <v>3</v>
      </c>
      <c r="F283" s="31">
        <v>6.41</v>
      </c>
      <c r="H283" s="14"/>
    </row>
    <row r="284" spans="2:8" s="1" customFormat="1" ht="16.899999999999999" customHeight="1">
      <c r="B284" s="14"/>
      <c r="C284" s="30" t="s">
        <v>3</v>
      </c>
      <c r="D284" s="30" t="s">
        <v>2710</v>
      </c>
      <c r="E284" s="4" t="s">
        <v>3</v>
      </c>
      <c r="F284" s="31">
        <v>8.57</v>
      </c>
      <c r="H284" s="14"/>
    </row>
    <row r="285" spans="2:8" s="1" customFormat="1" ht="16.899999999999999" customHeight="1">
      <c r="B285" s="14"/>
      <c r="C285" s="30" t="s">
        <v>3</v>
      </c>
      <c r="D285" s="30" t="s">
        <v>2675</v>
      </c>
      <c r="E285" s="4" t="s">
        <v>3</v>
      </c>
      <c r="F285" s="31">
        <v>0</v>
      </c>
      <c r="H285" s="14"/>
    </row>
    <row r="286" spans="2:8" s="1" customFormat="1" ht="16.899999999999999" customHeight="1">
      <c r="B286" s="14"/>
      <c r="C286" s="30" t="s">
        <v>3</v>
      </c>
      <c r="D286" s="30" t="s">
        <v>2676</v>
      </c>
      <c r="E286" s="4" t="s">
        <v>3</v>
      </c>
      <c r="F286" s="31">
        <v>0.85499999999999998</v>
      </c>
      <c r="H286" s="14"/>
    </row>
    <row r="287" spans="2:8" s="1" customFormat="1" ht="16.899999999999999" customHeight="1">
      <c r="B287" s="14"/>
      <c r="C287" s="30" t="s">
        <v>3</v>
      </c>
      <c r="D287" s="30" t="s">
        <v>2677</v>
      </c>
      <c r="E287" s="4" t="s">
        <v>3</v>
      </c>
      <c r="F287" s="31">
        <v>0.36</v>
      </c>
      <c r="H287" s="14"/>
    </row>
    <row r="288" spans="2:8" s="1" customFormat="1" ht="16.899999999999999" customHeight="1">
      <c r="B288" s="14"/>
      <c r="C288" s="30" t="s">
        <v>3</v>
      </c>
      <c r="D288" s="30" t="s">
        <v>2678</v>
      </c>
      <c r="E288" s="4" t="s">
        <v>3</v>
      </c>
      <c r="F288" s="31">
        <v>0.13500000000000001</v>
      </c>
      <c r="H288" s="14"/>
    </row>
    <row r="289" spans="2:8" s="1" customFormat="1" ht="16.899999999999999" customHeight="1">
      <c r="B289" s="14"/>
      <c r="C289" s="30" t="s">
        <v>3</v>
      </c>
      <c r="D289" s="30" t="s">
        <v>2618</v>
      </c>
      <c r="E289" s="4" t="s">
        <v>3</v>
      </c>
      <c r="F289" s="31">
        <v>0.12</v>
      </c>
      <c r="H289" s="14"/>
    </row>
    <row r="290" spans="2:8" s="1" customFormat="1" ht="16.899999999999999" customHeight="1">
      <c r="B290" s="14"/>
      <c r="C290" s="30" t="s">
        <v>3</v>
      </c>
      <c r="D290" s="30" t="s">
        <v>298</v>
      </c>
      <c r="E290" s="4" t="s">
        <v>3</v>
      </c>
      <c r="F290" s="31">
        <v>26.02</v>
      </c>
      <c r="H290" s="14"/>
    </row>
    <row r="291" spans="2:8" s="1" customFormat="1" ht="16.899999999999999" customHeight="1">
      <c r="B291" s="14"/>
      <c r="C291" s="32" t="s">
        <v>2610</v>
      </c>
      <c r="H291" s="14"/>
    </row>
    <row r="292" spans="2:8" s="1" customFormat="1" ht="16.899999999999999" customHeight="1">
      <c r="B292" s="14"/>
      <c r="C292" s="30" t="s">
        <v>442</v>
      </c>
      <c r="D292" s="30" t="s">
        <v>2619</v>
      </c>
      <c r="E292" s="4" t="s">
        <v>184</v>
      </c>
      <c r="F292" s="31">
        <v>26.02</v>
      </c>
      <c r="H292" s="14"/>
    </row>
    <row r="293" spans="2:8" s="1" customFormat="1" ht="16.899999999999999" customHeight="1">
      <c r="B293" s="14"/>
      <c r="C293" s="30" t="s">
        <v>659</v>
      </c>
      <c r="D293" s="30" t="s">
        <v>2620</v>
      </c>
      <c r="E293" s="4" t="s">
        <v>184</v>
      </c>
      <c r="F293" s="31">
        <v>26.02</v>
      </c>
      <c r="H293" s="14"/>
    </row>
    <row r="294" spans="2:8" s="1" customFormat="1" ht="16.899999999999999" customHeight="1">
      <c r="B294" s="14"/>
      <c r="C294" s="30" t="s">
        <v>448</v>
      </c>
      <c r="D294" s="30" t="s">
        <v>2621</v>
      </c>
      <c r="E294" s="4" t="s">
        <v>184</v>
      </c>
      <c r="F294" s="31">
        <v>26.02</v>
      </c>
      <c r="H294" s="14"/>
    </row>
    <row r="295" spans="2:8" s="1" customFormat="1" ht="22.5">
      <c r="B295" s="14"/>
      <c r="C295" s="30" t="s">
        <v>666</v>
      </c>
      <c r="D295" s="30" t="s">
        <v>2622</v>
      </c>
      <c r="E295" s="4" t="s">
        <v>184</v>
      </c>
      <c r="F295" s="31">
        <v>26.02</v>
      </c>
      <c r="H295" s="14"/>
    </row>
    <row r="296" spans="2:8" s="1" customFormat="1" ht="16.899999999999999" customHeight="1">
      <c r="B296" s="14"/>
      <c r="C296" s="30" t="s">
        <v>683</v>
      </c>
      <c r="D296" s="30" t="s">
        <v>2623</v>
      </c>
      <c r="E296" s="4" t="s">
        <v>184</v>
      </c>
      <c r="F296" s="31">
        <v>26.02</v>
      </c>
      <c r="H296" s="14"/>
    </row>
    <row r="297" spans="2:8" s="1" customFormat="1" ht="16.899999999999999" customHeight="1">
      <c r="B297" s="14"/>
      <c r="C297" s="30" t="s">
        <v>799</v>
      </c>
      <c r="D297" s="30" t="s">
        <v>2624</v>
      </c>
      <c r="E297" s="4" t="s">
        <v>184</v>
      </c>
      <c r="F297" s="31">
        <v>26.02</v>
      </c>
      <c r="H297" s="14"/>
    </row>
    <row r="298" spans="2:8" s="1" customFormat="1" ht="16.899999999999999" customHeight="1">
      <c r="B298" s="14"/>
      <c r="C298" s="30" t="s">
        <v>280</v>
      </c>
      <c r="D298" s="30" t="s">
        <v>281</v>
      </c>
      <c r="E298" s="4" t="s">
        <v>184</v>
      </c>
      <c r="F298" s="31">
        <v>26.02</v>
      </c>
      <c r="H298" s="14"/>
    </row>
    <row r="299" spans="2:8" s="1" customFormat="1" ht="16.899999999999999" customHeight="1">
      <c r="B299" s="14"/>
      <c r="C299" s="30" t="s">
        <v>272</v>
      </c>
      <c r="D299" s="30" t="s">
        <v>2625</v>
      </c>
      <c r="E299" s="4" t="s">
        <v>184</v>
      </c>
      <c r="F299" s="31">
        <v>26.02</v>
      </c>
      <c r="H299" s="14"/>
    </row>
    <row r="300" spans="2:8" s="1" customFormat="1" ht="16.899999999999999" customHeight="1">
      <c r="B300" s="14"/>
      <c r="C300" s="26" t="s">
        <v>218</v>
      </c>
      <c r="D300" s="27" t="s">
        <v>219</v>
      </c>
      <c r="E300" s="28" t="s">
        <v>195</v>
      </c>
      <c r="F300" s="29">
        <v>4.5949999999999998</v>
      </c>
      <c r="H300" s="14"/>
    </row>
    <row r="301" spans="2:8" s="1" customFormat="1" ht="16.899999999999999" customHeight="1">
      <c r="B301" s="14"/>
      <c r="C301" s="30" t="s">
        <v>3</v>
      </c>
      <c r="D301" s="30" t="s">
        <v>2679</v>
      </c>
      <c r="E301" s="4" t="s">
        <v>3</v>
      </c>
      <c r="F301" s="31">
        <v>4.5949999999999998</v>
      </c>
      <c r="H301" s="14"/>
    </row>
    <row r="302" spans="2:8" s="1" customFormat="1" ht="16.899999999999999" customHeight="1">
      <c r="B302" s="14"/>
      <c r="C302" s="32" t="s">
        <v>2610</v>
      </c>
      <c r="H302" s="14"/>
    </row>
    <row r="303" spans="2:8" s="1" customFormat="1" ht="16.899999999999999" customHeight="1">
      <c r="B303" s="14"/>
      <c r="C303" s="30" t="s">
        <v>377</v>
      </c>
      <c r="D303" s="30" t="s">
        <v>2627</v>
      </c>
      <c r="E303" s="4" t="s">
        <v>379</v>
      </c>
      <c r="F303" s="31">
        <v>11.395</v>
      </c>
      <c r="H303" s="14"/>
    </row>
    <row r="304" spans="2:8" s="1" customFormat="1" ht="22.5">
      <c r="B304" s="14"/>
      <c r="C304" s="30" t="s">
        <v>324</v>
      </c>
      <c r="D304" s="30" t="s">
        <v>2653</v>
      </c>
      <c r="E304" s="4" t="s">
        <v>184</v>
      </c>
      <c r="F304" s="31">
        <v>50.661999999999999</v>
      </c>
      <c r="H304" s="14"/>
    </row>
    <row r="305" spans="2:8" s="1" customFormat="1" ht="16.899999999999999" customHeight="1">
      <c r="B305" s="14"/>
      <c r="C305" s="30" t="s">
        <v>394</v>
      </c>
      <c r="D305" s="30" t="s">
        <v>395</v>
      </c>
      <c r="E305" s="4" t="s">
        <v>379</v>
      </c>
      <c r="F305" s="31">
        <v>32.472000000000001</v>
      </c>
      <c r="H305" s="14"/>
    </row>
    <row r="306" spans="2:8" s="1" customFormat="1" ht="16.899999999999999" customHeight="1">
      <c r="B306" s="14"/>
      <c r="C306" s="26" t="s">
        <v>200</v>
      </c>
      <c r="D306" s="27" t="s">
        <v>201</v>
      </c>
      <c r="E306" s="28" t="s">
        <v>184</v>
      </c>
      <c r="F306" s="29">
        <v>88.350999999999999</v>
      </c>
      <c r="H306" s="14"/>
    </row>
    <row r="307" spans="2:8" s="1" customFormat="1" ht="16.899999999999999" customHeight="1">
      <c r="B307" s="14"/>
      <c r="C307" s="30" t="s">
        <v>3</v>
      </c>
      <c r="D307" s="30" t="s">
        <v>2628</v>
      </c>
      <c r="E307" s="4" t="s">
        <v>3</v>
      </c>
      <c r="F307" s="31">
        <v>88.537999999999997</v>
      </c>
      <c r="H307" s="14"/>
    </row>
    <row r="308" spans="2:8" s="1" customFormat="1" ht="16.899999999999999" customHeight="1">
      <c r="B308" s="14"/>
      <c r="C308" s="30" t="s">
        <v>3</v>
      </c>
      <c r="D308" s="30" t="s">
        <v>2629</v>
      </c>
      <c r="E308" s="4" t="s">
        <v>3</v>
      </c>
      <c r="F308" s="31">
        <v>0</v>
      </c>
      <c r="H308" s="14"/>
    </row>
    <row r="309" spans="2:8" s="1" customFormat="1" ht="16.899999999999999" customHeight="1">
      <c r="B309" s="14"/>
      <c r="C309" s="30" t="s">
        <v>3</v>
      </c>
      <c r="D309" s="30" t="s">
        <v>2680</v>
      </c>
      <c r="E309" s="4" t="s">
        <v>3</v>
      </c>
      <c r="F309" s="31">
        <v>-1.8180000000000001</v>
      </c>
      <c r="H309" s="14"/>
    </row>
    <row r="310" spans="2:8" s="1" customFormat="1" ht="16.899999999999999" customHeight="1">
      <c r="B310" s="14"/>
      <c r="C310" s="30" t="s">
        <v>3</v>
      </c>
      <c r="D310" s="30" t="s">
        <v>2681</v>
      </c>
      <c r="E310" s="4" t="s">
        <v>3</v>
      </c>
      <c r="F310" s="31">
        <v>-6.06</v>
      </c>
      <c r="H310" s="14"/>
    </row>
    <row r="311" spans="2:8" s="1" customFormat="1" ht="16.899999999999999" customHeight="1">
      <c r="B311" s="14"/>
      <c r="C311" s="30" t="s">
        <v>3</v>
      </c>
      <c r="D311" s="30" t="s">
        <v>2682</v>
      </c>
      <c r="E311" s="4" t="s">
        <v>3</v>
      </c>
      <c r="F311" s="31">
        <v>0.68899999999999995</v>
      </c>
      <c r="H311" s="14"/>
    </row>
    <row r="312" spans="2:8" s="1" customFormat="1" ht="16.899999999999999" customHeight="1">
      <c r="B312" s="14"/>
      <c r="C312" s="30" t="s">
        <v>3</v>
      </c>
      <c r="D312" s="30" t="s">
        <v>2683</v>
      </c>
      <c r="E312" s="4" t="s">
        <v>3</v>
      </c>
      <c r="F312" s="31">
        <v>0</v>
      </c>
      <c r="H312" s="14"/>
    </row>
    <row r="313" spans="2:8" s="1" customFormat="1" ht="16.899999999999999" customHeight="1">
      <c r="B313" s="14"/>
      <c r="C313" s="30" t="s">
        <v>3</v>
      </c>
      <c r="D313" s="30" t="s">
        <v>2684</v>
      </c>
      <c r="E313" s="4" t="s">
        <v>3</v>
      </c>
      <c r="F313" s="31">
        <v>5.508</v>
      </c>
      <c r="H313" s="14"/>
    </row>
    <row r="314" spans="2:8" s="1" customFormat="1" ht="16.899999999999999" customHeight="1">
      <c r="B314" s="14"/>
      <c r="C314" s="30" t="s">
        <v>3</v>
      </c>
      <c r="D314" s="30" t="s">
        <v>2685</v>
      </c>
      <c r="E314" s="4" t="s">
        <v>3</v>
      </c>
      <c r="F314" s="31">
        <v>1.494</v>
      </c>
      <c r="H314" s="14"/>
    </row>
    <row r="315" spans="2:8" s="1" customFormat="1" ht="16.899999999999999" customHeight="1">
      <c r="B315" s="14"/>
      <c r="C315" s="30" t="s">
        <v>3</v>
      </c>
      <c r="D315" s="30" t="s">
        <v>3</v>
      </c>
      <c r="E315" s="4" t="s">
        <v>3</v>
      </c>
      <c r="F315" s="31">
        <v>0</v>
      </c>
      <c r="H315" s="14"/>
    </row>
    <row r="316" spans="2:8" s="1" customFormat="1" ht="16.899999999999999" customHeight="1">
      <c r="B316" s="14"/>
      <c r="C316" s="30" t="s">
        <v>3</v>
      </c>
      <c r="D316" s="30" t="s">
        <v>298</v>
      </c>
      <c r="E316" s="4" t="s">
        <v>3</v>
      </c>
      <c r="F316" s="31">
        <v>88.350999999999999</v>
      </c>
      <c r="H316" s="14"/>
    </row>
    <row r="317" spans="2:8" s="1" customFormat="1" ht="16.899999999999999" customHeight="1">
      <c r="B317" s="14"/>
      <c r="C317" s="32" t="s">
        <v>2610</v>
      </c>
      <c r="H317" s="14"/>
    </row>
    <row r="318" spans="2:8" s="1" customFormat="1" ht="16.899999999999999" customHeight="1">
      <c r="B318" s="14"/>
      <c r="C318" s="30" t="s">
        <v>424</v>
      </c>
      <c r="D318" s="30" t="s">
        <v>2635</v>
      </c>
      <c r="E318" s="4" t="s">
        <v>184</v>
      </c>
      <c r="F318" s="31">
        <v>138.06399999999999</v>
      </c>
      <c r="H318" s="14"/>
    </row>
    <row r="319" spans="2:8" s="1" customFormat="1" ht="16.899999999999999" customHeight="1">
      <c r="B319" s="14"/>
      <c r="C319" s="30" t="s">
        <v>412</v>
      </c>
      <c r="D319" s="30" t="s">
        <v>2636</v>
      </c>
      <c r="E319" s="4" t="s">
        <v>184</v>
      </c>
      <c r="F319" s="31">
        <v>90.686000000000007</v>
      </c>
      <c r="H319" s="14"/>
    </row>
    <row r="320" spans="2:8" s="1" customFormat="1" ht="16.899999999999999" customHeight="1">
      <c r="B320" s="14"/>
      <c r="C320" s="30" t="s">
        <v>716</v>
      </c>
      <c r="D320" s="30" t="s">
        <v>2637</v>
      </c>
      <c r="E320" s="4" t="s">
        <v>184</v>
      </c>
      <c r="F320" s="31">
        <v>88.350999999999999</v>
      </c>
      <c r="H320" s="14"/>
    </row>
    <row r="321" spans="2:8" s="1" customFormat="1" ht="16.899999999999999" customHeight="1">
      <c r="B321" s="14"/>
      <c r="C321" s="26" t="s">
        <v>212</v>
      </c>
      <c r="D321" s="27" t="s">
        <v>213</v>
      </c>
      <c r="E321" s="28" t="s">
        <v>184</v>
      </c>
      <c r="F321" s="29">
        <v>87.489000000000004</v>
      </c>
      <c r="H321" s="14"/>
    </row>
    <row r="322" spans="2:8" s="1" customFormat="1" ht="16.899999999999999" customHeight="1">
      <c r="B322" s="14"/>
      <c r="C322" s="30" t="s">
        <v>3</v>
      </c>
      <c r="D322" s="30" t="s">
        <v>2711</v>
      </c>
      <c r="E322" s="4" t="s">
        <v>3</v>
      </c>
      <c r="F322" s="31">
        <v>20.829000000000001</v>
      </c>
      <c r="H322" s="14"/>
    </row>
    <row r="323" spans="2:8" s="1" customFormat="1" ht="16.899999999999999" customHeight="1">
      <c r="B323" s="14"/>
      <c r="C323" s="30" t="s">
        <v>3</v>
      </c>
      <c r="D323" s="30" t="s">
        <v>2712</v>
      </c>
      <c r="E323" s="4" t="s">
        <v>3</v>
      </c>
      <c r="F323" s="31">
        <v>33.991</v>
      </c>
      <c r="H323" s="14"/>
    </row>
    <row r="324" spans="2:8" s="1" customFormat="1" ht="16.899999999999999" customHeight="1">
      <c r="B324" s="14"/>
      <c r="C324" s="30" t="s">
        <v>3</v>
      </c>
      <c r="D324" s="30" t="s">
        <v>3</v>
      </c>
      <c r="E324" s="4" t="s">
        <v>3</v>
      </c>
      <c r="F324" s="31">
        <v>0</v>
      </c>
      <c r="H324" s="14"/>
    </row>
    <row r="325" spans="2:8" s="1" customFormat="1" ht="16.899999999999999" customHeight="1">
      <c r="B325" s="14"/>
      <c r="C325" s="30" t="s">
        <v>3</v>
      </c>
      <c r="D325" s="30" t="s">
        <v>2713</v>
      </c>
      <c r="E325" s="4" t="s">
        <v>3</v>
      </c>
      <c r="F325" s="31">
        <v>18.747</v>
      </c>
      <c r="H325" s="14"/>
    </row>
    <row r="326" spans="2:8" s="1" customFormat="1" ht="16.899999999999999" customHeight="1">
      <c r="B326" s="14"/>
      <c r="C326" s="30" t="s">
        <v>3</v>
      </c>
      <c r="D326" s="30" t="s">
        <v>2714</v>
      </c>
      <c r="E326" s="4" t="s">
        <v>3</v>
      </c>
      <c r="F326" s="31">
        <v>18.521999999999998</v>
      </c>
      <c r="H326" s="14"/>
    </row>
    <row r="327" spans="2:8" s="1" customFormat="1" ht="16.899999999999999" customHeight="1">
      <c r="B327" s="14"/>
      <c r="C327" s="30" t="s">
        <v>3</v>
      </c>
      <c r="D327" s="30" t="s">
        <v>2065</v>
      </c>
      <c r="E327" s="4" t="s">
        <v>3</v>
      </c>
      <c r="F327" s="31">
        <v>0</v>
      </c>
      <c r="H327" s="14"/>
    </row>
    <row r="328" spans="2:8" s="1" customFormat="1" ht="16.899999999999999" customHeight="1">
      <c r="B328" s="14"/>
      <c r="C328" s="30" t="s">
        <v>3</v>
      </c>
      <c r="D328" s="30" t="s">
        <v>2690</v>
      </c>
      <c r="E328" s="4" t="s">
        <v>3</v>
      </c>
      <c r="F328" s="31">
        <v>-8.4</v>
      </c>
      <c r="H328" s="14"/>
    </row>
    <row r="329" spans="2:8" s="1" customFormat="1" ht="16.899999999999999" customHeight="1">
      <c r="B329" s="14"/>
      <c r="C329" s="30" t="s">
        <v>3</v>
      </c>
      <c r="D329" s="30" t="s">
        <v>2691</v>
      </c>
      <c r="E329" s="4" t="s">
        <v>3</v>
      </c>
      <c r="F329" s="31">
        <v>-3.2</v>
      </c>
      <c r="H329" s="14"/>
    </row>
    <row r="330" spans="2:8" s="1" customFormat="1" ht="16.899999999999999" customHeight="1">
      <c r="B330" s="14"/>
      <c r="C330" s="30" t="s">
        <v>3</v>
      </c>
      <c r="D330" s="30" t="s">
        <v>2692</v>
      </c>
      <c r="E330" s="4" t="s">
        <v>3</v>
      </c>
      <c r="F330" s="31">
        <v>1.8</v>
      </c>
      <c r="H330" s="14"/>
    </row>
    <row r="331" spans="2:8" s="1" customFormat="1" ht="16.899999999999999" customHeight="1">
      <c r="B331" s="14"/>
      <c r="C331" s="30" t="s">
        <v>3</v>
      </c>
      <c r="D331" s="30" t="s">
        <v>2715</v>
      </c>
      <c r="E331" s="4" t="s">
        <v>3</v>
      </c>
      <c r="F331" s="31">
        <v>5.7</v>
      </c>
      <c r="H331" s="14"/>
    </row>
    <row r="332" spans="2:8" s="1" customFormat="1" ht="16.899999999999999" customHeight="1">
      <c r="B332" s="14"/>
      <c r="C332" s="30" t="s">
        <v>3</v>
      </c>
      <c r="D332" s="30" t="s">
        <v>330</v>
      </c>
      <c r="E332" s="4" t="s">
        <v>3</v>
      </c>
      <c r="F332" s="31">
        <v>0</v>
      </c>
      <c r="H332" s="14"/>
    </row>
    <row r="333" spans="2:8" s="1" customFormat="1" ht="16.899999999999999" customHeight="1">
      <c r="B333" s="14"/>
      <c r="C333" s="30" t="s">
        <v>3</v>
      </c>
      <c r="D333" s="30" t="s">
        <v>2694</v>
      </c>
      <c r="E333" s="4" t="s">
        <v>3</v>
      </c>
      <c r="F333" s="31">
        <v>-0.5</v>
      </c>
      <c r="H333" s="14"/>
    </row>
    <row r="334" spans="2:8" s="1" customFormat="1" ht="16.899999999999999" customHeight="1">
      <c r="B334" s="14"/>
      <c r="C334" s="30" t="s">
        <v>3</v>
      </c>
      <c r="D334" s="30" t="s">
        <v>3</v>
      </c>
      <c r="E334" s="4" t="s">
        <v>3</v>
      </c>
      <c r="F334" s="31">
        <v>0</v>
      </c>
      <c r="H334" s="14"/>
    </row>
    <row r="335" spans="2:8" s="1" customFormat="1" ht="16.899999999999999" customHeight="1">
      <c r="B335" s="14"/>
      <c r="C335" s="30" t="s">
        <v>3</v>
      </c>
      <c r="D335" s="30" t="s">
        <v>3</v>
      </c>
      <c r="E335" s="4" t="s">
        <v>3</v>
      </c>
      <c r="F335" s="31">
        <v>0</v>
      </c>
      <c r="H335" s="14"/>
    </row>
    <row r="336" spans="2:8" s="1" customFormat="1" ht="16.899999999999999" customHeight="1">
      <c r="B336" s="14"/>
      <c r="C336" s="30" t="s">
        <v>3</v>
      </c>
      <c r="D336" s="30" t="s">
        <v>298</v>
      </c>
      <c r="E336" s="4" t="s">
        <v>3</v>
      </c>
      <c r="F336" s="31">
        <v>87.489000000000004</v>
      </c>
      <c r="H336" s="14"/>
    </row>
    <row r="337" spans="2:8" s="1" customFormat="1" ht="16.899999999999999" customHeight="1">
      <c r="B337" s="14"/>
      <c r="C337" s="32" t="s">
        <v>2610</v>
      </c>
      <c r="H337" s="14"/>
    </row>
    <row r="338" spans="2:8" s="1" customFormat="1" ht="16.899999999999999" customHeight="1">
      <c r="B338" s="14"/>
      <c r="C338" s="30" t="s">
        <v>335</v>
      </c>
      <c r="D338" s="30" t="s">
        <v>2647</v>
      </c>
      <c r="E338" s="4" t="s">
        <v>184</v>
      </c>
      <c r="F338" s="31">
        <v>89.396000000000001</v>
      </c>
      <c r="H338" s="14"/>
    </row>
    <row r="339" spans="2:8" s="1" customFormat="1" ht="16.899999999999999" customHeight="1">
      <c r="B339" s="14"/>
      <c r="C339" s="26" t="s">
        <v>197</v>
      </c>
      <c r="D339" s="27" t="s">
        <v>198</v>
      </c>
      <c r="E339" s="28" t="s">
        <v>195</v>
      </c>
      <c r="F339" s="29">
        <v>39.35</v>
      </c>
      <c r="H339" s="14"/>
    </row>
    <row r="340" spans="2:8" s="1" customFormat="1" ht="16.899999999999999" customHeight="1">
      <c r="B340" s="14"/>
      <c r="C340" s="30" t="s">
        <v>3</v>
      </c>
      <c r="D340" s="30" t="s">
        <v>2716</v>
      </c>
      <c r="E340" s="4" t="s">
        <v>3</v>
      </c>
      <c r="F340" s="31">
        <v>10.23</v>
      </c>
      <c r="H340" s="14"/>
    </row>
    <row r="341" spans="2:8" s="1" customFormat="1" ht="16.899999999999999" customHeight="1">
      <c r="B341" s="14"/>
      <c r="C341" s="30" t="s">
        <v>3</v>
      </c>
      <c r="D341" s="30" t="s">
        <v>2717</v>
      </c>
      <c r="E341" s="4" t="s">
        <v>3</v>
      </c>
      <c r="F341" s="31">
        <v>11.49</v>
      </c>
      <c r="H341" s="14"/>
    </row>
    <row r="342" spans="2:8" s="1" customFormat="1" ht="16.899999999999999" customHeight="1">
      <c r="B342" s="14"/>
      <c r="C342" s="30" t="s">
        <v>3</v>
      </c>
      <c r="D342" s="30" t="s">
        <v>2718</v>
      </c>
      <c r="E342" s="4" t="s">
        <v>3</v>
      </c>
      <c r="F342" s="31">
        <v>8.9700000000000006</v>
      </c>
      <c r="H342" s="14"/>
    </row>
    <row r="343" spans="2:8" s="1" customFormat="1" ht="16.899999999999999" customHeight="1">
      <c r="B343" s="14"/>
      <c r="C343" s="30" t="s">
        <v>3</v>
      </c>
      <c r="D343" s="30" t="s">
        <v>2719</v>
      </c>
      <c r="E343" s="4" t="s">
        <v>3</v>
      </c>
      <c r="F343" s="31">
        <v>8.66</v>
      </c>
      <c r="H343" s="14"/>
    </row>
    <row r="344" spans="2:8" s="1" customFormat="1" ht="16.899999999999999" customHeight="1">
      <c r="B344" s="14"/>
      <c r="C344" s="30" t="s">
        <v>3</v>
      </c>
      <c r="D344" s="30" t="s">
        <v>298</v>
      </c>
      <c r="E344" s="4" t="s">
        <v>3</v>
      </c>
      <c r="F344" s="31">
        <v>39.35</v>
      </c>
      <c r="H344" s="14"/>
    </row>
    <row r="345" spans="2:8" s="1" customFormat="1" ht="16.899999999999999" customHeight="1">
      <c r="B345" s="14"/>
      <c r="C345" s="32" t="s">
        <v>2610</v>
      </c>
      <c r="H345" s="14"/>
    </row>
    <row r="346" spans="2:8" s="1" customFormat="1" ht="16.899999999999999" customHeight="1">
      <c r="B346" s="14"/>
      <c r="C346" s="30" t="s">
        <v>688</v>
      </c>
      <c r="D346" s="30" t="s">
        <v>2650</v>
      </c>
      <c r="E346" s="4" t="s">
        <v>184</v>
      </c>
      <c r="F346" s="31">
        <v>5.9029999999999996</v>
      </c>
      <c r="H346" s="14"/>
    </row>
    <row r="347" spans="2:8" s="1" customFormat="1" ht="16.899999999999999" customHeight="1">
      <c r="B347" s="14"/>
      <c r="C347" s="30" t="s">
        <v>702</v>
      </c>
      <c r="D347" s="30" t="s">
        <v>2651</v>
      </c>
      <c r="E347" s="4" t="s">
        <v>379</v>
      </c>
      <c r="F347" s="31">
        <v>39.35</v>
      </c>
      <c r="H347" s="14"/>
    </row>
    <row r="348" spans="2:8" s="1" customFormat="1" ht="16.899999999999999" customHeight="1">
      <c r="B348" s="14"/>
      <c r="C348" s="30" t="s">
        <v>745</v>
      </c>
      <c r="D348" s="30" t="s">
        <v>2652</v>
      </c>
      <c r="E348" s="4" t="s">
        <v>379</v>
      </c>
      <c r="F348" s="31">
        <v>77.599999999999994</v>
      </c>
      <c r="H348" s="14"/>
    </row>
    <row r="349" spans="2:8" s="1" customFormat="1" ht="22.5">
      <c r="B349" s="14"/>
      <c r="C349" s="30" t="s">
        <v>324</v>
      </c>
      <c r="D349" s="30" t="s">
        <v>2653</v>
      </c>
      <c r="E349" s="4" t="s">
        <v>184</v>
      </c>
      <c r="F349" s="31">
        <v>50.661999999999999</v>
      </c>
      <c r="H349" s="14"/>
    </row>
    <row r="350" spans="2:8" s="1" customFormat="1" ht="16.899999999999999" customHeight="1">
      <c r="B350" s="14"/>
      <c r="C350" s="26" t="s">
        <v>2654</v>
      </c>
      <c r="D350" s="27" t="s">
        <v>2655</v>
      </c>
      <c r="E350" s="28" t="s">
        <v>195</v>
      </c>
      <c r="F350" s="29">
        <v>39.35</v>
      </c>
      <c r="H350" s="14"/>
    </row>
    <row r="351" spans="2:8" s="1" customFormat="1" ht="16.899999999999999" customHeight="1">
      <c r="B351" s="14"/>
      <c r="C351" s="30" t="s">
        <v>3</v>
      </c>
      <c r="D351" s="30" t="s">
        <v>68</v>
      </c>
      <c r="E351" s="4" t="s">
        <v>3</v>
      </c>
      <c r="F351" s="31">
        <v>0</v>
      </c>
      <c r="H351" s="14"/>
    </row>
    <row r="352" spans="2:8" s="1" customFormat="1" ht="16.899999999999999" customHeight="1">
      <c r="B352" s="14"/>
      <c r="C352" s="30" t="s">
        <v>3</v>
      </c>
      <c r="D352" s="30" t="s">
        <v>2656</v>
      </c>
      <c r="E352" s="4" t="s">
        <v>3</v>
      </c>
      <c r="F352" s="31">
        <v>0</v>
      </c>
      <c r="H352" s="14"/>
    </row>
    <row r="353" spans="2:8" s="1" customFormat="1" ht="16.899999999999999" customHeight="1">
      <c r="B353" s="14"/>
      <c r="C353" s="30" t="s">
        <v>3</v>
      </c>
      <c r="D353" s="30" t="s">
        <v>2657</v>
      </c>
      <c r="E353" s="4" t="s">
        <v>3</v>
      </c>
      <c r="F353" s="31">
        <v>0</v>
      </c>
      <c r="H353" s="14"/>
    </row>
    <row r="354" spans="2:8" s="1" customFormat="1" ht="16.899999999999999" customHeight="1">
      <c r="B354" s="14"/>
      <c r="C354" s="30" t="s">
        <v>3</v>
      </c>
      <c r="D354" s="30" t="s">
        <v>2658</v>
      </c>
      <c r="E354" s="4" t="s">
        <v>3</v>
      </c>
      <c r="F354" s="31">
        <v>0</v>
      </c>
      <c r="H354" s="14"/>
    </row>
    <row r="355" spans="2:8" s="1" customFormat="1" ht="16.899999999999999" customHeight="1">
      <c r="B355" s="14"/>
      <c r="C355" s="30" t="s">
        <v>3</v>
      </c>
      <c r="D355" s="30" t="s">
        <v>197</v>
      </c>
      <c r="E355" s="4" t="s">
        <v>3</v>
      </c>
      <c r="F355" s="31">
        <v>39.35</v>
      </c>
      <c r="H355" s="14"/>
    </row>
    <row r="356" spans="2:8" s="1" customFormat="1" ht="16.899999999999999" customHeight="1">
      <c r="B356" s="14"/>
      <c r="C356" s="30" t="s">
        <v>3</v>
      </c>
      <c r="D356" s="30" t="s">
        <v>2659</v>
      </c>
      <c r="E356" s="4" t="s">
        <v>3</v>
      </c>
      <c r="F356" s="31">
        <v>0</v>
      </c>
      <c r="H356" s="14"/>
    </row>
    <row r="357" spans="2:8" s="1" customFormat="1" ht="16.899999999999999" customHeight="1">
      <c r="B357" s="14"/>
      <c r="C357" s="30" t="s">
        <v>3</v>
      </c>
      <c r="D357" s="30" t="s">
        <v>298</v>
      </c>
      <c r="E357" s="4" t="s">
        <v>3</v>
      </c>
      <c r="F357" s="31">
        <v>39.35</v>
      </c>
      <c r="H357" s="14"/>
    </row>
    <row r="358" spans="2:8" s="1" customFormat="1" ht="16.899999999999999" customHeight="1">
      <c r="B358" s="14"/>
      <c r="C358" s="26" t="s">
        <v>208</v>
      </c>
      <c r="D358" s="27" t="s">
        <v>209</v>
      </c>
      <c r="E358" s="28" t="s">
        <v>184</v>
      </c>
      <c r="F358" s="29">
        <v>5.2220000000000004</v>
      </c>
      <c r="H358" s="14"/>
    </row>
    <row r="359" spans="2:8" s="1" customFormat="1" ht="16.899999999999999" customHeight="1">
      <c r="B359" s="14"/>
      <c r="C359" s="30" t="s">
        <v>3</v>
      </c>
      <c r="D359" s="30" t="s">
        <v>2699</v>
      </c>
      <c r="E359" s="4" t="s">
        <v>3</v>
      </c>
      <c r="F359" s="31">
        <v>2.7370000000000001</v>
      </c>
      <c r="H359" s="14"/>
    </row>
    <row r="360" spans="2:8" s="1" customFormat="1" ht="16.899999999999999" customHeight="1">
      <c r="B360" s="14"/>
      <c r="C360" s="30" t="s">
        <v>3</v>
      </c>
      <c r="D360" s="30" t="s">
        <v>2700</v>
      </c>
      <c r="E360" s="4" t="s">
        <v>3</v>
      </c>
      <c r="F360" s="31">
        <v>0.97299999999999998</v>
      </c>
      <c r="H360" s="14"/>
    </row>
    <row r="361" spans="2:8" s="1" customFormat="1" ht="16.899999999999999" customHeight="1">
      <c r="B361" s="14"/>
      <c r="C361" s="30" t="s">
        <v>3</v>
      </c>
      <c r="D361" s="30" t="s">
        <v>2701</v>
      </c>
      <c r="E361" s="4" t="s">
        <v>3</v>
      </c>
      <c r="F361" s="31">
        <v>1.512</v>
      </c>
      <c r="H361" s="14"/>
    </row>
    <row r="362" spans="2:8" s="1" customFormat="1" ht="16.899999999999999" customHeight="1">
      <c r="B362" s="14"/>
      <c r="C362" s="30" t="s">
        <v>3</v>
      </c>
      <c r="D362" s="30" t="s">
        <v>298</v>
      </c>
      <c r="E362" s="4" t="s">
        <v>3</v>
      </c>
      <c r="F362" s="31">
        <v>5.2220000000000004</v>
      </c>
      <c r="H362" s="14"/>
    </row>
    <row r="363" spans="2:8" s="1" customFormat="1" ht="16.899999999999999" customHeight="1">
      <c r="B363" s="14"/>
      <c r="C363" s="32" t="s">
        <v>2610</v>
      </c>
      <c r="H363" s="14"/>
    </row>
    <row r="364" spans="2:8" s="1" customFormat="1" ht="16.899999999999999" customHeight="1">
      <c r="B364" s="14"/>
      <c r="C364" s="30" t="s">
        <v>400</v>
      </c>
      <c r="D364" s="30" t="s">
        <v>2661</v>
      </c>
      <c r="E364" s="4" t="s">
        <v>184</v>
      </c>
      <c r="F364" s="31">
        <v>5.2220000000000004</v>
      </c>
      <c r="H364" s="14"/>
    </row>
    <row r="365" spans="2:8" s="1" customFormat="1" ht="22.5">
      <c r="B365" s="14"/>
      <c r="C365" s="30" t="s">
        <v>324</v>
      </c>
      <c r="D365" s="30" t="s">
        <v>2653</v>
      </c>
      <c r="E365" s="4" t="s">
        <v>184</v>
      </c>
      <c r="F365" s="31">
        <v>50.661999999999999</v>
      </c>
      <c r="H365" s="14"/>
    </row>
    <row r="366" spans="2:8" s="1" customFormat="1" ht="16.899999999999999" customHeight="1">
      <c r="B366" s="14"/>
      <c r="C366" s="26" t="s">
        <v>204</v>
      </c>
      <c r="D366" s="27" t="s">
        <v>205</v>
      </c>
      <c r="E366" s="28" t="s">
        <v>184</v>
      </c>
      <c r="F366" s="29">
        <v>49.713000000000001</v>
      </c>
      <c r="H366" s="14"/>
    </row>
    <row r="367" spans="2:8" s="1" customFormat="1" ht="16.899999999999999" customHeight="1">
      <c r="B367" s="14"/>
      <c r="C367" s="30" t="s">
        <v>3</v>
      </c>
      <c r="D367" s="30" t="s">
        <v>2662</v>
      </c>
      <c r="E367" s="4" t="s">
        <v>3</v>
      </c>
      <c r="F367" s="31">
        <v>0</v>
      </c>
      <c r="H367" s="14"/>
    </row>
    <row r="368" spans="2:8" s="1" customFormat="1" ht="16.899999999999999" customHeight="1">
      <c r="B368" s="14"/>
      <c r="C368" s="30" t="s">
        <v>3</v>
      </c>
      <c r="D368" s="30" t="s">
        <v>2702</v>
      </c>
      <c r="E368" s="4" t="s">
        <v>3</v>
      </c>
      <c r="F368" s="31">
        <v>45.253</v>
      </c>
      <c r="H368" s="14"/>
    </row>
    <row r="369" spans="2:8" s="1" customFormat="1" ht="16.899999999999999" customHeight="1">
      <c r="B369" s="14"/>
      <c r="C369" s="30" t="s">
        <v>3</v>
      </c>
      <c r="D369" s="30" t="s">
        <v>2703</v>
      </c>
      <c r="E369" s="4" t="s">
        <v>3</v>
      </c>
      <c r="F369" s="31">
        <v>4.46</v>
      </c>
      <c r="H369" s="14"/>
    </row>
    <row r="370" spans="2:8" s="1" customFormat="1" ht="16.899999999999999" customHeight="1">
      <c r="B370" s="14"/>
      <c r="C370" s="30" t="s">
        <v>3</v>
      </c>
      <c r="D370" s="30" t="s">
        <v>3</v>
      </c>
      <c r="E370" s="4" t="s">
        <v>3</v>
      </c>
      <c r="F370" s="31">
        <v>0</v>
      </c>
      <c r="H370" s="14"/>
    </row>
    <row r="371" spans="2:8" s="1" customFormat="1" ht="16.899999999999999" customHeight="1">
      <c r="B371" s="14"/>
      <c r="C371" s="30" t="s">
        <v>3</v>
      </c>
      <c r="D371" s="30" t="s">
        <v>298</v>
      </c>
      <c r="E371" s="4" t="s">
        <v>3</v>
      </c>
      <c r="F371" s="31">
        <v>49.713000000000001</v>
      </c>
      <c r="H371" s="14"/>
    </row>
    <row r="372" spans="2:8" s="1" customFormat="1" ht="16.899999999999999" customHeight="1">
      <c r="B372" s="14"/>
      <c r="C372" s="32" t="s">
        <v>2610</v>
      </c>
      <c r="H372" s="14"/>
    </row>
    <row r="373" spans="2:8" s="1" customFormat="1" ht="16.899999999999999" customHeight="1">
      <c r="B373" s="14"/>
      <c r="C373" s="30" t="s">
        <v>424</v>
      </c>
      <c r="D373" s="30" t="s">
        <v>2635</v>
      </c>
      <c r="E373" s="4" t="s">
        <v>184</v>
      </c>
      <c r="F373" s="31">
        <v>138.06399999999999</v>
      </c>
      <c r="H373" s="14"/>
    </row>
    <row r="374" spans="2:8" s="1" customFormat="1" ht="16.899999999999999" customHeight="1">
      <c r="B374" s="14"/>
      <c r="C374" s="30" t="s">
        <v>430</v>
      </c>
      <c r="D374" s="30" t="s">
        <v>2665</v>
      </c>
      <c r="E374" s="4" t="s">
        <v>184</v>
      </c>
      <c r="F374" s="31">
        <v>49.713000000000001</v>
      </c>
      <c r="H374" s="14"/>
    </row>
    <row r="375" spans="2:8" s="1" customFormat="1" ht="16.899999999999999" customHeight="1">
      <c r="B375" s="14"/>
      <c r="C375" s="30" t="s">
        <v>792</v>
      </c>
      <c r="D375" s="30" t="s">
        <v>2666</v>
      </c>
      <c r="E375" s="4" t="s">
        <v>184</v>
      </c>
      <c r="F375" s="31">
        <v>94.263000000000005</v>
      </c>
      <c r="H375" s="14"/>
    </row>
    <row r="376" spans="2:8" s="1" customFormat="1" ht="16.899999999999999" customHeight="1">
      <c r="B376" s="14"/>
      <c r="C376" s="26" t="s">
        <v>221</v>
      </c>
      <c r="D376" s="27" t="s">
        <v>222</v>
      </c>
      <c r="E376" s="28" t="s">
        <v>195</v>
      </c>
      <c r="F376" s="29">
        <v>5.4950000000000001</v>
      </c>
      <c r="H376" s="14"/>
    </row>
    <row r="377" spans="2:8" s="1" customFormat="1" ht="16.899999999999999" customHeight="1">
      <c r="B377" s="14"/>
      <c r="C377" s="30" t="s">
        <v>3</v>
      </c>
      <c r="D377" s="30" t="s">
        <v>2704</v>
      </c>
      <c r="E377" s="4" t="s">
        <v>3</v>
      </c>
      <c r="F377" s="31">
        <v>0.9</v>
      </c>
      <c r="H377" s="14"/>
    </row>
    <row r="378" spans="2:8" s="1" customFormat="1" ht="16.899999999999999" customHeight="1">
      <c r="B378" s="14"/>
      <c r="C378" s="30" t="s">
        <v>3</v>
      </c>
      <c r="D378" s="30" t="s">
        <v>193</v>
      </c>
      <c r="E378" s="4" t="s">
        <v>3</v>
      </c>
      <c r="F378" s="31">
        <v>4.5949999999999998</v>
      </c>
      <c r="H378" s="14"/>
    </row>
    <row r="379" spans="2:8" s="1" customFormat="1" ht="16.899999999999999" customHeight="1">
      <c r="B379" s="14"/>
      <c r="C379" s="30" t="s">
        <v>3</v>
      </c>
      <c r="D379" s="30" t="s">
        <v>298</v>
      </c>
      <c r="E379" s="4" t="s">
        <v>3</v>
      </c>
      <c r="F379" s="31">
        <v>5.4950000000000001</v>
      </c>
      <c r="H379" s="14"/>
    </row>
    <row r="380" spans="2:8" s="1" customFormat="1" ht="16.899999999999999" customHeight="1">
      <c r="B380" s="14"/>
      <c r="C380" s="32" t="s">
        <v>2610</v>
      </c>
      <c r="H380" s="14"/>
    </row>
    <row r="381" spans="2:8" s="1" customFormat="1" ht="16.899999999999999" customHeight="1">
      <c r="B381" s="14"/>
      <c r="C381" s="30" t="s">
        <v>412</v>
      </c>
      <c r="D381" s="30" t="s">
        <v>2636</v>
      </c>
      <c r="E381" s="4" t="s">
        <v>184</v>
      </c>
      <c r="F381" s="31">
        <v>90.686000000000007</v>
      </c>
      <c r="H381" s="14"/>
    </row>
    <row r="382" spans="2:8" s="1" customFormat="1" ht="16.899999999999999" customHeight="1">
      <c r="B382" s="14"/>
      <c r="C382" s="30" t="s">
        <v>731</v>
      </c>
      <c r="D382" s="30" t="s">
        <v>2669</v>
      </c>
      <c r="E382" s="4" t="s">
        <v>379</v>
      </c>
      <c r="F382" s="31">
        <v>24.885000000000002</v>
      </c>
      <c r="H382" s="14"/>
    </row>
    <row r="383" spans="2:8" s="1" customFormat="1" ht="16.899999999999999" customHeight="1">
      <c r="B383" s="14"/>
      <c r="C383" s="30" t="s">
        <v>764</v>
      </c>
      <c r="D383" s="30" t="s">
        <v>2670</v>
      </c>
      <c r="E383" s="4" t="s">
        <v>379</v>
      </c>
      <c r="F383" s="31">
        <v>5.4950000000000001</v>
      </c>
      <c r="H383" s="14"/>
    </row>
    <row r="384" spans="2:8" s="1" customFormat="1" ht="16.899999999999999" customHeight="1">
      <c r="B384" s="14"/>
      <c r="C384" s="26" t="s">
        <v>216</v>
      </c>
      <c r="D384" s="27" t="s">
        <v>217</v>
      </c>
      <c r="E384" s="28" t="s">
        <v>195</v>
      </c>
      <c r="F384" s="29">
        <v>6.8</v>
      </c>
      <c r="H384" s="14"/>
    </row>
    <row r="385" spans="2:8" s="1" customFormat="1" ht="16.899999999999999" customHeight="1">
      <c r="B385" s="14"/>
      <c r="C385" s="30" t="s">
        <v>3</v>
      </c>
      <c r="D385" s="30" t="s">
        <v>2705</v>
      </c>
      <c r="E385" s="4" t="s">
        <v>3</v>
      </c>
      <c r="F385" s="31">
        <v>6.8</v>
      </c>
      <c r="H385" s="14"/>
    </row>
    <row r="386" spans="2:8" s="1" customFormat="1" ht="16.899999999999999" customHeight="1">
      <c r="B386" s="14"/>
      <c r="C386" s="32" t="s">
        <v>2610</v>
      </c>
      <c r="H386" s="14"/>
    </row>
    <row r="387" spans="2:8" s="1" customFormat="1" ht="16.899999999999999" customHeight="1">
      <c r="B387" s="14"/>
      <c r="C387" s="30" t="s">
        <v>377</v>
      </c>
      <c r="D387" s="30" t="s">
        <v>2627</v>
      </c>
      <c r="E387" s="4" t="s">
        <v>379</v>
      </c>
      <c r="F387" s="31">
        <v>11.395</v>
      </c>
      <c r="H387" s="14"/>
    </row>
    <row r="388" spans="2:8" s="1" customFormat="1" ht="22.5">
      <c r="B388" s="14"/>
      <c r="C388" s="30" t="s">
        <v>324</v>
      </c>
      <c r="D388" s="30" t="s">
        <v>2653</v>
      </c>
      <c r="E388" s="4" t="s">
        <v>184</v>
      </c>
      <c r="F388" s="31">
        <v>50.661999999999999</v>
      </c>
      <c r="H388" s="14"/>
    </row>
    <row r="389" spans="2:8" s="1" customFormat="1" ht="16.899999999999999" customHeight="1">
      <c r="B389" s="14"/>
      <c r="C389" s="30" t="s">
        <v>394</v>
      </c>
      <c r="D389" s="30" t="s">
        <v>395</v>
      </c>
      <c r="E389" s="4" t="s">
        <v>379</v>
      </c>
      <c r="F389" s="31">
        <v>32.472000000000001</v>
      </c>
      <c r="H389" s="14"/>
    </row>
    <row r="390" spans="2:8" s="1" customFormat="1" ht="16.899999999999999" customHeight="1">
      <c r="B390" s="14"/>
      <c r="C390" s="26" t="s">
        <v>193</v>
      </c>
      <c r="D390" s="27" t="s">
        <v>194</v>
      </c>
      <c r="E390" s="28" t="s">
        <v>195</v>
      </c>
      <c r="F390" s="29">
        <v>4.5949999999999998</v>
      </c>
      <c r="H390" s="14"/>
    </row>
    <row r="391" spans="2:8" s="1" customFormat="1" ht="16.899999999999999" customHeight="1">
      <c r="B391" s="14"/>
      <c r="C391" s="30" t="s">
        <v>3</v>
      </c>
      <c r="D391" s="30" t="s">
        <v>2679</v>
      </c>
      <c r="E391" s="4" t="s">
        <v>3</v>
      </c>
      <c r="F391" s="31">
        <v>4.5949999999999998</v>
      </c>
      <c r="H391" s="14"/>
    </row>
    <row r="392" spans="2:8" s="1" customFormat="1" ht="16.899999999999999" customHeight="1">
      <c r="B392" s="14"/>
      <c r="C392" s="32" t="s">
        <v>2610</v>
      </c>
      <c r="H392" s="14"/>
    </row>
    <row r="393" spans="2:8" s="1" customFormat="1" ht="16.899999999999999" customHeight="1">
      <c r="B393" s="14"/>
      <c r="C393" s="30" t="s">
        <v>335</v>
      </c>
      <c r="D393" s="30" t="s">
        <v>2647</v>
      </c>
      <c r="E393" s="4" t="s">
        <v>184</v>
      </c>
      <c r="F393" s="31">
        <v>89.396000000000001</v>
      </c>
      <c r="H393" s="14"/>
    </row>
    <row r="394" spans="2:8" s="1" customFormat="1" ht="16.899999999999999" customHeight="1">
      <c r="B394" s="14"/>
      <c r="C394" s="26" t="s">
        <v>191</v>
      </c>
      <c r="D394" s="27" t="s">
        <v>192</v>
      </c>
      <c r="E394" s="28" t="s">
        <v>184</v>
      </c>
      <c r="F394" s="29">
        <v>24.55</v>
      </c>
      <c r="H394" s="14"/>
    </row>
    <row r="395" spans="2:8" s="1" customFormat="1" ht="16.899999999999999" customHeight="1">
      <c r="B395" s="14"/>
      <c r="C395" s="30" t="s">
        <v>3</v>
      </c>
      <c r="D395" s="30" t="s">
        <v>2707</v>
      </c>
      <c r="E395" s="4" t="s">
        <v>3</v>
      </c>
      <c r="F395" s="31">
        <v>5.05</v>
      </c>
      <c r="H395" s="14"/>
    </row>
    <row r="396" spans="2:8" s="1" customFormat="1" ht="16.899999999999999" customHeight="1">
      <c r="B396" s="14"/>
      <c r="C396" s="30" t="s">
        <v>3</v>
      </c>
      <c r="D396" s="30" t="s">
        <v>2708</v>
      </c>
      <c r="E396" s="4" t="s">
        <v>3</v>
      </c>
      <c r="F396" s="31">
        <v>4.5199999999999996</v>
      </c>
      <c r="H396" s="14"/>
    </row>
    <row r="397" spans="2:8" s="1" customFormat="1" ht="16.899999999999999" customHeight="1">
      <c r="B397" s="14"/>
      <c r="C397" s="30" t="s">
        <v>3</v>
      </c>
      <c r="D397" s="30" t="s">
        <v>2709</v>
      </c>
      <c r="E397" s="4" t="s">
        <v>3</v>
      </c>
      <c r="F397" s="31">
        <v>6.41</v>
      </c>
      <c r="H397" s="14"/>
    </row>
    <row r="398" spans="2:8" s="1" customFormat="1" ht="16.899999999999999" customHeight="1">
      <c r="B398" s="14"/>
      <c r="C398" s="30" t="s">
        <v>3</v>
      </c>
      <c r="D398" s="30" t="s">
        <v>2710</v>
      </c>
      <c r="E398" s="4" t="s">
        <v>3</v>
      </c>
      <c r="F398" s="31">
        <v>8.57</v>
      </c>
      <c r="H398" s="14"/>
    </row>
    <row r="399" spans="2:8" s="1" customFormat="1" ht="16.899999999999999" customHeight="1">
      <c r="B399" s="14"/>
      <c r="C399" s="30" t="s">
        <v>3</v>
      </c>
      <c r="D399" s="30" t="s">
        <v>298</v>
      </c>
      <c r="E399" s="4" t="s">
        <v>3</v>
      </c>
      <c r="F399" s="31">
        <v>24.55</v>
      </c>
      <c r="H399" s="14"/>
    </row>
    <row r="400" spans="2:8" s="1" customFormat="1" ht="16.899999999999999" customHeight="1">
      <c r="B400" s="14"/>
      <c r="C400" s="32" t="s">
        <v>2610</v>
      </c>
      <c r="H400" s="14"/>
    </row>
    <row r="401" spans="2:8" s="1" customFormat="1" ht="16.899999999999999" customHeight="1">
      <c r="B401" s="14"/>
      <c r="C401" s="30" t="s">
        <v>582</v>
      </c>
      <c r="D401" s="30" t="s">
        <v>2672</v>
      </c>
      <c r="E401" s="4" t="s">
        <v>184</v>
      </c>
      <c r="F401" s="31">
        <v>24.55</v>
      </c>
      <c r="H401" s="14"/>
    </row>
    <row r="402" spans="2:8" s="1" customFormat="1" ht="16.899999999999999" customHeight="1">
      <c r="B402" s="14"/>
      <c r="C402" s="30" t="s">
        <v>587</v>
      </c>
      <c r="D402" s="30" t="s">
        <v>2673</v>
      </c>
      <c r="E402" s="4" t="s">
        <v>184</v>
      </c>
      <c r="F402" s="31">
        <v>24.55</v>
      </c>
      <c r="H402" s="14"/>
    </row>
    <row r="403" spans="2:8" s="1" customFormat="1" ht="16.899999999999999" customHeight="1">
      <c r="B403" s="14"/>
      <c r="C403" s="30" t="s">
        <v>792</v>
      </c>
      <c r="D403" s="30" t="s">
        <v>2666</v>
      </c>
      <c r="E403" s="4" t="s">
        <v>184</v>
      </c>
      <c r="F403" s="31">
        <v>94.263000000000005</v>
      </c>
      <c r="H403" s="14"/>
    </row>
    <row r="404" spans="2:8" s="1" customFormat="1" ht="26.45" customHeight="1">
      <c r="B404" s="14"/>
      <c r="C404" s="25" t="s">
        <v>2720</v>
      </c>
      <c r="D404" s="25" t="s">
        <v>108</v>
      </c>
      <c r="H404" s="14"/>
    </row>
    <row r="405" spans="2:8" s="1" customFormat="1" ht="16.899999999999999" customHeight="1">
      <c r="B405" s="14"/>
      <c r="C405" s="26" t="s">
        <v>187</v>
      </c>
      <c r="D405" s="27" t="s">
        <v>188</v>
      </c>
      <c r="E405" s="28" t="s">
        <v>184</v>
      </c>
      <c r="F405" s="29">
        <v>18.45</v>
      </c>
      <c r="H405" s="14"/>
    </row>
    <row r="406" spans="2:8" s="1" customFormat="1" ht="16.899999999999999" customHeight="1">
      <c r="B406" s="14"/>
      <c r="C406" s="30" t="s">
        <v>3</v>
      </c>
      <c r="D406" s="30" t="s">
        <v>2721</v>
      </c>
      <c r="E406" s="4" t="s">
        <v>3</v>
      </c>
      <c r="F406" s="31">
        <v>6.56</v>
      </c>
      <c r="H406" s="14"/>
    </row>
    <row r="407" spans="2:8" s="1" customFormat="1" ht="16.899999999999999" customHeight="1">
      <c r="B407" s="14"/>
      <c r="C407" s="30" t="s">
        <v>3</v>
      </c>
      <c r="D407" s="30" t="s">
        <v>2722</v>
      </c>
      <c r="E407" s="4" t="s">
        <v>3</v>
      </c>
      <c r="F407" s="31">
        <v>7.72</v>
      </c>
      <c r="H407" s="14"/>
    </row>
    <row r="408" spans="2:8" s="1" customFormat="1" ht="16.899999999999999" customHeight="1">
      <c r="B408" s="14"/>
      <c r="C408" s="30" t="s">
        <v>3</v>
      </c>
      <c r="D408" s="30" t="s">
        <v>1454</v>
      </c>
      <c r="E408" s="4" t="s">
        <v>3</v>
      </c>
      <c r="F408" s="31">
        <v>2.95</v>
      </c>
      <c r="H408" s="14"/>
    </row>
    <row r="409" spans="2:8" s="1" customFormat="1" ht="16.899999999999999" customHeight="1">
      <c r="B409" s="14"/>
      <c r="C409" s="30" t="s">
        <v>3</v>
      </c>
      <c r="D409" s="30" t="s">
        <v>1455</v>
      </c>
      <c r="E409" s="4" t="s">
        <v>3</v>
      </c>
      <c r="F409" s="31">
        <v>1.22</v>
      </c>
      <c r="H409" s="14"/>
    </row>
    <row r="410" spans="2:8" s="1" customFormat="1" ht="16.899999999999999" customHeight="1">
      <c r="B410" s="14"/>
      <c r="C410" s="30" t="s">
        <v>3</v>
      </c>
      <c r="D410" s="30" t="s">
        <v>298</v>
      </c>
      <c r="E410" s="4" t="s">
        <v>3</v>
      </c>
      <c r="F410" s="31">
        <v>18.45</v>
      </c>
      <c r="H410" s="14"/>
    </row>
    <row r="411" spans="2:8" s="1" customFormat="1" ht="16.899999999999999" customHeight="1">
      <c r="B411" s="14"/>
      <c r="C411" s="32" t="s">
        <v>2610</v>
      </c>
      <c r="H411" s="14"/>
    </row>
    <row r="412" spans="2:8" s="1" customFormat="1" ht="16.899999999999999" customHeight="1">
      <c r="B412" s="14"/>
      <c r="C412" s="30" t="s">
        <v>807</v>
      </c>
      <c r="D412" s="30" t="s">
        <v>2611</v>
      </c>
      <c r="E412" s="4" t="s">
        <v>184</v>
      </c>
      <c r="F412" s="31">
        <v>27.675000000000001</v>
      </c>
      <c r="H412" s="14"/>
    </row>
    <row r="413" spans="2:8" s="1" customFormat="1" ht="22.5">
      <c r="B413" s="14"/>
      <c r="C413" s="30" t="s">
        <v>496</v>
      </c>
      <c r="D413" s="30" t="s">
        <v>2612</v>
      </c>
      <c r="E413" s="4" t="s">
        <v>184</v>
      </c>
      <c r="F413" s="31">
        <v>18.45</v>
      </c>
      <c r="H413" s="14"/>
    </row>
    <row r="414" spans="2:8" s="1" customFormat="1" ht="16.899999999999999" customHeight="1">
      <c r="B414" s="14"/>
      <c r="C414" s="30" t="s">
        <v>487</v>
      </c>
      <c r="D414" s="30" t="s">
        <v>2613</v>
      </c>
      <c r="E414" s="4" t="s">
        <v>184</v>
      </c>
      <c r="F414" s="31">
        <v>48.45</v>
      </c>
      <c r="H414" s="14"/>
    </row>
    <row r="415" spans="2:8" s="1" customFormat="1" ht="16.899999999999999" customHeight="1">
      <c r="B415" s="14"/>
      <c r="C415" s="26" t="s">
        <v>182</v>
      </c>
      <c r="D415" s="27" t="s">
        <v>183</v>
      </c>
      <c r="E415" s="28" t="s">
        <v>184</v>
      </c>
      <c r="F415" s="29">
        <v>18.754999999999999</v>
      </c>
      <c r="H415" s="14"/>
    </row>
    <row r="416" spans="2:8" s="1" customFormat="1" ht="16.899999999999999" customHeight="1">
      <c r="B416" s="14"/>
      <c r="C416" s="30" t="s">
        <v>3</v>
      </c>
      <c r="D416" s="30" t="s">
        <v>2721</v>
      </c>
      <c r="E416" s="4" t="s">
        <v>3</v>
      </c>
      <c r="F416" s="31">
        <v>6.56</v>
      </c>
      <c r="H416" s="14"/>
    </row>
    <row r="417" spans="2:8" s="1" customFormat="1" ht="16.899999999999999" customHeight="1">
      <c r="B417" s="14"/>
      <c r="C417" s="30" t="s">
        <v>3</v>
      </c>
      <c r="D417" s="30" t="s">
        <v>2722</v>
      </c>
      <c r="E417" s="4" t="s">
        <v>3</v>
      </c>
      <c r="F417" s="31">
        <v>7.72</v>
      </c>
      <c r="H417" s="14"/>
    </row>
    <row r="418" spans="2:8" s="1" customFormat="1" ht="16.899999999999999" customHeight="1">
      <c r="B418" s="14"/>
      <c r="C418" s="30" t="s">
        <v>3</v>
      </c>
      <c r="D418" s="30" t="s">
        <v>1454</v>
      </c>
      <c r="E418" s="4" t="s">
        <v>3</v>
      </c>
      <c r="F418" s="31">
        <v>2.95</v>
      </c>
      <c r="H418" s="14"/>
    </row>
    <row r="419" spans="2:8" s="1" customFormat="1" ht="16.899999999999999" customHeight="1">
      <c r="B419" s="14"/>
      <c r="C419" s="30" t="s">
        <v>3</v>
      </c>
      <c r="D419" s="30" t="s">
        <v>1455</v>
      </c>
      <c r="E419" s="4" t="s">
        <v>3</v>
      </c>
      <c r="F419" s="31">
        <v>1.22</v>
      </c>
      <c r="H419" s="14"/>
    </row>
    <row r="420" spans="2:8" s="1" customFormat="1" ht="16.899999999999999" customHeight="1">
      <c r="B420" s="14"/>
      <c r="C420" s="30" t="s">
        <v>3</v>
      </c>
      <c r="D420" s="30" t="s">
        <v>3</v>
      </c>
      <c r="E420" s="4" t="s">
        <v>3</v>
      </c>
      <c r="F420" s="31">
        <v>0</v>
      </c>
      <c r="H420" s="14"/>
    </row>
    <row r="421" spans="2:8" s="1" customFormat="1" ht="16.899999999999999" customHeight="1">
      <c r="B421" s="14"/>
      <c r="C421" s="30" t="s">
        <v>3</v>
      </c>
      <c r="D421" s="30" t="s">
        <v>2723</v>
      </c>
      <c r="E421" s="4" t="s">
        <v>3</v>
      </c>
      <c r="F421" s="31">
        <v>0</v>
      </c>
      <c r="H421" s="14"/>
    </row>
    <row r="422" spans="2:8" s="1" customFormat="1" ht="16.899999999999999" customHeight="1">
      <c r="B422" s="14"/>
      <c r="C422" s="30" t="s">
        <v>3</v>
      </c>
      <c r="D422" s="30" t="s">
        <v>2724</v>
      </c>
      <c r="E422" s="4" t="s">
        <v>3</v>
      </c>
      <c r="F422" s="31">
        <v>0.24</v>
      </c>
      <c r="H422" s="14"/>
    </row>
    <row r="423" spans="2:8" s="1" customFormat="1" ht="16.899999999999999" customHeight="1">
      <c r="B423" s="14"/>
      <c r="C423" s="30" t="s">
        <v>3</v>
      </c>
      <c r="D423" s="30" t="s">
        <v>2725</v>
      </c>
      <c r="E423" s="4" t="s">
        <v>3</v>
      </c>
      <c r="F423" s="31">
        <v>6.5000000000000002E-2</v>
      </c>
      <c r="H423" s="14"/>
    </row>
    <row r="424" spans="2:8" s="1" customFormat="1" ht="16.899999999999999" customHeight="1">
      <c r="B424" s="14"/>
      <c r="C424" s="30" t="s">
        <v>3</v>
      </c>
      <c r="D424" s="30" t="s">
        <v>298</v>
      </c>
      <c r="E424" s="4" t="s">
        <v>3</v>
      </c>
      <c r="F424" s="31">
        <v>18.754999999999999</v>
      </c>
      <c r="H424" s="14"/>
    </row>
    <row r="425" spans="2:8" s="1" customFormat="1" ht="16.899999999999999" customHeight="1">
      <c r="B425" s="14"/>
      <c r="C425" s="32" t="s">
        <v>2610</v>
      </c>
      <c r="H425" s="14"/>
    </row>
    <row r="426" spans="2:8" s="1" customFormat="1" ht="16.899999999999999" customHeight="1">
      <c r="B426" s="14"/>
      <c r="C426" s="30" t="s">
        <v>442</v>
      </c>
      <c r="D426" s="30" t="s">
        <v>2619</v>
      </c>
      <c r="E426" s="4" t="s">
        <v>184</v>
      </c>
      <c r="F426" s="31">
        <v>18.754999999999999</v>
      </c>
      <c r="H426" s="14"/>
    </row>
    <row r="427" spans="2:8" s="1" customFormat="1" ht="16.899999999999999" customHeight="1">
      <c r="B427" s="14"/>
      <c r="C427" s="30" t="s">
        <v>659</v>
      </c>
      <c r="D427" s="30" t="s">
        <v>2620</v>
      </c>
      <c r="E427" s="4" t="s">
        <v>184</v>
      </c>
      <c r="F427" s="31">
        <v>18.754999999999999</v>
      </c>
      <c r="H427" s="14"/>
    </row>
    <row r="428" spans="2:8" s="1" customFormat="1" ht="16.899999999999999" customHeight="1">
      <c r="B428" s="14"/>
      <c r="C428" s="30" t="s">
        <v>1489</v>
      </c>
      <c r="D428" s="30" t="s">
        <v>2726</v>
      </c>
      <c r="E428" s="4" t="s">
        <v>184</v>
      </c>
      <c r="F428" s="31">
        <v>18.754999999999999</v>
      </c>
      <c r="H428" s="14"/>
    </row>
    <row r="429" spans="2:8" s="1" customFormat="1" ht="22.5">
      <c r="B429" s="14"/>
      <c r="C429" s="30" t="s">
        <v>666</v>
      </c>
      <c r="D429" s="30" t="s">
        <v>2622</v>
      </c>
      <c r="E429" s="4" t="s">
        <v>184</v>
      </c>
      <c r="F429" s="31">
        <v>18.754999999999999</v>
      </c>
      <c r="H429" s="14"/>
    </row>
    <row r="430" spans="2:8" s="1" customFormat="1" ht="16.899999999999999" customHeight="1">
      <c r="B430" s="14"/>
      <c r="C430" s="30" t="s">
        <v>683</v>
      </c>
      <c r="D430" s="30" t="s">
        <v>2623</v>
      </c>
      <c r="E430" s="4" t="s">
        <v>184</v>
      </c>
      <c r="F430" s="31">
        <v>18.754999999999999</v>
      </c>
      <c r="H430" s="14"/>
    </row>
    <row r="431" spans="2:8" s="1" customFormat="1" ht="16.899999999999999" customHeight="1">
      <c r="B431" s="14"/>
      <c r="C431" s="30" t="s">
        <v>799</v>
      </c>
      <c r="D431" s="30" t="s">
        <v>2624</v>
      </c>
      <c r="E431" s="4" t="s">
        <v>184</v>
      </c>
      <c r="F431" s="31">
        <v>18.754999999999999</v>
      </c>
      <c r="H431" s="14"/>
    </row>
    <row r="432" spans="2:8" s="1" customFormat="1" ht="16.899999999999999" customHeight="1">
      <c r="B432" s="14"/>
      <c r="C432" s="30" t="s">
        <v>280</v>
      </c>
      <c r="D432" s="30" t="s">
        <v>281</v>
      </c>
      <c r="E432" s="4" t="s">
        <v>184</v>
      </c>
      <c r="F432" s="31">
        <v>18.754999999999999</v>
      </c>
      <c r="H432" s="14"/>
    </row>
    <row r="433" spans="2:8" s="1" customFormat="1" ht="16.899999999999999" customHeight="1">
      <c r="B433" s="14"/>
      <c r="C433" s="26" t="s">
        <v>218</v>
      </c>
      <c r="D433" s="27" t="s">
        <v>219</v>
      </c>
      <c r="E433" s="28" t="s">
        <v>195</v>
      </c>
      <c r="F433" s="29">
        <v>2.2000000000000002</v>
      </c>
      <c r="H433" s="14"/>
    </row>
    <row r="434" spans="2:8" s="1" customFormat="1" ht="16.899999999999999" customHeight="1">
      <c r="B434" s="14"/>
      <c r="C434" s="30" t="s">
        <v>3</v>
      </c>
      <c r="D434" s="30" t="s">
        <v>2727</v>
      </c>
      <c r="E434" s="4" t="s">
        <v>3</v>
      </c>
      <c r="F434" s="31">
        <v>2.2000000000000002</v>
      </c>
      <c r="H434" s="14"/>
    </row>
    <row r="435" spans="2:8" s="1" customFormat="1" ht="16.899999999999999" customHeight="1">
      <c r="B435" s="14"/>
      <c r="C435" s="32" t="s">
        <v>2610</v>
      </c>
      <c r="H435" s="14"/>
    </row>
    <row r="436" spans="2:8" s="1" customFormat="1" ht="16.899999999999999" customHeight="1">
      <c r="B436" s="14"/>
      <c r="C436" s="30" t="s">
        <v>377</v>
      </c>
      <c r="D436" s="30" t="s">
        <v>2627</v>
      </c>
      <c r="E436" s="4" t="s">
        <v>379</v>
      </c>
      <c r="F436" s="31">
        <v>6.44</v>
      </c>
      <c r="H436" s="14"/>
    </row>
    <row r="437" spans="2:8" s="1" customFormat="1" ht="22.5">
      <c r="B437" s="14"/>
      <c r="C437" s="30" t="s">
        <v>324</v>
      </c>
      <c r="D437" s="30" t="s">
        <v>2653</v>
      </c>
      <c r="E437" s="4" t="s">
        <v>184</v>
      </c>
      <c r="F437" s="31">
        <v>25.966999999999999</v>
      </c>
      <c r="H437" s="14"/>
    </row>
    <row r="438" spans="2:8" s="1" customFormat="1" ht="16.899999999999999" customHeight="1">
      <c r="B438" s="14"/>
      <c r="C438" s="30" t="s">
        <v>394</v>
      </c>
      <c r="D438" s="30" t="s">
        <v>395</v>
      </c>
      <c r="E438" s="4" t="s">
        <v>379</v>
      </c>
      <c r="F438" s="31">
        <v>7.0839999999999996</v>
      </c>
      <c r="H438" s="14"/>
    </row>
    <row r="439" spans="2:8" s="1" customFormat="1" ht="16.899999999999999" customHeight="1">
      <c r="B439" s="14"/>
      <c r="C439" s="26" t="s">
        <v>200</v>
      </c>
      <c r="D439" s="27" t="s">
        <v>201</v>
      </c>
      <c r="E439" s="28" t="s">
        <v>184</v>
      </c>
      <c r="F439" s="29">
        <v>49.289000000000001</v>
      </c>
      <c r="H439" s="14"/>
    </row>
    <row r="440" spans="2:8" s="1" customFormat="1" ht="16.899999999999999" customHeight="1">
      <c r="B440" s="14"/>
      <c r="C440" s="30" t="s">
        <v>3</v>
      </c>
      <c r="D440" s="30" t="s">
        <v>2628</v>
      </c>
      <c r="E440" s="4" t="s">
        <v>3</v>
      </c>
      <c r="F440" s="31">
        <v>63.383000000000003</v>
      </c>
      <c r="H440" s="14"/>
    </row>
    <row r="441" spans="2:8" s="1" customFormat="1" ht="16.899999999999999" customHeight="1">
      <c r="B441" s="14"/>
      <c r="C441" s="30" t="s">
        <v>3</v>
      </c>
      <c r="D441" s="30" t="s">
        <v>2629</v>
      </c>
      <c r="E441" s="4" t="s">
        <v>3</v>
      </c>
      <c r="F441" s="31">
        <v>0</v>
      </c>
      <c r="H441" s="14"/>
    </row>
    <row r="442" spans="2:8" s="1" customFormat="1" ht="16.899999999999999" customHeight="1">
      <c r="B442" s="14"/>
      <c r="C442" s="30" t="s">
        <v>3</v>
      </c>
      <c r="D442" s="30" t="s">
        <v>2691</v>
      </c>
      <c r="E442" s="4" t="s">
        <v>3</v>
      </c>
      <c r="F442" s="31">
        <v>-3.2</v>
      </c>
      <c r="H442" s="14"/>
    </row>
    <row r="443" spans="2:8" s="1" customFormat="1" ht="16.899999999999999" customHeight="1">
      <c r="B443" s="14"/>
      <c r="C443" s="30" t="s">
        <v>3</v>
      </c>
      <c r="D443" s="30" t="s">
        <v>2728</v>
      </c>
      <c r="E443" s="4" t="s">
        <v>3</v>
      </c>
      <c r="F443" s="31">
        <v>-5.1920000000000002</v>
      </c>
      <c r="H443" s="14"/>
    </row>
    <row r="444" spans="2:8" s="1" customFormat="1" ht="16.899999999999999" customHeight="1">
      <c r="B444" s="14"/>
      <c r="C444" s="30" t="s">
        <v>3</v>
      </c>
      <c r="D444" s="30" t="s">
        <v>3</v>
      </c>
      <c r="E444" s="4" t="s">
        <v>3</v>
      </c>
      <c r="F444" s="31">
        <v>0</v>
      </c>
      <c r="H444" s="14"/>
    </row>
    <row r="445" spans="2:8" s="1" customFormat="1" ht="16.899999999999999" customHeight="1">
      <c r="B445" s="14"/>
      <c r="C445" s="30" t="s">
        <v>3</v>
      </c>
      <c r="D445" s="30" t="s">
        <v>2729</v>
      </c>
      <c r="E445" s="4" t="s">
        <v>3</v>
      </c>
      <c r="F445" s="31">
        <v>0</v>
      </c>
      <c r="H445" s="14"/>
    </row>
    <row r="446" spans="2:8" s="1" customFormat="1" ht="16.899999999999999" customHeight="1">
      <c r="B446" s="14"/>
      <c r="C446" s="30" t="s">
        <v>3</v>
      </c>
      <c r="D446" s="30" t="s">
        <v>2730</v>
      </c>
      <c r="E446" s="4" t="s">
        <v>3</v>
      </c>
      <c r="F446" s="31">
        <v>-3.2320000000000002</v>
      </c>
      <c r="H446" s="14"/>
    </row>
    <row r="447" spans="2:8" s="1" customFormat="1" ht="16.899999999999999" customHeight="1">
      <c r="B447" s="14"/>
      <c r="C447" s="30" t="s">
        <v>3</v>
      </c>
      <c r="D447" s="30" t="s">
        <v>2731</v>
      </c>
      <c r="E447" s="4" t="s">
        <v>3</v>
      </c>
      <c r="F447" s="31">
        <v>-2.4700000000000002</v>
      </c>
      <c r="H447" s="14"/>
    </row>
    <row r="448" spans="2:8" s="1" customFormat="1" ht="16.899999999999999" customHeight="1">
      <c r="B448" s="14"/>
      <c r="C448" s="30" t="s">
        <v>3</v>
      </c>
      <c r="D448" s="30" t="s">
        <v>298</v>
      </c>
      <c r="E448" s="4" t="s">
        <v>3</v>
      </c>
      <c r="F448" s="31">
        <v>49.289000000000001</v>
      </c>
      <c r="H448" s="14"/>
    </row>
    <row r="449" spans="2:8" s="1" customFormat="1" ht="16.899999999999999" customHeight="1">
      <c r="B449" s="14"/>
      <c r="C449" s="32" t="s">
        <v>2610</v>
      </c>
      <c r="H449" s="14"/>
    </row>
    <row r="450" spans="2:8" s="1" customFormat="1" ht="16.899999999999999" customHeight="1">
      <c r="B450" s="14"/>
      <c r="C450" s="30" t="s">
        <v>424</v>
      </c>
      <c r="D450" s="30" t="s">
        <v>2635</v>
      </c>
      <c r="E450" s="4" t="s">
        <v>184</v>
      </c>
      <c r="F450" s="31">
        <v>66.62</v>
      </c>
      <c r="H450" s="14"/>
    </row>
    <row r="451" spans="2:8" s="1" customFormat="1" ht="16.899999999999999" customHeight="1">
      <c r="B451" s="14"/>
      <c r="C451" s="30" t="s">
        <v>412</v>
      </c>
      <c r="D451" s="30" t="s">
        <v>2636</v>
      </c>
      <c r="E451" s="4" t="s">
        <v>184</v>
      </c>
      <c r="F451" s="31">
        <v>52.298000000000002</v>
      </c>
      <c r="H451" s="14"/>
    </row>
    <row r="452" spans="2:8" s="1" customFormat="1" ht="16.899999999999999" customHeight="1">
      <c r="B452" s="14"/>
      <c r="C452" s="30" t="s">
        <v>716</v>
      </c>
      <c r="D452" s="30" t="s">
        <v>2637</v>
      </c>
      <c r="E452" s="4" t="s">
        <v>184</v>
      </c>
      <c r="F452" s="31">
        <v>49.289000000000001</v>
      </c>
      <c r="H452" s="14"/>
    </row>
    <row r="453" spans="2:8" s="1" customFormat="1" ht="16.899999999999999" customHeight="1">
      <c r="B453" s="14"/>
      <c r="C453" s="26" t="s">
        <v>212</v>
      </c>
      <c r="D453" s="27" t="s">
        <v>213</v>
      </c>
      <c r="E453" s="28" t="s">
        <v>184</v>
      </c>
      <c r="F453" s="29">
        <v>44.82</v>
      </c>
      <c r="H453" s="14"/>
    </row>
    <row r="454" spans="2:8" s="1" customFormat="1" ht="16.899999999999999" customHeight="1">
      <c r="B454" s="14"/>
      <c r="C454" s="30" t="s">
        <v>3</v>
      </c>
      <c r="D454" s="30" t="s">
        <v>2732</v>
      </c>
      <c r="E454" s="4" t="s">
        <v>3</v>
      </c>
      <c r="F454" s="31">
        <v>0</v>
      </c>
      <c r="H454" s="14"/>
    </row>
    <row r="455" spans="2:8" s="1" customFormat="1" ht="16.899999999999999" customHeight="1">
      <c r="B455" s="14"/>
      <c r="C455" s="30" t="s">
        <v>3</v>
      </c>
      <c r="D455" s="30" t="s">
        <v>2733</v>
      </c>
      <c r="E455" s="4" t="s">
        <v>3</v>
      </c>
      <c r="F455" s="31">
        <v>56.34</v>
      </c>
      <c r="H455" s="14"/>
    </row>
    <row r="456" spans="2:8" s="1" customFormat="1" ht="16.899999999999999" customHeight="1">
      <c r="B456" s="14"/>
      <c r="C456" s="30" t="s">
        <v>3</v>
      </c>
      <c r="D456" s="30" t="s">
        <v>2629</v>
      </c>
      <c r="E456" s="4" t="s">
        <v>3</v>
      </c>
      <c r="F456" s="31">
        <v>0</v>
      </c>
      <c r="H456" s="14"/>
    </row>
    <row r="457" spans="2:8" s="1" customFormat="1" ht="16.899999999999999" customHeight="1">
      <c r="B457" s="14"/>
      <c r="C457" s="30" t="s">
        <v>3</v>
      </c>
      <c r="D457" s="30" t="s">
        <v>2691</v>
      </c>
      <c r="E457" s="4" t="s">
        <v>3</v>
      </c>
      <c r="F457" s="31">
        <v>-3.2</v>
      </c>
      <c r="H457" s="14"/>
    </row>
    <row r="458" spans="2:8" s="1" customFormat="1" ht="16.899999999999999" customHeight="1">
      <c r="B458" s="14"/>
      <c r="C458" s="30" t="s">
        <v>3</v>
      </c>
      <c r="D458" s="30" t="s">
        <v>2734</v>
      </c>
      <c r="E458" s="4" t="s">
        <v>3</v>
      </c>
      <c r="F458" s="31">
        <v>-2.6179999999999999</v>
      </c>
      <c r="H458" s="14"/>
    </row>
    <row r="459" spans="2:8" s="1" customFormat="1" ht="16.899999999999999" customHeight="1">
      <c r="B459" s="14"/>
      <c r="C459" s="30" t="s">
        <v>3</v>
      </c>
      <c r="D459" s="30" t="s">
        <v>2729</v>
      </c>
      <c r="E459" s="4" t="s">
        <v>3</v>
      </c>
      <c r="F459" s="31">
        <v>0</v>
      </c>
      <c r="H459" s="14"/>
    </row>
    <row r="460" spans="2:8" s="1" customFormat="1" ht="16.899999999999999" customHeight="1">
      <c r="B460" s="14"/>
      <c r="C460" s="30" t="s">
        <v>3</v>
      </c>
      <c r="D460" s="30" t="s">
        <v>2730</v>
      </c>
      <c r="E460" s="4" t="s">
        <v>3</v>
      </c>
      <c r="F460" s="31">
        <v>-3.2320000000000002</v>
      </c>
      <c r="H460" s="14"/>
    </row>
    <row r="461" spans="2:8" s="1" customFormat="1" ht="16.899999999999999" customHeight="1">
      <c r="B461" s="14"/>
      <c r="C461" s="30" t="s">
        <v>3</v>
      </c>
      <c r="D461" s="30" t="s">
        <v>2731</v>
      </c>
      <c r="E461" s="4" t="s">
        <v>3</v>
      </c>
      <c r="F461" s="31">
        <v>-2.4700000000000002</v>
      </c>
      <c r="H461" s="14"/>
    </row>
    <row r="462" spans="2:8" s="1" customFormat="1" ht="16.899999999999999" customHeight="1">
      <c r="B462" s="14"/>
      <c r="C462" s="30" t="s">
        <v>3</v>
      </c>
      <c r="D462" s="30" t="s">
        <v>298</v>
      </c>
      <c r="E462" s="4" t="s">
        <v>3</v>
      </c>
      <c r="F462" s="31">
        <v>44.82</v>
      </c>
      <c r="H462" s="14"/>
    </row>
    <row r="463" spans="2:8" s="1" customFormat="1" ht="16.899999999999999" customHeight="1">
      <c r="B463" s="14"/>
      <c r="C463" s="32" t="s">
        <v>2610</v>
      </c>
      <c r="H463" s="14"/>
    </row>
    <row r="464" spans="2:8" s="1" customFormat="1" ht="16.899999999999999" customHeight="1">
      <c r="B464" s="14"/>
      <c r="C464" s="30" t="s">
        <v>335</v>
      </c>
      <c r="D464" s="30" t="s">
        <v>2647</v>
      </c>
      <c r="E464" s="4" t="s">
        <v>184</v>
      </c>
      <c r="F464" s="31">
        <v>44.82</v>
      </c>
      <c r="H464" s="14"/>
    </row>
    <row r="465" spans="2:8" s="1" customFormat="1" ht="16.899999999999999" customHeight="1">
      <c r="B465" s="14"/>
      <c r="C465" s="26" t="s">
        <v>197</v>
      </c>
      <c r="D465" s="27" t="s">
        <v>198</v>
      </c>
      <c r="E465" s="28" t="s">
        <v>195</v>
      </c>
      <c r="F465" s="29">
        <v>28.17</v>
      </c>
      <c r="H465" s="14"/>
    </row>
    <row r="466" spans="2:8" s="1" customFormat="1" ht="16.899999999999999" customHeight="1">
      <c r="B466" s="14"/>
      <c r="C466" s="30" t="s">
        <v>3</v>
      </c>
      <c r="D466" s="30" t="s">
        <v>2735</v>
      </c>
      <c r="E466" s="4" t="s">
        <v>3</v>
      </c>
      <c r="F466" s="31">
        <v>5.41</v>
      </c>
      <c r="H466" s="14"/>
    </row>
    <row r="467" spans="2:8" s="1" customFormat="1" ht="16.899999999999999" customHeight="1">
      <c r="B467" s="14"/>
      <c r="C467" s="30" t="s">
        <v>3</v>
      </c>
      <c r="D467" s="30" t="s">
        <v>2736</v>
      </c>
      <c r="E467" s="4" t="s">
        <v>3</v>
      </c>
      <c r="F467" s="31">
        <v>11.01</v>
      </c>
      <c r="H467" s="14"/>
    </row>
    <row r="468" spans="2:8" s="1" customFormat="1" ht="16.899999999999999" customHeight="1">
      <c r="B468" s="14"/>
      <c r="C468" s="30" t="s">
        <v>3</v>
      </c>
      <c r="D468" s="30" t="s">
        <v>2737</v>
      </c>
      <c r="E468" s="4" t="s">
        <v>3</v>
      </c>
      <c r="F468" s="31">
        <v>7.31</v>
      </c>
      <c r="H468" s="14"/>
    </row>
    <row r="469" spans="2:8" s="1" customFormat="1" ht="16.899999999999999" customHeight="1">
      <c r="B469" s="14"/>
      <c r="C469" s="30" t="s">
        <v>3</v>
      </c>
      <c r="D469" s="30" t="s">
        <v>2738</v>
      </c>
      <c r="E469" s="4" t="s">
        <v>3</v>
      </c>
      <c r="F469" s="31">
        <v>4.4400000000000004</v>
      </c>
      <c r="H469" s="14"/>
    </row>
    <row r="470" spans="2:8" s="1" customFormat="1" ht="16.899999999999999" customHeight="1">
      <c r="B470" s="14"/>
      <c r="C470" s="30" t="s">
        <v>3</v>
      </c>
      <c r="D470" s="30" t="s">
        <v>298</v>
      </c>
      <c r="E470" s="4" t="s">
        <v>3</v>
      </c>
      <c r="F470" s="31">
        <v>28.17</v>
      </c>
      <c r="H470" s="14"/>
    </row>
    <row r="471" spans="2:8" s="1" customFormat="1" ht="16.899999999999999" customHeight="1">
      <c r="B471" s="14"/>
      <c r="C471" s="32" t="s">
        <v>2610</v>
      </c>
      <c r="H471" s="14"/>
    </row>
    <row r="472" spans="2:8" s="1" customFormat="1" ht="16.899999999999999" customHeight="1">
      <c r="B472" s="14"/>
      <c r="C472" s="30" t="s">
        <v>688</v>
      </c>
      <c r="D472" s="30" t="s">
        <v>2650</v>
      </c>
      <c r="E472" s="4" t="s">
        <v>184</v>
      </c>
      <c r="F472" s="31">
        <v>4.226</v>
      </c>
      <c r="H472" s="14"/>
    </row>
    <row r="473" spans="2:8" s="1" customFormat="1" ht="16.899999999999999" customHeight="1">
      <c r="B473" s="14"/>
      <c r="C473" s="30" t="s">
        <v>702</v>
      </c>
      <c r="D473" s="30" t="s">
        <v>2651</v>
      </c>
      <c r="E473" s="4" t="s">
        <v>379</v>
      </c>
      <c r="F473" s="31">
        <v>28.17</v>
      </c>
      <c r="H473" s="14"/>
    </row>
    <row r="474" spans="2:8" s="1" customFormat="1" ht="16.899999999999999" customHeight="1">
      <c r="B474" s="14"/>
      <c r="C474" s="30" t="s">
        <v>745</v>
      </c>
      <c r="D474" s="30" t="s">
        <v>2652</v>
      </c>
      <c r="E474" s="4" t="s">
        <v>379</v>
      </c>
      <c r="F474" s="31">
        <v>48.42</v>
      </c>
      <c r="H474" s="14"/>
    </row>
    <row r="475" spans="2:8" s="1" customFormat="1" ht="16.899999999999999" customHeight="1">
      <c r="B475" s="14"/>
      <c r="C475" s="30" t="s">
        <v>1389</v>
      </c>
      <c r="D475" s="30" t="s">
        <v>2739</v>
      </c>
      <c r="E475" s="4" t="s">
        <v>379</v>
      </c>
      <c r="F475" s="31">
        <v>23.47</v>
      </c>
      <c r="H475" s="14"/>
    </row>
    <row r="476" spans="2:8" s="1" customFormat="1" ht="22.5">
      <c r="B476" s="14"/>
      <c r="C476" s="30" t="s">
        <v>324</v>
      </c>
      <c r="D476" s="30" t="s">
        <v>2653</v>
      </c>
      <c r="E476" s="4" t="s">
        <v>184</v>
      </c>
      <c r="F476" s="31">
        <v>25.966999999999999</v>
      </c>
      <c r="H476" s="14"/>
    </row>
    <row r="477" spans="2:8" s="1" customFormat="1" ht="16.899999999999999" customHeight="1">
      <c r="B477" s="14"/>
      <c r="C477" s="26" t="s">
        <v>2654</v>
      </c>
      <c r="D477" s="27" t="s">
        <v>2655</v>
      </c>
      <c r="E477" s="28" t="s">
        <v>195</v>
      </c>
      <c r="F477" s="29">
        <v>28.17</v>
      </c>
      <c r="H477" s="14"/>
    </row>
    <row r="478" spans="2:8" s="1" customFormat="1" ht="16.899999999999999" customHeight="1">
      <c r="B478" s="14"/>
      <c r="C478" s="30" t="s">
        <v>3</v>
      </c>
      <c r="D478" s="30" t="s">
        <v>68</v>
      </c>
      <c r="E478" s="4" t="s">
        <v>3</v>
      </c>
      <c r="F478" s="31">
        <v>0</v>
      </c>
      <c r="H478" s="14"/>
    </row>
    <row r="479" spans="2:8" s="1" customFormat="1" ht="16.899999999999999" customHeight="1">
      <c r="B479" s="14"/>
      <c r="C479" s="30" t="s">
        <v>3</v>
      </c>
      <c r="D479" s="30" t="s">
        <v>2656</v>
      </c>
      <c r="E479" s="4" t="s">
        <v>3</v>
      </c>
      <c r="F479" s="31">
        <v>0</v>
      </c>
      <c r="H479" s="14"/>
    </row>
    <row r="480" spans="2:8" s="1" customFormat="1" ht="16.899999999999999" customHeight="1">
      <c r="B480" s="14"/>
      <c r="C480" s="30" t="s">
        <v>3</v>
      </c>
      <c r="D480" s="30" t="s">
        <v>2657</v>
      </c>
      <c r="E480" s="4" t="s">
        <v>3</v>
      </c>
      <c r="F480" s="31">
        <v>0</v>
      </c>
      <c r="H480" s="14"/>
    </row>
    <row r="481" spans="2:8" s="1" customFormat="1" ht="16.899999999999999" customHeight="1">
      <c r="B481" s="14"/>
      <c r="C481" s="30" t="s">
        <v>3</v>
      </c>
      <c r="D481" s="30" t="s">
        <v>2658</v>
      </c>
      <c r="E481" s="4" t="s">
        <v>3</v>
      </c>
      <c r="F481" s="31">
        <v>0</v>
      </c>
      <c r="H481" s="14"/>
    </row>
    <row r="482" spans="2:8" s="1" customFormat="1" ht="16.899999999999999" customHeight="1">
      <c r="B482" s="14"/>
      <c r="C482" s="30" t="s">
        <v>3</v>
      </c>
      <c r="D482" s="30" t="s">
        <v>197</v>
      </c>
      <c r="E482" s="4" t="s">
        <v>3</v>
      </c>
      <c r="F482" s="31">
        <v>28.17</v>
      </c>
      <c r="H482" s="14"/>
    </row>
    <row r="483" spans="2:8" s="1" customFormat="1" ht="16.899999999999999" customHeight="1">
      <c r="B483" s="14"/>
      <c r="C483" s="30" t="s">
        <v>3</v>
      </c>
      <c r="D483" s="30" t="s">
        <v>2659</v>
      </c>
      <c r="E483" s="4" t="s">
        <v>3</v>
      </c>
      <c r="F483" s="31">
        <v>0</v>
      </c>
      <c r="H483" s="14"/>
    </row>
    <row r="484" spans="2:8" s="1" customFormat="1" ht="16.899999999999999" customHeight="1">
      <c r="B484" s="14"/>
      <c r="C484" s="30" t="s">
        <v>3</v>
      </c>
      <c r="D484" s="30" t="s">
        <v>298</v>
      </c>
      <c r="E484" s="4" t="s">
        <v>3</v>
      </c>
      <c r="F484" s="31">
        <v>28.17</v>
      </c>
      <c r="H484" s="14"/>
    </row>
    <row r="485" spans="2:8" s="1" customFormat="1" ht="16.899999999999999" customHeight="1">
      <c r="B485" s="14"/>
      <c r="C485" s="26" t="s">
        <v>208</v>
      </c>
      <c r="D485" s="27" t="s">
        <v>209</v>
      </c>
      <c r="E485" s="28" t="s">
        <v>184</v>
      </c>
      <c r="F485" s="29">
        <v>2.21</v>
      </c>
      <c r="H485" s="14"/>
    </row>
    <row r="486" spans="2:8" s="1" customFormat="1" ht="16.899999999999999" customHeight="1">
      <c r="B486" s="14"/>
      <c r="C486" s="30" t="s">
        <v>3</v>
      </c>
      <c r="D486" s="30" t="s">
        <v>2660</v>
      </c>
      <c r="E486" s="4" t="s">
        <v>3</v>
      </c>
      <c r="F486" s="31">
        <v>2.21</v>
      </c>
      <c r="H486" s="14"/>
    </row>
    <row r="487" spans="2:8" s="1" customFormat="1" ht="16.899999999999999" customHeight="1">
      <c r="B487" s="14"/>
      <c r="C487" s="30" t="s">
        <v>3</v>
      </c>
      <c r="D487" s="30" t="s">
        <v>298</v>
      </c>
      <c r="E487" s="4" t="s">
        <v>3</v>
      </c>
      <c r="F487" s="31">
        <v>2.21</v>
      </c>
      <c r="H487" s="14"/>
    </row>
    <row r="488" spans="2:8" s="1" customFormat="1" ht="16.899999999999999" customHeight="1">
      <c r="B488" s="14"/>
      <c r="C488" s="30" t="s">
        <v>3</v>
      </c>
      <c r="D488" s="30" t="s">
        <v>3</v>
      </c>
      <c r="E488" s="4" t="s">
        <v>3</v>
      </c>
      <c r="F488" s="31">
        <v>0</v>
      </c>
      <c r="H488" s="14"/>
    </row>
    <row r="489" spans="2:8" s="1" customFormat="1" ht="16.899999999999999" customHeight="1">
      <c r="B489" s="14"/>
      <c r="C489" s="30" t="s">
        <v>3</v>
      </c>
      <c r="D489" s="30" t="s">
        <v>3</v>
      </c>
      <c r="E489" s="4" t="s">
        <v>3</v>
      </c>
      <c r="F489" s="31">
        <v>0</v>
      </c>
      <c r="H489" s="14"/>
    </row>
    <row r="490" spans="2:8" s="1" customFormat="1" ht="16.899999999999999" customHeight="1">
      <c r="B490" s="14"/>
      <c r="C490" s="30" t="s">
        <v>3</v>
      </c>
      <c r="D490" s="30" t="s">
        <v>3</v>
      </c>
      <c r="E490" s="4" t="s">
        <v>3</v>
      </c>
      <c r="F490" s="31">
        <v>0</v>
      </c>
      <c r="H490" s="14"/>
    </row>
    <row r="491" spans="2:8" s="1" customFormat="1" ht="16.899999999999999" customHeight="1">
      <c r="B491" s="14"/>
      <c r="C491" s="30" t="s">
        <v>3</v>
      </c>
      <c r="D491" s="30" t="s">
        <v>3</v>
      </c>
      <c r="E491" s="4" t="s">
        <v>3</v>
      </c>
      <c r="F491" s="31">
        <v>0</v>
      </c>
      <c r="H491" s="14"/>
    </row>
    <row r="492" spans="2:8" s="1" customFormat="1" ht="16.899999999999999" customHeight="1">
      <c r="B492" s="14"/>
      <c r="C492" s="30" t="s">
        <v>3</v>
      </c>
      <c r="D492" s="30" t="s">
        <v>3</v>
      </c>
      <c r="E492" s="4" t="s">
        <v>3</v>
      </c>
      <c r="F492" s="31">
        <v>0</v>
      </c>
      <c r="H492" s="14"/>
    </row>
    <row r="493" spans="2:8" s="1" customFormat="1" ht="16.899999999999999" customHeight="1">
      <c r="B493" s="14"/>
      <c r="C493" s="30" t="s">
        <v>3</v>
      </c>
      <c r="D493" s="30" t="s">
        <v>3</v>
      </c>
      <c r="E493" s="4" t="s">
        <v>3</v>
      </c>
      <c r="F493" s="31">
        <v>0</v>
      </c>
      <c r="H493" s="14"/>
    </row>
    <row r="494" spans="2:8" s="1" customFormat="1" ht="16.899999999999999" customHeight="1">
      <c r="B494" s="14"/>
      <c r="C494" s="30" t="s">
        <v>3</v>
      </c>
      <c r="D494" s="30" t="s">
        <v>68</v>
      </c>
      <c r="E494" s="4" t="s">
        <v>3</v>
      </c>
      <c r="F494" s="31">
        <v>0</v>
      </c>
      <c r="H494" s="14"/>
    </row>
    <row r="495" spans="2:8" s="1" customFormat="1" ht="16.899999999999999" customHeight="1">
      <c r="B495" s="14"/>
      <c r="C495" s="32" t="s">
        <v>2610</v>
      </c>
      <c r="H495" s="14"/>
    </row>
    <row r="496" spans="2:8" s="1" customFormat="1" ht="16.899999999999999" customHeight="1">
      <c r="B496" s="14"/>
      <c r="C496" s="30" t="s">
        <v>400</v>
      </c>
      <c r="D496" s="30" t="s">
        <v>2661</v>
      </c>
      <c r="E496" s="4" t="s">
        <v>184</v>
      </c>
      <c r="F496" s="31">
        <v>2.21</v>
      </c>
      <c r="H496" s="14"/>
    </row>
    <row r="497" spans="2:8" s="1" customFormat="1" ht="16.899999999999999" customHeight="1">
      <c r="B497" s="14"/>
      <c r="C497" s="26" t="s">
        <v>204</v>
      </c>
      <c r="D497" s="27" t="s">
        <v>205</v>
      </c>
      <c r="E497" s="28" t="s">
        <v>184</v>
      </c>
      <c r="F497" s="29">
        <v>17.331</v>
      </c>
      <c r="H497" s="14"/>
    </row>
    <row r="498" spans="2:8" s="1" customFormat="1" ht="16.899999999999999" customHeight="1">
      <c r="B498" s="14"/>
      <c r="C498" s="30" t="s">
        <v>3</v>
      </c>
      <c r="D498" s="30" t="s">
        <v>2662</v>
      </c>
      <c r="E498" s="4" t="s">
        <v>3</v>
      </c>
      <c r="F498" s="31">
        <v>0</v>
      </c>
      <c r="H498" s="14"/>
    </row>
    <row r="499" spans="2:8" s="1" customFormat="1" ht="16.899999999999999" customHeight="1">
      <c r="B499" s="14"/>
      <c r="C499" s="30" t="s">
        <v>3</v>
      </c>
      <c r="D499" s="30" t="s">
        <v>2740</v>
      </c>
      <c r="E499" s="4" t="s">
        <v>3</v>
      </c>
      <c r="F499" s="31">
        <v>15.494</v>
      </c>
      <c r="H499" s="14"/>
    </row>
    <row r="500" spans="2:8" s="1" customFormat="1" ht="16.899999999999999" customHeight="1">
      <c r="B500" s="14"/>
      <c r="C500" s="30" t="s">
        <v>3</v>
      </c>
      <c r="D500" s="30" t="s">
        <v>2741</v>
      </c>
      <c r="E500" s="4" t="s">
        <v>3</v>
      </c>
      <c r="F500" s="31">
        <v>1.837</v>
      </c>
      <c r="H500" s="14"/>
    </row>
    <row r="501" spans="2:8" s="1" customFormat="1" ht="16.899999999999999" customHeight="1">
      <c r="B501" s="14"/>
      <c r="C501" s="30" t="s">
        <v>3</v>
      </c>
      <c r="D501" s="30" t="s">
        <v>3</v>
      </c>
      <c r="E501" s="4" t="s">
        <v>3</v>
      </c>
      <c r="F501" s="31">
        <v>0</v>
      </c>
      <c r="H501" s="14"/>
    </row>
    <row r="502" spans="2:8" s="1" customFormat="1" ht="16.899999999999999" customHeight="1">
      <c r="B502" s="14"/>
      <c r="C502" s="30" t="s">
        <v>3</v>
      </c>
      <c r="D502" s="30" t="s">
        <v>298</v>
      </c>
      <c r="E502" s="4" t="s">
        <v>3</v>
      </c>
      <c r="F502" s="31">
        <v>17.331</v>
      </c>
      <c r="H502" s="14"/>
    </row>
    <row r="503" spans="2:8" s="1" customFormat="1" ht="16.899999999999999" customHeight="1">
      <c r="B503" s="14"/>
      <c r="C503" s="32" t="s">
        <v>2610</v>
      </c>
      <c r="H503" s="14"/>
    </row>
    <row r="504" spans="2:8" s="1" customFormat="1" ht="16.899999999999999" customHeight="1">
      <c r="B504" s="14"/>
      <c r="C504" s="30" t="s">
        <v>424</v>
      </c>
      <c r="D504" s="30" t="s">
        <v>2635</v>
      </c>
      <c r="E504" s="4" t="s">
        <v>184</v>
      </c>
      <c r="F504" s="31">
        <v>66.62</v>
      </c>
      <c r="H504" s="14"/>
    </row>
    <row r="505" spans="2:8" s="1" customFormat="1" ht="16.899999999999999" customHeight="1">
      <c r="B505" s="14"/>
      <c r="C505" s="30" t="s">
        <v>430</v>
      </c>
      <c r="D505" s="30" t="s">
        <v>2665</v>
      </c>
      <c r="E505" s="4" t="s">
        <v>184</v>
      </c>
      <c r="F505" s="31">
        <v>17.331</v>
      </c>
      <c r="H505" s="14"/>
    </row>
    <row r="506" spans="2:8" s="1" customFormat="1" ht="16.899999999999999" customHeight="1">
      <c r="B506" s="14"/>
      <c r="C506" s="30" t="s">
        <v>792</v>
      </c>
      <c r="D506" s="30" t="s">
        <v>2666</v>
      </c>
      <c r="E506" s="4" t="s">
        <v>184</v>
      </c>
      <c r="F506" s="31">
        <v>55.780999999999999</v>
      </c>
      <c r="H506" s="14"/>
    </row>
    <row r="507" spans="2:8" s="1" customFormat="1" ht="16.899999999999999" customHeight="1">
      <c r="B507" s="14"/>
      <c r="C507" s="26" t="s">
        <v>221</v>
      </c>
      <c r="D507" s="27" t="s">
        <v>222</v>
      </c>
      <c r="E507" s="28" t="s">
        <v>195</v>
      </c>
      <c r="F507" s="29">
        <v>5.0999999999999996</v>
      </c>
      <c r="H507" s="14"/>
    </row>
    <row r="508" spans="2:8" s="1" customFormat="1" ht="16.899999999999999" customHeight="1">
      <c r="B508" s="14"/>
      <c r="C508" s="30" t="s">
        <v>3</v>
      </c>
      <c r="D508" s="30" t="s">
        <v>2742</v>
      </c>
      <c r="E508" s="4" t="s">
        <v>3</v>
      </c>
      <c r="F508" s="31">
        <v>2.8</v>
      </c>
      <c r="H508" s="14"/>
    </row>
    <row r="509" spans="2:8" s="1" customFormat="1" ht="16.899999999999999" customHeight="1">
      <c r="B509" s="14"/>
      <c r="C509" s="30" t="s">
        <v>3</v>
      </c>
      <c r="D509" s="30" t="s">
        <v>2743</v>
      </c>
      <c r="E509" s="4" t="s">
        <v>3</v>
      </c>
      <c r="F509" s="31">
        <v>2.2999999999999998</v>
      </c>
      <c r="H509" s="14"/>
    </row>
    <row r="510" spans="2:8" s="1" customFormat="1" ht="16.899999999999999" customHeight="1">
      <c r="B510" s="14"/>
      <c r="C510" s="30" t="s">
        <v>3</v>
      </c>
      <c r="D510" s="30" t="s">
        <v>298</v>
      </c>
      <c r="E510" s="4" t="s">
        <v>3</v>
      </c>
      <c r="F510" s="31">
        <v>5.0999999999999996</v>
      </c>
      <c r="H510" s="14"/>
    </row>
    <row r="511" spans="2:8" s="1" customFormat="1" ht="16.899999999999999" customHeight="1">
      <c r="B511" s="14"/>
      <c r="C511" s="32" t="s">
        <v>2610</v>
      </c>
      <c r="H511" s="14"/>
    </row>
    <row r="512" spans="2:8" s="1" customFormat="1" ht="16.899999999999999" customHeight="1">
      <c r="B512" s="14"/>
      <c r="C512" s="30" t="s">
        <v>412</v>
      </c>
      <c r="D512" s="30" t="s">
        <v>2636</v>
      </c>
      <c r="E512" s="4" t="s">
        <v>184</v>
      </c>
      <c r="F512" s="31">
        <v>52.298000000000002</v>
      </c>
      <c r="H512" s="14"/>
    </row>
    <row r="513" spans="2:8" s="1" customFormat="1" ht="16.899999999999999" customHeight="1">
      <c r="B513" s="14"/>
      <c r="C513" s="30" t="s">
        <v>731</v>
      </c>
      <c r="D513" s="30" t="s">
        <v>2669</v>
      </c>
      <c r="E513" s="4" t="s">
        <v>379</v>
      </c>
      <c r="F513" s="31">
        <v>10.085000000000001</v>
      </c>
      <c r="H513" s="14"/>
    </row>
    <row r="514" spans="2:8" s="1" customFormat="1" ht="16.899999999999999" customHeight="1">
      <c r="B514" s="14"/>
      <c r="C514" s="30" t="s">
        <v>764</v>
      </c>
      <c r="D514" s="30" t="s">
        <v>2670</v>
      </c>
      <c r="E514" s="4" t="s">
        <v>379</v>
      </c>
      <c r="F514" s="31">
        <v>10.085000000000001</v>
      </c>
      <c r="H514" s="14"/>
    </row>
    <row r="515" spans="2:8" s="1" customFormat="1" ht="22.5">
      <c r="B515" s="14"/>
      <c r="C515" s="30" t="s">
        <v>324</v>
      </c>
      <c r="D515" s="30" t="s">
        <v>2653</v>
      </c>
      <c r="E515" s="4" t="s">
        <v>184</v>
      </c>
      <c r="F515" s="31">
        <v>25.966999999999999</v>
      </c>
      <c r="H515" s="14"/>
    </row>
    <row r="516" spans="2:8" s="1" customFormat="1" ht="16.899999999999999" customHeight="1">
      <c r="B516" s="14"/>
      <c r="C516" s="26" t="s">
        <v>216</v>
      </c>
      <c r="D516" s="27" t="s">
        <v>217</v>
      </c>
      <c r="E516" s="28" t="s">
        <v>195</v>
      </c>
      <c r="F516" s="29">
        <v>4.24</v>
      </c>
      <c r="H516" s="14"/>
    </row>
    <row r="517" spans="2:8" s="1" customFormat="1" ht="16.899999999999999" customHeight="1">
      <c r="B517" s="14"/>
      <c r="C517" s="30" t="s">
        <v>3</v>
      </c>
      <c r="D517" s="30" t="s">
        <v>2744</v>
      </c>
      <c r="E517" s="4" t="s">
        <v>3</v>
      </c>
      <c r="F517" s="31">
        <v>4.24</v>
      </c>
      <c r="H517" s="14"/>
    </row>
    <row r="518" spans="2:8" s="1" customFormat="1" ht="16.899999999999999" customHeight="1">
      <c r="B518" s="14"/>
      <c r="C518" s="32" t="s">
        <v>2610</v>
      </c>
      <c r="H518" s="14"/>
    </row>
    <row r="519" spans="2:8" s="1" customFormat="1" ht="16.899999999999999" customHeight="1">
      <c r="B519" s="14"/>
      <c r="C519" s="30" t="s">
        <v>377</v>
      </c>
      <c r="D519" s="30" t="s">
        <v>2627</v>
      </c>
      <c r="E519" s="4" t="s">
        <v>379</v>
      </c>
      <c r="F519" s="31">
        <v>6.44</v>
      </c>
      <c r="H519" s="14"/>
    </row>
    <row r="520" spans="2:8" s="1" customFormat="1" ht="22.5">
      <c r="B520" s="14"/>
      <c r="C520" s="30" t="s">
        <v>324</v>
      </c>
      <c r="D520" s="30" t="s">
        <v>2653</v>
      </c>
      <c r="E520" s="4" t="s">
        <v>184</v>
      </c>
      <c r="F520" s="31">
        <v>25.966999999999999</v>
      </c>
      <c r="H520" s="14"/>
    </row>
    <row r="521" spans="2:8" s="1" customFormat="1" ht="16.899999999999999" customHeight="1">
      <c r="B521" s="14"/>
      <c r="C521" s="30" t="s">
        <v>394</v>
      </c>
      <c r="D521" s="30" t="s">
        <v>395</v>
      </c>
      <c r="E521" s="4" t="s">
        <v>379</v>
      </c>
      <c r="F521" s="31">
        <v>7.0839999999999996</v>
      </c>
      <c r="H521" s="14"/>
    </row>
    <row r="522" spans="2:8" s="1" customFormat="1" ht="16.899999999999999" customHeight="1">
      <c r="B522" s="14"/>
      <c r="C522" s="26" t="s">
        <v>193</v>
      </c>
      <c r="D522" s="27" t="s">
        <v>194</v>
      </c>
      <c r="E522" s="28" t="s">
        <v>195</v>
      </c>
      <c r="F522" s="29">
        <v>2.2000000000000002</v>
      </c>
      <c r="H522" s="14"/>
    </row>
    <row r="523" spans="2:8" s="1" customFormat="1" ht="16.899999999999999" customHeight="1">
      <c r="B523" s="14"/>
      <c r="C523" s="30" t="s">
        <v>3</v>
      </c>
      <c r="D523" s="30" t="s">
        <v>2727</v>
      </c>
      <c r="E523" s="4" t="s">
        <v>3</v>
      </c>
      <c r="F523" s="31">
        <v>2.2000000000000002</v>
      </c>
      <c r="H523" s="14"/>
    </row>
    <row r="524" spans="2:8" s="1" customFormat="1" ht="16.899999999999999" customHeight="1">
      <c r="B524" s="14"/>
      <c r="C524" s="32" t="s">
        <v>2610</v>
      </c>
      <c r="H524" s="14"/>
    </row>
    <row r="525" spans="2:8" s="1" customFormat="1" ht="16.899999999999999" customHeight="1">
      <c r="B525" s="14"/>
      <c r="C525" s="30" t="s">
        <v>1396</v>
      </c>
      <c r="D525" s="30" t="s">
        <v>2745</v>
      </c>
      <c r="E525" s="4" t="s">
        <v>379</v>
      </c>
      <c r="F525" s="31">
        <v>2.2000000000000002</v>
      </c>
      <c r="H525" s="14"/>
    </row>
    <row r="526" spans="2:8" s="1" customFormat="1" ht="22.5">
      <c r="B526" s="14"/>
      <c r="C526" s="30" t="s">
        <v>324</v>
      </c>
      <c r="D526" s="30" t="s">
        <v>2653</v>
      </c>
      <c r="E526" s="4" t="s">
        <v>184</v>
      </c>
      <c r="F526" s="31">
        <v>25.966999999999999</v>
      </c>
      <c r="H526" s="14"/>
    </row>
    <row r="527" spans="2:8" s="1" customFormat="1" ht="16.899999999999999" customHeight="1">
      <c r="B527" s="14"/>
      <c r="C527" s="26" t="s">
        <v>2746</v>
      </c>
      <c r="D527" s="27" t="s">
        <v>2747</v>
      </c>
      <c r="E527" s="28" t="s">
        <v>184</v>
      </c>
      <c r="F527" s="29">
        <v>0</v>
      </c>
      <c r="H527" s="14"/>
    </row>
    <row r="528" spans="2:8" s="1" customFormat="1" ht="16.899999999999999" customHeight="1">
      <c r="B528" s="14"/>
      <c r="C528" s="26" t="s">
        <v>191</v>
      </c>
      <c r="D528" s="27" t="s">
        <v>192</v>
      </c>
      <c r="E528" s="28" t="s">
        <v>184</v>
      </c>
      <c r="F528" s="29">
        <v>18.45</v>
      </c>
      <c r="H528" s="14"/>
    </row>
    <row r="529" spans="2:8" s="1" customFormat="1" ht="16.899999999999999" customHeight="1">
      <c r="B529" s="14"/>
      <c r="C529" s="30" t="s">
        <v>3</v>
      </c>
      <c r="D529" s="30" t="s">
        <v>2721</v>
      </c>
      <c r="E529" s="4" t="s">
        <v>3</v>
      </c>
      <c r="F529" s="31">
        <v>6.56</v>
      </c>
      <c r="H529" s="14"/>
    </row>
    <row r="530" spans="2:8" s="1" customFormat="1" ht="16.899999999999999" customHeight="1">
      <c r="B530" s="14"/>
      <c r="C530" s="30" t="s">
        <v>3</v>
      </c>
      <c r="D530" s="30" t="s">
        <v>2722</v>
      </c>
      <c r="E530" s="4" t="s">
        <v>3</v>
      </c>
      <c r="F530" s="31">
        <v>7.72</v>
      </c>
      <c r="H530" s="14"/>
    </row>
    <row r="531" spans="2:8" s="1" customFormat="1" ht="16.899999999999999" customHeight="1">
      <c r="B531" s="14"/>
      <c r="C531" s="30" t="s">
        <v>3</v>
      </c>
      <c r="D531" s="30" t="s">
        <v>1454</v>
      </c>
      <c r="E531" s="4" t="s">
        <v>3</v>
      </c>
      <c r="F531" s="31">
        <v>2.95</v>
      </c>
      <c r="H531" s="14"/>
    </row>
    <row r="532" spans="2:8" s="1" customFormat="1" ht="16.899999999999999" customHeight="1">
      <c r="B532" s="14"/>
      <c r="C532" s="30" t="s">
        <v>3</v>
      </c>
      <c r="D532" s="30" t="s">
        <v>1455</v>
      </c>
      <c r="E532" s="4" t="s">
        <v>3</v>
      </c>
      <c r="F532" s="31">
        <v>1.22</v>
      </c>
      <c r="H532" s="14"/>
    </row>
    <row r="533" spans="2:8" s="1" customFormat="1" ht="16.899999999999999" customHeight="1">
      <c r="B533" s="14"/>
      <c r="C533" s="30" t="s">
        <v>3</v>
      </c>
      <c r="D533" s="30" t="s">
        <v>298</v>
      </c>
      <c r="E533" s="4" t="s">
        <v>3</v>
      </c>
      <c r="F533" s="31">
        <v>18.45</v>
      </c>
      <c r="H533" s="14"/>
    </row>
    <row r="534" spans="2:8" s="1" customFormat="1" ht="16.899999999999999" customHeight="1">
      <c r="B534" s="14"/>
      <c r="C534" s="32" t="s">
        <v>2610</v>
      </c>
      <c r="H534" s="14"/>
    </row>
    <row r="535" spans="2:8" s="1" customFormat="1" ht="16.899999999999999" customHeight="1">
      <c r="B535" s="14"/>
      <c r="C535" s="30" t="s">
        <v>582</v>
      </c>
      <c r="D535" s="30" t="s">
        <v>2672</v>
      </c>
      <c r="E535" s="4" t="s">
        <v>184</v>
      </c>
      <c r="F535" s="31">
        <v>18.45</v>
      </c>
      <c r="H535" s="14"/>
    </row>
    <row r="536" spans="2:8" s="1" customFormat="1" ht="16.899999999999999" customHeight="1">
      <c r="B536" s="14"/>
      <c r="C536" s="30" t="s">
        <v>587</v>
      </c>
      <c r="D536" s="30" t="s">
        <v>2673</v>
      </c>
      <c r="E536" s="4" t="s">
        <v>184</v>
      </c>
      <c r="F536" s="31">
        <v>18.45</v>
      </c>
      <c r="H536" s="14"/>
    </row>
    <row r="537" spans="2:8" s="1" customFormat="1" ht="16.899999999999999" customHeight="1">
      <c r="B537" s="14"/>
      <c r="C537" s="30" t="s">
        <v>792</v>
      </c>
      <c r="D537" s="30" t="s">
        <v>2666</v>
      </c>
      <c r="E537" s="4" t="s">
        <v>184</v>
      </c>
      <c r="F537" s="31">
        <v>55.780999999999999</v>
      </c>
      <c r="H537" s="14"/>
    </row>
    <row r="538" spans="2:8" s="1" customFormat="1" ht="26.45" customHeight="1">
      <c r="B538" s="14"/>
      <c r="C538" s="25" t="s">
        <v>2748</v>
      </c>
      <c r="D538" s="25" t="s">
        <v>111</v>
      </c>
      <c r="H538" s="14"/>
    </row>
    <row r="539" spans="2:8" s="1" customFormat="1" ht="16.899999999999999" customHeight="1">
      <c r="B539" s="14"/>
      <c r="C539" s="26" t="s">
        <v>187</v>
      </c>
      <c r="D539" s="27" t="s">
        <v>188</v>
      </c>
      <c r="E539" s="28" t="s">
        <v>184</v>
      </c>
      <c r="F539" s="29">
        <v>15.31</v>
      </c>
      <c r="H539" s="14"/>
    </row>
    <row r="540" spans="2:8" s="1" customFormat="1" ht="16.899999999999999" customHeight="1">
      <c r="B540" s="14"/>
      <c r="C540" s="30" t="s">
        <v>3</v>
      </c>
      <c r="D540" s="30" t="s">
        <v>2749</v>
      </c>
      <c r="E540" s="4" t="s">
        <v>3</v>
      </c>
      <c r="F540" s="31">
        <v>6.79</v>
      </c>
      <c r="H540" s="14"/>
    </row>
    <row r="541" spans="2:8" s="1" customFormat="1" ht="16.899999999999999" customHeight="1">
      <c r="B541" s="14"/>
      <c r="C541" s="30" t="s">
        <v>3</v>
      </c>
      <c r="D541" s="30" t="s">
        <v>2750</v>
      </c>
      <c r="E541" s="4" t="s">
        <v>3</v>
      </c>
      <c r="F541" s="31">
        <v>8.52</v>
      </c>
      <c r="H541" s="14"/>
    </row>
    <row r="542" spans="2:8" s="1" customFormat="1" ht="16.899999999999999" customHeight="1">
      <c r="B542" s="14"/>
      <c r="C542" s="30" t="s">
        <v>3</v>
      </c>
      <c r="D542" s="30" t="s">
        <v>298</v>
      </c>
      <c r="E542" s="4" t="s">
        <v>3</v>
      </c>
      <c r="F542" s="31">
        <v>15.31</v>
      </c>
      <c r="H542" s="14"/>
    </row>
    <row r="543" spans="2:8" s="1" customFormat="1" ht="16.899999999999999" customHeight="1">
      <c r="B543" s="14"/>
      <c r="C543" s="32" t="s">
        <v>2610</v>
      </c>
      <c r="H543" s="14"/>
    </row>
    <row r="544" spans="2:8" s="1" customFormat="1" ht="16.899999999999999" customHeight="1">
      <c r="B544" s="14"/>
      <c r="C544" s="30" t="s">
        <v>1537</v>
      </c>
      <c r="D544" s="30" t="s">
        <v>2751</v>
      </c>
      <c r="E544" s="4" t="s">
        <v>184</v>
      </c>
      <c r="F544" s="31">
        <v>15.31</v>
      </c>
      <c r="H544" s="14"/>
    </row>
    <row r="545" spans="2:8" s="1" customFormat="1" ht="16.899999999999999" customHeight="1">
      <c r="B545" s="14"/>
      <c r="C545" s="30" t="s">
        <v>1541</v>
      </c>
      <c r="D545" s="30" t="s">
        <v>2752</v>
      </c>
      <c r="E545" s="4" t="s">
        <v>184</v>
      </c>
      <c r="F545" s="31">
        <v>15.31</v>
      </c>
      <c r="H545" s="14"/>
    </row>
    <row r="546" spans="2:8" s="1" customFormat="1" ht="16.899999999999999" customHeight="1">
      <c r="B546" s="14"/>
      <c r="C546" s="30" t="s">
        <v>792</v>
      </c>
      <c r="D546" s="30" t="s">
        <v>2666</v>
      </c>
      <c r="E546" s="4" t="s">
        <v>184</v>
      </c>
      <c r="F546" s="31">
        <v>49.085999999999999</v>
      </c>
      <c r="H546" s="14"/>
    </row>
    <row r="547" spans="2:8" s="1" customFormat="1" ht="16.899999999999999" customHeight="1">
      <c r="B547" s="14"/>
      <c r="C547" s="30" t="s">
        <v>807</v>
      </c>
      <c r="D547" s="30" t="s">
        <v>2611</v>
      </c>
      <c r="E547" s="4" t="s">
        <v>184</v>
      </c>
      <c r="F547" s="31">
        <v>22.965</v>
      </c>
      <c r="H547" s="14"/>
    </row>
    <row r="548" spans="2:8" s="1" customFormat="1" ht="22.5">
      <c r="B548" s="14"/>
      <c r="C548" s="30" t="s">
        <v>496</v>
      </c>
      <c r="D548" s="30" t="s">
        <v>2612</v>
      </c>
      <c r="E548" s="4" t="s">
        <v>184</v>
      </c>
      <c r="F548" s="31">
        <v>15.31</v>
      </c>
      <c r="H548" s="14"/>
    </row>
    <row r="549" spans="2:8" s="1" customFormat="1" ht="16.899999999999999" customHeight="1">
      <c r="B549" s="14"/>
      <c r="C549" s="30" t="s">
        <v>487</v>
      </c>
      <c r="D549" s="30" t="s">
        <v>2613</v>
      </c>
      <c r="E549" s="4" t="s">
        <v>184</v>
      </c>
      <c r="F549" s="31">
        <v>45.31</v>
      </c>
      <c r="H549" s="14"/>
    </row>
    <row r="550" spans="2:8" s="1" customFormat="1" ht="16.899999999999999" customHeight="1">
      <c r="B550" s="14"/>
      <c r="C550" s="30" t="s">
        <v>1528</v>
      </c>
      <c r="D550" s="30" t="s">
        <v>2753</v>
      </c>
      <c r="E550" s="4" t="s">
        <v>184</v>
      </c>
      <c r="F550" s="31">
        <v>15.31</v>
      </c>
      <c r="H550" s="14"/>
    </row>
    <row r="551" spans="2:8" s="1" customFormat="1" ht="16.899999999999999" customHeight="1">
      <c r="B551" s="14"/>
      <c r="C551" s="26" t="s">
        <v>182</v>
      </c>
      <c r="D551" s="27" t="s">
        <v>183</v>
      </c>
      <c r="E551" s="28" t="s">
        <v>184</v>
      </c>
      <c r="F551" s="29">
        <v>15.55</v>
      </c>
      <c r="H551" s="14"/>
    </row>
    <row r="552" spans="2:8" s="1" customFormat="1" ht="16.899999999999999" customHeight="1">
      <c r="B552" s="14"/>
      <c r="C552" s="30" t="s">
        <v>3</v>
      </c>
      <c r="D552" s="30" t="s">
        <v>2749</v>
      </c>
      <c r="E552" s="4" t="s">
        <v>3</v>
      </c>
      <c r="F552" s="31">
        <v>6.79</v>
      </c>
      <c r="H552" s="14"/>
    </row>
    <row r="553" spans="2:8" s="1" customFormat="1" ht="16.899999999999999" customHeight="1">
      <c r="B553" s="14"/>
      <c r="C553" s="30" t="s">
        <v>3</v>
      </c>
      <c r="D553" s="30" t="s">
        <v>2750</v>
      </c>
      <c r="E553" s="4" t="s">
        <v>3</v>
      </c>
      <c r="F553" s="31">
        <v>8.52</v>
      </c>
      <c r="H553" s="14"/>
    </row>
    <row r="554" spans="2:8" s="1" customFormat="1" ht="16.899999999999999" customHeight="1">
      <c r="B554" s="14"/>
      <c r="C554" s="30" t="s">
        <v>3</v>
      </c>
      <c r="D554" s="30" t="s">
        <v>3</v>
      </c>
      <c r="E554" s="4" t="s">
        <v>3</v>
      </c>
      <c r="F554" s="31">
        <v>0</v>
      </c>
      <c r="H554" s="14"/>
    </row>
    <row r="555" spans="2:8" s="1" customFormat="1" ht="16.899999999999999" customHeight="1">
      <c r="B555" s="14"/>
      <c r="C555" s="30" t="s">
        <v>3</v>
      </c>
      <c r="D555" s="30" t="s">
        <v>2723</v>
      </c>
      <c r="E555" s="4" t="s">
        <v>3</v>
      </c>
      <c r="F555" s="31">
        <v>0</v>
      </c>
      <c r="H555" s="14"/>
    </row>
    <row r="556" spans="2:8" s="1" customFormat="1" ht="16.899999999999999" customHeight="1">
      <c r="B556" s="14"/>
      <c r="C556" s="30" t="s">
        <v>3</v>
      </c>
      <c r="D556" s="30" t="s">
        <v>2724</v>
      </c>
      <c r="E556" s="4" t="s">
        <v>3</v>
      </c>
      <c r="F556" s="31">
        <v>0.24</v>
      </c>
      <c r="H556" s="14"/>
    </row>
    <row r="557" spans="2:8" s="1" customFormat="1" ht="16.899999999999999" customHeight="1">
      <c r="B557" s="14"/>
      <c r="C557" s="30" t="s">
        <v>3</v>
      </c>
      <c r="D557" s="30" t="s">
        <v>298</v>
      </c>
      <c r="E557" s="4" t="s">
        <v>3</v>
      </c>
      <c r="F557" s="31">
        <v>15.55</v>
      </c>
      <c r="H557" s="14"/>
    </row>
    <row r="558" spans="2:8" s="1" customFormat="1" ht="16.899999999999999" customHeight="1">
      <c r="B558" s="14"/>
      <c r="C558" s="32" t="s">
        <v>2610</v>
      </c>
      <c r="H558" s="14"/>
    </row>
    <row r="559" spans="2:8" s="1" customFormat="1" ht="16.899999999999999" customHeight="1">
      <c r="B559" s="14"/>
      <c r="C559" s="30" t="s">
        <v>442</v>
      </c>
      <c r="D559" s="30" t="s">
        <v>2619</v>
      </c>
      <c r="E559" s="4" t="s">
        <v>184</v>
      </c>
      <c r="F559" s="31">
        <v>15.55</v>
      </c>
      <c r="H559" s="14"/>
    </row>
    <row r="560" spans="2:8" s="1" customFormat="1" ht="16.899999999999999" customHeight="1">
      <c r="B560" s="14"/>
      <c r="C560" s="30" t="s">
        <v>659</v>
      </c>
      <c r="D560" s="30" t="s">
        <v>2620</v>
      </c>
      <c r="E560" s="4" t="s">
        <v>184</v>
      </c>
      <c r="F560" s="31">
        <v>15.55</v>
      </c>
      <c r="H560" s="14"/>
    </row>
    <row r="561" spans="2:8" s="1" customFormat="1" ht="16.899999999999999" customHeight="1">
      <c r="B561" s="14"/>
      <c r="C561" s="30" t="s">
        <v>1489</v>
      </c>
      <c r="D561" s="30" t="s">
        <v>2726</v>
      </c>
      <c r="E561" s="4" t="s">
        <v>184</v>
      </c>
      <c r="F561" s="31">
        <v>15.55</v>
      </c>
      <c r="H561" s="14"/>
    </row>
    <row r="562" spans="2:8" s="1" customFormat="1" ht="22.5">
      <c r="B562" s="14"/>
      <c r="C562" s="30" t="s">
        <v>666</v>
      </c>
      <c r="D562" s="30" t="s">
        <v>2622</v>
      </c>
      <c r="E562" s="4" t="s">
        <v>184</v>
      </c>
      <c r="F562" s="31">
        <v>18.754999999999999</v>
      </c>
      <c r="H562" s="14"/>
    </row>
    <row r="563" spans="2:8" s="1" customFormat="1" ht="16.899999999999999" customHeight="1">
      <c r="B563" s="14"/>
      <c r="C563" s="30" t="s">
        <v>683</v>
      </c>
      <c r="D563" s="30" t="s">
        <v>2623</v>
      </c>
      <c r="E563" s="4" t="s">
        <v>184</v>
      </c>
      <c r="F563" s="31">
        <v>15.55</v>
      </c>
      <c r="H563" s="14"/>
    </row>
    <row r="564" spans="2:8" s="1" customFormat="1" ht="16.899999999999999" customHeight="1">
      <c r="B564" s="14"/>
      <c r="C564" s="30" t="s">
        <v>799</v>
      </c>
      <c r="D564" s="30" t="s">
        <v>2624</v>
      </c>
      <c r="E564" s="4" t="s">
        <v>184</v>
      </c>
      <c r="F564" s="31">
        <v>15.55</v>
      </c>
      <c r="H564" s="14"/>
    </row>
    <row r="565" spans="2:8" s="1" customFormat="1" ht="16.899999999999999" customHeight="1">
      <c r="B565" s="14"/>
      <c r="C565" s="30" t="s">
        <v>280</v>
      </c>
      <c r="D565" s="30" t="s">
        <v>281</v>
      </c>
      <c r="E565" s="4" t="s">
        <v>184</v>
      </c>
      <c r="F565" s="31">
        <v>15.55</v>
      </c>
      <c r="H565" s="14"/>
    </row>
    <row r="566" spans="2:8" s="1" customFormat="1" ht="22.5">
      <c r="B566" s="14"/>
      <c r="C566" s="30" t="s">
        <v>671</v>
      </c>
      <c r="D566" s="30" t="s">
        <v>672</v>
      </c>
      <c r="E566" s="4" t="s">
        <v>184</v>
      </c>
      <c r="F566" s="31">
        <v>19.593</v>
      </c>
      <c r="H566" s="14"/>
    </row>
    <row r="567" spans="2:8" s="1" customFormat="1" ht="16.899999999999999" customHeight="1">
      <c r="B567" s="14"/>
      <c r="C567" s="26" t="s">
        <v>1522</v>
      </c>
      <c r="D567" s="27" t="s">
        <v>1523</v>
      </c>
      <c r="E567" s="28" t="s">
        <v>195</v>
      </c>
      <c r="F567" s="29">
        <v>3.77</v>
      </c>
      <c r="H567" s="14"/>
    </row>
    <row r="568" spans="2:8" s="1" customFormat="1" ht="16.899999999999999" customHeight="1">
      <c r="B568" s="14"/>
      <c r="C568" s="30" t="s">
        <v>3</v>
      </c>
      <c r="D568" s="30" t="s">
        <v>2754</v>
      </c>
      <c r="E568" s="4" t="s">
        <v>3</v>
      </c>
      <c r="F568" s="31">
        <v>3.77</v>
      </c>
      <c r="H568" s="14"/>
    </row>
    <row r="569" spans="2:8" s="1" customFormat="1" ht="16.899999999999999" customHeight="1">
      <c r="B569" s="14"/>
      <c r="C569" s="32" t="s">
        <v>2610</v>
      </c>
      <c r="H569" s="14"/>
    </row>
    <row r="570" spans="2:8" s="1" customFormat="1" ht="16.899999999999999" customHeight="1">
      <c r="B570" s="14"/>
      <c r="C570" s="30" t="s">
        <v>1556</v>
      </c>
      <c r="D570" s="30" t="s">
        <v>2755</v>
      </c>
      <c r="E570" s="4" t="s">
        <v>379</v>
      </c>
      <c r="F570" s="31">
        <v>3.77</v>
      </c>
      <c r="H570" s="14"/>
    </row>
    <row r="571" spans="2:8" s="1" customFormat="1" ht="22.5">
      <c r="B571" s="14"/>
      <c r="C571" s="30" t="s">
        <v>1548</v>
      </c>
      <c r="D571" s="30" t="s">
        <v>2756</v>
      </c>
      <c r="E571" s="4" t="s">
        <v>379</v>
      </c>
      <c r="F571" s="31">
        <v>3.77</v>
      </c>
      <c r="H571" s="14"/>
    </row>
    <row r="572" spans="2:8" s="1" customFormat="1" ht="22.5">
      <c r="B572" s="14"/>
      <c r="C572" s="30" t="s">
        <v>1552</v>
      </c>
      <c r="D572" s="30" t="s">
        <v>2757</v>
      </c>
      <c r="E572" s="4" t="s">
        <v>379</v>
      </c>
      <c r="F572" s="31">
        <v>3.77</v>
      </c>
      <c r="H572" s="14"/>
    </row>
    <row r="573" spans="2:8" s="1" customFormat="1" ht="22.5">
      <c r="B573" s="14"/>
      <c r="C573" s="30" t="s">
        <v>671</v>
      </c>
      <c r="D573" s="30" t="s">
        <v>672</v>
      </c>
      <c r="E573" s="4" t="s">
        <v>184</v>
      </c>
      <c r="F573" s="31">
        <v>19.593</v>
      </c>
      <c r="H573" s="14"/>
    </row>
    <row r="574" spans="2:8" s="1" customFormat="1" ht="16.899999999999999" customHeight="1">
      <c r="B574" s="14"/>
      <c r="C574" s="26" t="s">
        <v>218</v>
      </c>
      <c r="D574" s="27" t="s">
        <v>219</v>
      </c>
      <c r="E574" s="28" t="s">
        <v>195</v>
      </c>
      <c r="F574" s="29">
        <v>2.19</v>
      </c>
      <c r="H574" s="14"/>
    </row>
    <row r="575" spans="2:8" s="1" customFormat="1" ht="16.899999999999999" customHeight="1">
      <c r="B575" s="14"/>
      <c r="C575" s="30" t="s">
        <v>3</v>
      </c>
      <c r="D575" s="30" t="s">
        <v>2758</v>
      </c>
      <c r="E575" s="4" t="s">
        <v>3</v>
      </c>
      <c r="F575" s="31">
        <v>2.19</v>
      </c>
      <c r="H575" s="14"/>
    </row>
    <row r="576" spans="2:8" s="1" customFormat="1" ht="16.899999999999999" customHeight="1">
      <c r="B576" s="14"/>
      <c r="C576" s="32" t="s">
        <v>2610</v>
      </c>
      <c r="H576" s="14"/>
    </row>
    <row r="577" spans="2:8" s="1" customFormat="1" ht="16.899999999999999" customHeight="1">
      <c r="B577" s="14"/>
      <c r="C577" s="30" t="s">
        <v>377</v>
      </c>
      <c r="D577" s="30" t="s">
        <v>2627</v>
      </c>
      <c r="E577" s="4" t="s">
        <v>379</v>
      </c>
      <c r="F577" s="31">
        <v>5.65</v>
      </c>
      <c r="H577" s="14"/>
    </row>
    <row r="578" spans="2:8" s="1" customFormat="1" ht="16.899999999999999" customHeight="1">
      <c r="B578" s="14"/>
      <c r="C578" s="30" t="s">
        <v>394</v>
      </c>
      <c r="D578" s="30" t="s">
        <v>395</v>
      </c>
      <c r="E578" s="4" t="s">
        <v>379</v>
      </c>
      <c r="F578" s="31">
        <v>6.2149999999999999</v>
      </c>
      <c r="H578" s="14"/>
    </row>
    <row r="579" spans="2:8" s="1" customFormat="1" ht="16.899999999999999" customHeight="1">
      <c r="B579" s="14"/>
      <c r="C579" s="26" t="s">
        <v>200</v>
      </c>
      <c r="D579" s="27" t="s">
        <v>201</v>
      </c>
      <c r="E579" s="28" t="s">
        <v>184</v>
      </c>
      <c r="F579" s="29">
        <v>43.966000000000001</v>
      </c>
      <c r="H579" s="14"/>
    </row>
    <row r="580" spans="2:8" s="1" customFormat="1" ht="16.899999999999999" customHeight="1">
      <c r="B580" s="14"/>
      <c r="C580" s="30" t="s">
        <v>3</v>
      </c>
      <c r="D580" s="30" t="s">
        <v>2628</v>
      </c>
      <c r="E580" s="4" t="s">
        <v>3</v>
      </c>
      <c r="F580" s="31">
        <v>51.704999999999998</v>
      </c>
      <c r="H580" s="14"/>
    </row>
    <row r="581" spans="2:8" s="1" customFormat="1" ht="16.899999999999999" customHeight="1">
      <c r="B581" s="14"/>
      <c r="C581" s="30" t="s">
        <v>3</v>
      </c>
      <c r="D581" s="30" t="s">
        <v>2629</v>
      </c>
      <c r="E581" s="4" t="s">
        <v>3</v>
      </c>
      <c r="F581" s="31">
        <v>0</v>
      </c>
      <c r="H581" s="14"/>
    </row>
    <row r="582" spans="2:8" s="1" customFormat="1" ht="16.899999999999999" customHeight="1">
      <c r="B582" s="14"/>
      <c r="C582" s="30" t="s">
        <v>3</v>
      </c>
      <c r="D582" s="30" t="s">
        <v>2691</v>
      </c>
      <c r="E582" s="4" t="s">
        <v>3</v>
      </c>
      <c r="F582" s="31">
        <v>-3.2</v>
      </c>
      <c r="H582" s="14"/>
    </row>
    <row r="583" spans="2:8" s="1" customFormat="1" ht="16.899999999999999" customHeight="1">
      <c r="B583" s="14"/>
      <c r="C583" s="30" t="s">
        <v>3</v>
      </c>
      <c r="D583" s="30" t="s">
        <v>2759</v>
      </c>
      <c r="E583" s="4" t="s">
        <v>3</v>
      </c>
      <c r="F583" s="31">
        <v>-1.649</v>
      </c>
      <c r="H583" s="14"/>
    </row>
    <row r="584" spans="2:8" s="1" customFormat="1" ht="16.899999999999999" customHeight="1">
      <c r="B584" s="14"/>
      <c r="C584" s="30" t="s">
        <v>3</v>
      </c>
      <c r="D584" s="30" t="s">
        <v>2760</v>
      </c>
      <c r="E584" s="4" t="s">
        <v>3</v>
      </c>
      <c r="F584" s="31">
        <v>-1.274</v>
      </c>
      <c r="H584" s="14"/>
    </row>
    <row r="585" spans="2:8" s="1" customFormat="1" ht="16.899999999999999" customHeight="1">
      <c r="B585" s="14"/>
      <c r="C585" s="30" t="s">
        <v>3</v>
      </c>
      <c r="D585" s="30" t="s">
        <v>2729</v>
      </c>
      <c r="E585" s="4" t="s">
        <v>3</v>
      </c>
      <c r="F585" s="31">
        <v>0</v>
      </c>
      <c r="H585" s="14"/>
    </row>
    <row r="586" spans="2:8" s="1" customFormat="1" ht="16.899999999999999" customHeight="1">
      <c r="B586" s="14"/>
      <c r="C586" s="30" t="s">
        <v>3</v>
      </c>
      <c r="D586" s="30" t="s">
        <v>2761</v>
      </c>
      <c r="E586" s="4" t="s">
        <v>3</v>
      </c>
      <c r="F586" s="31">
        <v>-1.6160000000000001</v>
      </c>
      <c r="H586" s="14"/>
    </row>
    <row r="587" spans="2:8" s="1" customFormat="1" ht="16.899999999999999" customHeight="1">
      <c r="B587" s="14"/>
      <c r="C587" s="30" t="s">
        <v>3</v>
      </c>
      <c r="D587" s="30" t="s">
        <v>298</v>
      </c>
      <c r="E587" s="4" t="s">
        <v>3</v>
      </c>
      <c r="F587" s="31">
        <v>43.966000000000001</v>
      </c>
      <c r="H587" s="14"/>
    </row>
    <row r="588" spans="2:8" s="1" customFormat="1" ht="16.899999999999999" customHeight="1">
      <c r="B588" s="14"/>
      <c r="C588" s="32" t="s">
        <v>2610</v>
      </c>
      <c r="H588" s="14"/>
    </row>
    <row r="589" spans="2:8" s="1" customFormat="1" ht="16.899999999999999" customHeight="1">
      <c r="B589" s="14"/>
      <c r="C589" s="30" t="s">
        <v>424</v>
      </c>
      <c r="D589" s="30" t="s">
        <v>2635</v>
      </c>
      <c r="E589" s="4" t="s">
        <v>184</v>
      </c>
      <c r="F589" s="31">
        <v>43.966000000000001</v>
      </c>
      <c r="H589" s="14"/>
    </row>
    <row r="590" spans="2:8" s="1" customFormat="1" ht="16.899999999999999" customHeight="1">
      <c r="B590" s="14"/>
      <c r="C590" s="30" t="s">
        <v>412</v>
      </c>
      <c r="D590" s="30" t="s">
        <v>2636</v>
      </c>
      <c r="E590" s="4" t="s">
        <v>184</v>
      </c>
      <c r="F590" s="31">
        <v>46.311</v>
      </c>
      <c r="H590" s="14"/>
    </row>
    <row r="591" spans="2:8" s="1" customFormat="1" ht="16.899999999999999" customHeight="1">
      <c r="B591" s="14"/>
      <c r="C591" s="30" t="s">
        <v>716</v>
      </c>
      <c r="D591" s="30" t="s">
        <v>2637</v>
      </c>
      <c r="E591" s="4" t="s">
        <v>184</v>
      </c>
      <c r="F591" s="31">
        <v>43.966000000000001</v>
      </c>
      <c r="H591" s="14"/>
    </row>
    <row r="592" spans="2:8" s="1" customFormat="1" ht="16.899999999999999" customHeight="1">
      <c r="B592" s="14"/>
      <c r="C592" s="26" t="s">
        <v>212</v>
      </c>
      <c r="D592" s="27" t="s">
        <v>213</v>
      </c>
      <c r="E592" s="28" t="s">
        <v>184</v>
      </c>
      <c r="F592" s="29">
        <v>39.36</v>
      </c>
      <c r="H592" s="14"/>
    </row>
    <row r="593" spans="2:8" s="1" customFormat="1" ht="16.899999999999999" customHeight="1">
      <c r="B593" s="14"/>
      <c r="C593" s="30" t="s">
        <v>3</v>
      </c>
      <c r="D593" s="30" t="s">
        <v>2732</v>
      </c>
      <c r="E593" s="4" t="s">
        <v>3</v>
      </c>
      <c r="F593" s="31">
        <v>0</v>
      </c>
      <c r="H593" s="14"/>
    </row>
    <row r="594" spans="2:8" s="1" customFormat="1" ht="16.899999999999999" customHeight="1">
      <c r="B594" s="14"/>
      <c r="C594" s="30" t="s">
        <v>3</v>
      </c>
      <c r="D594" s="30" t="s">
        <v>2733</v>
      </c>
      <c r="E594" s="4" t="s">
        <v>3</v>
      </c>
      <c r="F594" s="31">
        <v>45.96</v>
      </c>
      <c r="H594" s="14"/>
    </row>
    <row r="595" spans="2:8" s="1" customFormat="1" ht="16.899999999999999" customHeight="1">
      <c r="B595" s="14"/>
      <c r="C595" s="30" t="s">
        <v>3</v>
      </c>
      <c r="D595" s="30" t="s">
        <v>2629</v>
      </c>
      <c r="E595" s="4" t="s">
        <v>3</v>
      </c>
      <c r="F595" s="31">
        <v>0</v>
      </c>
      <c r="H595" s="14"/>
    </row>
    <row r="596" spans="2:8" s="1" customFormat="1" ht="16.899999999999999" customHeight="1">
      <c r="B596" s="14"/>
      <c r="C596" s="30" t="s">
        <v>3</v>
      </c>
      <c r="D596" s="30" t="s">
        <v>2762</v>
      </c>
      <c r="E596" s="4" t="s">
        <v>3</v>
      </c>
      <c r="F596" s="31">
        <v>-1.752</v>
      </c>
      <c r="H596" s="14"/>
    </row>
    <row r="597" spans="2:8" s="1" customFormat="1" ht="16.899999999999999" customHeight="1">
      <c r="B597" s="14"/>
      <c r="C597" s="30" t="s">
        <v>3</v>
      </c>
      <c r="D597" s="30" t="s">
        <v>2729</v>
      </c>
      <c r="E597" s="4" t="s">
        <v>3</v>
      </c>
      <c r="F597" s="31">
        <v>0</v>
      </c>
      <c r="H597" s="14"/>
    </row>
    <row r="598" spans="2:8" s="1" customFormat="1" ht="16.899999999999999" customHeight="1">
      <c r="B598" s="14"/>
      <c r="C598" s="30" t="s">
        <v>3</v>
      </c>
      <c r="D598" s="30" t="s">
        <v>2763</v>
      </c>
      <c r="E598" s="4" t="s">
        <v>3</v>
      </c>
      <c r="F598" s="31">
        <v>-4.8479999999999999</v>
      </c>
      <c r="H598" s="14"/>
    </row>
    <row r="599" spans="2:8" s="1" customFormat="1" ht="16.899999999999999" customHeight="1">
      <c r="B599" s="14"/>
      <c r="C599" s="30" t="s">
        <v>3</v>
      </c>
      <c r="D599" s="30" t="s">
        <v>298</v>
      </c>
      <c r="E599" s="4" t="s">
        <v>3</v>
      </c>
      <c r="F599" s="31">
        <v>39.36</v>
      </c>
      <c r="H599" s="14"/>
    </row>
    <row r="600" spans="2:8" s="1" customFormat="1" ht="16.899999999999999" customHeight="1">
      <c r="B600" s="14"/>
      <c r="C600" s="32" t="s">
        <v>2610</v>
      </c>
      <c r="H600" s="14"/>
    </row>
    <row r="601" spans="2:8" s="1" customFormat="1" ht="16.899999999999999" customHeight="1">
      <c r="B601" s="14"/>
      <c r="C601" s="30" t="s">
        <v>335</v>
      </c>
      <c r="D601" s="30" t="s">
        <v>2647</v>
      </c>
      <c r="E601" s="4" t="s">
        <v>184</v>
      </c>
      <c r="F601" s="31">
        <v>39.36</v>
      </c>
      <c r="H601" s="14"/>
    </row>
    <row r="602" spans="2:8" s="1" customFormat="1" ht="16.899999999999999" customHeight="1">
      <c r="B602" s="14"/>
      <c r="C602" s="26" t="s">
        <v>197</v>
      </c>
      <c r="D602" s="27" t="s">
        <v>198</v>
      </c>
      <c r="E602" s="28" t="s">
        <v>195</v>
      </c>
      <c r="F602" s="29">
        <v>22.98</v>
      </c>
      <c r="H602" s="14"/>
    </row>
    <row r="603" spans="2:8" s="1" customFormat="1" ht="16.899999999999999" customHeight="1">
      <c r="B603" s="14"/>
      <c r="C603" s="30" t="s">
        <v>3</v>
      </c>
      <c r="D603" s="30" t="s">
        <v>2764</v>
      </c>
      <c r="E603" s="4" t="s">
        <v>3</v>
      </c>
      <c r="F603" s="31">
        <v>12</v>
      </c>
      <c r="H603" s="14"/>
    </row>
    <row r="604" spans="2:8" s="1" customFormat="1" ht="16.899999999999999" customHeight="1">
      <c r="B604" s="14"/>
      <c r="C604" s="30" t="s">
        <v>3</v>
      </c>
      <c r="D604" s="30" t="s">
        <v>2765</v>
      </c>
      <c r="E604" s="4" t="s">
        <v>3</v>
      </c>
      <c r="F604" s="31">
        <v>10.98</v>
      </c>
      <c r="H604" s="14"/>
    </row>
    <row r="605" spans="2:8" s="1" customFormat="1" ht="16.899999999999999" customHeight="1">
      <c r="B605" s="14"/>
      <c r="C605" s="30" t="s">
        <v>3</v>
      </c>
      <c r="D605" s="30" t="s">
        <v>298</v>
      </c>
      <c r="E605" s="4" t="s">
        <v>3</v>
      </c>
      <c r="F605" s="31">
        <v>22.98</v>
      </c>
      <c r="H605" s="14"/>
    </row>
    <row r="606" spans="2:8" s="1" customFormat="1" ht="16.899999999999999" customHeight="1">
      <c r="B606" s="14"/>
      <c r="C606" s="32" t="s">
        <v>2610</v>
      </c>
      <c r="H606" s="14"/>
    </row>
    <row r="607" spans="2:8" s="1" customFormat="1" ht="16.899999999999999" customHeight="1">
      <c r="B607" s="14"/>
      <c r="C607" s="30" t="s">
        <v>688</v>
      </c>
      <c r="D607" s="30" t="s">
        <v>2650</v>
      </c>
      <c r="E607" s="4" t="s">
        <v>184</v>
      </c>
      <c r="F607" s="31">
        <v>3.4470000000000001</v>
      </c>
      <c r="H607" s="14"/>
    </row>
    <row r="608" spans="2:8" s="1" customFormat="1" ht="16.899999999999999" customHeight="1">
      <c r="B608" s="14"/>
      <c r="C608" s="30" t="s">
        <v>702</v>
      </c>
      <c r="D608" s="30" t="s">
        <v>2651</v>
      </c>
      <c r="E608" s="4" t="s">
        <v>379</v>
      </c>
      <c r="F608" s="31">
        <v>22.98</v>
      </c>
      <c r="H608" s="14"/>
    </row>
    <row r="609" spans="2:8" s="1" customFormat="1" ht="16.899999999999999" customHeight="1">
      <c r="B609" s="14"/>
      <c r="C609" s="30" t="s">
        <v>745</v>
      </c>
      <c r="D609" s="30" t="s">
        <v>2652</v>
      </c>
      <c r="E609" s="4" t="s">
        <v>379</v>
      </c>
      <c r="F609" s="31">
        <v>46.21</v>
      </c>
      <c r="H609" s="14"/>
    </row>
    <row r="610" spans="2:8" s="1" customFormat="1" ht="16.899999999999999" customHeight="1">
      <c r="B610" s="14"/>
      <c r="C610" s="30" t="s">
        <v>1389</v>
      </c>
      <c r="D610" s="30" t="s">
        <v>2739</v>
      </c>
      <c r="E610" s="4" t="s">
        <v>379</v>
      </c>
      <c r="F610" s="31">
        <v>20.58</v>
      </c>
      <c r="H610" s="14"/>
    </row>
    <row r="611" spans="2:8" s="1" customFormat="1" ht="16.899999999999999" customHeight="1">
      <c r="B611" s="14"/>
      <c r="C611" s="26" t="s">
        <v>2654</v>
      </c>
      <c r="D611" s="27" t="s">
        <v>2655</v>
      </c>
      <c r="E611" s="28" t="s">
        <v>195</v>
      </c>
      <c r="F611" s="29">
        <v>22.98</v>
      </c>
      <c r="H611" s="14"/>
    </row>
    <row r="612" spans="2:8" s="1" customFormat="1" ht="16.899999999999999" customHeight="1">
      <c r="B612" s="14"/>
      <c r="C612" s="30" t="s">
        <v>3</v>
      </c>
      <c r="D612" s="30" t="s">
        <v>68</v>
      </c>
      <c r="E612" s="4" t="s">
        <v>3</v>
      </c>
      <c r="F612" s="31">
        <v>0</v>
      </c>
      <c r="H612" s="14"/>
    </row>
    <row r="613" spans="2:8" s="1" customFormat="1" ht="16.899999999999999" customHeight="1">
      <c r="B613" s="14"/>
      <c r="C613" s="30" t="s">
        <v>3</v>
      </c>
      <c r="D613" s="30" t="s">
        <v>2656</v>
      </c>
      <c r="E613" s="4" t="s">
        <v>3</v>
      </c>
      <c r="F613" s="31">
        <v>0</v>
      </c>
      <c r="H613" s="14"/>
    </row>
    <row r="614" spans="2:8" s="1" customFormat="1" ht="16.899999999999999" customHeight="1">
      <c r="B614" s="14"/>
      <c r="C614" s="30" t="s">
        <v>3</v>
      </c>
      <c r="D614" s="30" t="s">
        <v>2657</v>
      </c>
      <c r="E614" s="4" t="s">
        <v>3</v>
      </c>
      <c r="F614" s="31">
        <v>0</v>
      </c>
      <c r="H614" s="14"/>
    </row>
    <row r="615" spans="2:8" s="1" customFormat="1" ht="16.899999999999999" customHeight="1">
      <c r="B615" s="14"/>
      <c r="C615" s="30" t="s">
        <v>3</v>
      </c>
      <c r="D615" s="30" t="s">
        <v>2658</v>
      </c>
      <c r="E615" s="4" t="s">
        <v>3</v>
      </c>
      <c r="F615" s="31">
        <v>0</v>
      </c>
      <c r="H615" s="14"/>
    </row>
    <row r="616" spans="2:8" s="1" customFormat="1" ht="16.899999999999999" customHeight="1">
      <c r="B616" s="14"/>
      <c r="C616" s="30" t="s">
        <v>3</v>
      </c>
      <c r="D616" s="30" t="s">
        <v>197</v>
      </c>
      <c r="E616" s="4" t="s">
        <v>3</v>
      </c>
      <c r="F616" s="31">
        <v>22.98</v>
      </c>
      <c r="H616" s="14"/>
    </row>
    <row r="617" spans="2:8" s="1" customFormat="1" ht="16.899999999999999" customHeight="1">
      <c r="B617" s="14"/>
      <c r="C617" s="30" t="s">
        <v>3</v>
      </c>
      <c r="D617" s="30" t="s">
        <v>2659</v>
      </c>
      <c r="E617" s="4" t="s">
        <v>3</v>
      </c>
      <c r="F617" s="31">
        <v>0</v>
      </c>
      <c r="H617" s="14"/>
    </row>
    <row r="618" spans="2:8" s="1" customFormat="1" ht="16.899999999999999" customHeight="1">
      <c r="B618" s="14"/>
      <c r="C618" s="30" t="s">
        <v>3</v>
      </c>
      <c r="D618" s="30" t="s">
        <v>298</v>
      </c>
      <c r="E618" s="4" t="s">
        <v>3</v>
      </c>
      <c r="F618" s="31">
        <v>22.98</v>
      </c>
      <c r="H618" s="14"/>
    </row>
    <row r="619" spans="2:8" s="1" customFormat="1" ht="16.899999999999999" customHeight="1">
      <c r="B619" s="14"/>
      <c r="C619" s="26" t="s">
        <v>208</v>
      </c>
      <c r="D619" s="27" t="s">
        <v>209</v>
      </c>
      <c r="E619" s="28" t="s">
        <v>184</v>
      </c>
      <c r="F619" s="29">
        <v>2.21</v>
      </c>
      <c r="H619" s="14"/>
    </row>
    <row r="620" spans="2:8" s="1" customFormat="1" ht="16.899999999999999" customHeight="1">
      <c r="B620" s="14"/>
      <c r="C620" s="30" t="s">
        <v>3</v>
      </c>
      <c r="D620" s="30" t="s">
        <v>2660</v>
      </c>
      <c r="E620" s="4" t="s">
        <v>3</v>
      </c>
      <c r="F620" s="31">
        <v>2.21</v>
      </c>
      <c r="H620" s="14"/>
    </row>
    <row r="621" spans="2:8" s="1" customFormat="1" ht="16.899999999999999" customHeight="1">
      <c r="B621" s="14"/>
      <c r="C621" s="30" t="s">
        <v>3</v>
      </c>
      <c r="D621" s="30" t="s">
        <v>298</v>
      </c>
      <c r="E621" s="4" t="s">
        <v>3</v>
      </c>
      <c r="F621" s="31">
        <v>2.21</v>
      </c>
      <c r="H621" s="14"/>
    </row>
    <row r="622" spans="2:8" s="1" customFormat="1" ht="16.899999999999999" customHeight="1">
      <c r="B622" s="14"/>
      <c r="C622" s="30" t="s">
        <v>3</v>
      </c>
      <c r="D622" s="30" t="s">
        <v>3</v>
      </c>
      <c r="E622" s="4" t="s">
        <v>3</v>
      </c>
      <c r="F622" s="31">
        <v>0</v>
      </c>
      <c r="H622" s="14"/>
    </row>
    <row r="623" spans="2:8" s="1" customFormat="1" ht="16.899999999999999" customHeight="1">
      <c r="B623" s="14"/>
      <c r="C623" s="30" t="s">
        <v>3</v>
      </c>
      <c r="D623" s="30" t="s">
        <v>3</v>
      </c>
      <c r="E623" s="4" t="s">
        <v>3</v>
      </c>
      <c r="F623" s="31">
        <v>0</v>
      </c>
      <c r="H623" s="14"/>
    </row>
    <row r="624" spans="2:8" s="1" customFormat="1" ht="16.899999999999999" customHeight="1">
      <c r="B624" s="14"/>
      <c r="C624" s="30" t="s">
        <v>3</v>
      </c>
      <c r="D624" s="30" t="s">
        <v>3</v>
      </c>
      <c r="E624" s="4" t="s">
        <v>3</v>
      </c>
      <c r="F624" s="31">
        <v>0</v>
      </c>
      <c r="H624" s="14"/>
    </row>
    <row r="625" spans="2:8" s="1" customFormat="1" ht="16.899999999999999" customHeight="1">
      <c r="B625" s="14"/>
      <c r="C625" s="30" t="s">
        <v>3</v>
      </c>
      <c r="D625" s="30" t="s">
        <v>3</v>
      </c>
      <c r="E625" s="4" t="s">
        <v>3</v>
      </c>
      <c r="F625" s="31">
        <v>0</v>
      </c>
      <c r="H625" s="14"/>
    </row>
    <row r="626" spans="2:8" s="1" customFormat="1" ht="16.899999999999999" customHeight="1">
      <c r="B626" s="14"/>
      <c r="C626" s="30" t="s">
        <v>3</v>
      </c>
      <c r="D626" s="30" t="s">
        <v>3</v>
      </c>
      <c r="E626" s="4" t="s">
        <v>3</v>
      </c>
      <c r="F626" s="31">
        <v>0</v>
      </c>
      <c r="H626" s="14"/>
    </row>
    <row r="627" spans="2:8" s="1" customFormat="1" ht="16.899999999999999" customHeight="1">
      <c r="B627" s="14"/>
      <c r="C627" s="30" t="s">
        <v>3</v>
      </c>
      <c r="D627" s="30" t="s">
        <v>3</v>
      </c>
      <c r="E627" s="4" t="s">
        <v>3</v>
      </c>
      <c r="F627" s="31">
        <v>0</v>
      </c>
      <c r="H627" s="14"/>
    </row>
    <row r="628" spans="2:8" s="1" customFormat="1" ht="16.899999999999999" customHeight="1">
      <c r="B628" s="14"/>
      <c r="C628" s="30" t="s">
        <v>3</v>
      </c>
      <c r="D628" s="30" t="s">
        <v>68</v>
      </c>
      <c r="E628" s="4" t="s">
        <v>3</v>
      </c>
      <c r="F628" s="31">
        <v>0</v>
      </c>
      <c r="H628" s="14"/>
    </row>
    <row r="629" spans="2:8" s="1" customFormat="1" ht="16.899999999999999" customHeight="1">
      <c r="B629" s="14"/>
      <c r="C629" s="32" t="s">
        <v>2610</v>
      </c>
      <c r="H629" s="14"/>
    </row>
    <row r="630" spans="2:8" s="1" customFormat="1" ht="16.899999999999999" customHeight="1">
      <c r="B630" s="14"/>
      <c r="C630" s="30" t="s">
        <v>400</v>
      </c>
      <c r="D630" s="30" t="s">
        <v>2661</v>
      </c>
      <c r="E630" s="4" t="s">
        <v>184</v>
      </c>
      <c r="F630" s="31">
        <v>2.21</v>
      </c>
      <c r="H630" s="14"/>
    </row>
    <row r="631" spans="2:8" s="1" customFormat="1" ht="16.899999999999999" customHeight="1">
      <c r="B631" s="14"/>
      <c r="C631" s="26" t="s">
        <v>204</v>
      </c>
      <c r="D631" s="27" t="s">
        <v>205</v>
      </c>
      <c r="E631" s="28" t="s">
        <v>184</v>
      </c>
      <c r="F631" s="29">
        <v>13.776</v>
      </c>
      <c r="H631" s="14"/>
    </row>
    <row r="632" spans="2:8" s="1" customFormat="1" ht="16.899999999999999" customHeight="1">
      <c r="B632" s="14"/>
      <c r="C632" s="30" t="s">
        <v>3</v>
      </c>
      <c r="D632" s="30" t="s">
        <v>2662</v>
      </c>
      <c r="E632" s="4" t="s">
        <v>3</v>
      </c>
      <c r="F632" s="31">
        <v>0</v>
      </c>
      <c r="H632" s="14"/>
    </row>
    <row r="633" spans="2:8" s="1" customFormat="1" ht="16.899999999999999" customHeight="1">
      <c r="B633" s="14"/>
      <c r="C633" s="30" t="s">
        <v>3</v>
      </c>
      <c r="D633" s="30" t="s">
        <v>2740</v>
      </c>
      <c r="E633" s="4" t="s">
        <v>3</v>
      </c>
      <c r="F633" s="31">
        <v>12.638999999999999</v>
      </c>
      <c r="H633" s="14"/>
    </row>
    <row r="634" spans="2:8" s="1" customFormat="1" ht="16.899999999999999" customHeight="1">
      <c r="B634" s="14"/>
      <c r="C634" s="30" t="s">
        <v>3</v>
      </c>
      <c r="D634" s="30" t="s">
        <v>2741</v>
      </c>
      <c r="E634" s="4" t="s">
        <v>3</v>
      </c>
      <c r="F634" s="31">
        <v>1.137</v>
      </c>
      <c r="H634" s="14"/>
    </row>
    <row r="635" spans="2:8" s="1" customFormat="1" ht="16.899999999999999" customHeight="1">
      <c r="B635" s="14"/>
      <c r="C635" s="30" t="s">
        <v>3</v>
      </c>
      <c r="D635" s="30" t="s">
        <v>3</v>
      </c>
      <c r="E635" s="4" t="s">
        <v>3</v>
      </c>
      <c r="F635" s="31">
        <v>0</v>
      </c>
      <c r="H635" s="14"/>
    </row>
    <row r="636" spans="2:8" s="1" customFormat="1" ht="16.899999999999999" customHeight="1">
      <c r="B636" s="14"/>
      <c r="C636" s="30" t="s">
        <v>3</v>
      </c>
      <c r="D636" s="30" t="s">
        <v>298</v>
      </c>
      <c r="E636" s="4" t="s">
        <v>3</v>
      </c>
      <c r="F636" s="31">
        <v>13.776</v>
      </c>
      <c r="H636" s="14"/>
    </row>
    <row r="637" spans="2:8" s="1" customFormat="1" ht="16.899999999999999" customHeight="1">
      <c r="B637" s="14"/>
      <c r="C637" s="32" t="s">
        <v>2610</v>
      </c>
      <c r="H637" s="14"/>
    </row>
    <row r="638" spans="2:8" s="1" customFormat="1" ht="16.899999999999999" customHeight="1">
      <c r="B638" s="14"/>
      <c r="C638" s="30" t="s">
        <v>792</v>
      </c>
      <c r="D638" s="30" t="s">
        <v>2666</v>
      </c>
      <c r="E638" s="4" t="s">
        <v>184</v>
      </c>
      <c r="F638" s="31">
        <v>49.085999999999999</v>
      </c>
      <c r="H638" s="14"/>
    </row>
    <row r="639" spans="2:8" s="1" customFormat="1" ht="16.899999999999999" customHeight="1">
      <c r="B639" s="14"/>
      <c r="C639" s="26" t="s">
        <v>221</v>
      </c>
      <c r="D639" s="27" t="s">
        <v>222</v>
      </c>
      <c r="E639" s="28" t="s">
        <v>195</v>
      </c>
      <c r="F639" s="29">
        <v>5.65</v>
      </c>
      <c r="H639" s="14"/>
    </row>
    <row r="640" spans="2:8" s="1" customFormat="1" ht="16.899999999999999" customHeight="1">
      <c r="B640" s="14"/>
      <c r="C640" s="30" t="s">
        <v>3</v>
      </c>
      <c r="D640" s="30" t="s">
        <v>193</v>
      </c>
      <c r="E640" s="4" t="s">
        <v>3</v>
      </c>
      <c r="F640" s="31">
        <v>2.19</v>
      </c>
      <c r="H640" s="14"/>
    </row>
    <row r="641" spans="2:8" s="1" customFormat="1" ht="16.899999999999999" customHeight="1">
      <c r="B641" s="14"/>
      <c r="C641" s="30" t="s">
        <v>3</v>
      </c>
      <c r="D641" s="30" t="s">
        <v>2766</v>
      </c>
      <c r="E641" s="4" t="s">
        <v>3</v>
      </c>
      <c r="F641" s="31">
        <v>2.13</v>
      </c>
      <c r="H641" s="14"/>
    </row>
    <row r="642" spans="2:8" s="1" customFormat="1" ht="16.899999999999999" customHeight="1">
      <c r="B642" s="14"/>
      <c r="C642" s="30" t="s">
        <v>3</v>
      </c>
      <c r="D642" s="30" t="s">
        <v>2767</v>
      </c>
      <c r="E642" s="4" t="s">
        <v>3</v>
      </c>
      <c r="F642" s="31">
        <v>1.33</v>
      </c>
      <c r="H642" s="14"/>
    </row>
    <row r="643" spans="2:8" s="1" customFormat="1" ht="16.899999999999999" customHeight="1">
      <c r="B643" s="14"/>
      <c r="C643" s="30" t="s">
        <v>3</v>
      </c>
      <c r="D643" s="30" t="s">
        <v>298</v>
      </c>
      <c r="E643" s="4" t="s">
        <v>3</v>
      </c>
      <c r="F643" s="31">
        <v>5.65</v>
      </c>
      <c r="H643" s="14"/>
    </row>
    <row r="644" spans="2:8" s="1" customFormat="1" ht="16.899999999999999" customHeight="1">
      <c r="B644" s="14"/>
      <c r="C644" s="32" t="s">
        <v>2610</v>
      </c>
      <c r="H644" s="14"/>
    </row>
    <row r="645" spans="2:8" s="1" customFormat="1" ht="16.899999999999999" customHeight="1">
      <c r="B645" s="14"/>
      <c r="C645" s="30" t="s">
        <v>412</v>
      </c>
      <c r="D645" s="30" t="s">
        <v>2636</v>
      </c>
      <c r="E645" s="4" t="s">
        <v>184</v>
      </c>
      <c r="F645" s="31">
        <v>46.311</v>
      </c>
      <c r="H645" s="14"/>
    </row>
    <row r="646" spans="2:8" s="1" customFormat="1" ht="16.899999999999999" customHeight="1">
      <c r="B646" s="14"/>
      <c r="C646" s="30" t="s">
        <v>731</v>
      </c>
      <c r="D646" s="30" t="s">
        <v>2669</v>
      </c>
      <c r="E646" s="4" t="s">
        <v>379</v>
      </c>
      <c r="F646" s="31">
        <v>10.88</v>
      </c>
      <c r="H646" s="14"/>
    </row>
    <row r="647" spans="2:8" s="1" customFormat="1" ht="16.899999999999999" customHeight="1">
      <c r="B647" s="14"/>
      <c r="C647" s="30" t="s">
        <v>764</v>
      </c>
      <c r="D647" s="30" t="s">
        <v>2670</v>
      </c>
      <c r="E647" s="4" t="s">
        <v>379</v>
      </c>
      <c r="F647" s="31">
        <v>10.77</v>
      </c>
      <c r="H647" s="14"/>
    </row>
    <row r="648" spans="2:8" s="1" customFormat="1" ht="16.899999999999999" customHeight="1">
      <c r="B648" s="14"/>
      <c r="C648" s="26" t="s">
        <v>216</v>
      </c>
      <c r="D648" s="27" t="s">
        <v>217</v>
      </c>
      <c r="E648" s="28" t="s">
        <v>195</v>
      </c>
      <c r="F648" s="29">
        <v>3.46</v>
      </c>
      <c r="H648" s="14"/>
    </row>
    <row r="649" spans="2:8" s="1" customFormat="1" ht="16.899999999999999" customHeight="1">
      <c r="B649" s="14"/>
      <c r="C649" s="30" t="s">
        <v>3</v>
      </c>
      <c r="D649" s="30" t="s">
        <v>2766</v>
      </c>
      <c r="E649" s="4" t="s">
        <v>3</v>
      </c>
      <c r="F649" s="31">
        <v>2.13</v>
      </c>
      <c r="H649" s="14"/>
    </row>
    <row r="650" spans="2:8" s="1" customFormat="1" ht="16.899999999999999" customHeight="1">
      <c r="B650" s="14"/>
      <c r="C650" s="30" t="s">
        <v>3</v>
      </c>
      <c r="D650" s="30" t="s">
        <v>2767</v>
      </c>
      <c r="E650" s="4" t="s">
        <v>3</v>
      </c>
      <c r="F650" s="31">
        <v>1.33</v>
      </c>
      <c r="H650" s="14"/>
    </row>
    <row r="651" spans="2:8" s="1" customFormat="1" ht="16.899999999999999" customHeight="1">
      <c r="B651" s="14"/>
      <c r="C651" s="30" t="s">
        <v>3</v>
      </c>
      <c r="D651" s="30" t="s">
        <v>298</v>
      </c>
      <c r="E651" s="4" t="s">
        <v>3</v>
      </c>
      <c r="F651" s="31">
        <v>3.46</v>
      </c>
      <c r="H651" s="14"/>
    </row>
    <row r="652" spans="2:8" s="1" customFormat="1" ht="16.899999999999999" customHeight="1">
      <c r="B652" s="14"/>
      <c r="C652" s="32" t="s">
        <v>2610</v>
      </c>
      <c r="H652" s="14"/>
    </row>
    <row r="653" spans="2:8" s="1" customFormat="1" ht="16.899999999999999" customHeight="1">
      <c r="B653" s="14"/>
      <c r="C653" s="30" t="s">
        <v>377</v>
      </c>
      <c r="D653" s="30" t="s">
        <v>2627</v>
      </c>
      <c r="E653" s="4" t="s">
        <v>379</v>
      </c>
      <c r="F653" s="31">
        <v>5.65</v>
      </c>
      <c r="H653" s="14"/>
    </row>
    <row r="654" spans="2:8" s="1" customFormat="1" ht="16.899999999999999" customHeight="1">
      <c r="B654" s="14"/>
      <c r="C654" s="30" t="s">
        <v>394</v>
      </c>
      <c r="D654" s="30" t="s">
        <v>395</v>
      </c>
      <c r="E654" s="4" t="s">
        <v>379</v>
      </c>
      <c r="F654" s="31">
        <v>6.2149999999999999</v>
      </c>
      <c r="H654" s="14"/>
    </row>
    <row r="655" spans="2:8" s="1" customFormat="1" ht="16.899999999999999" customHeight="1">
      <c r="B655" s="14"/>
      <c r="C655" s="26" t="s">
        <v>193</v>
      </c>
      <c r="D655" s="27" t="s">
        <v>194</v>
      </c>
      <c r="E655" s="28" t="s">
        <v>195</v>
      </c>
      <c r="F655" s="29">
        <v>2.19</v>
      </c>
      <c r="H655" s="14"/>
    </row>
    <row r="656" spans="2:8" s="1" customFormat="1" ht="16.899999999999999" customHeight="1">
      <c r="B656" s="14"/>
      <c r="C656" s="30" t="s">
        <v>3</v>
      </c>
      <c r="D656" s="30" t="s">
        <v>2758</v>
      </c>
      <c r="E656" s="4" t="s">
        <v>3</v>
      </c>
      <c r="F656" s="31">
        <v>2.19</v>
      </c>
      <c r="H656" s="14"/>
    </row>
    <row r="657" spans="2:8" s="1" customFormat="1" ht="16.899999999999999" customHeight="1">
      <c r="B657" s="14"/>
      <c r="C657" s="32" t="s">
        <v>2610</v>
      </c>
      <c r="H657" s="14"/>
    </row>
    <row r="658" spans="2:8" s="1" customFormat="1" ht="16.899999999999999" customHeight="1">
      <c r="B658" s="14"/>
      <c r="C658" s="30" t="s">
        <v>1396</v>
      </c>
      <c r="D658" s="30" t="s">
        <v>2745</v>
      </c>
      <c r="E658" s="4" t="s">
        <v>379</v>
      </c>
      <c r="F658" s="31">
        <v>2.19</v>
      </c>
      <c r="H658" s="14"/>
    </row>
    <row r="659" spans="2:8" s="1" customFormat="1" ht="26.45" customHeight="1">
      <c r="B659" s="14"/>
      <c r="C659" s="25" t="s">
        <v>2768</v>
      </c>
      <c r="D659" s="25" t="s">
        <v>114</v>
      </c>
      <c r="H659" s="14"/>
    </row>
    <row r="660" spans="2:8" s="1" customFormat="1" ht="16.899999999999999" customHeight="1">
      <c r="B660" s="14"/>
      <c r="C660" s="26" t="s">
        <v>187</v>
      </c>
      <c r="D660" s="27" t="s">
        <v>188</v>
      </c>
      <c r="E660" s="28" t="s">
        <v>184</v>
      </c>
      <c r="F660" s="29">
        <v>19.88</v>
      </c>
      <c r="H660" s="14"/>
    </row>
    <row r="661" spans="2:8" s="1" customFormat="1" ht="16.899999999999999" customHeight="1">
      <c r="B661" s="14"/>
      <c r="C661" s="30" t="s">
        <v>3</v>
      </c>
      <c r="D661" s="30" t="s">
        <v>1607</v>
      </c>
      <c r="E661" s="4" t="s">
        <v>3</v>
      </c>
      <c r="F661" s="31">
        <v>3.34</v>
      </c>
      <c r="H661" s="14"/>
    </row>
    <row r="662" spans="2:8" s="1" customFormat="1" ht="16.899999999999999" customHeight="1">
      <c r="B662" s="14"/>
      <c r="C662" s="30" t="s">
        <v>3</v>
      </c>
      <c r="D662" s="30" t="s">
        <v>1608</v>
      </c>
      <c r="E662" s="4" t="s">
        <v>3</v>
      </c>
      <c r="F662" s="31">
        <v>1.18</v>
      </c>
      <c r="H662" s="14"/>
    </row>
    <row r="663" spans="2:8" s="1" customFormat="1" ht="16.899999999999999" customHeight="1">
      <c r="B663" s="14"/>
      <c r="C663" s="30" t="s">
        <v>3</v>
      </c>
      <c r="D663" s="30" t="s">
        <v>2769</v>
      </c>
      <c r="E663" s="4" t="s">
        <v>3</v>
      </c>
      <c r="F663" s="31">
        <v>6.8</v>
      </c>
      <c r="H663" s="14"/>
    </row>
    <row r="664" spans="2:8" s="1" customFormat="1" ht="16.899999999999999" customHeight="1">
      <c r="B664" s="14"/>
      <c r="C664" s="30" t="s">
        <v>3</v>
      </c>
      <c r="D664" s="30" t="s">
        <v>2770</v>
      </c>
      <c r="E664" s="4" t="s">
        <v>3</v>
      </c>
      <c r="F664" s="31">
        <v>8.56</v>
      </c>
      <c r="H664" s="14"/>
    </row>
    <row r="665" spans="2:8" s="1" customFormat="1" ht="16.899999999999999" customHeight="1">
      <c r="B665" s="14"/>
      <c r="C665" s="30" t="s">
        <v>3</v>
      </c>
      <c r="D665" s="30" t="s">
        <v>298</v>
      </c>
      <c r="E665" s="4" t="s">
        <v>3</v>
      </c>
      <c r="F665" s="31">
        <v>19.88</v>
      </c>
      <c r="H665" s="14"/>
    </row>
    <row r="666" spans="2:8" s="1" customFormat="1" ht="16.899999999999999" customHeight="1">
      <c r="B666" s="14"/>
      <c r="C666" s="32" t="s">
        <v>2610</v>
      </c>
      <c r="H666" s="14"/>
    </row>
    <row r="667" spans="2:8" s="1" customFormat="1" ht="16.899999999999999" customHeight="1">
      <c r="B667" s="14"/>
      <c r="C667" s="30" t="s">
        <v>807</v>
      </c>
      <c r="D667" s="30" t="s">
        <v>2611</v>
      </c>
      <c r="E667" s="4" t="s">
        <v>184</v>
      </c>
      <c r="F667" s="31">
        <v>29.82</v>
      </c>
      <c r="H667" s="14"/>
    </row>
    <row r="668" spans="2:8" s="1" customFormat="1" ht="22.5">
      <c r="B668" s="14"/>
      <c r="C668" s="30" t="s">
        <v>496</v>
      </c>
      <c r="D668" s="30" t="s">
        <v>2612</v>
      </c>
      <c r="E668" s="4" t="s">
        <v>184</v>
      </c>
      <c r="F668" s="31">
        <v>19.88</v>
      </c>
      <c r="H668" s="14"/>
    </row>
    <row r="669" spans="2:8" s="1" customFormat="1" ht="16.899999999999999" customHeight="1">
      <c r="B669" s="14"/>
      <c r="C669" s="30" t="s">
        <v>487</v>
      </c>
      <c r="D669" s="30" t="s">
        <v>2613</v>
      </c>
      <c r="E669" s="4" t="s">
        <v>184</v>
      </c>
      <c r="F669" s="31">
        <v>49.88</v>
      </c>
      <c r="H669" s="14"/>
    </row>
    <row r="670" spans="2:8" s="1" customFormat="1" ht="16.899999999999999" customHeight="1">
      <c r="B670" s="14"/>
      <c r="C670" s="26" t="s">
        <v>182</v>
      </c>
      <c r="D670" s="27" t="s">
        <v>183</v>
      </c>
      <c r="E670" s="28" t="s">
        <v>184</v>
      </c>
      <c r="F670" s="29">
        <v>20.309999999999999</v>
      </c>
      <c r="H670" s="14"/>
    </row>
    <row r="671" spans="2:8" s="1" customFormat="1" ht="16.899999999999999" customHeight="1">
      <c r="B671" s="14"/>
      <c r="C671" s="30" t="s">
        <v>3</v>
      </c>
      <c r="D671" s="30" t="s">
        <v>1607</v>
      </c>
      <c r="E671" s="4" t="s">
        <v>3</v>
      </c>
      <c r="F671" s="31">
        <v>3.34</v>
      </c>
      <c r="H671" s="14"/>
    </row>
    <row r="672" spans="2:8" s="1" customFormat="1" ht="16.899999999999999" customHeight="1">
      <c r="B672" s="14"/>
      <c r="C672" s="30" t="s">
        <v>3</v>
      </c>
      <c r="D672" s="30" t="s">
        <v>1608</v>
      </c>
      <c r="E672" s="4" t="s">
        <v>3</v>
      </c>
      <c r="F672" s="31">
        <v>1.18</v>
      </c>
      <c r="H672" s="14"/>
    </row>
    <row r="673" spans="2:8" s="1" customFormat="1" ht="16.899999999999999" customHeight="1">
      <c r="B673" s="14"/>
      <c r="C673" s="30" t="s">
        <v>3</v>
      </c>
      <c r="D673" s="30" t="s">
        <v>2769</v>
      </c>
      <c r="E673" s="4" t="s">
        <v>3</v>
      </c>
      <c r="F673" s="31">
        <v>6.8</v>
      </c>
      <c r="H673" s="14"/>
    </row>
    <row r="674" spans="2:8" s="1" customFormat="1" ht="16.899999999999999" customHeight="1">
      <c r="B674" s="14"/>
      <c r="C674" s="30" t="s">
        <v>3</v>
      </c>
      <c r="D674" s="30" t="s">
        <v>2770</v>
      </c>
      <c r="E674" s="4" t="s">
        <v>3</v>
      </c>
      <c r="F674" s="31">
        <v>8.56</v>
      </c>
      <c r="H674" s="14"/>
    </row>
    <row r="675" spans="2:8" s="1" customFormat="1" ht="16.899999999999999" customHeight="1">
      <c r="B675" s="14"/>
      <c r="C675" s="30" t="s">
        <v>3</v>
      </c>
      <c r="D675" s="30" t="s">
        <v>2723</v>
      </c>
      <c r="E675" s="4" t="s">
        <v>3</v>
      </c>
      <c r="F675" s="31">
        <v>0</v>
      </c>
      <c r="H675" s="14"/>
    </row>
    <row r="676" spans="2:8" s="1" customFormat="1" ht="16.899999999999999" customHeight="1">
      <c r="B676" s="14"/>
      <c r="C676" s="30" t="s">
        <v>3</v>
      </c>
      <c r="D676" s="30" t="s">
        <v>2771</v>
      </c>
      <c r="E676" s="4" t="s">
        <v>3</v>
      </c>
      <c r="F676" s="31">
        <v>0.36</v>
      </c>
      <c r="H676" s="14"/>
    </row>
    <row r="677" spans="2:8" s="1" customFormat="1" ht="16.899999999999999" customHeight="1">
      <c r="B677" s="14"/>
      <c r="C677" s="30" t="s">
        <v>3</v>
      </c>
      <c r="D677" s="30" t="s">
        <v>2772</v>
      </c>
      <c r="E677" s="4" t="s">
        <v>3</v>
      </c>
      <c r="F677" s="31">
        <v>7.0000000000000007E-2</v>
      </c>
      <c r="H677" s="14"/>
    </row>
    <row r="678" spans="2:8" s="1" customFormat="1" ht="16.899999999999999" customHeight="1">
      <c r="B678" s="14"/>
      <c r="C678" s="30" t="s">
        <v>3</v>
      </c>
      <c r="D678" s="30" t="s">
        <v>298</v>
      </c>
      <c r="E678" s="4" t="s">
        <v>3</v>
      </c>
      <c r="F678" s="31">
        <v>20.309999999999999</v>
      </c>
      <c r="H678" s="14"/>
    </row>
    <row r="679" spans="2:8" s="1" customFormat="1" ht="16.899999999999999" customHeight="1">
      <c r="B679" s="14"/>
      <c r="C679" s="32" t="s">
        <v>2610</v>
      </c>
      <c r="H679" s="14"/>
    </row>
    <row r="680" spans="2:8" s="1" customFormat="1" ht="16.899999999999999" customHeight="1">
      <c r="B680" s="14"/>
      <c r="C680" s="30" t="s">
        <v>442</v>
      </c>
      <c r="D680" s="30" t="s">
        <v>2619</v>
      </c>
      <c r="E680" s="4" t="s">
        <v>184</v>
      </c>
      <c r="F680" s="31">
        <v>20.309999999999999</v>
      </c>
      <c r="H680" s="14"/>
    </row>
    <row r="681" spans="2:8" s="1" customFormat="1" ht="16.899999999999999" customHeight="1">
      <c r="B681" s="14"/>
      <c r="C681" s="30" t="s">
        <v>1489</v>
      </c>
      <c r="D681" s="30" t="s">
        <v>2726</v>
      </c>
      <c r="E681" s="4" t="s">
        <v>184</v>
      </c>
      <c r="F681" s="31">
        <v>20.309999999999999</v>
      </c>
      <c r="H681" s="14"/>
    </row>
    <row r="682" spans="2:8" s="1" customFormat="1" ht="22.5">
      <c r="B682" s="14"/>
      <c r="C682" s="30" t="s">
        <v>666</v>
      </c>
      <c r="D682" s="30" t="s">
        <v>2622</v>
      </c>
      <c r="E682" s="4" t="s">
        <v>184</v>
      </c>
      <c r="F682" s="31">
        <v>18.754999999999999</v>
      </c>
      <c r="H682" s="14"/>
    </row>
    <row r="683" spans="2:8" s="1" customFormat="1" ht="16.899999999999999" customHeight="1">
      <c r="B683" s="14"/>
      <c r="C683" s="30" t="s">
        <v>683</v>
      </c>
      <c r="D683" s="30" t="s">
        <v>2623</v>
      </c>
      <c r="E683" s="4" t="s">
        <v>184</v>
      </c>
      <c r="F683" s="31">
        <v>20.309999999999999</v>
      </c>
      <c r="H683" s="14"/>
    </row>
    <row r="684" spans="2:8" s="1" customFormat="1" ht="16.899999999999999" customHeight="1">
      <c r="B684" s="14"/>
      <c r="C684" s="30" t="s">
        <v>799</v>
      </c>
      <c r="D684" s="30" t="s">
        <v>2624</v>
      </c>
      <c r="E684" s="4" t="s">
        <v>184</v>
      </c>
      <c r="F684" s="31">
        <v>20.309999999999999</v>
      </c>
      <c r="H684" s="14"/>
    </row>
    <row r="685" spans="2:8" s="1" customFormat="1" ht="16.899999999999999" customHeight="1">
      <c r="B685" s="14"/>
      <c r="C685" s="30" t="s">
        <v>280</v>
      </c>
      <c r="D685" s="30" t="s">
        <v>281</v>
      </c>
      <c r="E685" s="4" t="s">
        <v>184</v>
      </c>
      <c r="F685" s="31">
        <v>20.309999999999999</v>
      </c>
      <c r="H685" s="14"/>
    </row>
    <row r="686" spans="2:8" s="1" customFormat="1" ht="22.5">
      <c r="B686" s="14"/>
      <c r="C686" s="30" t="s">
        <v>671</v>
      </c>
      <c r="D686" s="30" t="s">
        <v>672</v>
      </c>
      <c r="E686" s="4" t="s">
        <v>184</v>
      </c>
      <c r="F686" s="31">
        <v>24.829000000000001</v>
      </c>
      <c r="H686" s="14"/>
    </row>
    <row r="687" spans="2:8" s="1" customFormat="1" ht="16.899999999999999" customHeight="1">
      <c r="B687" s="14"/>
      <c r="C687" s="26" t="s">
        <v>2773</v>
      </c>
      <c r="D687" s="27" t="s">
        <v>183</v>
      </c>
      <c r="E687" s="28" t="s">
        <v>184</v>
      </c>
      <c r="F687" s="29">
        <v>15.55</v>
      </c>
      <c r="H687" s="14"/>
    </row>
    <row r="688" spans="2:8" s="1" customFormat="1" ht="16.899999999999999" customHeight="1">
      <c r="B688" s="14"/>
      <c r="C688" s="30" t="s">
        <v>3</v>
      </c>
      <c r="D688" s="30" t="s">
        <v>2749</v>
      </c>
      <c r="E688" s="4" t="s">
        <v>3</v>
      </c>
      <c r="F688" s="31">
        <v>6.79</v>
      </c>
      <c r="H688" s="14"/>
    </row>
    <row r="689" spans="2:8" s="1" customFormat="1" ht="16.899999999999999" customHeight="1">
      <c r="B689" s="14"/>
      <c r="C689" s="30" t="s">
        <v>3</v>
      </c>
      <c r="D689" s="30" t="s">
        <v>2750</v>
      </c>
      <c r="E689" s="4" t="s">
        <v>3</v>
      </c>
      <c r="F689" s="31">
        <v>8.52</v>
      </c>
      <c r="H689" s="14"/>
    </row>
    <row r="690" spans="2:8" s="1" customFormat="1" ht="16.899999999999999" customHeight="1">
      <c r="B690" s="14"/>
      <c r="C690" s="30" t="s">
        <v>3</v>
      </c>
      <c r="D690" s="30" t="s">
        <v>3</v>
      </c>
      <c r="E690" s="4" t="s">
        <v>3</v>
      </c>
      <c r="F690" s="31">
        <v>0</v>
      </c>
      <c r="H690" s="14"/>
    </row>
    <row r="691" spans="2:8" s="1" customFormat="1" ht="16.899999999999999" customHeight="1">
      <c r="B691" s="14"/>
      <c r="C691" s="30" t="s">
        <v>3</v>
      </c>
      <c r="D691" s="30" t="s">
        <v>2723</v>
      </c>
      <c r="E691" s="4" t="s">
        <v>3</v>
      </c>
      <c r="F691" s="31">
        <v>0</v>
      </c>
      <c r="H691" s="14"/>
    </row>
    <row r="692" spans="2:8" s="1" customFormat="1" ht="16.899999999999999" customHeight="1">
      <c r="B692" s="14"/>
      <c r="C692" s="30" t="s">
        <v>3</v>
      </c>
      <c r="D692" s="30" t="s">
        <v>2724</v>
      </c>
      <c r="E692" s="4" t="s">
        <v>3</v>
      </c>
      <c r="F692" s="31">
        <v>0.24</v>
      </c>
      <c r="H692" s="14"/>
    </row>
    <row r="693" spans="2:8" s="1" customFormat="1" ht="16.899999999999999" customHeight="1">
      <c r="B693" s="14"/>
      <c r="C693" s="30" t="s">
        <v>3</v>
      </c>
      <c r="D693" s="30" t="s">
        <v>298</v>
      </c>
      <c r="E693" s="4" t="s">
        <v>3</v>
      </c>
      <c r="F693" s="31">
        <v>15.55</v>
      </c>
      <c r="H693" s="14"/>
    </row>
    <row r="694" spans="2:8" s="1" customFormat="1" ht="16.899999999999999" customHeight="1">
      <c r="B694" s="14"/>
      <c r="C694" s="26" t="s">
        <v>1522</v>
      </c>
      <c r="D694" s="27" t="s">
        <v>1523</v>
      </c>
      <c r="E694" s="28" t="s">
        <v>195</v>
      </c>
      <c r="F694" s="29">
        <v>3.77</v>
      </c>
      <c r="H694" s="14"/>
    </row>
    <row r="695" spans="2:8" s="1" customFormat="1" ht="16.899999999999999" customHeight="1">
      <c r="B695" s="14"/>
      <c r="C695" s="30" t="s">
        <v>3</v>
      </c>
      <c r="D695" s="30" t="s">
        <v>2754</v>
      </c>
      <c r="E695" s="4" t="s">
        <v>3</v>
      </c>
      <c r="F695" s="31">
        <v>3.77</v>
      </c>
      <c r="H695" s="14"/>
    </row>
    <row r="696" spans="2:8" s="1" customFormat="1" ht="16.899999999999999" customHeight="1">
      <c r="B696" s="14"/>
      <c r="C696" s="32" t="s">
        <v>2610</v>
      </c>
      <c r="H696" s="14"/>
    </row>
    <row r="697" spans="2:8" s="1" customFormat="1" ht="16.899999999999999" customHeight="1">
      <c r="B697" s="14"/>
      <c r="C697" s="30" t="s">
        <v>1556</v>
      </c>
      <c r="D697" s="30" t="s">
        <v>2755</v>
      </c>
      <c r="E697" s="4" t="s">
        <v>379</v>
      </c>
      <c r="F697" s="31">
        <v>3.77</v>
      </c>
      <c r="H697" s="14"/>
    </row>
    <row r="698" spans="2:8" s="1" customFormat="1" ht="22.5">
      <c r="B698" s="14"/>
      <c r="C698" s="30" t="s">
        <v>1548</v>
      </c>
      <c r="D698" s="30" t="s">
        <v>2756</v>
      </c>
      <c r="E698" s="4" t="s">
        <v>379</v>
      </c>
      <c r="F698" s="31">
        <v>3.77</v>
      </c>
      <c r="H698" s="14"/>
    </row>
    <row r="699" spans="2:8" s="1" customFormat="1" ht="22.5">
      <c r="B699" s="14"/>
      <c r="C699" s="30" t="s">
        <v>1552</v>
      </c>
      <c r="D699" s="30" t="s">
        <v>2757</v>
      </c>
      <c r="E699" s="4" t="s">
        <v>379</v>
      </c>
      <c r="F699" s="31">
        <v>3.77</v>
      </c>
      <c r="H699" s="14"/>
    </row>
    <row r="700" spans="2:8" s="1" customFormat="1" ht="22.5">
      <c r="B700" s="14"/>
      <c r="C700" s="30" t="s">
        <v>671</v>
      </c>
      <c r="D700" s="30" t="s">
        <v>672</v>
      </c>
      <c r="E700" s="4" t="s">
        <v>184</v>
      </c>
      <c r="F700" s="31">
        <v>24.829000000000001</v>
      </c>
      <c r="H700" s="14"/>
    </row>
    <row r="701" spans="2:8" s="1" customFormat="1" ht="16.899999999999999" customHeight="1">
      <c r="B701" s="14"/>
      <c r="C701" s="26" t="s">
        <v>218</v>
      </c>
      <c r="D701" s="27" t="s">
        <v>219</v>
      </c>
      <c r="E701" s="28" t="s">
        <v>195</v>
      </c>
      <c r="F701" s="29">
        <v>2.2000000000000002</v>
      </c>
      <c r="H701" s="14"/>
    </row>
    <row r="702" spans="2:8" s="1" customFormat="1" ht="16.899999999999999" customHeight="1">
      <c r="B702" s="14"/>
      <c r="C702" s="30" t="s">
        <v>3</v>
      </c>
      <c r="D702" s="30" t="s">
        <v>2727</v>
      </c>
      <c r="E702" s="4" t="s">
        <v>3</v>
      </c>
      <c r="F702" s="31">
        <v>2.2000000000000002</v>
      </c>
      <c r="H702" s="14"/>
    </row>
    <row r="703" spans="2:8" s="1" customFormat="1" ht="16.899999999999999" customHeight="1">
      <c r="B703" s="14"/>
      <c r="C703" s="32" t="s">
        <v>2610</v>
      </c>
      <c r="H703" s="14"/>
    </row>
    <row r="704" spans="2:8" s="1" customFormat="1" ht="16.899999999999999" customHeight="1">
      <c r="B704" s="14"/>
      <c r="C704" s="30" t="s">
        <v>377</v>
      </c>
      <c r="D704" s="30" t="s">
        <v>2627</v>
      </c>
      <c r="E704" s="4" t="s">
        <v>379</v>
      </c>
      <c r="F704" s="31">
        <v>6.44</v>
      </c>
      <c r="H704" s="14"/>
    </row>
    <row r="705" spans="2:8" s="1" customFormat="1" ht="22.5">
      <c r="B705" s="14"/>
      <c r="C705" s="30" t="s">
        <v>324</v>
      </c>
      <c r="D705" s="30" t="s">
        <v>2653</v>
      </c>
      <c r="E705" s="4" t="s">
        <v>184</v>
      </c>
      <c r="F705" s="31">
        <v>31.943000000000001</v>
      </c>
      <c r="H705" s="14"/>
    </row>
    <row r="706" spans="2:8" s="1" customFormat="1" ht="16.899999999999999" customHeight="1">
      <c r="B706" s="14"/>
      <c r="C706" s="30" t="s">
        <v>394</v>
      </c>
      <c r="D706" s="30" t="s">
        <v>395</v>
      </c>
      <c r="E706" s="4" t="s">
        <v>379</v>
      </c>
      <c r="F706" s="31">
        <v>7.0839999999999996</v>
      </c>
      <c r="H706" s="14"/>
    </row>
    <row r="707" spans="2:8" s="1" customFormat="1" ht="16.899999999999999" customHeight="1">
      <c r="B707" s="14"/>
      <c r="C707" s="26" t="s">
        <v>200</v>
      </c>
      <c r="D707" s="27" t="s">
        <v>201</v>
      </c>
      <c r="E707" s="28" t="s">
        <v>184</v>
      </c>
      <c r="F707" s="29">
        <v>52.673000000000002</v>
      </c>
      <c r="H707" s="14"/>
    </row>
    <row r="708" spans="2:8" s="1" customFormat="1" ht="16.899999999999999" customHeight="1">
      <c r="B708" s="14"/>
      <c r="C708" s="30" t="s">
        <v>3</v>
      </c>
      <c r="D708" s="30" t="s">
        <v>2628</v>
      </c>
      <c r="E708" s="4" t="s">
        <v>3</v>
      </c>
      <c r="F708" s="31">
        <v>65.587999999999994</v>
      </c>
      <c r="H708" s="14"/>
    </row>
    <row r="709" spans="2:8" s="1" customFormat="1" ht="16.899999999999999" customHeight="1">
      <c r="B709" s="14"/>
      <c r="C709" s="30" t="s">
        <v>3</v>
      </c>
      <c r="D709" s="30" t="s">
        <v>2629</v>
      </c>
      <c r="E709" s="4" t="s">
        <v>3</v>
      </c>
      <c r="F709" s="31">
        <v>0</v>
      </c>
      <c r="H709" s="14"/>
    </row>
    <row r="710" spans="2:8" s="1" customFormat="1" ht="16.899999999999999" customHeight="1">
      <c r="B710" s="14"/>
      <c r="C710" s="30" t="s">
        <v>3</v>
      </c>
      <c r="D710" s="30" t="s">
        <v>2691</v>
      </c>
      <c r="E710" s="4" t="s">
        <v>3</v>
      </c>
      <c r="F710" s="31">
        <v>-3.2</v>
      </c>
      <c r="H710" s="14"/>
    </row>
    <row r="711" spans="2:8" s="1" customFormat="1" ht="16.899999999999999" customHeight="1">
      <c r="B711" s="14"/>
      <c r="C711" s="30" t="s">
        <v>3</v>
      </c>
      <c r="D711" s="30" t="s">
        <v>2728</v>
      </c>
      <c r="E711" s="4" t="s">
        <v>3</v>
      </c>
      <c r="F711" s="31">
        <v>-5.1920000000000002</v>
      </c>
      <c r="H711" s="14"/>
    </row>
    <row r="712" spans="2:8" s="1" customFormat="1" ht="16.899999999999999" customHeight="1">
      <c r="B712" s="14"/>
      <c r="C712" s="30" t="s">
        <v>3</v>
      </c>
      <c r="D712" s="30" t="s">
        <v>2774</v>
      </c>
      <c r="E712" s="4" t="s">
        <v>3</v>
      </c>
      <c r="F712" s="31">
        <v>1.179</v>
      </c>
      <c r="H712" s="14"/>
    </row>
    <row r="713" spans="2:8" s="1" customFormat="1" ht="16.899999999999999" customHeight="1">
      <c r="B713" s="14"/>
      <c r="C713" s="30" t="s">
        <v>3</v>
      </c>
      <c r="D713" s="30" t="s">
        <v>2729</v>
      </c>
      <c r="E713" s="4" t="s">
        <v>3</v>
      </c>
      <c r="F713" s="31">
        <v>0</v>
      </c>
      <c r="H713" s="14"/>
    </row>
    <row r="714" spans="2:8" s="1" customFormat="1" ht="16.899999999999999" customHeight="1">
      <c r="B714" s="14"/>
      <c r="C714" s="30" t="s">
        <v>3</v>
      </c>
      <c r="D714" s="30" t="s">
        <v>2730</v>
      </c>
      <c r="E714" s="4" t="s">
        <v>3</v>
      </c>
      <c r="F714" s="31">
        <v>-3.2320000000000002</v>
      </c>
      <c r="H714" s="14"/>
    </row>
    <row r="715" spans="2:8" s="1" customFormat="1" ht="16.899999999999999" customHeight="1">
      <c r="B715" s="14"/>
      <c r="C715" s="30" t="s">
        <v>3</v>
      </c>
      <c r="D715" s="30" t="s">
        <v>2731</v>
      </c>
      <c r="E715" s="4" t="s">
        <v>3</v>
      </c>
      <c r="F715" s="31">
        <v>-2.4700000000000002</v>
      </c>
      <c r="H715" s="14"/>
    </row>
    <row r="716" spans="2:8" s="1" customFormat="1" ht="16.899999999999999" customHeight="1">
      <c r="B716" s="14"/>
      <c r="C716" s="30" t="s">
        <v>3</v>
      </c>
      <c r="D716" s="30" t="s">
        <v>298</v>
      </c>
      <c r="E716" s="4" t="s">
        <v>3</v>
      </c>
      <c r="F716" s="31">
        <v>52.673000000000002</v>
      </c>
      <c r="H716" s="14"/>
    </row>
    <row r="717" spans="2:8" s="1" customFormat="1" ht="16.899999999999999" customHeight="1">
      <c r="B717" s="14"/>
      <c r="C717" s="32" t="s">
        <v>2610</v>
      </c>
      <c r="H717" s="14"/>
    </row>
    <row r="718" spans="2:8" s="1" customFormat="1" ht="16.899999999999999" customHeight="1">
      <c r="B718" s="14"/>
      <c r="C718" s="30" t="s">
        <v>424</v>
      </c>
      <c r="D718" s="30" t="s">
        <v>2635</v>
      </c>
      <c r="E718" s="4" t="s">
        <v>184</v>
      </c>
      <c r="F718" s="31">
        <v>75.986999999999995</v>
      </c>
      <c r="H718" s="14"/>
    </row>
    <row r="719" spans="2:8" s="1" customFormat="1" ht="16.899999999999999" customHeight="1">
      <c r="B719" s="14"/>
      <c r="C719" s="30" t="s">
        <v>412</v>
      </c>
      <c r="D719" s="30" t="s">
        <v>2636</v>
      </c>
      <c r="E719" s="4" t="s">
        <v>184</v>
      </c>
      <c r="F719" s="31">
        <v>54.764000000000003</v>
      </c>
      <c r="H719" s="14"/>
    </row>
    <row r="720" spans="2:8" s="1" customFormat="1" ht="16.899999999999999" customHeight="1">
      <c r="B720" s="14"/>
      <c r="C720" s="30" t="s">
        <v>716</v>
      </c>
      <c r="D720" s="30" t="s">
        <v>2637</v>
      </c>
      <c r="E720" s="4" t="s">
        <v>184</v>
      </c>
      <c r="F720" s="31">
        <v>52.673000000000002</v>
      </c>
      <c r="H720" s="14"/>
    </row>
    <row r="721" spans="2:8" s="1" customFormat="1" ht="16.899999999999999" customHeight="1">
      <c r="B721" s="14"/>
      <c r="C721" s="26" t="s">
        <v>212</v>
      </c>
      <c r="D721" s="27" t="s">
        <v>213</v>
      </c>
      <c r="E721" s="28" t="s">
        <v>184</v>
      </c>
      <c r="F721" s="29">
        <v>45.100999999999999</v>
      </c>
      <c r="H721" s="14"/>
    </row>
    <row r="722" spans="2:8" s="1" customFormat="1" ht="16.899999999999999" customHeight="1">
      <c r="B722" s="14"/>
      <c r="C722" s="30" t="s">
        <v>3</v>
      </c>
      <c r="D722" s="30" t="s">
        <v>2775</v>
      </c>
      <c r="E722" s="4" t="s">
        <v>3</v>
      </c>
      <c r="F722" s="31">
        <v>0</v>
      </c>
      <c r="H722" s="14"/>
    </row>
    <row r="723" spans="2:8" s="1" customFormat="1" ht="16.899999999999999" customHeight="1">
      <c r="B723" s="14"/>
      <c r="C723" s="30" t="s">
        <v>3</v>
      </c>
      <c r="D723" s="30" t="s">
        <v>2776</v>
      </c>
      <c r="E723" s="4" t="s">
        <v>3</v>
      </c>
      <c r="F723" s="31">
        <v>56.843000000000004</v>
      </c>
      <c r="H723" s="14"/>
    </row>
    <row r="724" spans="2:8" s="1" customFormat="1" ht="16.899999999999999" customHeight="1">
      <c r="B724" s="14"/>
      <c r="C724" s="30" t="s">
        <v>3</v>
      </c>
      <c r="D724" s="30" t="s">
        <v>2629</v>
      </c>
      <c r="E724" s="4" t="s">
        <v>3</v>
      </c>
      <c r="F724" s="31">
        <v>0</v>
      </c>
      <c r="H724" s="14"/>
    </row>
    <row r="725" spans="2:8" s="1" customFormat="1" ht="16.899999999999999" customHeight="1">
      <c r="B725" s="14"/>
      <c r="C725" s="30" t="s">
        <v>3</v>
      </c>
      <c r="D725" s="30" t="s">
        <v>2734</v>
      </c>
      <c r="E725" s="4" t="s">
        <v>3</v>
      </c>
      <c r="F725" s="31">
        <v>-2.6179999999999999</v>
      </c>
      <c r="H725" s="14"/>
    </row>
    <row r="726" spans="2:8" s="1" customFormat="1" ht="16.899999999999999" customHeight="1">
      <c r="B726" s="14"/>
      <c r="C726" s="30" t="s">
        <v>3</v>
      </c>
      <c r="D726" s="30" t="s">
        <v>2729</v>
      </c>
      <c r="E726" s="4" t="s">
        <v>3</v>
      </c>
      <c r="F726" s="31">
        <v>0</v>
      </c>
      <c r="H726" s="14"/>
    </row>
    <row r="727" spans="2:8" s="1" customFormat="1" ht="16.899999999999999" customHeight="1">
      <c r="B727" s="14"/>
      <c r="C727" s="30" t="s">
        <v>3</v>
      </c>
      <c r="D727" s="30" t="s">
        <v>2777</v>
      </c>
      <c r="E727" s="4" t="s">
        <v>3</v>
      </c>
      <c r="F727" s="31">
        <v>-6.4640000000000004</v>
      </c>
      <c r="H727" s="14"/>
    </row>
    <row r="728" spans="2:8" s="1" customFormat="1" ht="16.899999999999999" customHeight="1">
      <c r="B728" s="14"/>
      <c r="C728" s="30" t="s">
        <v>3</v>
      </c>
      <c r="D728" s="30" t="s">
        <v>2778</v>
      </c>
      <c r="E728" s="4" t="s">
        <v>3</v>
      </c>
      <c r="F728" s="31">
        <v>-2.66</v>
      </c>
      <c r="H728" s="14"/>
    </row>
    <row r="729" spans="2:8" s="1" customFormat="1" ht="16.899999999999999" customHeight="1">
      <c r="B729" s="14"/>
      <c r="C729" s="30" t="s">
        <v>3</v>
      </c>
      <c r="D729" s="30" t="s">
        <v>298</v>
      </c>
      <c r="E729" s="4" t="s">
        <v>3</v>
      </c>
      <c r="F729" s="31">
        <v>45.100999999999999</v>
      </c>
      <c r="H729" s="14"/>
    </row>
    <row r="730" spans="2:8" s="1" customFormat="1" ht="16.899999999999999" customHeight="1">
      <c r="B730" s="14"/>
      <c r="C730" s="32" t="s">
        <v>2610</v>
      </c>
      <c r="H730" s="14"/>
    </row>
    <row r="731" spans="2:8" s="1" customFormat="1" ht="16.899999999999999" customHeight="1">
      <c r="B731" s="14"/>
      <c r="C731" s="30" t="s">
        <v>335</v>
      </c>
      <c r="D731" s="30" t="s">
        <v>2647</v>
      </c>
      <c r="E731" s="4" t="s">
        <v>184</v>
      </c>
      <c r="F731" s="31">
        <v>45.100999999999999</v>
      </c>
      <c r="H731" s="14"/>
    </row>
    <row r="732" spans="2:8" s="1" customFormat="1" ht="16.899999999999999" customHeight="1">
      <c r="B732" s="14"/>
      <c r="C732" s="26" t="s">
        <v>197</v>
      </c>
      <c r="D732" s="27" t="s">
        <v>198</v>
      </c>
      <c r="E732" s="28" t="s">
        <v>195</v>
      </c>
      <c r="F732" s="29">
        <v>29.15</v>
      </c>
      <c r="H732" s="14"/>
    </row>
    <row r="733" spans="2:8" s="1" customFormat="1" ht="16.899999999999999" customHeight="1">
      <c r="B733" s="14"/>
      <c r="C733" s="30" t="s">
        <v>3</v>
      </c>
      <c r="D733" s="30" t="s">
        <v>2779</v>
      </c>
      <c r="E733" s="4" t="s">
        <v>3</v>
      </c>
      <c r="F733" s="31">
        <v>7.76</v>
      </c>
      <c r="H733" s="14"/>
    </row>
    <row r="734" spans="2:8" s="1" customFormat="1" ht="16.899999999999999" customHeight="1">
      <c r="B734" s="14"/>
      <c r="C734" s="30" t="s">
        <v>3</v>
      </c>
      <c r="D734" s="30" t="s">
        <v>2780</v>
      </c>
      <c r="E734" s="4" t="s">
        <v>3</v>
      </c>
      <c r="F734" s="31">
        <v>4.4800000000000004</v>
      </c>
      <c r="H734" s="14"/>
    </row>
    <row r="735" spans="2:8" s="1" customFormat="1" ht="16.899999999999999" customHeight="1">
      <c r="B735" s="14"/>
      <c r="C735" s="30" t="s">
        <v>3</v>
      </c>
      <c r="D735" s="30" t="s">
        <v>2781</v>
      </c>
      <c r="E735" s="4" t="s">
        <v>3</v>
      </c>
      <c r="F735" s="31">
        <v>10.98</v>
      </c>
      <c r="H735" s="14"/>
    </row>
    <row r="736" spans="2:8" s="1" customFormat="1" ht="16.899999999999999" customHeight="1">
      <c r="B736" s="14"/>
      <c r="C736" s="30" t="s">
        <v>3</v>
      </c>
      <c r="D736" s="30" t="s">
        <v>2782</v>
      </c>
      <c r="E736" s="4" t="s">
        <v>3</v>
      </c>
      <c r="F736" s="31">
        <v>5.93</v>
      </c>
      <c r="H736" s="14"/>
    </row>
    <row r="737" spans="2:8" s="1" customFormat="1" ht="16.899999999999999" customHeight="1">
      <c r="B737" s="14"/>
      <c r="C737" s="30" t="s">
        <v>3</v>
      </c>
      <c r="D737" s="30" t="s">
        <v>298</v>
      </c>
      <c r="E737" s="4" t="s">
        <v>3</v>
      </c>
      <c r="F737" s="31">
        <v>29.15</v>
      </c>
      <c r="H737" s="14"/>
    </row>
    <row r="738" spans="2:8" s="1" customFormat="1" ht="16.899999999999999" customHeight="1">
      <c r="B738" s="14"/>
      <c r="C738" s="32" t="s">
        <v>2610</v>
      </c>
      <c r="H738" s="14"/>
    </row>
    <row r="739" spans="2:8" s="1" customFormat="1" ht="16.899999999999999" customHeight="1">
      <c r="B739" s="14"/>
      <c r="C739" s="30" t="s">
        <v>688</v>
      </c>
      <c r="D739" s="30" t="s">
        <v>2650</v>
      </c>
      <c r="E739" s="4" t="s">
        <v>184</v>
      </c>
      <c r="F739" s="31">
        <v>4.3730000000000002</v>
      </c>
      <c r="H739" s="14"/>
    </row>
    <row r="740" spans="2:8" s="1" customFormat="1" ht="16.899999999999999" customHeight="1">
      <c r="B740" s="14"/>
      <c r="C740" s="30" t="s">
        <v>702</v>
      </c>
      <c r="D740" s="30" t="s">
        <v>2651</v>
      </c>
      <c r="E740" s="4" t="s">
        <v>379</v>
      </c>
      <c r="F740" s="31">
        <v>29.15</v>
      </c>
      <c r="H740" s="14"/>
    </row>
    <row r="741" spans="2:8" s="1" customFormat="1" ht="16.899999999999999" customHeight="1">
      <c r="B741" s="14"/>
      <c r="C741" s="30" t="s">
        <v>745</v>
      </c>
      <c r="D741" s="30" t="s">
        <v>2652</v>
      </c>
      <c r="E741" s="4" t="s">
        <v>379</v>
      </c>
      <c r="F741" s="31">
        <v>49.4</v>
      </c>
      <c r="H741" s="14"/>
    </row>
    <row r="742" spans="2:8" s="1" customFormat="1" ht="16.899999999999999" customHeight="1">
      <c r="B742" s="14"/>
      <c r="C742" s="30" t="s">
        <v>1389</v>
      </c>
      <c r="D742" s="30" t="s">
        <v>2739</v>
      </c>
      <c r="E742" s="4" t="s">
        <v>379</v>
      </c>
      <c r="F742" s="31">
        <v>24.45</v>
      </c>
      <c r="H742" s="14"/>
    </row>
    <row r="743" spans="2:8" s="1" customFormat="1" ht="22.5">
      <c r="B743" s="14"/>
      <c r="C743" s="30" t="s">
        <v>324</v>
      </c>
      <c r="D743" s="30" t="s">
        <v>2653</v>
      </c>
      <c r="E743" s="4" t="s">
        <v>184</v>
      </c>
      <c r="F743" s="31">
        <v>31.943000000000001</v>
      </c>
      <c r="H743" s="14"/>
    </row>
    <row r="744" spans="2:8" s="1" customFormat="1" ht="16.899999999999999" customHeight="1">
      <c r="B744" s="14"/>
      <c r="C744" s="26" t="s">
        <v>2654</v>
      </c>
      <c r="D744" s="27" t="s">
        <v>2655</v>
      </c>
      <c r="E744" s="28" t="s">
        <v>195</v>
      </c>
      <c r="F744" s="29">
        <v>29.15</v>
      </c>
      <c r="H744" s="14"/>
    </row>
    <row r="745" spans="2:8" s="1" customFormat="1" ht="16.899999999999999" customHeight="1">
      <c r="B745" s="14"/>
      <c r="C745" s="30" t="s">
        <v>3</v>
      </c>
      <c r="D745" s="30" t="s">
        <v>68</v>
      </c>
      <c r="E745" s="4" t="s">
        <v>3</v>
      </c>
      <c r="F745" s="31">
        <v>0</v>
      </c>
      <c r="H745" s="14"/>
    </row>
    <row r="746" spans="2:8" s="1" customFormat="1" ht="16.899999999999999" customHeight="1">
      <c r="B746" s="14"/>
      <c r="C746" s="30" t="s">
        <v>3</v>
      </c>
      <c r="D746" s="30" t="s">
        <v>2656</v>
      </c>
      <c r="E746" s="4" t="s">
        <v>3</v>
      </c>
      <c r="F746" s="31">
        <v>0</v>
      </c>
      <c r="H746" s="14"/>
    </row>
    <row r="747" spans="2:8" s="1" customFormat="1" ht="16.899999999999999" customHeight="1">
      <c r="B747" s="14"/>
      <c r="C747" s="30" t="s">
        <v>3</v>
      </c>
      <c r="D747" s="30" t="s">
        <v>2657</v>
      </c>
      <c r="E747" s="4" t="s">
        <v>3</v>
      </c>
      <c r="F747" s="31">
        <v>0</v>
      </c>
      <c r="H747" s="14"/>
    </row>
    <row r="748" spans="2:8" s="1" customFormat="1" ht="16.899999999999999" customHeight="1">
      <c r="B748" s="14"/>
      <c r="C748" s="30" t="s">
        <v>3</v>
      </c>
      <c r="D748" s="30" t="s">
        <v>2658</v>
      </c>
      <c r="E748" s="4" t="s">
        <v>3</v>
      </c>
      <c r="F748" s="31">
        <v>0</v>
      </c>
      <c r="H748" s="14"/>
    </row>
    <row r="749" spans="2:8" s="1" customFormat="1" ht="16.899999999999999" customHeight="1">
      <c r="B749" s="14"/>
      <c r="C749" s="30" t="s">
        <v>3</v>
      </c>
      <c r="D749" s="30" t="s">
        <v>197</v>
      </c>
      <c r="E749" s="4" t="s">
        <v>3</v>
      </c>
      <c r="F749" s="31">
        <v>29.15</v>
      </c>
      <c r="H749" s="14"/>
    </row>
    <row r="750" spans="2:8" s="1" customFormat="1" ht="16.899999999999999" customHeight="1">
      <c r="B750" s="14"/>
      <c r="C750" s="30" t="s">
        <v>3</v>
      </c>
      <c r="D750" s="30" t="s">
        <v>2659</v>
      </c>
      <c r="E750" s="4" t="s">
        <v>3</v>
      </c>
      <c r="F750" s="31">
        <v>0</v>
      </c>
      <c r="H750" s="14"/>
    </row>
    <row r="751" spans="2:8" s="1" customFormat="1" ht="16.899999999999999" customHeight="1">
      <c r="B751" s="14"/>
      <c r="C751" s="30" t="s">
        <v>3</v>
      </c>
      <c r="D751" s="30" t="s">
        <v>298</v>
      </c>
      <c r="E751" s="4" t="s">
        <v>3</v>
      </c>
      <c r="F751" s="31">
        <v>29.15</v>
      </c>
      <c r="H751" s="14"/>
    </row>
    <row r="752" spans="2:8" s="1" customFormat="1" ht="16.899999999999999" customHeight="1">
      <c r="B752" s="14"/>
      <c r="C752" s="26" t="s">
        <v>208</v>
      </c>
      <c r="D752" s="27" t="s">
        <v>209</v>
      </c>
      <c r="E752" s="28" t="s">
        <v>184</v>
      </c>
      <c r="F752" s="29">
        <v>2.21</v>
      </c>
      <c r="H752" s="14"/>
    </row>
    <row r="753" spans="2:8" s="1" customFormat="1" ht="16.899999999999999" customHeight="1">
      <c r="B753" s="14"/>
      <c r="C753" s="30" t="s">
        <v>3</v>
      </c>
      <c r="D753" s="30" t="s">
        <v>2660</v>
      </c>
      <c r="E753" s="4" t="s">
        <v>3</v>
      </c>
      <c r="F753" s="31">
        <v>2.21</v>
      </c>
      <c r="H753" s="14"/>
    </row>
    <row r="754" spans="2:8" s="1" customFormat="1" ht="16.899999999999999" customHeight="1">
      <c r="B754" s="14"/>
      <c r="C754" s="30" t="s">
        <v>3</v>
      </c>
      <c r="D754" s="30" t="s">
        <v>298</v>
      </c>
      <c r="E754" s="4" t="s">
        <v>3</v>
      </c>
      <c r="F754" s="31">
        <v>2.21</v>
      </c>
      <c r="H754" s="14"/>
    </row>
    <row r="755" spans="2:8" s="1" customFormat="1" ht="16.899999999999999" customHeight="1">
      <c r="B755" s="14"/>
      <c r="C755" s="30" t="s">
        <v>3</v>
      </c>
      <c r="D755" s="30" t="s">
        <v>3</v>
      </c>
      <c r="E755" s="4" t="s">
        <v>3</v>
      </c>
      <c r="F755" s="31">
        <v>0</v>
      </c>
      <c r="H755" s="14"/>
    </row>
    <row r="756" spans="2:8" s="1" customFormat="1" ht="16.899999999999999" customHeight="1">
      <c r="B756" s="14"/>
      <c r="C756" s="30" t="s">
        <v>3</v>
      </c>
      <c r="D756" s="30" t="s">
        <v>3</v>
      </c>
      <c r="E756" s="4" t="s">
        <v>3</v>
      </c>
      <c r="F756" s="31">
        <v>0</v>
      </c>
      <c r="H756" s="14"/>
    </row>
    <row r="757" spans="2:8" s="1" customFormat="1" ht="16.899999999999999" customHeight="1">
      <c r="B757" s="14"/>
      <c r="C757" s="30" t="s">
        <v>3</v>
      </c>
      <c r="D757" s="30" t="s">
        <v>3</v>
      </c>
      <c r="E757" s="4" t="s">
        <v>3</v>
      </c>
      <c r="F757" s="31">
        <v>0</v>
      </c>
      <c r="H757" s="14"/>
    </row>
    <row r="758" spans="2:8" s="1" customFormat="1" ht="16.899999999999999" customHeight="1">
      <c r="B758" s="14"/>
      <c r="C758" s="30" t="s">
        <v>3</v>
      </c>
      <c r="D758" s="30" t="s">
        <v>3</v>
      </c>
      <c r="E758" s="4" t="s">
        <v>3</v>
      </c>
      <c r="F758" s="31">
        <v>0</v>
      </c>
      <c r="H758" s="14"/>
    </row>
    <row r="759" spans="2:8" s="1" customFormat="1" ht="16.899999999999999" customHeight="1">
      <c r="B759" s="14"/>
      <c r="C759" s="30" t="s">
        <v>3</v>
      </c>
      <c r="D759" s="30" t="s">
        <v>3</v>
      </c>
      <c r="E759" s="4" t="s">
        <v>3</v>
      </c>
      <c r="F759" s="31">
        <v>0</v>
      </c>
      <c r="H759" s="14"/>
    </row>
    <row r="760" spans="2:8" s="1" customFormat="1" ht="16.899999999999999" customHeight="1">
      <c r="B760" s="14"/>
      <c r="C760" s="30" t="s">
        <v>3</v>
      </c>
      <c r="D760" s="30" t="s">
        <v>3</v>
      </c>
      <c r="E760" s="4" t="s">
        <v>3</v>
      </c>
      <c r="F760" s="31">
        <v>0</v>
      </c>
      <c r="H760" s="14"/>
    </row>
    <row r="761" spans="2:8" s="1" customFormat="1" ht="16.899999999999999" customHeight="1">
      <c r="B761" s="14"/>
      <c r="C761" s="30" t="s">
        <v>3</v>
      </c>
      <c r="D761" s="30" t="s">
        <v>68</v>
      </c>
      <c r="E761" s="4" t="s">
        <v>3</v>
      </c>
      <c r="F761" s="31">
        <v>0</v>
      </c>
      <c r="H761" s="14"/>
    </row>
    <row r="762" spans="2:8" s="1" customFormat="1" ht="16.899999999999999" customHeight="1">
      <c r="B762" s="14"/>
      <c r="C762" s="32" t="s">
        <v>2610</v>
      </c>
      <c r="H762" s="14"/>
    </row>
    <row r="763" spans="2:8" s="1" customFormat="1" ht="16.899999999999999" customHeight="1">
      <c r="B763" s="14"/>
      <c r="C763" s="30" t="s">
        <v>400</v>
      </c>
      <c r="D763" s="30" t="s">
        <v>2661</v>
      </c>
      <c r="E763" s="4" t="s">
        <v>184</v>
      </c>
      <c r="F763" s="31">
        <v>2.21</v>
      </c>
      <c r="H763" s="14"/>
    </row>
    <row r="764" spans="2:8" s="1" customFormat="1" ht="16.899999999999999" customHeight="1">
      <c r="B764" s="14"/>
      <c r="C764" s="26" t="s">
        <v>204</v>
      </c>
      <c r="D764" s="27" t="s">
        <v>205</v>
      </c>
      <c r="E764" s="28" t="s">
        <v>184</v>
      </c>
      <c r="F764" s="29">
        <v>23.314</v>
      </c>
      <c r="H764" s="14"/>
    </row>
    <row r="765" spans="2:8" s="1" customFormat="1" ht="16.899999999999999" customHeight="1">
      <c r="B765" s="14"/>
      <c r="C765" s="30" t="s">
        <v>3</v>
      </c>
      <c r="D765" s="30" t="s">
        <v>2662</v>
      </c>
      <c r="E765" s="4" t="s">
        <v>3</v>
      </c>
      <c r="F765" s="31">
        <v>0</v>
      </c>
      <c r="H765" s="14"/>
    </row>
    <row r="766" spans="2:8" s="1" customFormat="1" ht="16.899999999999999" customHeight="1">
      <c r="B766" s="14"/>
      <c r="C766" s="30" t="s">
        <v>3</v>
      </c>
      <c r="D766" s="30" t="s">
        <v>2783</v>
      </c>
      <c r="E766" s="4" t="s">
        <v>3</v>
      </c>
      <c r="F766" s="31">
        <v>21.863</v>
      </c>
      <c r="H766" s="14"/>
    </row>
    <row r="767" spans="2:8" s="1" customFormat="1" ht="16.899999999999999" customHeight="1">
      <c r="B767" s="14"/>
      <c r="C767" s="30" t="s">
        <v>3</v>
      </c>
      <c r="D767" s="30" t="s">
        <v>2784</v>
      </c>
      <c r="E767" s="4" t="s">
        <v>3</v>
      </c>
      <c r="F767" s="31">
        <v>1.4510000000000001</v>
      </c>
      <c r="H767" s="14"/>
    </row>
    <row r="768" spans="2:8" s="1" customFormat="1" ht="16.899999999999999" customHeight="1">
      <c r="B768" s="14"/>
      <c r="C768" s="30" t="s">
        <v>3</v>
      </c>
      <c r="D768" s="30" t="s">
        <v>3</v>
      </c>
      <c r="E768" s="4" t="s">
        <v>3</v>
      </c>
      <c r="F768" s="31">
        <v>0</v>
      </c>
      <c r="H768" s="14"/>
    </row>
    <row r="769" spans="2:8" s="1" customFormat="1" ht="16.899999999999999" customHeight="1">
      <c r="B769" s="14"/>
      <c r="C769" s="30" t="s">
        <v>3</v>
      </c>
      <c r="D769" s="30" t="s">
        <v>298</v>
      </c>
      <c r="E769" s="4" t="s">
        <v>3</v>
      </c>
      <c r="F769" s="31">
        <v>23.314</v>
      </c>
      <c r="H769" s="14"/>
    </row>
    <row r="770" spans="2:8" s="1" customFormat="1" ht="16.899999999999999" customHeight="1">
      <c r="B770" s="14"/>
      <c r="C770" s="32" t="s">
        <v>2610</v>
      </c>
      <c r="H770" s="14"/>
    </row>
    <row r="771" spans="2:8" s="1" customFormat="1" ht="16.899999999999999" customHeight="1">
      <c r="B771" s="14"/>
      <c r="C771" s="30" t="s">
        <v>424</v>
      </c>
      <c r="D771" s="30" t="s">
        <v>2635</v>
      </c>
      <c r="E771" s="4" t="s">
        <v>184</v>
      </c>
      <c r="F771" s="31">
        <v>75.986999999999995</v>
      </c>
      <c r="H771" s="14"/>
    </row>
    <row r="772" spans="2:8" s="1" customFormat="1" ht="16.899999999999999" customHeight="1">
      <c r="B772" s="14"/>
      <c r="C772" s="30" t="s">
        <v>430</v>
      </c>
      <c r="D772" s="30" t="s">
        <v>2665</v>
      </c>
      <c r="E772" s="4" t="s">
        <v>184</v>
      </c>
      <c r="F772" s="31">
        <v>23.314</v>
      </c>
      <c r="H772" s="14"/>
    </row>
    <row r="773" spans="2:8" s="1" customFormat="1" ht="16.899999999999999" customHeight="1">
      <c r="B773" s="14"/>
      <c r="C773" s="30" t="s">
        <v>792</v>
      </c>
      <c r="D773" s="30" t="s">
        <v>2666</v>
      </c>
      <c r="E773" s="4" t="s">
        <v>184</v>
      </c>
      <c r="F773" s="31">
        <v>63.194000000000003</v>
      </c>
      <c r="H773" s="14"/>
    </row>
    <row r="774" spans="2:8" s="1" customFormat="1" ht="16.899999999999999" customHeight="1">
      <c r="B774" s="14"/>
      <c r="C774" s="26" t="s">
        <v>221</v>
      </c>
      <c r="D774" s="27" t="s">
        <v>222</v>
      </c>
      <c r="E774" s="28" t="s">
        <v>195</v>
      </c>
      <c r="F774" s="29">
        <v>5.0999999999999996</v>
      </c>
      <c r="H774" s="14"/>
    </row>
    <row r="775" spans="2:8" s="1" customFormat="1" ht="16.899999999999999" customHeight="1">
      <c r="B775" s="14"/>
      <c r="C775" s="30" t="s">
        <v>3</v>
      </c>
      <c r="D775" s="30" t="s">
        <v>2742</v>
      </c>
      <c r="E775" s="4" t="s">
        <v>3</v>
      </c>
      <c r="F775" s="31">
        <v>2.8</v>
      </c>
      <c r="H775" s="14"/>
    </row>
    <row r="776" spans="2:8" s="1" customFormat="1" ht="16.899999999999999" customHeight="1">
      <c r="B776" s="14"/>
      <c r="C776" s="30" t="s">
        <v>3</v>
      </c>
      <c r="D776" s="30" t="s">
        <v>2743</v>
      </c>
      <c r="E776" s="4" t="s">
        <v>3</v>
      </c>
      <c r="F776" s="31">
        <v>2.2999999999999998</v>
      </c>
      <c r="H776" s="14"/>
    </row>
    <row r="777" spans="2:8" s="1" customFormat="1" ht="16.899999999999999" customHeight="1">
      <c r="B777" s="14"/>
      <c r="C777" s="30" t="s">
        <v>3</v>
      </c>
      <c r="D777" s="30" t="s">
        <v>298</v>
      </c>
      <c r="E777" s="4" t="s">
        <v>3</v>
      </c>
      <c r="F777" s="31">
        <v>5.0999999999999996</v>
      </c>
      <c r="H777" s="14"/>
    </row>
    <row r="778" spans="2:8" s="1" customFormat="1" ht="16.899999999999999" customHeight="1">
      <c r="B778" s="14"/>
      <c r="C778" s="32" t="s">
        <v>2610</v>
      </c>
      <c r="H778" s="14"/>
    </row>
    <row r="779" spans="2:8" s="1" customFormat="1" ht="16.899999999999999" customHeight="1">
      <c r="B779" s="14"/>
      <c r="C779" s="30" t="s">
        <v>412</v>
      </c>
      <c r="D779" s="30" t="s">
        <v>2636</v>
      </c>
      <c r="E779" s="4" t="s">
        <v>184</v>
      </c>
      <c r="F779" s="31">
        <v>54.764000000000003</v>
      </c>
      <c r="H779" s="14"/>
    </row>
    <row r="780" spans="2:8" s="1" customFormat="1" ht="16.899999999999999" customHeight="1">
      <c r="B780" s="14"/>
      <c r="C780" s="30" t="s">
        <v>731</v>
      </c>
      <c r="D780" s="30" t="s">
        <v>2669</v>
      </c>
      <c r="E780" s="4" t="s">
        <v>379</v>
      </c>
      <c r="F780" s="31">
        <v>10.332000000000001</v>
      </c>
      <c r="H780" s="14"/>
    </row>
    <row r="781" spans="2:8" s="1" customFormat="1" ht="16.899999999999999" customHeight="1">
      <c r="B781" s="14"/>
      <c r="C781" s="30" t="s">
        <v>764</v>
      </c>
      <c r="D781" s="30" t="s">
        <v>2670</v>
      </c>
      <c r="E781" s="4" t="s">
        <v>379</v>
      </c>
      <c r="F781" s="31">
        <v>10.332000000000001</v>
      </c>
      <c r="H781" s="14"/>
    </row>
    <row r="782" spans="2:8" s="1" customFormat="1" ht="22.5">
      <c r="B782" s="14"/>
      <c r="C782" s="30" t="s">
        <v>324</v>
      </c>
      <c r="D782" s="30" t="s">
        <v>2653</v>
      </c>
      <c r="E782" s="4" t="s">
        <v>184</v>
      </c>
      <c r="F782" s="31">
        <v>31.943000000000001</v>
      </c>
      <c r="H782" s="14"/>
    </row>
    <row r="783" spans="2:8" s="1" customFormat="1" ht="16.899999999999999" customHeight="1">
      <c r="B783" s="14"/>
      <c r="C783" s="26" t="s">
        <v>216</v>
      </c>
      <c r="D783" s="27" t="s">
        <v>217</v>
      </c>
      <c r="E783" s="28" t="s">
        <v>195</v>
      </c>
      <c r="F783" s="29">
        <v>4.24</v>
      </c>
      <c r="H783" s="14"/>
    </row>
    <row r="784" spans="2:8" s="1" customFormat="1" ht="16.899999999999999" customHeight="1">
      <c r="B784" s="14"/>
      <c r="C784" s="30" t="s">
        <v>3</v>
      </c>
      <c r="D784" s="30" t="s">
        <v>2744</v>
      </c>
      <c r="E784" s="4" t="s">
        <v>3</v>
      </c>
      <c r="F784" s="31">
        <v>4.24</v>
      </c>
      <c r="H784" s="14"/>
    </row>
    <row r="785" spans="2:8" s="1" customFormat="1" ht="16.899999999999999" customHeight="1">
      <c r="B785" s="14"/>
      <c r="C785" s="32" t="s">
        <v>2610</v>
      </c>
      <c r="H785" s="14"/>
    </row>
    <row r="786" spans="2:8" s="1" customFormat="1" ht="16.899999999999999" customHeight="1">
      <c r="B786" s="14"/>
      <c r="C786" s="30" t="s">
        <v>377</v>
      </c>
      <c r="D786" s="30" t="s">
        <v>2627</v>
      </c>
      <c r="E786" s="4" t="s">
        <v>379</v>
      </c>
      <c r="F786" s="31">
        <v>6.44</v>
      </c>
      <c r="H786" s="14"/>
    </row>
    <row r="787" spans="2:8" s="1" customFormat="1" ht="22.5">
      <c r="B787" s="14"/>
      <c r="C787" s="30" t="s">
        <v>324</v>
      </c>
      <c r="D787" s="30" t="s">
        <v>2653</v>
      </c>
      <c r="E787" s="4" t="s">
        <v>184</v>
      </c>
      <c r="F787" s="31">
        <v>31.943000000000001</v>
      </c>
      <c r="H787" s="14"/>
    </row>
    <row r="788" spans="2:8" s="1" customFormat="1" ht="16.899999999999999" customHeight="1">
      <c r="B788" s="14"/>
      <c r="C788" s="30" t="s">
        <v>394</v>
      </c>
      <c r="D788" s="30" t="s">
        <v>395</v>
      </c>
      <c r="E788" s="4" t="s">
        <v>379</v>
      </c>
      <c r="F788" s="31">
        <v>7.0839999999999996</v>
      </c>
      <c r="H788" s="14"/>
    </row>
    <row r="789" spans="2:8" s="1" customFormat="1" ht="16.899999999999999" customHeight="1">
      <c r="B789" s="14"/>
      <c r="C789" s="26" t="s">
        <v>193</v>
      </c>
      <c r="D789" s="27" t="s">
        <v>194</v>
      </c>
      <c r="E789" s="28" t="s">
        <v>195</v>
      </c>
      <c r="F789" s="29">
        <v>2.2000000000000002</v>
      </c>
      <c r="H789" s="14"/>
    </row>
    <row r="790" spans="2:8" s="1" customFormat="1" ht="16.899999999999999" customHeight="1">
      <c r="B790" s="14"/>
      <c r="C790" s="30" t="s">
        <v>3</v>
      </c>
      <c r="D790" s="30" t="s">
        <v>2727</v>
      </c>
      <c r="E790" s="4" t="s">
        <v>3</v>
      </c>
      <c r="F790" s="31">
        <v>2.2000000000000002</v>
      </c>
      <c r="H790" s="14"/>
    </row>
    <row r="791" spans="2:8" s="1" customFormat="1" ht="16.899999999999999" customHeight="1">
      <c r="B791" s="14"/>
      <c r="C791" s="32" t="s">
        <v>2610</v>
      </c>
      <c r="H791" s="14"/>
    </row>
    <row r="792" spans="2:8" s="1" customFormat="1" ht="16.899999999999999" customHeight="1">
      <c r="B792" s="14"/>
      <c r="C792" s="30" t="s">
        <v>1396</v>
      </c>
      <c r="D792" s="30" t="s">
        <v>2745</v>
      </c>
      <c r="E792" s="4" t="s">
        <v>379</v>
      </c>
      <c r="F792" s="31">
        <v>2.2000000000000002</v>
      </c>
      <c r="H792" s="14"/>
    </row>
    <row r="793" spans="2:8" s="1" customFormat="1" ht="22.5">
      <c r="B793" s="14"/>
      <c r="C793" s="30" t="s">
        <v>324</v>
      </c>
      <c r="D793" s="30" t="s">
        <v>2653</v>
      </c>
      <c r="E793" s="4" t="s">
        <v>184</v>
      </c>
      <c r="F793" s="31">
        <v>31.943000000000001</v>
      </c>
      <c r="H793" s="14"/>
    </row>
    <row r="794" spans="2:8" s="1" customFormat="1" ht="16.899999999999999" customHeight="1">
      <c r="B794" s="14"/>
      <c r="C794" s="26" t="s">
        <v>2746</v>
      </c>
      <c r="D794" s="27" t="s">
        <v>2747</v>
      </c>
      <c r="E794" s="28" t="s">
        <v>184</v>
      </c>
      <c r="F794" s="29">
        <v>0</v>
      </c>
      <c r="H794" s="14"/>
    </row>
    <row r="795" spans="2:8" s="1" customFormat="1" ht="16.899999999999999" customHeight="1">
      <c r="B795" s="14"/>
      <c r="C795" s="26" t="s">
        <v>191</v>
      </c>
      <c r="D795" s="27" t="s">
        <v>192</v>
      </c>
      <c r="E795" s="28" t="s">
        <v>184</v>
      </c>
      <c r="F795" s="29">
        <v>19.88</v>
      </c>
      <c r="H795" s="14"/>
    </row>
    <row r="796" spans="2:8" s="1" customFormat="1" ht="16.899999999999999" customHeight="1">
      <c r="B796" s="14"/>
      <c r="C796" s="30" t="s">
        <v>3</v>
      </c>
      <c r="D796" s="30" t="s">
        <v>1607</v>
      </c>
      <c r="E796" s="4" t="s">
        <v>3</v>
      </c>
      <c r="F796" s="31">
        <v>3.34</v>
      </c>
      <c r="H796" s="14"/>
    </row>
    <row r="797" spans="2:8" s="1" customFormat="1" ht="16.899999999999999" customHeight="1">
      <c r="B797" s="14"/>
      <c r="C797" s="30" t="s">
        <v>3</v>
      </c>
      <c r="D797" s="30" t="s">
        <v>1608</v>
      </c>
      <c r="E797" s="4" t="s">
        <v>3</v>
      </c>
      <c r="F797" s="31">
        <v>1.18</v>
      </c>
      <c r="H797" s="14"/>
    </row>
    <row r="798" spans="2:8" s="1" customFormat="1" ht="16.899999999999999" customHeight="1">
      <c r="B798" s="14"/>
      <c r="C798" s="30" t="s">
        <v>3</v>
      </c>
      <c r="D798" s="30" t="s">
        <v>2769</v>
      </c>
      <c r="E798" s="4" t="s">
        <v>3</v>
      </c>
      <c r="F798" s="31">
        <v>6.8</v>
      </c>
      <c r="H798" s="14"/>
    </row>
    <row r="799" spans="2:8" s="1" customFormat="1" ht="16.899999999999999" customHeight="1">
      <c r="B799" s="14"/>
      <c r="C799" s="30" t="s">
        <v>3</v>
      </c>
      <c r="D799" s="30" t="s">
        <v>2770</v>
      </c>
      <c r="E799" s="4" t="s">
        <v>3</v>
      </c>
      <c r="F799" s="31">
        <v>8.56</v>
      </c>
      <c r="H799" s="14"/>
    </row>
    <row r="800" spans="2:8" s="1" customFormat="1" ht="16.899999999999999" customHeight="1">
      <c r="B800" s="14"/>
      <c r="C800" s="30" t="s">
        <v>3</v>
      </c>
      <c r="D800" s="30" t="s">
        <v>298</v>
      </c>
      <c r="E800" s="4" t="s">
        <v>3</v>
      </c>
      <c r="F800" s="31">
        <v>19.88</v>
      </c>
      <c r="H800" s="14"/>
    </row>
    <row r="801" spans="2:8" s="1" customFormat="1" ht="16.899999999999999" customHeight="1">
      <c r="B801" s="14"/>
      <c r="C801" s="32" t="s">
        <v>2610</v>
      </c>
      <c r="H801" s="14"/>
    </row>
    <row r="802" spans="2:8" s="1" customFormat="1" ht="16.899999999999999" customHeight="1">
      <c r="B802" s="14"/>
      <c r="C802" s="30" t="s">
        <v>582</v>
      </c>
      <c r="D802" s="30" t="s">
        <v>2672</v>
      </c>
      <c r="E802" s="4" t="s">
        <v>184</v>
      </c>
      <c r="F802" s="31">
        <v>19.88</v>
      </c>
      <c r="H802" s="14"/>
    </row>
    <row r="803" spans="2:8" s="1" customFormat="1" ht="16.899999999999999" customHeight="1">
      <c r="B803" s="14"/>
      <c r="C803" s="30" t="s">
        <v>587</v>
      </c>
      <c r="D803" s="30" t="s">
        <v>2673</v>
      </c>
      <c r="E803" s="4" t="s">
        <v>184</v>
      </c>
      <c r="F803" s="31">
        <v>19.88</v>
      </c>
      <c r="H803" s="14"/>
    </row>
    <row r="804" spans="2:8" s="1" customFormat="1" ht="16.899999999999999" customHeight="1">
      <c r="B804" s="14"/>
      <c r="C804" s="30" t="s">
        <v>792</v>
      </c>
      <c r="D804" s="30" t="s">
        <v>2666</v>
      </c>
      <c r="E804" s="4" t="s">
        <v>184</v>
      </c>
      <c r="F804" s="31">
        <v>63.194000000000003</v>
      </c>
      <c r="H804" s="14"/>
    </row>
    <row r="805" spans="2:8" s="1" customFormat="1" ht="16.899999999999999" customHeight="1">
      <c r="B805" s="14"/>
      <c r="C805" s="26" t="s">
        <v>2785</v>
      </c>
      <c r="D805" s="27" t="s">
        <v>192</v>
      </c>
      <c r="E805" s="28" t="s">
        <v>184</v>
      </c>
      <c r="F805" s="29">
        <v>2.7269999999999999</v>
      </c>
      <c r="H805" s="14"/>
    </row>
    <row r="806" spans="2:8" s="1" customFormat="1" ht="16.899999999999999" customHeight="1">
      <c r="B806" s="14"/>
      <c r="C806" s="30" t="s">
        <v>3</v>
      </c>
      <c r="D806" s="30" t="s">
        <v>2786</v>
      </c>
      <c r="E806" s="4" t="s">
        <v>3</v>
      </c>
      <c r="F806" s="31">
        <v>1.127</v>
      </c>
      <c r="H806" s="14"/>
    </row>
    <row r="807" spans="2:8" s="1" customFormat="1" ht="16.899999999999999" customHeight="1">
      <c r="B807" s="14"/>
      <c r="C807" s="30" t="s">
        <v>3</v>
      </c>
      <c r="D807" s="30" t="s">
        <v>2787</v>
      </c>
      <c r="E807" s="4" t="s">
        <v>3</v>
      </c>
      <c r="F807" s="31">
        <v>1.6</v>
      </c>
      <c r="H807" s="14"/>
    </row>
    <row r="808" spans="2:8" s="1" customFormat="1" ht="16.899999999999999" customHeight="1">
      <c r="B808" s="14"/>
      <c r="C808" s="30" t="s">
        <v>3</v>
      </c>
      <c r="D808" s="30" t="s">
        <v>298</v>
      </c>
      <c r="E808" s="4" t="s">
        <v>3</v>
      </c>
      <c r="F808" s="31">
        <v>2.7269999999999999</v>
      </c>
      <c r="H808" s="14"/>
    </row>
    <row r="809" spans="2:8" s="1" customFormat="1" ht="26.45" customHeight="1">
      <c r="B809" s="14"/>
      <c r="C809" s="25" t="s">
        <v>2788</v>
      </c>
      <c r="D809" s="25" t="s">
        <v>131</v>
      </c>
      <c r="H809" s="14"/>
    </row>
    <row r="810" spans="2:8" s="1" customFormat="1" ht="16.899999999999999" customHeight="1">
      <c r="B810" s="14"/>
      <c r="C810" s="26" t="s">
        <v>187</v>
      </c>
      <c r="D810" s="27" t="s">
        <v>188</v>
      </c>
      <c r="E810" s="28" t="s">
        <v>184</v>
      </c>
      <c r="F810" s="29">
        <v>3.09</v>
      </c>
      <c r="H810" s="14"/>
    </row>
    <row r="811" spans="2:8" s="1" customFormat="1" ht="16.899999999999999" customHeight="1">
      <c r="B811" s="14"/>
      <c r="C811" s="30" t="s">
        <v>3</v>
      </c>
      <c r="D811" s="30" t="s">
        <v>2789</v>
      </c>
      <c r="E811" s="4" t="s">
        <v>3</v>
      </c>
      <c r="F811" s="31">
        <v>1.49</v>
      </c>
      <c r="H811" s="14"/>
    </row>
    <row r="812" spans="2:8" s="1" customFormat="1" ht="16.899999999999999" customHeight="1">
      <c r="B812" s="14"/>
      <c r="C812" s="30" t="s">
        <v>3</v>
      </c>
      <c r="D812" s="30" t="s">
        <v>2787</v>
      </c>
      <c r="E812" s="4" t="s">
        <v>3</v>
      </c>
      <c r="F812" s="31">
        <v>1.6</v>
      </c>
      <c r="H812" s="14"/>
    </row>
    <row r="813" spans="2:8" s="1" customFormat="1" ht="16.899999999999999" customHeight="1">
      <c r="B813" s="14"/>
      <c r="C813" s="30" t="s">
        <v>3</v>
      </c>
      <c r="D813" s="30" t="s">
        <v>298</v>
      </c>
      <c r="E813" s="4" t="s">
        <v>3</v>
      </c>
      <c r="F813" s="31">
        <v>3.09</v>
      </c>
      <c r="H813" s="14"/>
    </row>
    <row r="814" spans="2:8" s="1" customFormat="1" ht="16.899999999999999" customHeight="1">
      <c r="B814" s="14"/>
      <c r="C814" s="32" t="s">
        <v>2610</v>
      </c>
      <c r="H814" s="14"/>
    </row>
    <row r="815" spans="2:8" s="1" customFormat="1" ht="16.899999999999999" customHeight="1">
      <c r="B815" s="14"/>
      <c r="C815" s="30" t="s">
        <v>1537</v>
      </c>
      <c r="D815" s="30" t="s">
        <v>2751</v>
      </c>
      <c r="E815" s="4" t="s">
        <v>184</v>
      </c>
      <c r="F815" s="31">
        <v>0.36299999999999999</v>
      </c>
      <c r="H815" s="14"/>
    </row>
    <row r="816" spans="2:8" s="1" customFormat="1" ht="16.899999999999999" customHeight="1">
      <c r="B816" s="14"/>
      <c r="C816" s="30" t="s">
        <v>1541</v>
      </c>
      <c r="D816" s="30" t="s">
        <v>2752</v>
      </c>
      <c r="E816" s="4" t="s">
        <v>184</v>
      </c>
      <c r="F816" s="31">
        <v>0.36299999999999999</v>
      </c>
      <c r="H816" s="14"/>
    </row>
    <row r="817" spans="2:8" s="1" customFormat="1" ht="16.899999999999999" customHeight="1">
      <c r="B817" s="14"/>
      <c r="C817" s="30" t="s">
        <v>792</v>
      </c>
      <c r="D817" s="30" t="s">
        <v>2666</v>
      </c>
      <c r="E817" s="4" t="s">
        <v>184</v>
      </c>
      <c r="F817" s="31">
        <v>33.731999999999999</v>
      </c>
      <c r="H817" s="14"/>
    </row>
    <row r="818" spans="2:8" s="1" customFormat="1" ht="16.899999999999999" customHeight="1">
      <c r="B818" s="14"/>
      <c r="C818" s="30" t="s">
        <v>807</v>
      </c>
      <c r="D818" s="30" t="s">
        <v>2611</v>
      </c>
      <c r="E818" s="4" t="s">
        <v>184</v>
      </c>
      <c r="F818" s="31">
        <v>4.6349999999999998</v>
      </c>
      <c r="H818" s="14"/>
    </row>
    <row r="819" spans="2:8" s="1" customFormat="1" ht="22.5">
      <c r="B819" s="14"/>
      <c r="C819" s="30" t="s">
        <v>496</v>
      </c>
      <c r="D819" s="30" t="s">
        <v>2612</v>
      </c>
      <c r="E819" s="4" t="s">
        <v>184</v>
      </c>
      <c r="F819" s="31">
        <v>3.09</v>
      </c>
      <c r="H819" s="14"/>
    </row>
    <row r="820" spans="2:8" s="1" customFormat="1" ht="16.899999999999999" customHeight="1">
      <c r="B820" s="14"/>
      <c r="C820" s="30" t="s">
        <v>487</v>
      </c>
      <c r="D820" s="30" t="s">
        <v>2613</v>
      </c>
      <c r="E820" s="4" t="s">
        <v>184</v>
      </c>
      <c r="F820" s="31">
        <v>33.090000000000003</v>
      </c>
      <c r="H820" s="14"/>
    </row>
    <row r="821" spans="2:8" s="1" customFormat="1" ht="16.899999999999999" customHeight="1">
      <c r="B821" s="14"/>
      <c r="C821" s="30" t="s">
        <v>1851</v>
      </c>
      <c r="D821" s="30" t="s">
        <v>2790</v>
      </c>
      <c r="E821" s="4" t="s">
        <v>184</v>
      </c>
      <c r="F821" s="31">
        <v>0.36299999999999999</v>
      </c>
      <c r="H821" s="14"/>
    </row>
    <row r="822" spans="2:8" s="1" customFormat="1" ht="16.899999999999999" customHeight="1">
      <c r="B822" s="14"/>
      <c r="C822" s="26" t="s">
        <v>182</v>
      </c>
      <c r="D822" s="27" t="s">
        <v>183</v>
      </c>
      <c r="E822" s="28" t="s">
        <v>184</v>
      </c>
      <c r="F822" s="29">
        <v>3.25</v>
      </c>
      <c r="H822" s="14"/>
    </row>
    <row r="823" spans="2:8" s="1" customFormat="1" ht="16.899999999999999" customHeight="1">
      <c r="B823" s="14"/>
      <c r="C823" s="30" t="s">
        <v>3</v>
      </c>
      <c r="D823" s="30" t="s">
        <v>2789</v>
      </c>
      <c r="E823" s="4" t="s">
        <v>3</v>
      </c>
      <c r="F823" s="31">
        <v>1.49</v>
      </c>
      <c r="H823" s="14"/>
    </row>
    <row r="824" spans="2:8" s="1" customFormat="1" ht="16.899999999999999" customHeight="1">
      <c r="B824" s="14"/>
      <c r="C824" s="30" t="s">
        <v>3</v>
      </c>
      <c r="D824" s="30" t="s">
        <v>2787</v>
      </c>
      <c r="E824" s="4" t="s">
        <v>3</v>
      </c>
      <c r="F824" s="31">
        <v>1.6</v>
      </c>
      <c r="H824" s="14"/>
    </row>
    <row r="825" spans="2:8" s="1" customFormat="1" ht="16.899999999999999" customHeight="1">
      <c r="B825" s="14"/>
      <c r="C825" s="30" t="s">
        <v>3</v>
      </c>
      <c r="D825" s="30" t="s">
        <v>3</v>
      </c>
      <c r="E825" s="4" t="s">
        <v>3</v>
      </c>
      <c r="F825" s="31">
        <v>0</v>
      </c>
      <c r="H825" s="14"/>
    </row>
    <row r="826" spans="2:8" s="1" customFormat="1" ht="16.899999999999999" customHeight="1">
      <c r="B826" s="14"/>
      <c r="C826" s="30" t="s">
        <v>3</v>
      </c>
      <c r="D826" s="30" t="s">
        <v>3</v>
      </c>
      <c r="E826" s="4" t="s">
        <v>3</v>
      </c>
      <c r="F826" s="31">
        <v>0</v>
      </c>
      <c r="H826" s="14"/>
    </row>
    <row r="827" spans="2:8" s="1" customFormat="1" ht="16.899999999999999" customHeight="1">
      <c r="B827" s="14"/>
      <c r="C827" s="30" t="s">
        <v>3</v>
      </c>
      <c r="D827" s="30" t="s">
        <v>2723</v>
      </c>
      <c r="E827" s="4" t="s">
        <v>3</v>
      </c>
      <c r="F827" s="31">
        <v>0</v>
      </c>
      <c r="H827" s="14"/>
    </row>
    <row r="828" spans="2:8" s="1" customFormat="1" ht="16.899999999999999" customHeight="1">
      <c r="B828" s="14"/>
      <c r="C828" s="30" t="s">
        <v>3</v>
      </c>
      <c r="D828" s="30" t="s">
        <v>2791</v>
      </c>
      <c r="E828" s="4" t="s">
        <v>3</v>
      </c>
      <c r="F828" s="31">
        <v>0.16</v>
      </c>
      <c r="H828" s="14"/>
    </row>
    <row r="829" spans="2:8" s="1" customFormat="1" ht="16.899999999999999" customHeight="1">
      <c r="B829" s="14"/>
      <c r="C829" s="30" t="s">
        <v>3</v>
      </c>
      <c r="D829" s="30" t="s">
        <v>298</v>
      </c>
      <c r="E829" s="4" t="s">
        <v>3</v>
      </c>
      <c r="F829" s="31">
        <v>3.25</v>
      </c>
      <c r="H829" s="14"/>
    </row>
    <row r="830" spans="2:8" s="1" customFormat="1" ht="16.899999999999999" customHeight="1">
      <c r="B830" s="14"/>
      <c r="C830" s="32" t="s">
        <v>2610</v>
      </c>
      <c r="H830" s="14"/>
    </row>
    <row r="831" spans="2:8" s="1" customFormat="1" ht="16.899999999999999" customHeight="1">
      <c r="B831" s="14"/>
      <c r="C831" s="30" t="s">
        <v>442</v>
      </c>
      <c r="D831" s="30" t="s">
        <v>2619</v>
      </c>
      <c r="E831" s="4" t="s">
        <v>184</v>
      </c>
      <c r="F831" s="31">
        <v>3.25</v>
      </c>
      <c r="H831" s="14"/>
    </row>
    <row r="832" spans="2:8" s="1" customFormat="1" ht="16.899999999999999" customHeight="1">
      <c r="B832" s="14"/>
      <c r="C832" s="30" t="s">
        <v>659</v>
      </c>
      <c r="D832" s="30" t="s">
        <v>2620</v>
      </c>
      <c r="E832" s="4" t="s">
        <v>184</v>
      </c>
      <c r="F832" s="31">
        <v>3.25</v>
      </c>
      <c r="H832" s="14"/>
    </row>
    <row r="833" spans="2:8" s="1" customFormat="1" ht="16.899999999999999" customHeight="1">
      <c r="B833" s="14"/>
      <c r="C833" s="30" t="s">
        <v>1489</v>
      </c>
      <c r="D833" s="30" t="s">
        <v>2726</v>
      </c>
      <c r="E833" s="4" t="s">
        <v>184</v>
      </c>
      <c r="F833" s="31">
        <v>3.25</v>
      </c>
      <c r="H833" s="14"/>
    </row>
    <row r="834" spans="2:8" s="1" customFormat="1" ht="22.5">
      <c r="B834" s="14"/>
      <c r="C834" s="30" t="s">
        <v>666</v>
      </c>
      <c r="D834" s="30" t="s">
        <v>2622</v>
      </c>
      <c r="E834" s="4" t="s">
        <v>184</v>
      </c>
      <c r="F834" s="31">
        <v>18.754999999999999</v>
      </c>
      <c r="H834" s="14"/>
    </row>
    <row r="835" spans="2:8" s="1" customFormat="1" ht="16.899999999999999" customHeight="1">
      <c r="B835" s="14"/>
      <c r="C835" s="30" t="s">
        <v>683</v>
      </c>
      <c r="D835" s="30" t="s">
        <v>2623</v>
      </c>
      <c r="E835" s="4" t="s">
        <v>184</v>
      </c>
      <c r="F835" s="31">
        <v>3.25</v>
      </c>
      <c r="H835" s="14"/>
    </row>
    <row r="836" spans="2:8" s="1" customFormat="1" ht="16.899999999999999" customHeight="1">
      <c r="B836" s="14"/>
      <c r="C836" s="30" t="s">
        <v>1847</v>
      </c>
      <c r="D836" s="30" t="s">
        <v>2792</v>
      </c>
      <c r="E836" s="4" t="s">
        <v>184</v>
      </c>
      <c r="F836" s="31">
        <v>3.25</v>
      </c>
      <c r="H836" s="14"/>
    </row>
    <row r="837" spans="2:8" s="1" customFormat="1" ht="16.899999999999999" customHeight="1">
      <c r="B837" s="14"/>
      <c r="C837" s="30" t="s">
        <v>799</v>
      </c>
      <c r="D837" s="30" t="s">
        <v>2624</v>
      </c>
      <c r="E837" s="4" t="s">
        <v>184</v>
      </c>
      <c r="F837" s="31">
        <v>3.25</v>
      </c>
      <c r="H837" s="14"/>
    </row>
    <row r="838" spans="2:8" s="1" customFormat="1" ht="16.899999999999999" customHeight="1">
      <c r="B838" s="14"/>
      <c r="C838" s="30" t="s">
        <v>280</v>
      </c>
      <c r="D838" s="30" t="s">
        <v>281</v>
      </c>
      <c r="E838" s="4" t="s">
        <v>184</v>
      </c>
      <c r="F838" s="31">
        <v>3.25</v>
      </c>
      <c r="H838" s="14"/>
    </row>
    <row r="839" spans="2:8" s="1" customFormat="1" ht="22.5">
      <c r="B839" s="14"/>
      <c r="C839" s="30" t="s">
        <v>671</v>
      </c>
      <c r="D839" s="30" t="s">
        <v>672</v>
      </c>
      <c r="E839" s="4" t="s">
        <v>184</v>
      </c>
      <c r="F839" s="31">
        <v>3.5750000000000002</v>
      </c>
      <c r="H839" s="14"/>
    </row>
    <row r="840" spans="2:8" s="1" customFormat="1" ht="16.899999999999999" customHeight="1">
      <c r="B840" s="14"/>
      <c r="C840" s="26" t="s">
        <v>218</v>
      </c>
      <c r="D840" s="27" t="s">
        <v>219</v>
      </c>
      <c r="E840" s="28" t="s">
        <v>195</v>
      </c>
      <c r="F840" s="29">
        <v>1.625</v>
      </c>
      <c r="H840" s="14"/>
    </row>
    <row r="841" spans="2:8" s="1" customFormat="1" ht="16.899999999999999" customHeight="1">
      <c r="B841" s="14"/>
      <c r="C841" s="30" t="s">
        <v>3</v>
      </c>
      <c r="D841" s="30" t="s">
        <v>2793</v>
      </c>
      <c r="E841" s="4" t="s">
        <v>3</v>
      </c>
      <c r="F841" s="31">
        <v>1.625</v>
      </c>
      <c r="H841" s="14"/>
    </row>
    <row r="842" spans="2:8" s="1" customFormat="1" ht="16.899999999999999" customHeight="1">
      <c r="B842" s="14"/>
      <c r="C842" s="32" t="s">
        <v>2610</v>
      </c>
      <c r="H842" s="14"/>
    </row>
    <row r="843" spans="2:8" s="1" customFormat="1" ht="16.899999999999999" customHeight="1">
      <c r="B843" s="14"/>
      <c r="C843" s="30" t="s">
        <v>377</v>
      </c>
      <c r="D843" s="30" t="s">
        <v>2627</v>
      </c>
      <c r="E843" s="4" t="s">
        <v>379</v>
      </c>
      <c r="F843" s="31">
        <v>5.0149999999999997</v>
      </c>
      <c r="H843" s="14"/>
    </row>
    <row r="844" spans="2:8" s="1" customFormat="1" ht="16.899999999999999" customHeight="1">
      <c r="B844" s="14"/>
      <c r="C844" s="30" t="s">
        <v>394</v>
      </c>
      <c r="D844" s="30" t="s">
        <v>395</v>
      </c>
      <c r="E844" s="4" t="s">
        <v>379</v>
      </c>
      <c r="F844" s="31">
        <v>5.5170000000000003</v>
      </c>
      <c r="H844" s="14"/>
    </row>
    <row r="845" spans="2:8" s="1" customFormat="1" ht="16.899999999999999" customHeight="1">
      <c r="B845" s="14"/>
      <c r="C845" s="26" t="s">
        <v>200</v>
      </c>
      <c r="D845" s="27" t="s">
        <v>201</v>
      </c>
      <c r="E845" s="28" t="s">
        <v>184</v>
      </c>
      <c r="F845" s="29">
        <v>9.0719999999999992</v>
      </c>
      <c r="H845" s="14"/>
    </row>
    <row r="846" spans="2:8" s="1" customFormat="1" ht="16.899999999999999" customHeight="1">
      <c r="B846" s="14"/>
      <c r="C846" s="30" t="s">
        <v>3</v>
      </c>
      <c r="D846" s="30" t="s">
        <v>2628</v>
      </c>
      <c r="E846" s="4" t="s">
        <v>3</v>
      </c>
      <c r="F846" s="31">
        <v>11.385</v>
      </c>
      <c r="H846" s="14"/>
    </row>
    <row r="847" spans="2:8" s="1" customFormat="1" ht="16.899999999999999" customHeight="1">
      <c r="B847" s="14"/>
      <c r="C847" s="30" t="s">
        <v>3</v>
      </c>
      <c r="D847" s="30" t="s">
        <v>2629</v>
      </c>
      <c r="E847" s="4" t="s">
        <v>3</v>
      </c>
      <c r="F847" s="31">
        <v>0</v>
      </c>
      <c r="H847" s="14"/>
    </row>
    <row r="848" spans="2:8" s="1" customFormat="1" ht="16.899999999999999" customHeight="1">
      <c r="B848" s="14"/>
      <c r="C848" s="30" t="s">
        <v>3</v>
      </c>
      <c r="D848" s="30" t="s">
        <v>2794</v>
      </c>
      <c r="E848" s="4" t="s">
        <v>3</v>
      </c>
      <c r="F848" s="31">
        <v>-0.69699999999999995</v>
      </c>
      <c r="H848" s="14"/>
    </row>
    <row r="849" spans="2:8" s="1" customFormat="1" ht="16.899999999999999" customHeight="1">
      <c r="B849" s="14"/>
      <c r="C849" s="30" t="s">
        <v>3</v>
      </c>
      <c r="D849" s="30" t="s">
        <v>2729</v>
      </c>
      <c r="E849" s="4" t="s">
        <v>3</v>
      </c>
      <c r="F849" s="31">
        <v>0</v>
      </c>
      <c r="H849" s="14"/>
    </row>
    <row r="850" spans="2:8" s="1" customFormat="1" ht="16.899999999999999" customHeight="1">
      <c r="B850" s="14"/>
      <c r="C850" s="30" t="s">
        <v>3</v>
      </c>
      <c r="D850" s="30" t="s">
        <v>2761</v>
      </c>
      <c r="E850" s="4" t="s">
        <v>3</v>
      </c>
      <c r="F850" s="31">
        <v>-1.6160000000000001</v>
      </c>
      <c r="H850" s="14"/>
    </row>
    <row r="851" spans="2:8" s="1" customFormat="1" ht="16.899999999999999" customHeight="1">
      <c r="B851" s="14"/>
      <c r="C851" s="30" t="s">
        <v>3</v>
      </c>
      <c r="D851" s="30" t="s">
        <v>298</v>
      </c>
      <c r="E851" s="4" t="s">
        <v>3</v>
      </c>
      <c r="F851" s="31">
        <v>9.0719999999999992</v>
      </c>
      <c r="H851" s="14"/>
    </row>
    <row r="852" spans="2:8" s="1" customFormat="1" ht="16.899999999999999" customHeight="1">
      <c r="B852" s="14"/>
      <c r="C852" s="32" t="s">
        <v>2610</v>
      </c>
      <c r="H852" s="14"/>
    </row>
    <row r="853" spans="2:8" s="1" customFormat="1" ht="16.899999999999999" customHeight="1">
      <c r="B853" s="14"/>
      <c r="C853" s="30" t="s">
        <v>424</v>
      </c>
      <c r="D853" s="30" t="s">
        <v>2635</v>
      </c>
      <c r="E853" s="4" t="s">
        <v>184</v>
      </c>
      <c r="F853" s="31">
        <v>19.713999999999999</v>
      </c>
      <c r="H853" s="14"/>
    </row>
    <row r="854" spans="2:8" s="1" customFormat="1" ht="16.899999999999999" customHeight="1">
      <c r="B854" s="14"/>
      <c r="C854" s="30" t="s">
        <v>412</v>
      </c>
      <c r="D854" s="30" t="s">
        <v>2636</v>
      </c>
      <c r="E854" s="4" t="s">
        <v>184</v>
      </c>
      <c r="F854" s="31">
        <v>10.521000000000001</v>
      </c>
      <c r="H854" s="14"/>
    </row>
    <row r="855" spans="2:8" s="1" customFormat="1" ht="16.899999999999999" customHeight="1">
      <c r="B855" s="14"/>
      <c r="C855" s="30" t="s">
        <v>716</v>
      </c>
      <c r="D855" s="30" t="s">
        <v>2637</v>
      </c>
      <c r="E855" s="4" t="s">
        <v>184</v>
      </c>
      <c r="F855" s="31">
        <v>9.0719999999999992</v>
      </c>
      <c r="H855" s="14"/>
    </row>
    <row r="856" spans="2:8" s="1" customFormat="1" ht="16.899999999999999" customHeight="1">
      <c r="B856" s="14"/>
      <c r="C856" s="26" t="s">
        <v>212</v>
      </c>
      <c r="D856" s="27" t="s">
        <v>213</v>
      </c>
      <c r="E856" s="28" t="s">
        <v>184</v>
      </c>
      <c r="F856" s="29">
        <v>3.972</v>
      </c>
      <c r="H856" s="14"/>
    </row>
    <row r="857" spans="2:8" s="1" customFormat="1" ht="16.899999999999999" customHeight="1">
      <c r="B857" s="14"/>
      <c r="C857" s="30" t="s">
        <v>3</v>
      </c>
      <c r="D857" s="30" t="s">
        <v>2732</v>
      </c>
      <c r="E857" s="4" t="s">
        <v>3</v>
      </c>
      <c r="F857" s="31">
        <v>0</v>
      </c>
      <c r="H857" s="14"/>
    </row>
    <row r="858" spans="2:8" s="1" customFormat="1" ht="16.899999999999999" customHeight="1">
      <c r="B858" s="14"/>
      <c r="C858" s="30" t="s">
        <v>3</v>
      </c>
      <c r="D858" s="30" t="s">
        <v>2733</v>
      </c>
      <c r="E858" s="4" t="s">
        <v>3</v>
      </c>
      <c r="F858" s="31">
        <v>10.119999999999999</v>
      </c>
      <c r="H858" s="14"/>
    </row>
    <row r="859" spans="2:8" s="1" customFormat="1" ht="16.899999999999999" customHeight="1">
      <c r="B859" s="14"/>
      <c r="C859" s="30" t="s">
        <v>3</v>
      </c>
      <c r="D859" s="30" t="s">
        <v>2629</v>
      </c>
      <c r="E859" s="4" t="s">
        <v>3</v>
      </c>
      <c r="F859" s="31">
        <v>0</v>
      </c>
      <c r="H859" s="14"/>
    </row>
    <row r="860" spans="2:8" s="1" customFormat="1" ht="16.899999999999999" customHeight="1">
      <c r="B860" s="14"/>
      <c r="C860" s="30" t="s">
        <v>3</v>
      </c>
      <c r="D860" s="30" t="s">
        <v>2762</v>
      </c>
      <c r="E860" s="4" t="s">
        <v>3</v>
      </c>
      <c r="F860" s="31">
        <v>-1.3</v>
      </c>
      <c r="H860" s="14"/>
    </row>
    <row r="861" spans="2:8" s="1" customFormat="1" ht="16.899999999999999" customHeight="1">
      <c r="B861" s="14"/>
      <c r="C861" s="30" t="s">
        <v>3</v>
      </c>
      <c r="D861" s="30" t="s">
        <v>2729</v>
      </c>
      <c r="E861" s="4" t="s">
        <v>3</v>
      </c>
      <c r="F861" s="31">
        <v>0</v>
      </c>
      <c r="H861" s="14"/>
    </row>
    <row r="862" spans="2:8" s="1" customFormat="1" ht="16.899999999999999" customHeight="1">
      <c r="B862" s="14"/>
      <c r="C862" s="30" t="s">
        <v>3</v>
      </c>
      <c r="D862" s="30" t="s">
        <v>2763</v>
      </c>
      <c r="E862" s="4" t="s">
        <v>3</v>
      </c>
      <c r="F862" s="31">
        <v>-4.8479999999999999</v>
      </c>
      <c r="H862" s="14"/>
    </row>
    <row r="863" spans="2:8" s="1" customFormat="1" ht="16.899999999999999" customHeight="1">
      <c r="B863" s="14"/>
      <c r="C863" s="30" t="s">
        <v>3</v>
      </c>
      <c r="D863" s="30" t="s">
        <v>298</v>
      </c>
      <c r="E863" s="4" t="s">
        <v>3</v>
      </c>
      <c r="F863" s="31">
        <v>3.972</v>
      </c>
      <c r="H863" s="14"/>
    </row>
    <row r="864" spans="2:8" s="1" customFormat="1" ht="16.899999999999999" customHeight="1">
      <c r="B864" s="14"/>
      <c r="C864" s="26" t="s">
        <v>197</v>
      </c>
      <c r="D864" s="27" t="s">
        <v>198</v>
      </c>
      <c r="E864" s="28" t="s">
        <v>195</v>
      </c>
      <c r="F864" s="29">
        <v>5.0599999999999996</v>
      </c>
      <c r="H864" s="14"/>
    </row>
    <row r="865" spans="2:8" s="1" customFormat="1" ht="16.899999999999999" customHeight="1">
      <c r="B865" s="14"/>
      <c r="C865" s="30" t="s">
        <v>3</v>
      </c>
      <c r="D865" s="30" t="s">
        <v>2795</v>
      </c>
      <c r="E865" s="4" t="s">
        <v>3</v>
      </c>
      <c r="F865" s="31">
        <v>0</v>
      </c>
      <c r="H865" s="14"/>
    </row>
    <row r="866" spans="2:8" s="1" customFormat="1" ht="16.899999999999999" customHeight="1">
      <c r="B866" s="14"/>
      <c r="C866" s="30" t="s">
        <v>3</v>
      </c>
      <c r="D866" s="30" t="s">
        <v>2796</v>
      </c>
      <c r="E866" s="4" t="s">
        <v>3</v>
      </c>
      <c r="F866" s="31">
        <v>5.0599999999999996</v>
      </c>
      <c r="H866" s="14"/>
    </row>
    <row r="867" spans="2:8" s="1" customFormat="1" ht="16.899999999999999" customHeight="1">
      <c r="B867" s="14"/>
      <c r="C867" s="30" t="s">
        <v>3</v>
      </c>
      <c r="D867" s="30" t="s">
        <v>298</v>
      </c>
      <c r="E867" s="4" t="s">
        <v>3</v>
      </c>
      <c r="F867" s="31">
        <v>5.0599999999999996</v>
      </c>
      <c r="H867" s="14"/>
    </row>
    <row r="868" spans="2:8" s="1" customFormat="1" ht="16.899999999999999" customHeight="1">
      <c r="B868" s="14"/>
      <c r="C868" s="32" t="s">
        <v>2610</v>
      </c>
      <c r="H868" s="14"/>
    </row>
    <row r="869" spans="2:8" s="1" customFormat="1" ht="16.899999999999999" customHeight="1">
      <c r="B869" s="14"/>
      <c r="C869" s="30" t="s">
        <v>688</v>
      </c>
      <c r="D869" s="30" t="s">
        <v>2650</v>
      </c>
      <c r="E869" s="4" t="s">
        <v>184</v>
      </c>
      <c r="F869" s="31">
        <v>1.492</v>
      </c>
      <c r="H869" s="14"/>
    </row>
    <row r="870" spans="2:8" s="1" customFormat="1" ht="16.899999999999999" customHeight="1">
      <c r="B870" s="14"/>
      <c r="C870" s="30" t="s">
        <v>702</v>
      </c>
      <c r="D870" s="30" t="s">
        <v>2651</v>
      </c>
      <c r="E870" s="4" t="s">
        <v>379</v>
      </c>
      <c r="F870" s="31">
        <v>9.9440000000000008</v>
      </c>
      <c r="H870" s="14"/>
    </row>
    <row r="871" spans="2:8" s="1" customFormat="1" ht="16.899999999999999" customHeight="1">
      <c r="B871" s="14"/>
      <c r="C871" s="30" t="s">
        <v>745</v>
      </c>
      <c r="D871" s="30" t="s">
        <v>2652</v>
      </c>
      <c r="E871" s="4" t="s">
        <v>379</v>
      </c>
      <c r="F871" s="31">
        <v>14.06</v>
      </c>
      <c r="H871" s="14"/>
    </row>
    <row r="872" spans="2:8" s="1" customFormat="1" ht="16.899999999999999" customHeight="1">
      <c r="B872" s="14"/>
      <c r="C872" s="30" t="s">
        <v>1389</v>
      </c>
      <c r="D872" s="30" t="s">
        <v>2739</v>
      </c>
      <c r="E872" s="4" t="s">
        <v>379</v>
      </c>
      <c r="F872" s="31">
        <v>7.5439999999999996</v>
      </c>
      <c r="H872" s="14"/>
    </row>
    <row r="873" spans="2:8" s="1" customFormat="1" ht="22.5">
      <c r="B873" s="14"/>
      <c r="C873" s="30" t="s">
        <v>1856</v>
      </c>
      <c r="D873" s="30" t="s">
        <v>2797</v>
      </c>
      <c r="E873" s="4" t="s">
        <v>184</v>
      </c>
      <c r="F873" s="31">
        <v>17.550999999999998</v>
      </c>
      <c r="H873" s="14"/>
    </row>
    <row r="874" spans="2:8" s="1" customFormat="1" ht="16.899999999999999" customHeight="1">
      <c r="B874" s="14"/>
      <c r="C874" s="26" t="s">
        <v>2654</v>
      </c>
      <c r="D874" s="27" t="s">
        <v>2655</v>
      </c>
      <c r="E874" s="28" t="s">
        <v>195</v>
      </c>
      <c r="F874" s="29">
        <v>5.0599999999999996</v>
      </c>
      <c r="H874" s="14"/>
    </row>
    <row r="875" spans="2:8" s="1" customFormat="1" ht="16.899999999999999" customHeight="1">
      <c r="B875" s="14"/>
      <c r="C875" s="30" t="s">
        <v>3</v>
      </c>
      <c r="D875" s="30" t="s">
        <v>68</v>
      </c>
      <c r="E875" s="4" t="s">
        <v>3</v>
      </c>
      <c r="F875" s="31">
        <v>0</v>
      </c>
      <c r="H875" s="14"/>
    </row>
    <row r="876" spans="2:8" s="1" customFormat="1" ht="16.899999999999999" customHeight="1">
      <c r="B876" s="14"/>
      <c r="C876" s="30" t="s">
        <v>3</v>
      </c>
      <c r="D876" s="30" t="s">
        <v>2656</v>
      </c>
      <c r="E876" s="4" t="s">
        <v>3</v>
      </c>
      <c r="F876" s="31">
        <v>0</v>
      </c>
      <c r="H876" s="14"/>
    </row>
    <row r="877" spans="2:8" s="1" customFormat="1" ht="16.899999999999999" customHeight="1">
      <c r="B877" s="14"/>
      <c r="C877" s="30" t="s">
        <v>3</v>
      </c>
      <c r="D877" s="30" t="s">
        <v>2657</v>
      </c>
      <c r="E877" s="4" t="s">
        <v>3</v>
      </c>
      <c r="F877" s="31">
        <v>0</v>
      </c>
      <c r="H877" s="14"/>
    </row>
    <row r="878" spans="2:8" s="1" customFormat="1" ht="16.899999999999999" customHeight="1">
      <c r="B878" s="14"/>
      <c r="C878" s="30" t="s">
        <v>3</v>
      </c>
      <c r="D878" s="30" t="s">
        <v>2658</v>
      </c>
      <c r="E878" s="4" t="s">
        <v>3</v>
      </c>
      <c r="F878" s="31">
        <v>0</v>
      </c>
      <c r="H878" s="14"/>
    </row>
    <row r="879" spans="2:8" s="1" customFormat="1" ht="16.899999999999999" customHeight="1">
      <c r="B879" s="14"/>
      <c r="C879" s="30" t="s">
        <v>3</v>
      </c>
      <c r="D879" s="30" t="s">
        <v>197</v>
      </c>
      <c r="E879" s="4" t="s">
        <v>3</v>
      </c>
      <c r="F879" s="31">
        <v>5.0599999999999996</v>
      </c>
      <c r="H879" s="14"/>
    </row>
    <row r="880" spans="2:8" s="1" customFormat="1" ht="16.899999999999999" customHeight="1">
      <c r="B880" s="14"/>
      <c r="C880" s="30" t="s">
        <v>3</v>
      </c>
      <c r="D880" s="30" t="s">
        <v>2659</v>
      </c>
      <c r="E880" s="4" t="s">
        <v>3</v>
      </c>
      <c r="F880" s="31">
        <v>0</v>
      </c>
      <c r="H880" s="14"/>
    </row>
    <row r="881" spans="2:8" s="1" customFormat="1" ht="16.899999999999999" customHeight="1">
      <c r="B881" s="14"/>
      <c r="C881" s="30" t="s">
        <v>3</v>
      </c>
      <c r="D881" s="30" t="s">
        <v>298</v>
      </c>
      <c r="E881" s="4" t="s">
        <v>3</v>
      </c>
      <c r="F881" s="31">
        <v>5.0599999999999996</v>
      </c>
      <c r="H881" s="14"/>
    </row>
    <row r="882" spans="2:8" s="1" customFormat="1" ht="16.899999999999999" customHeight="1">
      <c r="B882" s="14"/>
      <c r="C882" s="26" t="s">
        <v>1834</v>
      </c>
      <c r="D882" s="27" t="s">
        <v>1835</v>
      </c>
      <c r="E882" s="28" t="s">
        <v>195</v>
      </c>
      <c r="F882" s="29">
        <v>4.8840000000000003</v>
      </c>
      <c r="H882" s="14"/>
    </row>
    <row r="883" spans="2:8" s="1" customFormat="1" ht="16.899999999999999" customHeight="1">
      <c r="B883" s="14"/>
      <c r="C883" s="30" t="s">
        <v>3</v>
      </c>
      <c r="D883" s="30" t="s">
        <v>2798</v>
      </c>
      <c r="E883" s="4" t="s">
        <v>3</v>
      </c>
      <c r="F883" s="31">
        <v>0</v>
      </c>
      <c r="H883" s="14"/>
    </row>
    <row r="884" spans="2:8" s="1" customFormat="1" ht="16.899999999999999" customHeight="1">
      <c r="B884" s="14"/>
      <c r="C884" s="30" t="s">
        <v>3</v>
      </c>
      <c r="D884" s="30" t="s">
        <v>2799</v>
      </c>
      <c r="E884" s="4" t="s">
        <v>3</v>
      </c>
      <c r="F884" s="31">
        <v>4.8840000000000003</v>
      </c>
      <c r="H884" s="14"/>
    </row>
    <row r="885" spans="2:8" s="1" customFormat="1" ht="16.899999999999999" customHeight="1">
      <c r="B885" s="14"/>
      <c r="C885" s="30" t="s">
        <v>3</v>
      </c>
      <c r="D885" s="30" t="s">
        <v>298</v>
      </c>
      <c r="E885" s="4" t="s">
        <v>3</v>
      </c>
      <c r="F885" s="31">
        <v>4.8840000000000003</v>
      </c>
      <c r="H885" s="14"/>
    </row>
    <row r="886" spans="2:8" s="1" customFormat="1" ht="16.899999999999999" customHeight="1">
      <c r="B886" s="14"/>
      <c r="C886" s="32" t="s">
        <v>2610</v>
      </c>
      <c r="H886" s="14"/>
    </row>
    <row r="887" spans="2:8" s="1" customFormat="1" ht="22.5">
      <c r="B887" s="14"/>
      <c r="C887" s="30" t="s">
        <v>1909</v>
      </c>
      <c r="D887" s="30" t="s">
        <v>2800</v>
      </c>
      <c r="E887" s="4" t="s">
        <v>379</v>
      </c>
      <c r="F887" s="31">
        <v>3.3839999999999999</v>
      </c>
      <c r="H887" s="14"/>
    </row>
    <row r="888" spans="2:8" s="1" customFormat="1" ht="16.899999999999999" customHeight="1">
      <c r="B888" s="14"/>
      <c r="C888" s="30" t="s">
        <v>688</v>
      </c>
      <c r="D888" s="30" t="s">
        <v>2650</v>
      </c>
      <c r="E888" s="4" t="s">
        <v>184</v>
      </c>
      <c r="F888" s="31">
        <v>1.492</v>
      </c>
      <c r="H888" s="14"/>
    </row>
    <row r="889" spans="2:8" s="1" customFormat="1" ht="16.899999999999999" customHeight="1">
      <c r="B889" s="14"/>
      <c r="C889" s="30" t="s">
        <v>702</v>
      </c>
      <c r="D889" s="30" t="s">
        <v>2651</v>
      </c>
      <c r="E889" s="4" t="s">
        <v>379</v>
      </c>
      <c r="F889" s="31">
        <v>9.9440000000000008</v>
      </c>
      <c r="H889" s="14"/>
    </row>
    <row r="890" spans="2:8" s="1" customFormat="1" ht="16.899999999999999" customHeight="1">
      <c r="B890" s="14"/>
      <c r="C890" s="30" t="s">
        <v>1389</v>
      </c>
      <c r="D890" s="30" t="s">
        <v>2739</v>
      </c>
      <c r="E890" s="4" t="s">
        <v>379</v>
      </c>
      <c r="F890" s="31">
        <v>7.5439999999999996</v>
      </c>
      <c r="H890" s="14"/>
    </row>
    <row r="891" spans="2:8" s="1" customFormat="1" ht="22.5">
      <c r="B891" s="14"/>
      <c r="C891" s="30" t="s">
        <v>1856</v>
      </c>
      <c r="D891" s="30" t="s">
        <v>2797</v>
      </c>
      <c r="E891" s="4" t="s">
        <v>184</v>
      </c>
      <c r="F891" s="31">
        <v>17.550999999999998</v>
      </c>
      <c r="H891" s="14"/>
    </row>
    <row r="892" spans="2:8" s="1" customFormat="1" ht="16.899999999999999" customHeight="1">
      <c r="B892" s="14"/>
      <c r="C892" s="26" t="s">
        <v>208</v>
      </c>
      <c r="D892" s="27" t="s">
        <v>209</v>
      </c>
      <c r="E892" s="28" t="s">
        <v>184</v>
      </c>
      <c r="F892" s="29">
        <v>1.373</v>
      </c>
      <c r="H892" s="14"/>
    </row>
    <row r="893" spans="2:8" s="1" customFormat="1" ht="16.899999999999999" customHeight="1">
      <c r="B893" s="14"/>
      <c r="C893" s="30" t="s">
        <v>3</v>
      </c>
      <c r="D893" s="30" t="s">
        <v>2801</v>
      </c>
      <c r="E893" s="4" t="s">
        <v>3</v>
      </c>
      <c r="F893" s="31">
        <v>0.69699999999999995</v>
      </c>
      <c r="H893" s="14"/>
    </row>
    <row r="894" spans="2:8" s="1" customFormat="1" ht="16.899999999999999" customHeight="1">
      <c r="B894" s="14"/>
      <c r="C894" s="30" t="s">
        <v>3</v>
      </c>
      <c r="D894" s="30" t="s">
        <v>2802</v>
      </c>
      <c r="E894" s="4" t="s">
        <v>3</v>
      </c>
      <c r="F894" s="31">
        <v>0.67600000000000005</v>
      </c>
      <c r="H894" s="14"/>
    </row>
    <row r="895" spans="2:8" s="1" customFormat="1" ht="16.899999999999999" customHeight="1">
      <c r="B895" s="14"/>
      <c r="C895" s="30" t="s">
        <v>3</v>
      </c>
      <c r="D895" s="30" t="s">
        <v>298</v>
      </c>
      <c r="E895" s="4" t="s">
        <v>3</v>
      </c>
      <c r="F895" s="31">
        <v>1.373</v>
      </c>
      <c r="H895" s="14"/>
    </row>
    <row r="896" spans="2:8" s="1" customFormat="1" ht="16.899999999999999" customHeight="1">
      <c r="B896" s="14"/>
      <c r="C896" s="32" t="s">
        <v>2610</v>
      </c>
      <c r="H896" s="14"/>
    </row>
    <row r="897" spans="2:8" s="1" customFormat="1" ht="16.899999999999999" customHeight="1">
      <c r="B897" s="14"/>
      <c r="C897" s="30" t="s">
        <v>400</v>
      </c>
      <c r="D897" s="30" t="s">
        <v>2661</v>
      </c>
      <c r="E897" s="4" t="s">
        <v>184</v>
      </c>
      <c r="F897" s="31">
        <v>1.373</v>
      </c>
      <c r="H897" s="14"/>
    </row>
    <row r="898" spans="2:8" s="1" customFormat="1" ht="22.5">
      <c r="B898" s="14"/>
      <c r="C898" s="30" t="s">
        <v>1856</v>
      </c>
      <c r="D898" s="30" t="s">
        <v>2797</v>
      </c>
      <c r="E898" s="4" t="s">
        <v>184</v>
      </c>
      <c r="F898" s="31">
        <v>17.550999999999998</v>
      </c>
      <c r="H898" s="14"/>
    </row>
    <row r="899" spans="2:8" s="1" customFormat="1" ht="16.899999999999999" customHeight="1">
      <c r="B899" s="14"/>
      <c r="C899" s="26" t="s">
        <v>204</v>
      </c>
      <c r="D899" s="27" t="s">
        <v>205</v>
      </c>
      <c r="E899" s="28" t="s">
        <v>184</v>
      </c>
      <c r="F899" s="29">
        <v>10.641999999999999</v>
      </c>
      <c r="H899" s="14"/>
    </row>
    <row r="900" spans="2:8" s="1" customFormat="1" ht="16.899999999999999" customHeight="1">
      <c r="B900" s="14"/>
      <c r="C900" s="30" t="s">
        <v>3</v>
      </c>
      <c r="D900" s="30" t="s">
        <v>2662</v>
      </c>
      <c r="E900" s="4" t="s">
        <v>3</v>
      </c>
      <c r="F900" s="31">
        <v>0</v>
      </c>
      <c r="H900" s="14"/>
    </row>
    <row r="901" spans="2:8" s="1" customFormat="1" ht="16.899999999999999" customHeight="1">
      <c r="B901" s="14"/>
      <c r="C901" s="30" t="s">
        <v>3</v>
      </c>
      <c r="D901" s="30" t="s">
        <v>2803</v>
      </c>
      <c r="E901" s="4" t="s">
        <v>3</v>
      </c>
      <c r="F901" s="31">
        <v>0.50600000000000001</v>
      </c>
      <c r="H901" s="14"/>
    </row>
    <row r="902" spans="2:8" s="1" customFormat="1" ht="16.899999999999999" customHeight="1">
      <c r="B902" s="14"/>
      <c r="C902" s="30" t="s">
        <v>3</v>
      </c>
      <c r="D902" s="30" t="s">
        <v>2804</v>
      </c>
      <c r="E902" s="4" t="s">
        <v>3</v>
      </c>
      <c r="F902" s="31">
        <v>2.3690000000000002</v>
      </c>
      <c r="H902" s="14"/>
    </row>
    <row r="903" spans="2:8" s="1" customFormat="1" ht="16.899999999999999" customHeight="1">
      <c r="B903" s="14"/>
      <c r="C903" s="30" t="s">
        <v>3</v>
      </c>
      <c r="D903" s="30" t="s">
        <v>2805</v>
      </c>
      <c r="E903" s="4" t="s">
        <v>3</v>
      </c>
      <c r="F903" s="31">
        <v>11.477</v>
      </c>
      <c r="H903" s="14"/>
    </row>
    <row r="904" spans="2:8" s="1" customFormat="1" ht="16.899999999999999" customHeight="1">
      <c r="B904" s="14"/>
      <c r="C904" s="30" t="s">
        <v>3</v>
      </c>
      <c r="D904" s="30" t="s">
        <v>2806</v>
      </c>
      <c r="E904" s="4" t="s">
        <v>3</v>
      </c>
      <c r="F904" s="31">
        <v>0</v>
      </c>
      <c r="H904" s="14"/>
    </row>
    <row r="905" spans="2:8" s="1" customFormat="1" ht="16.899999999999999" customHeight="1">
      <c r="B905" s="14"/>
      <c r="C905" s="30" t="s">
        <v>3</v>
      </c>
      <c r="D905" s="30" t="s">
        <v>2807</v>
      </c>
      <c r="E905" s="4" t="s">
        <v>3</v>
      </c>
      <c r="F905" s="31">
        <v>-1.4139999999999999</v>
      </c>
      <c r="H905" s="14"/>
    </row>
    <row r="906" spans="2:8" s="1" customFormat="1" ht="16.899999999999999" customHeight="1">
      <c r="B906" s="14"/>
      <c r="C906" s="30" t="s">
        <v>3</v>
      </c>
      <c r="D906" s="30" t="s">
        <v>2761</v>
      </c>
      <c r="E906" s="4" t="s">
        <v>3</v>
      </c>
      <c r="F906" s="31">
        <v>-1.6160000000000001</v>
      </c>
      <c r="H906" s="14"/>
    </row>
    <row r="907" spans="2:8" s="1" customFormat="1" ht="16.899999999999999" customHeight="1">
      <c r="B907" s="14"/>
      <c r="C907" s="30" t="s">
        <v>3</v>
      </c>
      <c r="D907" s="30" t="s">
        <v>2808</v>
      </c>
      <c r="E907" s="4" t="s">
        <v>3</v>
      </c>
      <c r="F907" s="31">
        <v>-0.68</v>
      </c>
      <c r="H907" s="14"/>
    </row>
    <row r="908" spans="2:8" s="1" customFormat="1" ht="16.899999999999999" customHeight="1">
      <c r="B908" s="14"/>
      <c r="C908" s="30" t="s">
        <v>3</v>
      </c>
      <c r="D908" s="30" t="s">
        <v>298</v>
      </c>
      <c r="E908" s="4" t="s">
        <v>3</v>
      </c>
      <c r="F908" s="31">
        <v>10.641999999999999</v>
      </c>
      <c r="H908" s="14"/>
    </row>
    <row r="909" spans="2:8" s="1" customFormat="1" ht="16.899999999999999" customHeight="1">
      <c r="B909" s="14"/>
      <c r="C909" s="32" t="s">
        <v>2610</v>
      </c>
      <c r="H909" s="14"/>
    </row>
    <row r="910" spans="2:8" s="1" customFormat="1" ht="16.899999999999999" customHeight="1">
      <c r="B910" s="14"/>
      <c r="C910" s="30" t="s">
        <v>424</v>
      </c>
      <c r="D910" s="30" t="s">
        <v>2635</v>
      </c>
      <c r="E910" s="4" t="s">
        <v>184</v>
      </c>
      <c r="F910" s="31">
        <v>19.713999999999999</v>
      </c>
      <c r="H910" s="14"/>
    </row>
    <row r="911" spans="2:8" s="1" customFormat="1" ht="16.899999999999999" customHeight="1">
      <c r="B911" s="14"/>
      <c r="C911" s="30" t="s">
        <v>430</v>
      </c>
      <c r="D911" s="30" t="s">
        <v>2665</v>
      </c>
      <c r="E911" s="4" t="s">
        <v>184</v>
      </c>
      <c r="F911" s="31">
        <v>10.641999999999999</v>
      </c>
      <c r="H911" s="14"/>
    </row>
    <row r="912" spans="2:8" s="1" customFormat="1" ht="16.899999999999999" customHeight="1">
      <c r="B912" s="14"/>
      <c r="C912" s="30" t="s">
        <v>792</v>
      </c>
      <c r="D912" s="30" t="s">
        <v>2666</v>
      </c>
      <c r="E912" s="4" t="s">
        <v>184</v>
      </c>
      <c r="F912" s="31">
        <v>33.731999999999999</v>
      </c>
      <c r="H912" s="14"/>
    </row>
    <row r="913" spans="2:8" s="1" customFormat="1" ht="16.899999999999999" customHeight="1">
      <c r="B913" s="14"/>
      <c r="C913" s="26" t="s">
        <v>221</v>
      </c>
      <c r="D913" s="27" t="s">
        <v>222</v>
      </c>
      <c r="E913" s="28" t="s">
        <v>195</v>
      </c>
      <c r="F913" s="29">
        <v>2.52</v>
      </c>
      <c r="H913" s="14"/>
    </row>
    <row r="914" spans="2:8" s="1" customFormat="1" ht="16.899999999999999" customHeight="1">
      <c r="B914" s="14"/>
      <c r="C914" s="30" t="s">
        <v>3</v>
      </c>
      <c r="D914" s="30" t="s">
        <v>2809</v>
      </c>
      <c r="E914" s="4" t="s">
        <v>3</v>
      </c>
      <c r="F914" s="31">
        <v>2.52</v>
      </c>
      <c r="H914" s="14"/>
    </row>
    <row r="915" spans="2:8" s="1" customFormat="1" ht="16.899999999999999" customHeight="1">
      <c r="B915" s="14"/>
      <c r="C915" s="32" t="s">
        <v>2610</v>
      </c>
      <c r="H915" s="14"/>
    </row>
    <row r="916" spans="2:8" s="1" customFormat="1" ht="16.899999999999999" customHeight="1">
      <c r="B916" s="14"/>
      <c r="C916" s="30" t="s">
        <v>412</v>
      </c>
      <c r="D916" s="30" t="s">
        <v>2636</v>
      </c>
      <c r="E916" s="4" t="s">
        <v>184</v>
      </c>
      <c r="F916" s="31">
        <v>10.521000000000001</v>
      </c>
      <c r="H916" s="14"/>
    </row>
    <row r="917" spans="2:8" s="1" customFormat="1" ht="16.899999999999999" customHeight="1">
      <c r="B917" s="14"/>
      <c r="C917" s="30" t="s">
        <v>731</v>
      </c>
      <c r="D917" s="30" t="s">
        <v>2669</v>
      </c>
      <c r="E917" s="4" t="s">
        <v>379</v>
      </c>
      <c r="F917" s="31">
        <v>2.52</v>
      </c>
      <c r="H917" s="14"/>
    </row>
    <row r="918" spans="2:8" s="1" customFormat="1" ht="16.899999999999999" customHeight="1">
      <c r="B918" s="14"/>
      <c r="C918" s="30" t="s">
        <v>764</v>
      </c>
      <c r="D918" s="30" t="s">
        <v>2670</v>
      </c>
      <c r="E918" s="4" t="s">
        <v>379</v>
      </c>
      <c r="F918" s="31">
        <v>2.52</v>
      </c>
      <c r="H918" s="14"/>
    </row>
    <row r="919" spans="2:8" s="1" customFormat="1" ht="16.899999999999999" customHeight="1">
      <c r="B919" s="14"/>
      <c r="C919" s="26" t="s">
        <v>216</v>
      </c>
      <c r="D919" s="27" t="s">
        <v>217</v>
      </c>
      <c r="E919" s="28" t="s">
        <v>195</v>
      </c>
      <c r="F919" s="29">
        <v>3.39</v>
      </c>
      <c r="H919" s="14"/>
    </row>
    <row r="920" spans="2:8" s="1" customFormat="1" ht="16.899999999999999" customHeight="1">
      <c r="B920" s="14"/>
      <c r="C920" s="30" t="s">
        <v>3</v>
      </c>
      <c r="D920" s="30" t="s">
        <v>2810</v>
      </c>
      <c r="E920" s="4" t="s">
        <v>3</v>
      </c>
      <c r="F920" s="31">
        <v>1.7</v>
      </c>
      <c r="H920" s="14"/>
    </row>
    <row r="921" spans="2:8" s="1" customFormat="1" ht="16.899999999999999" customHeight="1">
      <c r="B921" s="14"/>
      <c r="C921" s="30" t="s">
        <v>3</v>
      </c>
      <c r="D921" s="30" t="s">
        <v>2811</v>
      </c>
      <c r="E921" s="4" t="s">
        <v>3</v>
      </c>
      <c r="F921" s="31">
        <v>1.69</v>
      </c>
      <c r="H921" s="14"/>
    </row>
    <row r="922" spans="2:8" s="1" customFormat="1" ht="16.899999999999999" customHeight="1">
      <c r="B922" s="14"/>
      <c r="C922" s="30" t="s">
        <v>3</v>
      </c>
      <c r="D922" s="30" t="s">
        <v>298</v>
      </c>
      <c r="E922" s="4" t="s">
        <v>3</v>
      </c>
      <c r="F922" s="31">
        <v>3.39</v>
      </c>
      <c r="H922" s="14"/>
    </row>
    <row r="923" spans="2:8" s="1" customFormat="1" ht="16.899999999999999" customHeight="1">
      <c r="B923" s="14"/>
      <c r="C923" s="32" t="s">
        <v>2610</v>
      </c>
      <c r="H923" s="14"/>
    </row>
    <row r="924" spans="2:8" s="1" customFormat="1" ht="16.899999999999999" customHeight="1">
      <c r="B924" s="14"/>
      <c r="C924" s="30" t="s">
        <v>377</v>
      </c>
      <c r="D924" s="30" t="s">
        <v>2627</v>
      </c>
      <c r="E924" s="4" t="s">
        <v>379</v>
      </c>
      <c r="F924" s="31">
        <v>5.0149999999999997</v>
      </c>
      <c r="H924" s="14"/>
    </row>
    <row r="925" spans="2:8" s="1" customFormat="1" ht="16.899999999999999" customHeight="1">
      <c r="B925" s="14"/>
      <c r="C925" s="30" t="s">
        <v>394</v>
      </c>
      <c r="D925" s="30" t="s">
        <v>395</v>
      </c>
      <c r="E925" s="4" t="s">
        <v>379</v>
      </c>
      <c r="F925" s="31">
        <v>5.5170000000000003</v>
      </c>
      <c r="H925" s="14"/>
    </row>
    <row r="926" spans="2:8" s="1" customFormat="1" ht="16.899999999999999" customHeight="1">
      <c r="B926" s="14"/>
      <c r="C926" s="26" t="s">
        <v>193</v>
      </c>
      <c r="D926" s="27" t="s">
        <v>194</v>
      </c>
      <c r="E926" s="28" t="s">
        <v>195</v>
      </c>
      <c r="F926" s="29">
        <v>1.625</v>
      </c>
      <c r="H926" s="14"/>
    </row>
    <row r="927" spans="2:8" s="1" customFormat="1" ht="16.899999999999999" customHeight="1">
      <c r="B927" s="14"/>
      <c r="C927" s="30" t="s">
        <v>3</v>
      </c>
      <c r="D927" s="30" t="s">
        <v>2812</v>
      </c>
      <c r="E927" s="4" t="s">
        <v>3</v>
      </c>
      <c r="F927" s="31">
        <v>1.625</v>
      </c>
      <c r="H927" s="14"/>
    </row>
    <row r="928" spans="2:8" s="1" customFormat="1" ht="16.899999999999999" customHeight="1">
      <c r="B928" s="14"/>
      <c r="C928" s="32" t="s">
        <v>2610</v>
      </c>
      <c r="H928" s="14"/>
    </row>
    <row r="929" spans="2:8" s="1" customFormat="1" ht="16.899999999999999" customHeight="1">
      <c r="B929" s="14"/>
      <c r="C929" s="30" t="s">
        <v>1396</v>
      </c>
      <c r="D929" s="30" t="s">
        <v>2745</v>
      </c>
      <c r="E929" s="4" t="s">
        <v>379</v>
      </c>
      <c r="F929" s="31">
        <v>1.625</v>
      </c>
      <c r="H929" s="14"/>
    </row>
    <row r="930" spans="2:8" s="1" customFormat="1" ht="16.899999999999999" customHeight="1">
      <c r="B930" s="14"/>
      <c r="C930" s="26" t="s">
        <v>191</v>
      </c>
      <c r="D930" s="27" t="s">
        <v>192</v>
      </c>
      <c r="E930" s="28" t="s">
        <v>184</v>
      </c>
      <c r="F930" s="29">
        <v>2.7269999999999999</v>
      </c>
      <c r="H930" s="14"/>
    </row>
    <row r="931" spans="2:8" s="1" customFormat="1" ht="16.899999999999999" customHeight="1">
      <c r="B931" s="14"/>
      <c r="C931" s="30" t="s">
        <v>3</v>
      </c>
      <c r="D931" s="30" t="s">
        <v>2786</v>
      </c>
      <c r="E931" s="4" t="s">
        <v>3</v>
      </c>
      <c r="F931" s="31">
        <v>1.127</v>
      </c>
      <c r="H931" s="14"/>
    </row>
    <row r="932" spans="2:8" s="1" customFormat="1" ht="16.899999999999999" customHeight="1">
      <c r="B932" s="14"/>
      <c r="C932" s="30" t="s">
        <v>3</v>
      </c>
      <c r="D932" s="30" t="s">
        <v>2787</v>
      </c>
      <c r="E932" s="4" t="s">
        <v>3</v>
      </c>
      <c r="F932" s="31">
        <v>1.6</v>
      </c>
      <c r="H932" s="14"/>
    </row>
    <row r="933" spans="2:8" s="1" customFormat="1" ht="16.899999999999999" customHeight="1">
      <c r="B933" s="14"/>
      <c r="C933" s="30" t="s">
        <v>3</v>
      </c>
      <c r="D933" s="30" t="s">
        <v>298</v>
      </c>
      <c r="E933" s="4" t="s">
        <v>3</v>
      </c>
      <c r="F933" s="31">
        <v>2.7269999999999999</v>
      </c>
      <c r="H933" s="14"/>
    </row>
    <row r="934" spans="2:8" s="1" customFormat="1" ht="16.899999999999999" customHeight="1">
      <c r="B934" s="14"/>
      <c r="C934" s="32" t="s">
        <v>2610</v>
      </c>
      <c r="H934" s="14"/>
    </row>
    <row r="935" spans="2:8" s="1" customFormat="1" ht="16.899999999999999" customHeight="1">
      <c r="B935" s="14"/>
      <c r="C935" s="30" t="s">
        <v>1537</v>
      </c>
      <c r="D935" s="30" t="s">
        <v>2751</v>
      </c>
      <c r="E935" s="4" t="s">
        <v>184</v>
      </c>
      <c r="F935" s="31">
        <v>0.36299999999999999</v>
      </c>
      <c r="H935" s="14"/>
    </row>
    <row r="936" spans="2:8" s="1" customFormat="1" ht="16.899999999999999" customHeight="1">
      <c r="B936" s="14"/>
      <c r="C936" s="30" t="s">
        <v>582</v>
      </c>
      <c r="D936" s="30" t="s">
        <v>2672</v>
      </c>
      <c r="E936" s="4" t="s">
        <v>184</v>
      </c>
      <c r="F936" s="31">
        <v>2.7269999999999999</v>
      </c>
      <c r="H936" s="14"/>
    </row>
    <row r="937" spans="2:8" s="1" customFormat="1" ht="16.899999999999999" customHeight="1">
      <c r="B937" s="14"/>
      <c r="C937" s="30" t="s">
        <v>587</v>
      </c>
      <c r="D937" s="30" t="s">
        <v>2673</v>
      </c>
      <c r="E937" s="4" t="s">
        <v>184</v>
      </c>
      <c r="F937" s="31">
        <v>2.7269999999999999</v>
      </c>
      <c r="H937" s="14"/>
    </row>
    <row r="938" spans="2:8" s="1" customFormat="1" ht="16.899999999999999" customHeight="1">
      <c r="B938" s="14"/>
      <c r="C938" s="30" t="s">
        <v>1450</v>
      </c>
      <c r="D938" s="30" t="s">
        <v>2813</v>
      </c>
      <c r="E938" s="4" t="s">
        <v>184</v>
      </c>
      <c r="F938" s="31">
        <v>2.7269999999999999</v>
      </c>
      <c r="H938" s="14"/>
    </row>
    <row r="939" spans="2:8" s="1" customFormat="1" ht="16.899999999999999" customHeight="1">
      <c r="B939" s="14"/>
      <c r="C939" s="30" t="s">
        <v>1851</v>
      </c>
      <c r="D939" s="30" t="s">
        <v>2790</v>
      </c>
      <c r="E939" s="4" t="s">
        <v>184</v>
      </c>
      <c r="F939" s="31">
        <v>0.36299999999999999</v>
      </c>
      <c r="H939" s="14"/>
    </row>
    <row r="940" spans="2:8" s="1" customFormat="1" ht="26.45" customHeight="1">
      <c r="B940" s="14"/>
      <c r="C940" s="25" t="s">
        <v>2814</v>
      </c>
      <c r="D940" s="25" t="s">
        <v>147</v>
      </c>
      <c r="H940" s="14"/>
    </row>
    <row r="941" spans="2:8" s="1" customFormat="1" ht="16.899999999999999" customHeight="1">
      <c r="B941" s="14"/>
      <c r="C941" s="26" t="s">
        <v>187</v>
      </c>
      <c r="D941" s="27" t="s">
        <v>188</v>
      </c>
      <c r="E941" s="28" t="s">
        <v>184</v>
      </c>
      <c r="F941" s="29">
        <v>4.99</v>
      </c>
      <c r="H941" s="14"/>
    </row>
    <row r="942" spans="2:8" s="1" customFormat="1" ht="16.899999999999999" customHeight="1">
      <c r="B942" s="14"/>
      <c r="C942" s="30" t="s">
        <v>3</v>
      </c>
      <c r="D942" s="30" t="s">
        <v>2815</v>
      </c>
      <c r="E942" s="4" t="s">
        <v>3</v>
      </c>
      <c r="F942" s="31">
        <v>1.35</v>
      </c>
      <c r="H942" s="14"/>
    </row>
    <row r="943" spans="2:8" s="1" customFormat="1" ht="16.899999999999999" customHeight="1">
      <c r="B943" s="14"/>
      <c r="C943" s="30" t="s">
        <v>3</v>
      </c>
      <c r="D943" s="30" t="s">
        <v>2816</v>
      </c>
      <c r="E943" s="4" t="s">
        <v>3</v>
      </c>
      <c r="F943" s="31">
        <v>3.64</v>
      </c>
      <c r="H943" s="14"/>
    </row>
    <row r="944" spans="2:8" s="1" customFormat="1" ht="16.899999999999999" customHeight="1">
      <c r="B944" s="14"/>
      <c r="C944" s="30" t="s">
        <v>3</v>
      </c>
      <c r="D944" s="30" t="s">
        <v>298</v>
      </c>
      <c r="E944" s="4" t="s">
        <v>3</v>
      </c>
      <c r="F944" s="31">
        <v>4.99</v>
      </c>
      <c r="H944" s="14"/>
    </row>
    <row r="945" spans="2:8" s="1" customFormat="1" ht="16.899999999999999" customHeight="1">
      <c r="B945" s="14"/>
      <c r="C945" s="32" t="s">
        <v>2610</v>
      </c>
      <c r="H945" s="14"/>
    </row>
    <row r="946" spans="2:8" s="1" customFormat="1" ht="16.899999999999999" customHeight="1">
      <c r="B946" s="14"/>
      <c r="C946" s="30" t="s">
        <v>807</v>
      </c>
      <c r="D946" s="30" t="s">
        <v>2611</v>
      </c>
      <c r="E946" s="4" t="s">
        <v>184</v>
      </c>
      <c r="F946" s="31">
        <v>7.4850000000000003</v>
      </c>
      <c r="H946" s="14"/>
    </row>
    <row r="947" spans="2:8" s="1" customFormat="1" ht="16.899999999999999" customHeight="1">
      <c r="B947" s="14"/>
      <c r="C947" s="30" t="s">
        <v>487</v>
      </c>
      <c r="D947" s="30" t="s">
        <v>2613</v>
      </c>
      <c r="E947" s="4" t="s">
        <v>184</v>
      </c>
      <c r="F947" s="31">
        <v>34.99</v>
      </c>
      <c r="H947" s="14"/>
    </row>
    <row r="948" spans="2:8" s="1" customFormat="1" ht="16.899999999999999" customHeight="1">
      <c r="B948" s="14"/>
      <c r="C948" s="26" t="s">
        <v>182</v>
      </c>
      <c r="D948" s="27" t="s">
        <v>183</v>
      </c>
      <c r="E948" s="28" t="s">
        <v>184</v>
      </c>
      <c r="F948" s="29">
        <v>5.2</v>
      </c>
      <c r="H948" s="14"/>
    </row>
    <row r="949" spans="2:8" s="1" customFormat="1" ht="16.899999999999999" customHeight="1">
      <c r="B949" s="14"/>
      <c r="C949" s="30" t="s">
        <v>3</v>
      </c>
      <c r="D949" s="30" t="s">
        <v>2815</v>
      </c>
      <c r="E949" s="4" t="s">
        <v>3</v>
      </c>
      <c r="F949" s="31">
        <v>1.35</v>
      </c>
      <c r="H949" s="14"/>
    </row>
    <row r="950" spans="2:8" s="1" customFormat="1" ht="16.899999999999999" customHeight="1">
      <c r="B950" s="14"/>
      <c r="C950" s="30" t="s">
        <v>3</v>
      </c>
      <c r="D950" s="30" t="s">
        <v>2816</v>
      </c>
      <c r="E950" s="4" t="s">
        <v>3</v>
      </c>
      <c r="F950" s="31">
        <v>3.64</v>
      </c>
      <c r="H950" s="14"/>
    </row>
    <row r="951" spans="2:8" s="1" customFormat="1" ht="16.899999999999999" customHeight="1">
      <c r="B951" s="14"/>
      <c r="C951" s="30" t="s">
        <v>3</v>
      </c>
      <c r="D951" s="30" t="s">
        <v>2817</v>
      </c>
      <c r="E951" s="4" t="s">
        <v>3</v>
      </c>
      <c r="F951" s="31">
        <v>0</v>
      </c>
      <c r="H951" s="14"/>
    </row>
    <row r="952" spans="2:8" s="1" customFormat="1" ht="16.899999999999999" customHeight="1">
      <c r="B952" s="14"/>
      <c r="C952" s="30" t="s">
        <v>3</v>
      </c>
      <c r="D952" s="30" t="s">
        <v>2818</v>
      </c>
      <c r="E952" s="4" t="s">
        <v>3</v>
      </c>
      <c r="F952" s="31">
        <v>0.21</v>
      </c>
      <c r="H952" s="14"/>
    </row>
    <row r="953" spans="2:8" s="1" customFormat="1" ht="16.899999999999999" customHeight="1">
      <c r="B953" s="14"/>
      <c r="C953" s="30" t="s">
        <v>3</v>
      </c>
      <c r="D953" s="30" t="s">
        <v>298</v>
      </c>
      <c r="E953" s="4" t="s">
        <v>3</v>
      </c>
      <c r="F953" s="31">
        <v>5.2</v>
      </c>
      <c r="H953" s="14"/>
    </row>
    <row r="954" spans="2:8" s="1" customFormat="1" ht="16.899999999999999" customHeight="1">
      <c r="B954" s="14"/>
      <c r="C954" s="32" t="s">
        <v>2610</v>
      </c>
      <c r="H954" s="14"/>
    </row>
    <row r="955" spans="2:8" s="1" customFormat="1" ht="16.899999999999999" customHeight="1">
      <c r="B955" s="14"/>
      <c r="C955" s="30" t="s">
        <v>442</v>
      </c>
      <c r="D955" s="30" t="s">
        <v>2619</v>
      </c>
      <c r="E955" s="4" t="s">
        <v>184</v>
      </c>
      <c r="F955" s="31">
        <v>5.2</v>
      </c>
      <c r="H955" s="14"/>
    </row>
    <row r="956" spans="2:8" s="1" customFormat="1" ht="16.899999999999999" customHeight="1">
      <c r="B956" s="14"/>
      <c r="C956" s="30" t="s">
        <v>659</v>
      </c>
      <c r="D956" s="30" t="s">
        <v>2620</v>
      </c>
      <c r="E956" s="4" t="s">
        <v>184</v>
      </c>
      <c r="F956" s="31">
        <v>5.2</v>
      </c>
      <c r="H956" s="14"/>
    </row>
    <row r="957" spans="2:8" s="1" customFormat="1" ht="16.899999999999999" customHeight="1">
      <c r="B957" s="14"/>
      <c r="C957" s="30" t="s">
        <v>448</v>
      </c>
      <c r="D957" s="30" t="s">
        <v>2621</v>
      </c>
      <c r="E957" s="4" t="s">
        <v>184</v>
      </c>
      <c r="F957" s="31">
        <v>5.2</v>
      </c>
      <c r="H957" s="14"/>
    </row>
    <row r="958" spans="2:8" s="1" customFormat="1" ht="22.5">
      <c r="B958" s="14"/>
      <c r="C958" s="30" t="s">
        <v>666</v>
      </c>
      <c r="D958" s="30" t="s">
        <v>2622</v>
      </c>
      <c r="E958" s="4" t="s">
        <v>184</v>
      </c>
      <c r="F958" s="31">
        <v>5.2</v>
      </c>
      <c r="H958" s="14"/>
    </row>
    <row r="959" spans="2:8" s="1" customFormat="1" ht="16.899999999999999" customHeight="1">
      <c r="B959" s="14"/>
      <c r="C959" s="30" t="s">
        <v>683</v>
      </c>
      <c r="D959" s="30" t="s">
        <v>2623</v>
      </c>
      <c r="E959" s="4" t="s">
        <v>184</v>
      </c>
      <c r="F959" s="31">
        <v>5.2</v>
      </c>
      <c r="H959" s="14"/>
    </row>
    <row r="960" spans="2:8" s="1" customFormat="1" ht="16.899999999999999" customHeight="1">
      <c r="B960" s="14"/>
      <c r="C960" s="30" t="s">
        <v>799</v>
      </c>
      <c r="D960" s="30" t="s">
        <v>2624</v>
      </c>
      <c r="E960" s="4" t="s">
        <v>184</v>
      </c>
      <c r="F960" s="31">
        <v>5.2</v>
      </c>
      <c r="H960" s="14"/>
    </row>
    <row r="961" spans="2:8" s="1" customFormat="1" ht="16.899999999999999" customHeight="1">
      <c r="B961" s="14"/>
      <c r="C961" s="30" t="s">
        <v>280</v>
      </c>
      <c r="D961" s="30" t="s">
        <v>281</v>
      </c>
      <c r="E961" s="4" t="s">
        <v>184</v>
      </c>
      <c r="F961" s="31">
        <v>5.2</v>
      </c>
      <c r="H961" s="14"/>
    </row>
    <row r="962" spans="2:8" s="1" customFormat="1" ht="16.899999999999999" customHeight="1">
      <c r="B962" s="14"/>
      <c r="C962" s="30" t="s">
        <v>272</v>
      </c>
      <c r="D962" s="30" t="s">
        <v>2625</v>
      </c>
      <c r="E962" s="4" t="s">
        <v>184</v>
      </c>
      <c r="F962" s="31">
        <v>5.2</v>
      </c>
      <c r="H962" s="14"/>
    </row>
    <row r="963" spans="2:8" s="1" customFormat="1" ht="16.899999999999999" customHeight="1">
      <c r="B963" s="14"/>
      <c r="C963" s="26" t="s">
        <v>200</v>
      </c>
      <c r="D963" s="27" t="s">
        <v>201</v>
      </c>
      <c r="E963" s="28" t="s">
        <v>184</v>
      </c>
      <c r="F963" s="29">
        <v>31.495999999999999</v>
      </c>
      <c r="H963" s="14"/>
    </row>
    <row r="964" spans="2:8" s="1" customFormat="1" ht="16.899999999999999" customHeight="1">
      <c r="B964" s="14"/>
      <c r="C964" s="30" t="s">
        <v>3</v>
      </c>
      <c r="D964" s="30" t="s">
        <v>2819</v>
      </c>
      <c r="E964" s="4" t="s">
        <v>3</v>
      </c>
      <c r="F964" s="31">
        <v>37.152000000000001</v>
      </c>
      <c r="H964" s="14"/>
    </row>
    <row r="965" spans="2:8" s="1" customFormat="1" ht="16.899999999999999" customHeight="1">
      <c r="B965" s="14"/>
      <c r="C965" s="30" t="s">
        <v>3</v>
      </c>
      <c r="D965" s="30" t="s">
        <v>2629</v>
      </c>
      <c r="E965" s="4" t="s">
        <v>3</v>
      </c>
      <c r="F965" s="31">
        <v>0</v>
      </c>
      <c r="H965" s="14"/>
    </row>
    <row r="966" spans="2:8" s="1" customFormat="1" ht="16.899999999999999" customHeight="1">
      <c r="B966" s="14"/>
      <c r="C966" s="30" t="s">
        <v>3</v>
      </c>
      <c r="D966" s="30" t="s">
        <v>2820</v>
      </c>
      <c r="E966" s="4" t="s">
        <v>3</v>
      </c>
      <c r="F966" s="31">
        <v>-5.6559999999999997</v>
      </c>
      <c r="H966" s="14"/>
    </row>
    <row r="967" spans="2:8" s="1" customFormat="1" ht="16.899999999999999" customHeight="1">
      <c r="B967" s="14"/>
      <c r="C967" s="30" t="s">
        <v>3</v>
      </c>
      <c r="D967" s="30" t="s">
        <v>3</v>
      </c>
      <c r="E967" s="4" t="s">
        <v>3</v>
      </c>
      <c r="F967" s="31">
        <v>0</v>
      </c>
      <c r="H967" s="14"/>
    </row>
    <row r="968" spans="2:8" s="1" customFormat="1" ht="16.899999999999999" customHeight="1">
      <c r="B968" s="14"/>
      <c r="C968" s="30" t="s">
        <v>3</v>
      </c>
      <c r="D968" s="30" t="s">
        <v>298</v>
      </c>
      <c r="E968" s="4" t="s">
        <v>3</v>
      </c>
      <c r="F968" s="31">
        <v>31.495999999999999</v>
      </c>
      <c r="H968" s="14"/>
    </row>
    <row r="969" spans="2:8" s="1" customFormat="1" ht="16.899999999999999" customHeight="1">
      <c r="B969" s="14"/>
      <c r="C969" s="32" t="s">
        <v>2610</v>
      </c>
      <c r="H969" s="14"/>
    </row>
    <row r="970" spans="2:8" s="1" customFormat="1" ht="16.899999999999999" customHeight="1">
      <c r="B970" s="14"/>
      <c r="C970" s="30" t="s">
        <v>424</v>
      </c>
      <c r="D970" s="30" t="s">
        <v>2635</v>
      </c>
      <c r="E970" s="4" t="s">
        <v>184</v>
      </c>
      <c r="F970" s="31">
        <v>71.557000000000002</v>
      </c>
      <c r="H970" s="14"/>
    </row>
    <row r="971" spans="2:8" s="1" customFormat="1" ht="16.899999999999999" customHeight="1">
      <c r="B971" s="14"/>
      <c r="C971" s="30" t="s">
        <v>412</v>
      </c>
      <c r="D971" s="30" t="s">
        <v>2636</v>
      </c>
      <c r="E971" s="4" t="s">
        <v>184</v>
      </c>
      <c r="F971" s="31">
        <v>31.495999999999999</v>
      </c>
      <c r="H971" s="14"/>
    </row>
    <row r="972" spans="2:8" s="1" customFormat="1" ht="16.899999999999999" customHeight="1">
      <c r="B972" s="14"/>
      <c r="C972" s="30" t="s">
        <v>716</v>
      </c>
      <c r="D972" s="30" t="s">
        <v>2637</v>
      </c>
      <c r="E972" s="4" t="s">
        <v>184</v>
      </c>
      <c r="F972" s="31">
        <v>31.495999999999999</v>
      </c>
      <c r="H972" s="14"/>
    </row>
    <row r="973" spans="2:8" s="1" customFormat="1" ht="16.899999999999999" customHeight="1">
      <c r="B973" s="14"/>
      <c r="C973" s="26" t="s">
        <v>212</v>
      </c>
      <c r="D973" s="27" t="s">
        <v>213</v>
      </c>
      <c r="E973" s="28" t="s">
        <v>184</v>
      </c>
      <c r="F973" s="29">
        <v>87.188999999999993</v>
      </c>
      <c r="H973" s="14"/>
    </row>
    <row r="974" spans="2:8" s="1" customFormat="1" ht="16.899999999999999" customHeight="1">
      <c r="B974" s="14"/>
      <c r="C974" s="30" t="s">
        <v>3</v>
      </c>
      <c r="D974" s="30" t="s">
        <v>2686</v>
      </c>
      <c r="E974" s="4" t="s">
        <v>3</v>
      </c>
      <c r="F974" s="31">
        <v>20.829000000000001</v>
      </c>
      <c r="H974" s="14"/>
    </row>
    <row r="975" spans="2:8" s="1" customFormat="1" ht="16.899999999999999" customHeight="1">
      <c r="B975" s="14"/>
      <c r="C975" s="30" t="s">
        <v>3</v>
      </c>
      <c r="D975" s="30" t="s">
        <v>2687</v>
      </c>
      <c r="E975" s="4" t="s">
        <v>3</v>
      </c>
      <c r="F975" s="31">
        <v>33.991</v>
      </c>
      <c r="H975" s="14"/>
    </row>
    <row r="976" spans="2:8" s="1" customFormat="1" ht="16.899999999999999" customHeight="1">
      <c r="B976" s="14"/>
      <c r="C976" s="30" t="s">
        <v>3</v>
      </c>
      <c r="D976" s="30" t="s">
        <v>3</v>
      </c>
      <c r="E976" s="4" t="s">
        <v>3</v>
      </c>
      <c r="F976" s="31">
        <v>0</v>
      </c>
      <c r="H976" s="14"/>
    </row>
    <row r="977" spans="2:8" s="1" customFormat="1" ht="16.899999999999999" customHeight="1">
      <c r="B977" s="14"/>
      <c r="C977" s="30" t="s">
        <v>3</v>
      </c>
      <c r="D977" s="30" t="s">
        <v>2688</v>
      </c>
      <c r="E977" s="4" t="s">
        <v>3</v>
      </c>
      <c r="F977" s="31">
        <v>18.747</v>
      </c>
      <c r="H977" s="14"/>
    </row>
    <row r="978" spans="2:8" s="1" customFormat="1" ht="16.899999999999999" customHeight="1">
      <c r="B978" s="14"/>
      <c r="C978" s="30" t="s">
        <v>3</v>
      </c>
      <c r="D978" s="30" t="s">
        <v>2689</v>
      </c>
      <c r="E978" s="4" t="s">
        <v>3</v>
      </c>
      <c r="F978" s="31">
        <v>18.521999999999998</v>
      </c>
      <c r="H978" s="14"/>
    </row>
    <row r="979" spans="2:8" s="1" customFormat="1" ht="16.899999999999999" customHeight="1">
      <c r="B979" s="14"/>
      <c r="C979" s="30" t="s">
        <v>3</v>
      </c>
      <c r="D979" s="30" t="s">
        <v>2065</v>
      </c>
      <c r="E979" s="4" t="s">
        <v>3</v>
      </c>
      <c r="F979" s="31">
        <v>0</v>
      </c>
      <c r="H979" s="14"/>
    </row>
    <row r="980" spans="2:8" s="1" customFormat="1" ht="16.899999999999999" customHeight="1">
      <c r="B980" s="14"/>
      <c r="C980" s="30" t="s">
        <v>3</v>
      </c>
      <c r="D980" s="30" t="s">
        <v>2690</v>
      </c>
      <c r="E980" s="4" t="s">
        <v>3</v>
      </c>
      <c r="F980" s="31">
        <v>-8.4</v>
      </c>
      <c r="H980" s="14"/>
    </row>
    <row r="981" spans="2:8" s="1" customFormat="1" ht="16.899999999999999" customHeight="1">
      <c r="B981" s="14"/>
      <c r="C981" s="30" t="s">
        <v>3</v>
      </c>
      <c r="D981" s="30" t="s">
        <v>2691</v>
      </c>
      <c r="E981" s="4" t="s">
        <v>3</v>
      </c>
      <c r="F981" s="31">
        <v>-3.2</v>
      </c>
      <c r="H981" s="14"/>
    </row>
    <row r="982" spans="2:8" s="1" customFormat="1" ht="16.899999999999999" customHeight="1">
      <c r="B982" s="14"/>
      <c r="C982" s="30" t="s">
        <v>3</v>
      </c>
      <c r="D982" s="30" t="s">
        <v>2692</v>
      </c>
      <c r="E982" s="4" t="s">
        <v>3</v>
      </c>
      <c r="F982" s="31">
        <v>1.8</v>
      </c>
      <c r="H982" s="14"/>
    </row>
    <row r="983" spans="2:8" s="1" customFormat="1" ht="16.899999999999999" customHeight="1">
      <c r="B983" s="14"/>
      <c r="C983" s="30" t="s">
        <v>3</v>
      </c>
      <c r="D983" s="30" t="s">
        <v>2693</v>
      </c>
      <c r="E983" s="4" t="s">
        <v>3</v>
      </c>
      <c r="F983" s="31">
        <v>5.4</v>
      </c>
      <c r="H983" s="14"/>
    </row>
    <row r="984" spans="2:8" s="1" customFormat="1" ht="16.899999999999999" customHeight="1">
      <c r="B984" s="14"/>
      <c r="C984" s="30" t="s">
        <v>3</v>
      </c>
      <c r="D984" s="30" t="s">
        <v>330</v>
      </c>
      <c r="E984" s="4" t="s">
        <v>3</v>
      </c>
      <c r="F984" s="31">
        <v>0</v>
      </c>
      <c r="H984" s="14"/>
    </row>
    <row r="985" spans="2:8" s="1" customFormat="1" ht="16.899999999999999" customHeight="1">
      <c r="B985" s="14"/>
      <c r="C985" s="30" t="s">
        <v>3</v>
      </c>
      <c r="D985" s="30" t="s">
        <v>2694</v>
      </c>
      <c r="E985" s="4" t="s">
        <v>3</v>
      </c>
      <c r="F985" s="31">
        <v>-0.5</v>
      </c>
      <c r="H985" s="14"/>
    </row>
    <row r="986" spans="2:8" s="1" customFormat="1" ht="16.899999999999999" customHeight="1">
      <c r="B986" s="14"/>
      <c r="C986" s="30" t="s">
        <v>3</v>
      </c>
      <c r="D986" s="30" t="s">
        <v>3</v>
      </c>
      <c r="E986" s="4" t="s">
        <v>3</v>
      </c>
      <c r="F986" s="31">
        <v>0</v>
      </c>
      <c r="H986" s="14"/>
    </row>
    <row r="987" spans="2:8" s="1" customFormat="1" ht="16.899999999999999" customHeight="1">
      <c r="B987" s="14"/>
      <c r="C987" s="30" t="s">
        <v>3</v>
      </c>
      <c r="D987" s="30" t="s">
        <v>3</v>
      </c>
      <c r="E987" s="4" t="s">
        <v>3</v>
      </c>
      <c r="F987" s="31">
        <v>0</v>
      </c>
      <c r="H987" s="14"/>
    </row>
    <row r="988" spans="2:8" s="1" customFormat="1" ht="16.899999999999999" customHeight="1">
      <c r="B988" s="14"/>
      <c r="C988" s="30" t="s">
        <v>3</v>
      </c>
      <c r="D988" s="30" t="s">
        <v>298</v>
      </c>
      <c r="E988" s="4" t="s">
        <v>3</v>
      </c>
      <c r="F988" s="31">
        <v>87.188999999999993</v>
      </c>
      <c r="H988" s="14"/>
    </row>
    <row r="989" spans="2:8" s="1" customFormat="1" ht="16.899999999999999" customHeight="1">
      <c r="B989" s="14"/>
      <c r="C989" s="26" t="s">
        <v>197</v>
      </c>
      <c r="D989" s="27" t="s">
        <v>198</v>
      </c>
      <c r="E989" s="28" t="s">
        <v>195</v>
      </c>
      <c r="F989" s="29">
        <v>15.48</v>
      </c>
      <c r="H989" s="14"/>
    </row>
    <row r="990" spans="2:8" s="1" customFormat="1" ht="16.899999999999999" customHeight="1">
      <c r="B990" s="14"/>
      <c r="C990" s="30" t="s">
        <v>3</v>
      </c>
      <c r="D990" s="30" t="s">
        <v>2821</v>
      </c>
      <c r="E990" s="4" t="s">
        <v>3</v>
      </c>
      <c r="F990" s="31">
        <v>4.79</v>
      </c>
      <c r="H990" s="14"/>
    </row>
    <row r="991" spans="2:8" s="1" customFormat="1" ht="16.899999999999999" customHeight="1">
      <c r="B991" s="14"/>
      <c r="C991" s="30" t="s">
        <v>3</v>
      </c>
      <c r="D991" s="30" t="s">
        <v>2822</v>
      </c>
      <c r="E991" s="4" t="s">
        <v>3</v>
      </c>
      <c r="F991" s="31">
        <v>10.69</v>
      </c>
      <c r="H991" s="14"/>
    </row>
    <row r="992" spans="2:8" s="1" customFormat="1" ht="16.899999999999999" customHeight="1">
      <c r="B992" s="14"/>
      <c r="C992" s="30" t="s">
        <v>3</v>
      </c>
      <c r="D992" s="30" t="s">
        <v>298</v>
      </c>
      <c r="E992" s="4" t="s">
        <v>3</v>
      </c>
      <c r="F992" s="31">
        <v>15.48</v>
      </c>
      <c r="H992" s="14"/>
    </row>
    <row r="993" spans="2:8" s="1" customFormat="1" ht="16.899999999999999" customHeight="1">
      <c r="B993" s="14"/>
      <c r="C993" s="32" t="s">
        <v>2610</v>
      </c>
      <c r="H993" s="14"/>
    </row>
    <row r="994" spans="2:8" s="1" customFormat="1" ht="16.899999999999999" customHeight="1">
      <c r="B994" s="14"/>
      <c r="C994" s="30" t="s">
        <v>688</v>
      </c>
      <c r="D994" s="30" t="s">
        <v>2650</v>
      </c>
      <c r="E994" s="4" t="s">
        <v>184</v>
      </c>
      <c r="F994" s="31">
        <v>2.3220000000000001</v>
      </c>
      <c r="H994" s="14"/>
    </row>
    <row r="995" spans="2:8" s="1" customFormat="1" ht="16.899999999999999" customHeight="1">
      <c r="B995" s="14"/>
      <c r="C995" s="30" t="s">
        <v>702</v>
      </c>
      <c r="D995" s="30" t="s">
        <v>2651</v>
      </c>
      <c r="E995" s="4" t="s">
        <v>379</v>
      </c>
      <c r="F995" s="31">
        <v>15.48</v>
      </c>
      <c r="H995" s="14"/>
    </row>
    <row r="996" spans="2:8" s="1" customFormat="1" ht="16.899999999999999" customHeight="1">
      <c r="B996" s="14"/>
      <c r="C996" s="30" t="s">
        <v>745</v>
      </c>
      <c r="D996" s="30" t="s">
        <v>2652</v>
      </c>
      <c r="E996" s="4" t="s">
        <v>379</v>
      </c>
      <c r="F996" s="31">
        <v>44.28</v>
      </c>
      <c r="H996" s="14"/>
    </row>
    <row r="997" spans="2:8" s="1" customFormat="1" ht="22.5">
      <c r="B997" s="14"/>
      <c r="C997" s="30" t="s">
        <v>324</v>
      </c>
      <c r="D997" s="30" t="s">
        <v>2653</v>
      </c>
      <c r="E997" s="4" t="s">
        <v>184</v>
      </c>
      <c r="F997" s="31">
        <v>29.56</v>
      </c>
      <c r="H997" s="14"/>
    </row>
    <row r="998" spans="2:8" s="1" customFormat="1" ht="16.899999999999999" customHeight="1">
      <c r="B998" s="14"/>
      <c r="C998" s="30" t="s">
        <v>335</v>
      </c>
      <c r="D998" s="30" t="s">
        <v>2647</v>
      </c>
      <c r="E998" s="4" t="s">
        <v>184</v>
      </c>
      <c r="F998" s="31">
        <v>19.02</v>
      </c>
      <c r="H998" s="14"/>
    </row>
    <row r="999" spans="2:8" s="1" customFormat="1" ht="16.899999999999999" customHeight="1">
      <c r="B999" s="14"/>
      <c r="C999" s="26" t="s">
        <v>2654</v>
      </c>
      <c r="D999" s="27" t="s">
        <v>2655</v>
      </c>
      <c r="E999" s="28" t="s">
        <v>195</v>
      </c>
      <c r="F999" s="29">
        <v>15.48</v>
      </c>
      <c r="H999" s="14"/>
    </row>
    <row r="1000" spans="2:8" s="1" customFormat="1" ht="16.899999999999999" customHeight="1">
      <c r="B1000" s="14"/>
      <c r="C1000" s="30" t="s">
        <v>3</v>
      </c>
      <c r="D1000" s="30" t="s">
        <v>68</v>
      </c>
      <c r="E1000" s="4" t="s">
        <v>3</v>
      </c>
      <c r="F1000" s="31">
        <v>0</v>
      </c>
      <c r="H1000" s="14"/>
    </row>
    <row r="1001" spans="2:8" s="1" customFormat="1" ht="16.899999999999999" customHeight="1">
      <c r="B1001" s="14"/>
      <c r="C1001" s="30" t="s">
        <v>3</v>
      </c>
      <c r="D1001" s="30" t="s">
        <v>2656</v>
      </c>
      <c r="E1001" s="4" t="s">
        <v>3</v>
      </c>
      <c r="F1001" s="31">
        <v>0</v>
      </c>
      <c r="H1001" s="14"/>
    </row>
    <row r="1002" spans="2:8" s="1" customFormat="1" ht="16.899999999999999" customHeight="1">
      <c r="B1002" s="14"/>
      <c r="C1002" s="30" t="s">
        <v>3</v>
      </c>
      <c r="D1002" s="30" t="s">
        <v>2657</v>
      </c>
      <c r="E1002" s="4" t="s">
        <v>3</v>
      </c>
      <c r="F1002" s="31">
        <v>0</v>
      </c>
      <c r="H1002" s="14"/>
    </row>
    <row r="1003" spans="2:8" s="1" customFormat="1" ht="16.899999999999999" customHeight="1">
      <c r="B1003" s="14"/>
      <c r="C1003" s="30" t="s">
        <v>3</v>
      </c>
      <c r="D1003" s="30" t="s">
        <v>2658</v>
      </c>
      <c r="E1003" s="4" t="s">
        <v>3</v>
      </c>
      <c r="F1003" s="31">
        <v>0</v>
      </c>
      <c r="H1003" s="14"/>
    </row>
    <row r="1004" spans="2:8" s="1" customFormat="1" ht="16.899999999999999" customHeight="1">
      <c r="B1004" s="14"/>
      <c r="C1004" s="30" t="s">
        <v>3</v>
      </c>
      <c r="D1004" s="30" t="s">
        <v>197</v>
      </c>
      <c r="E1004" s="4" t="s">
        <v>3</v>
      </c>
      <c r="F1004" s="31">
        <v>15.48</v>
      </c>
      <c r="H1004" s="14"/>
    </row>
    <row r="1005" spans="2:8" s="1" customFormat="1" ht="16.899999999999999" customHeight="1">
      <c r="B1005" s="14"/>
      <c r="C1005" s="30" t="s">
        <v>3</v>
      </c>
      <c r="D1005" s="30" t="s">
        <v>2659</v>
      </c>
      <c r="E1005" s="4" t="s">
        <v>3</v>
      </c>
      <c r="F1005" s="31">
        <v>0</v>
      </c>
      <c r="H1005" s="14"/>
    </row>
    <row r="1006" spans="2:8" s="1" customFormat="1" ht="16.899999999999999" customHeight="1">
      <c r="B1006" s="14"/>
      <c r="C1006" s="30" t="s">
        <v>3</v>
      </c>
      <c r="D1006" s="30" t="s">
        <v>298</v>
      </c>
      <c r="E1006" s="4" t="s">
        <v>3</v>
      </c>
      <c r="F1006" s="31">
        <v>15.48</v>
      </c>
      <c r="H1006" s="14"/>
    </row>
    <row r="1007" spans="2:8" s="1" customFormat="1" ht="16.899999999999999" customHeight="1">
      <c r="B1007" s="14"/>
      <c r="C1007" s="26" t="s">
        <v>204</v>
      </c>
      <c r="D1007" s="27" t="s">
        <v>205</v>
      </c>
      <c r="E1007" s="28" t="s">
        <v>184</v>
      </c>
      <c r="F1007" s="29">
        <v>40.061</v>
      </c>
      <c r="H1007" s="14"/>
    </row>
    <row r="1008" spans="2:8" s="1" customFormat="1" ht="16.899999999999999" customHeight="1">
      <c r="B1008" s="14"/>
      <c r="C1008" s="30" t="s">
        <v>3</v>
      </c>
      <c r="D1008" s="30" t="s">
        <v>2662</v>
      </c>
      <c r="E1008" s="4" t="s">
        <v>3</v>
      </c>
      <c r="F1008" s="31">
        <v>0</v>
      </c>
      <c r="H1008" s="14"/>
    </row>
    <row r="1009" spans="2:8" s="1" customFormat="1" ht="16.899999999999999" customHeight="1">
      <c r="B1009" s="14"/>
      <c r="C1009" s="30" t="s">
        <v>3</v>
      </c>
      <c r="D1009" s="30" t="s">
        <v>2823</v>
      </c>
      <c r="E1009" s="4" t="s">
        <v>3</v>
      </c>
      <c r="F1009" s="31">
        <v>63.313000000000002</v>
      </c>
      <c r="H1009" s="14"/>
    </row>
    <row r="1010" spans="2:8" s="1" customFormat="1" ht="16.899999999999999" customHeight="1">
      <c r="B1010" s="14"/>
      <c r="C1010" s="30" t="s">
        <v>3</v>
      </c>
      <c r="D1010" s="30" t="s">
        <v>2824</v>
      </c>
      <c r="E1010" s="4" t="s">
        <v>3</v>
      </c>
      <c r="F1010" s="31">
        <v>16.728000000000002</v>
      </c>
      <c r="H1010" s="14"/>
    </row>
    <row r="1011" spans="2:8" s="1" customFormat="1" ht="16.899999999999999" customHeight="1">
      <c r="B1011" s="14"/>
      <c r="C1011" s="30" t="s">
        <v>3</v>
      </c>
      <c r="D1011" s="30" t="s">
        <v>2825</v>
      </c>
      <c r="E1011" s="4" t="s">
        <v>3</v>
      </c>
      <c r="F1011" s="31">
        <v>-8.484</v>
      </c>
      <c r="H1011" s="14"/>
    </row>
    <row r="1012" spans="2:8" s="1" customFormat="1" ht="16.899999999999999" customHeight="1">
      <c r="B1012" s="14"/>
      <c r="C1012" s="30" t="s">
        <v>3</v>
      </c>
      <c r="D1012" s="30" t="s">
        <v>2826</v>
      </c>
      <c r="E1012" s="4" t="s">
        <v>3</v>
      </c>
      <c r="F1012" s="31">
        <v>-31.495999999999999</v>
      </c>
      <c r="H1012" s="14"/>
    </row>
    <row r="1013" spans="2:8" s="1" customFormat="1" ht="16.899999999999999" customHeight="1">
      <c r="B1013" s="14"/>
      <c r="C1013" s="30" t="s">
        <v>3</v>
      </c>
      <c r="D1013" s="30" t="s">
        <v>2827</v>
      </c>
      <c r="E1013" s="4" t="s">
        <v>3</v>
      </c>
      <c r="F1013" s="31">
        <v>40.061</v>
      </c>
      <c r="H1013" s="14"/>
    </row>
    <row r="1014" spans="2:8" s="1" customFormat="1" ht="16.899999999999999" customHeight="1">
      <c r="B1014" s="14"/>
      <c r="C1014" s="32" t="s">
        <v>2610</v>
      </c>
      <c r="H1014" s="14"/>
    </row>
    <row r="1015" spans="2:8" s="1" customFormat="1" ht="16.899999999999999" customHeight="1">
      <c r="B1015" s="14"/>
      <c r="C1015" s="30" t="s">
        <v>424</v>
      </c>
      <c r="D1015" s="30" t="s">
        <v>2635</v>
      </c>
      <c r="E1015" s="4" t="s">
        <v>184</v>
      </c>
      <c r="F1015" s="31">
        <v>71.557000000000002</v>
      </c>
      <c r="H1015" s="14"/>
    </row>
    <row r="1016" spans="2:8" s="1" customFormat="1" ht="16.899999999999999" customHeight="1">
      <c r="B1016" s="14"/>
      <c r="C1016" s="30" t="s">
        <v>430</v>
      </c>
      <c r="D1016" s="30" t="s">
        <v>2665</v>
      </c>
      <c r="E1016" s="4" t="s">
        <v>184</v>
      </c>
      <c r="F1016" s="31">
        <v>40.061</v>
      </c>
      <c r="H1016" s="14"/>
    </row>
    <row r="1017" spans="2:8" s="1" customFormat="1" ht="16.899999999999999" customHeight="1">
      <c r="B1017" s="14"/>
      <c r="C1017" s="30" t="s">
        <v>792</v>
      </c>
      <c r="D1017" s="30" t="s">
        <v>2666</v>
      </c>
      <c r="E1017" s="4" t="s">
        <v>184</v>
      </c>
      <c r="F1017" s="31">
        <v>65.051000000000002</v>
      </c>
      <c r="H1017" s="14"/>
    </row>
    <row r="1018" spans="2:8" s="1" customFormat="1" ht="16.899999999999999" customHeight="1">
      <c r="B1018" s="14"/>
      <c r="C1018" s="26" t="s">
        <v>191</v>
      </c>
      <c r="D1018" s="27" t="s">
        <v>192</v>
      </c>
      <c r="E1018" s="28" t="s">
        <v>184</v>
      </c>
      <c r="F1018" s="29">
        <v>4.99</v>
      </c>
      <c r="H1018" s="14"/>
    </row>
    <row r="1019" spans="2:8" s="1" customFormat="1" ht="16.899999999999999" customHeight="1">
      <c r="B1019" s="14"/>
      <c r="C1019" s="30" t="s">
        <v>3</v>
      </c>
      <c r="D1019" s="30" t="s">
        <v>2815</v>
      </c>
      <c r="E1019" s="4" t="s">
        <v>3</v>
      </c>
      <c r="F1019" s="31">
        <v>1.35</v>
      </c>
      <c r="H1019" s="14"/>
    </row>
    <row r="1020" spans="2:8" s="1" customFormat="1" ht="16.899999999999999" customHeight="1">
      <c r="B1020" s="14"/>
      <c r="C1020" s="30" t="s">
        <v>3</v>
      </c>
      <c r="D1020" s="30" t="s">
        <v>2816</v>
      </c>
      <c r="E1020" s="4" t="s">
        <v>3</v>
      </c>
      <c r="F1020" s="31">
        <v>3.64</v>
      </c>
      <c r="H1020" s="14"/>
    </row>
    <row r="1021" spans="2:8" s="1" customFormat="1" ht="16.899999999999999" customHeight="1">
      <c r="B1021" s="14"/>
      <c r="C1021" s="30" t="s">
        <v>3</v>
      </c>
      <c r="D1021" s="30" t="s">
        <v>298</v>
      </c>
      <c r="E1021" s="4" t="s">
        <v>3</v>
      </c>
      <c r="F1021" s="31">
        <v>4.99</v>
      </c>
      <c r="H1021" s="14"/>
    </row>
    <row r="1022" spans="2:8" s="1" customFormat="1" ht="16.899999999999999" customHeight="1">
      <c r="B1022" s="14"/>
      <c r="C1022" s="32" t="s">
        <v>2610</v>
      </c>
      <c r="H1022" s="14"/>
    </row>
    <row r="1023" spans="2:8" s="1" customFormat="1" ht="16.899999999999999" customHeight="1">
      <c r="B1023" s="14"/>
      <c r="C1023" s="30" t="s">
        <v>582</v>
      </c>
      <c r="D1023" s="30" t="s">
        <v>2672</v>
      </c>
      <c r="E1023" s="4" t="s">
        <v>184</v>
      </c>
      <c r="F1023" s="31">
        <v>4.99</v>
      </c>
      <c r="H1023" s="14"/>
    </row>
    <row r="1024" spans="2:8" s="1" customFormat="1" ht="16.899999999999999" customHeight="1">
      <c r="B1024" s="14"/>
      <c r="C1024" s="30" t="s">
        <v>587</v>
      </c>
      <c r="D1024" s="30" t="s">
        <v>2673</v>
      </c>
      <c r="E1024" s="4" t="s">
        <v>184</v>
      </c>
      <c r="F1024" s="31">
        <v>4.99</v>
      </c>
      <c r="H1024" s="14"/>
    </row>
    <row r="1025" spans="2:8" s="1" customFormat="1" ht="16.899999999999999" customHeight="1">
      <c r="B1025" s="14"/>
      <c r="C1025" s="30" t="s">
        <v>1450</v>
      </c>
      <c r="D1025" s="30" t="s">
        <v>2813</v>
      </c>
      <c r="E1025" s="4" t="s">
        <v>184</v>
      </c>
      <c r="F1025" s="31">
        <v>4.99</v>
      </c>
      <c r="H1025" s="14"/>
    </row>
    <row r="1026" spans="2:8" s="1" customFormat="1" ht="16.899999999999999" customHeight="1">
      <c r="B1026" s="14"/>
      <c r="C1026" s="30" t="s">
        <v>792</v>
      </c>
      <c r="D1026" s="30" t="s">
        <v>2666</v>
      </c>
      <c r="E1026" s="4" t="s">
        <v>184</v>
      </c>
      <c r="F1026" s="31">
        <v>65.051000000000002</v>
      </c>
      <c r="H1026" s="14"/>
    </row>
    <row r="1027" spans="2:8" s="1" customFormat="1" ht="26.45" customHeight="1">
      <c r="B1027" s="14"/>
      <c r="C1027" s="25" t="s">
        <v>2828</v>
      </c>
      <c r="D1027" s="25" t="s">
        <v>150</v>
      </c>
      <c r="H1027" s="14"/>
    </row>
    <row r="1028" spans="2:8" s="1" customFormat="1" ht="16.899999999999999" customHeight="1">
      <c r="B1028" s="14"/>
      <c r="C1028" s="26" t="s">
        <v>187</v>
      </c>
      <c r="D1028" s="27" t="s">
        <v>188</v>
      </c>
      <c r="E1028" s="28" t="s">
        <v>184</v>
      </c>
      <c r="F1028" s="29">
        <v>22.59</v>
      </c>
      <c r="H1028" s="14"/>
    </row>
    <row r="1029" spans="2:8" s="1" customFormat="1" ht="16.899999999999999" customHeight="1">
      <c r="B1029" s="14"/>
      <c r="C1029" s="30" t="s">
        <v>3</v>
      </c>
      <c r="D1029" s="30" t="s">
        <v>2829</v>
      </c>
      <c r="E1029" s="4" t="s">
        <v>3</v>
      </c>
      <c r="F1029" s="31">
        <v>5.27</v>
      </c>
      <c r="H1029" s="14"/>
    </row>
    <row r="1030" spans="2:8" s="1" customFormat="1" ht="16.899999999999999" customHeight="1">
      <c r="B1030" s="14"/>
      <c r="C1030" s="30" t="s">
        <v>3</v>
      </c>
      <c r="D1030" s="30" t="s">
        <v>2830</v>
      </c>
      <c r="E1030" s="4" t="s">
        <v>3</v>
      </c>
      <c r="F1030" s="31">
        <v>7.43</v>
      </c>
      <c r="H1030" s="14"/>
    </row>
    <row r="1031" spans="2:8" s="1" customFormat="1" ht="16.899999999999999" customHeight="1">
      <c r="B1031" s="14"/>
      <c r="C1031" s="30" t="s">
        <v>3</v>
      </c>
      <c r="D1031" s="30" t="s">
        <v>2831</v>
      </c>
      <c r="E1031" s="4" t="s">
        <v>3</v>
      </c>
      <c r="F1031" s="31">
        <v>7.44</v>
      </c>
      <c r="H1031" s="14"/>
    </row>
    <row r="1032" spans="2:8" s="1" customFormat="1" ht="16.899999999999999" customHeight="1">
      <c r="B1032" s="14"/>
      <c r="C1032" s="30" t="s">
        <v>3</v>
      </c>
      <c r="D1032" s="30" t="s">
        <v>2156</v>
      </c>
      <c r="E1032" s="4" t="s">
        <v>3</v>
      </c>
      <c r="F1032" s="31">
        <v>2.4500000000000002</v>
      </c>
      <c r="H1032" s="14"/>
    </row>
    <row r="1033" spans="2:8" s="1" customFormat="1" ht="16.899999999999999" customHeight="1">
      <c r="B1033" s="14"/>
      <c r="C1033" s="30" t="s">
        <v>3</v>
      </c>
      <c r="D1033" s="30" t="s">
        <v>298</v>
      </c>
      <c r="E1033" s="4" t="s">
        <v>3</v>
      </c>
      <c r="F1033" s="31">
        <v>22.59</v>
      </c>
      <c r="H1033" s="14"/>
    </row>
    <row r="1034" spans="2:8" s="1" customFormat="1" ht="16.899999999999999" customHeight="1">
      <c r="B1034" s="14"/>
      <c r="C1034" s="32" t="s">
        <v>2610</v>
      </c>
      <c r="H1034" s="14"/>
    </row>
    <row r="1035" spans="2:8" s="1" customFormat="1" ht="16.899999999999999" customHeight="1">
      <c r="B1035" s="14"/>
      <c r="C1035" s="30" t="s">
        <v>807</v>
      </c>
      <c r="D1035" s="30" t="s">
        <v>2611</v>
      </c>
      <c r="E1035" s="4" t="s">
        <v>184</v>
      </c>
      <c r="F1035" s="31">
        <v>33.884999999999998</v>
      </c>
      <c r="H1035" s="14"/>
    </row>
    <row r="1036" spans="2:8" s="1" customFormat="1" ht="16.899999999999999" customHeight="1">
      <c r="B1036" s="14"/>
      <c r="C1036" s="30" t="s">
        <v>487</v>
      </c>
      <c r="D1036" s="30" t="s">
        <v>2613</v>
      </c>
      <c r="E1036" s="4" t="s">
        <v>184</v>
      </c>
      <c r="F1036" s="31">
        <v>52.59</v>
      </c>
      <c r="H1036" s="14"/>
    </row>
    <row r="1037" spans="2:8" s="1" customFormat="1" ht="16.899999999999999" customHeight="1">
      <c r="B1037" s="14"/>
      <c r="C1037" s="26" t="s">
        <v>182</v>
      </c>
      <c r="D1037" s="27" t="s">
        <v>183</v>
      </c>
      <c r="E1037" s="28" t="s">
        <v>184</v>
      </c>
      <c r="F1037" s="29">
        <v>24.085000000000001</v>
      </c>
      <c r="H1037" s="14"/>
    </row>
    <row r="1038" spans="2:8" s="1" customFormat="1" ht="16.899999999999999" customHeight="1">
      <c r="B1038" s="14"/>
      <c r="C1038" s="30" t="s">
        <v>3</v>
      </c>
      <c r="D1038" s="30" t="s">
        <v>2829</v>
      </c>
      <c r="E1038" s="4" t="s">
        <v>3</v>
      </c>
      <c r="F1038" s="31">
        <v>5.27</v>
      </c>
      <c r="H1038" s="14"/>
    </row>
    <row r="1039" spans="2:8" s="1" customFormat="1" ht="16.899999999999999" customHeight="1">
      <c r="B1039" s="14"/>
      <c r="C1039" s="30" t="s">
        <v>3</v>
      </c>
      <c r="D1039" s="30" t="s">
        <v>2830</v>
      </c>
      <c r="E1039" s="4" t="s">
        <v>3</v>
      </c>
      <c r="F1039" s="31">
        <v>7.43</v>
      </c>
      <c r="H1039" s="14"/>
    </row>
    <row r="1040" spans="2:8" s="1" customFormat="1" ht="16.899999999999999" customHeight="1">
      <c r="B1040" s="14"/>
      <c r="C1040" s="30" t="s">
        <v>3</v>
      </c>
      <c r="D1040" s="30" t="s">
        <v>2831</v>
      </c>
      <c r="E1040" s="4" t="s">
        <v>3</v>
      </c>
      <c r="F1040" s="31">
        <v>7.44</v>
      </c>
      <c r="H1040" s="14"/>
    </row>
    <row r="1041" spans="2:8" s="1" customFormat="1" ht="16.899999999999999" customHeight="1">
      <c r="B1041" s="14"/>
      <c r="C1041" s="30" t="s">
        <v>3</v>
      </c>
      <c r="D1041" s="30" t="s">
        <v>2156</v>
      </c>
      <c r="E1041" s="4" t="s">
        <v>3</v>
      </c>
      <c r="F1041" s="31">
        <v>2.4500000000000002</v>
      </c>
      <c r="H1041" s="14"/>
    </row>
    <row r="1042" spans="2:8" s="1" customFormat="1" ht="16.899999999999999" customHeight="1">
      <c r="B1042" s="14"/>
      <c r="C1042" s="30" t="s">
        <v>3</v>
      </c>
      <c r="D1042" s="30" t="s">
        <v>2832</v>
      </c>
      <c r="E1042" s="4" t="s">
        <v>3</v>
      </c>
      <c r="F1042" s="31">
        <v>0</v>
      </c>
      <c r="H1042" s="14"/>
    </row>
    <row r="1043" spans="2:8" s="1" customFormat="1" ht="16.899999999999999" customHeight="1">
      <c r="B1043" s="14"/>
      <c r="C1043" s="30" t="s">
        <v>3</v>
      </c>
      <c r="D1043" s="30" t="s">
        <v>2833</v>
      </c>
      <c r="E1043" s="4" t="s">
        <v>3</v>
      </c>
      <c r="F1043" s="31">
        <v>0.28000000000000003</v>
      </c>
      <c r="H1043" s="14"/>
    </row>
    <row r="1044" spans="2:8" s="1" customFormat="1" ht="16.899999999999999" customHeight="1">
      <c r="B1044" s="14"/>
      <c r="C1044" s="30" t="s">
        <v>3</v>
      </c>
      <c r="D1044" s="30" t="s">
        <v>2834</v>
      </c>
      <c r="E1044" s="4" t="s">
        <v>3</v>
      </c>
      <c r="F1044" s="31">
        <v>0.55700000000000005</v>
      </c>
      <c r="H1044" s="14"/>
    </row>
    <row r="1045" spans="2:8" s="1" customFormat="1" ht="16.899999999999999" customHeight="1">
      <c r="B1045" s="14"/>
      <c r="C1045" s="30" t="s">
        <v>3</v>
      </c>
      <c r="D1045" s="30" t="s">
        <v>2835</v>
      </c>
      <c r="E1045" s="4" t="s">
        <v>3</v>
      </c>
      <c r="F1045" s="31">
        <v>0.65800000000000003</v>
      </c>
      <c r="H1045" s="14"/>
    </row>
    <row r="1046" spans="2:8" s="1" customFormat="1" ht="16.899999999999999" customHeight="1">
      <c r="B1046" s="14"/>
      <c r="C1046" s="30" t="s">
        <v>3</v>
      </c>
      <c r="D1046" s="30" t="s">
        <v>3</v>
      </c>
      <c r="E1046" s="4" t="s">
        <v>3</v>
      </c>
      <c r="F1046" s="31">
        <v>0</v>
      </c>
      <c r="H1046" s="14"/>
    </row>
    <row r="1047" spans="2:8" s="1" customFormat="1" ht="16.899999999999999" customHeight="1">
      <c r="B1047" s="14"/>
      <c r="C1047" s="30" t="s">
        <v>3</v>
      </c>
      <c r="D1047" s="30" t="s">
        <v>298</v>
      </c>
      <c r="E1047" s="4" t="s">
        <v>3</v>
      </c>
      <c r="F1047" s="31">
        <v>24.085000000000001</v>
      </c>
      <c r="H1047" s="14"/>
    </row>
    <row r="1048" spans="2:8" s="1" customFormat="1" ht="16.899999999999999" customHeight="1">
      <c r="B1048" s="14"/>
      <c r="C1048" s="32" t="s">
        <v>2610</v>
      </c>
      <c r="H1048" s="14"/>
    </row>
    <row r="1049" spans="2:8" s="1" customFormat="1" ht="16.899999999999999" customHeight="1">
      <c r="B1049" s="14"/>
      <c r="C1049" s="30" t="s">
        <v>442</v>
      </c>
      <c r="D1049" s="30" t="s">
        <v>2619</v>
      </c>
      <c r="E1049" s="4" t="s">
        <v>184</v>
      </c>
      <c r="F1049" s="31">
        <v>24.085000000000001</v>
      </c>
      <c r="H1049" s="14"/>
    </row>
    <row r="1050" spans="2:8" s="1" customFormat="1" ht="16.899999999999999" customHeight="1">
      <c r="B1050" s="14"/>
      <c r="C1050" s="30" t="s">
        <v>659</v>
      </c>
      <c r="D1050" s="30" t="s">
        <v>2620</v>
      </c>
      <c r="E1050" s="4" t="s">
        <v>184</v>
      </c>
      <c r="F1050" s="31">
        <v>24.085000000000001</v>
      </c>
      <c r="H1050" s="14"/>
    </row>
    <row r="1051" spans="2:8" s="1" customFormat="1" ht="16.899999999999999" customHeight="1">
      <c r="B1051" s="14"/>
      <c r="C1051" s="30" t="s">
        <v>448</v>
      </c>
      <c r="D1051" s="30" t="s">
        <v>2621</v>
      </c>
      <c r="E1051" s="4" t="s">
        <v>184</v>
      </c>
      <c r="F1051" s="31">
        <v>24.085000000000001</v>
      </c>
      <c r="H1051" s="14"/>
    </row>
    <row r="1052" spans="2:8" s="1" customFormat="1" ht="22.5">
      <c r="B1052" s="14"/>
      <c r="C1052" s="30" t="s">
        <v>666</v>
      </c>
      <c r="D1052" s="30" t="s">
        <v>2622</v>
      </c>
      <c r="E1052" s="4" t="s">
        <v>184</v>
      </c>
      <c r="F1052" s="31">
        <v>24.085000000000001</v>
      </c>
      <c r="H1052" s="14"/>
    </row>
    <row r="1053" spans="2:8" s="1" customFormat="1" ht="16.899999999999999" customHeight="1">
      <c r="B1053" s="14"/>
      <c r="C1053" s="30" t="s">
        <v>683</v>
      </c>
      <c r="D1053" s="30" t="s">
        <v>2623</v>
      </c>
      <c r="E1053" s="4" t="s">
        <v>184</v>
      </c>
      <c r="F1053" s="31">
        <v>24.085000000000001</v>
      </c>
      <c r="H1053" s="14"/>
    </row>
    <row r="1054" spans="2:8" s="1" customFormat="1" ht="16.899999999999999" customHeight="1">
      <c r="B1054" s="14"/>
      <c r="C1054" s="30" t="s">
        <v>799</v>
      </c>
      <c r="D1054" s="30" t="s">
        <v>2624</v>
      </c>
      <c r="E1054" s="4" t="s">
        <v>184</v>
      </c>
      <c r="F1054" s="31">
        <v>24.085000000000001</v>
      </c>
      <c r="H1054" s="14"/>
    </row>
    <row r="1055" spans="2:8" s="1" customFormat="1" ht="16.899999999999999" customHeight="1">
      <c r="B1055" s="14"/>
      <c r="C1055" s="30" t="s">
        <v>280</v>
      </c>
      <c r="D1055" s="30" t="s">
        <v>281</v>
      </c>
      <c r="E1055" s="4" t="s">
        <v>184</v>
      </c>
      <c r="F1055" s="31">
        <v>24.085000000000001</v>
      </c>
      <c r="H1055" s="14"/>
    </row>
    <row r="1056" spans="2:8" s="1" customFormat="1" ht="16.899999999999999" customHeight="1">
      <c r="B1056" s="14"/>
      <c r="C1056" s="30" t="s">
        <v>272</v>
      </c>
      <c r="D1056" s="30" t="s">
        <v>2625</v>
      </c>
      <c r="E1056" s="4" t="s">
        <v>184</v>
      </c>
      <c r="F1056" s="31">
        <v>24.085000000000001</v>
      </c>
      <c r="H1056" s="14"/>
    </row>
    <row r="1057" spans="2:8" s="1" customFormat="1" ht="16.899999999999999" customHeight="1">
      <c r="B1057" s="14"/>
      <c r="C1057" s="26" t="s">
        <v>218</v>
      </c>
      <c r="D1057" s="27" t="s">
        <v>219</v>
      </c>
      <c r="E1057" s="28" t="s">
        <v>195</v>
      </c>
      <c r="F1057" s="29">
        <v>3.41</v>
      </c>
      <c r="H1057" s="14"/>
    </row>
    <row r="1058" spans="2:8" s="1" customFormat="1" ht="16.899999999999999" customHeight="1">
      <c r="B1058" s="14"/>
      <c r="C1058" s="30" t="s">
        <v>3</v>
      </c>
      <c r="D1058" s="30" t="s">
        <v>2836</v>
      </c>
      <c r="E1058" s="4" t="s">
        <v>3</v>
      </c>
      <c r="F1058" s="31">
        <v>3.41</v>
      </c>
      <c r="H1058" s="14"/>
    </row>
    <row r="1059" spans="2:8" s="1" customFormat="1" ht="16.899999999999999" customHeight="1">
      <c r="B1059" s="14"/>
      <c r="C1059" s="32" t="s">
        <v>2610</v>
      </c>
      <c r="H1059" s="14"/>
    </row>
    <row r="1060" spans="2:8" s="1" customFormat="1" ht="16.899999999999999" customHeight="1">
      <c r="B1060" s="14"/>
      <c r="C1060" s="30" t="s">
        <v>377</v>
      </c>
      <c r="D1060" s="30" t="s">
        <v>2627</v>
      </c>
      <c r="E1060" s="4" t="s">
        <v>379</v>
      </c>
      <c r="F1060" s="31">
        <v>17.52</v>
      </c>
      <c r="H1060" s="14"/>
    </row>
    <row r="1061" spans="2:8" s="1" customFormat="1" ht="22.5">
      <c r="B1061" s="14"/>
      <c r="C1061" s="30" t="s">
        <v>324</v>
      </c>
      <c r="D1061" s="30" t="s">
        <v>2653</v>
      </c>
      <c r="E1061" s="4" t="s">
        <v>184</v>
      </c>
      <c r="F1061" s="31">
        <v>48.997</v>
      </c>
      <c r="H1061" s="14"/>
    </row>
    <row r="1062" spans="2:8" s="1" customFormat="1" ht="16.899999999999999" customHeight="1">
      <c r="B1062" s="14"/>
      <c r="C1062" s="30" t="s">
        <v>394</v>
      </c>
      <c r="D1062" s="30" t="s">
        <v>395</v>
      </c>
      <c r="E1062" s="4" t="s">
        <v>379</v>
      </c>
      <c r="F1062" s="31">
        <v>21.911999999999999</v>
      </c>
      <c r="H1062" s="14"/>
    </row>
    <row r="1063" spans="2:8" s="1" customFormat="1" ht="16.899999999999999" customHeight="1">
      <c r="B1063" s="14"/>
      <c r="C1063" s="26" t="s">
        <v>200</v>
      </c>
      <c r="D1063" s="27" t="s">
        <v>201</v>
      </c>
      <c r="E1063" s="28" t="s">
        <v>184</v>
      </c>
      <c r="F1063" s="29">
        <v>69.311000000000007</v>
      </c>
      <c r="H1063" s="14"/>
    </row>
    <row r="1064" spans="2:8" s="1" customFormat="1" ht="16.899999999999999" customHeight="1">
      <c r="B1064" s="14"/>
      <c r="C1064" s="30" t="s">
        <v>3</v>
      </c>
      <c r="D1064" s="30" t="s">
        <v>2819</v>
      </c>
      <c r="E1064" s="4" t="s">
        <v>3</v>
      </c>
      <c r="F1064" s="31">
        <v>63.311999999999998</v>
      </c>
      <c r="H1064" s="14"/>
    </row>
    <row r="1065" spans="2:8" s="1" customFormat="1" ht="16.899999999999999" customHeight="1">
      <c r="B1065" s="14"/>
      <c r="C1065" s="30" t="s">
        <v>3</v>
      </c>
      <c r="D1065" s="30" t="s">
        <v>2837</v>
      </c>
      <c r="E1065" s="4" t="s">
        <v>3</v>
      </c>
      <c r="F1065" s="31">
        <v>17.358000000000001</v>
      </c>
      <c r="H1065" s="14"/>
    </row>
    <row r="1066" spans="2:8" s="1" customFormat="1" ht="16.899999999999999" customHeight="1">
      <c r="B1066" s="14"/>
      <c r="C1066" s="30" t="s">
        <v>3</v>
      </c>
      <c r="D1066" s="30" t="s">
        <v>2629</v>
      </c>
      <c r="E1066" s="4" t="s">
        <v>3</v>
      </c>
      <c r="F1066" s="31">
        <v>0</v>
      </c>
      <c r="H1066" s="14"/>
    </row>
    <row r="1067" spans="2:8" s="1" customFormat="1" ht="16.899999999999999" customHeight="1">
      <c r="B1067" s="14"/>
      <c r="C1067" s="30" t="s">
        <v>3</v>
      </c>
      <c r="D1067" s="30" t="s">
        <v>2838</v>
      </c>
      <c r="E1067" s="4" t="s">
        <v>3</v>
      </c>
      <c r="F1067" s="31">
        <v>-8.08</v>
      </c>
      <c r="H1067" s="14"/>
    </row>
    <row r="1068" spans="2:8" s="1" customFormat="1" ht="16.899999999999999" customHeight="1">
      <c r="B1068" s="14"/>
      <c r="C1068" s="30" t="s">
        <v>3</v>
      </c>
      <c r="D1068" s="30" t="s">
        <v>2839</v>
      </c>
      <c r="E1068" s="4" t="s">
        <v>3</v>
      </c>
      <c r="F1068" s="31">
        <v>-2.0790000000000002</v>
      </c>
      <c r="H1068" s="14"/>
    </row>
    <row r="1069" spans="2:8" s="1" customFormat="1" ht="16.899999999999999" customHeight="1">
      <c r="B1069" s="14"/>
      <c r="C1069" s="30" t="s">
        <v>3</v>
      </c>
      <c r="D1069" s="30" t="s">
        <v>2840</v>
      </c>
      <c r="E1069" s="4" t="s">
        <v>3</v>
      </c>
      <c r="F1069" s="31">
        <v>-1.2</v>
      </c>
      <c r="H1069" s="14"/>
    </row>
    <row r="1070" spans="2:8" s="1" customFormat="1" ht="16.899999999999999" customHeight="1">
      <c r="B1070" s="14"/>
      <c r="C1070" s="30" t="s">
        <v>3</v>
      </c>
      <c r="D1070" s="30" t="s">
        <v>298</v>
      </c>
      <c r="E1070" s="4" t="s">
        <v>3</v>
      </c>
      <c r="F1070" s="31">
        <v>69.311000000000007</v>
      </c>
      <c r="H1070" s="14"/>
    </row>
    <row r="1071" spans="2:8" s="1" customFormat="1" ht="16.899999999999999" customHeight="1">
      <c r="B1071" s="14"/>
      <c r="C1071" s="32" t="s">
        <v>2610</v>
      </c>
      <c r="H1071" s="14"/>
    </row>
    <row r="1072" spans="2:8" s="1" customFormat="1" ht="16.899999999999999" customHeight="1">
      <c r="B1072" s="14"/>
      <c r="C1072" s="30" t="s">
        <v>424</v>
      </c>
      <c r="D1072" s="30" t="s">
        <v>2635</v>
      </c>
      <c r="E1072" s="4" t="s">
        <v>184</v>
      </c>
      <c r="F1072" s="31">
        <v>174.953</v>
      </c>
      <c r="H1072" s="14"/>
    </row>
    <row r="1073" spans="2:8" s="1" customFormat="1" ht="16.899999999999999" customHeight="1">
      <c r="B1073" s="14"/>
      <c r="C1073" s="30" t="s">
        <v>412</v>
      </c>
      <c r="D1073" s="30" t="s">
        <v>2636</v>
      </c>
      <c r="E1073" s="4" t="s">
        <v>184</v>
      </c>
      <c r="F1073" s="31">
        <v>71.414000000000001</v>
      </c>
      <c r="H1073" s="14"/>
    </row>
    <row r="1074" spans="2:8" s="1" customFormat="1" ht="16.899999999999999" customHeight="1">
      <c r="B1074" s="14"/>
      <c r="C1074" s="30" t="s">
        <v>716</v>
      </c>
      <c r="D1074" s="30" t="s">
        <v>2637</v>
      </c>
      <c r="E1074" s="4" t="s">
        <v>184</v>
      </c>
      <c r="F1074" s="31">
        <v>69.311000000000007</v>
      </c>
      <c r="H1074" s="14"/>
    </row>
    <row r="1075" spans="2:8" s="1" customFormat="1" ht="16.899999999999999" customHeight="1">
      <c r="B1075" s="14"/>
      <c r="C1075" s="26" t="s">
        <v>212</v>
      </c>
      <c r="D1075" s="27" t="s">
        <v>213</v>
      </c>
      <c r="E1075" s="28" t="s">
        <v>184</v>
      </c>
      <c r="F1075" s="29">
        <v>21.321999999999999</v>
      </c>
      <c r="H1075" s="14"/>
    </row>
    <row r="1076" spans="2:8" s="1" customFormat="1" ht="16.899999999999999" customHeight="1">
      <c r="B1076" s="14"/>
      <c r="C1076" s="30" t="s">
        <v>3</v>
      </c>
      <c r="D1076" s="30" t="s">
        <v>2841</v>
      </c>
      <c r="E1076" s="4" t="s">
        <v>3</v>
      </c>
      <c r="F1076" s="31">
        <v>0</v>
      </c>
      <c r="H1076" s="14"/>
    </row>
    <row r="1077" spans="2:8" s="1" customFormat="1" ht="16.899999999999999" customHeight="1">
      <c r="B1077" s="14"/>
      <c r="C1077" s="30" t="s">
        <v>3</v>
      </c>
      <c r="D1077" s="30" t="s">
        <v>2842</v>
      </c>
      <c r="E1077" s="4" t="s">
        <v>3</v>
      </c>
      <c r="F1077" s="31">
        <v>10.666</v>
      </c>
      <c r="H1077" s="14"/>
    </row>
    <row r="1078" spans="2:8" s="1" customFormat="1" ht="16.899999999999999" customHeight="1">
      <c r="B1078" s="14"/>
      <c r="C1078" s="30" t="s">
        <v>3</v>
      </c>
      <c r="D1078" s="30" t="s">
        <v>2843</v>
      </c>
      <c r="E1078" s="4" t="s">
        <v>3</v>
      </c>
      <c r="F1078" s="31">
        <v>1.609</v>
      </c>
      <c r="H1078" s="14"/>
    </row>
    <row r="1079" spans="2:8" s="1" customFormat="1" ht="16.899999999999999" customHeight="1">
      <c r="B1079" s="14"/>
      <c r="C1079" s="30" t="s">
        <v>3</v>
      </c>
      <c r="D1079" s="30" t="s">
        <v>2844</v>
      </c>
      <c r="E1079" s="4" t="s">
        <v>3</v>
      </c>
      <c r="F1079" s="31">
        <v>12.542999999999999</v>
      </c>
      <c r="H1079" s="14"/>
    </row>
    <row r="1080" spans="2:8" s="1" customFormat="1" ht="16.899999999999999" customHeight="1">
      <c r="B1080" s="14"/>
      <c r="C1080" s="30" t="s">
        <v>3</v>
      </c>
      <c r="D1080" s="30" t="s">
        <v>2845</v>
      </c>
      <c r="E1080" s="4" t="s">
        <v>3</v>
      </c>
      <c r="F1080" s="31">
        <v>-1.4159999999999999</v>
      </c>
      <c r="H1080" s="14"/>
    </row>
    <row r="1081" spans="2:8" s="1" customFormat="1" ht="16.899999999999999" customHeight="1">
      <c r="B1081" s="14"/>
      <c r="C1081" s="30" t="s">
        <v>3</v>
      </c>
      <c r="D1081" s="30" t="s">
        <v>2846</v>
      </c>
      <c r="E1081" s="4" t="s">
        <v>3</v>
      </c>
      <c r="F1081" s="31">
        <v>-2.08</v>
      </c>
      <c r="H1081" s="14"/>
    </row>
    <row r="1082" spans="2:8" s="1" customFormat="1" ht="16.899999999999999" customHeight="1">
      <c r="B1082" s="14"/>
      <c r="C1082" s="30" t="s">
        <v>3</v>
      </c>
      <c r="D1082" s="30" t="s">
        <v>298</v>
      </c>
      <c r="E1082" s="4" t="s">
        <v>3</v>
      </c>
      <c r="F1082" s="31">
        <v>21.321999999999999</v>
      </c>
      <c r="H1082" s="14"/>
    </row>
    <row r="1083" spans="2:8" s="1" customFormat="1" ht="16.899999999999999" customHeight="1">
      <c r="B1083" s="14"/>
      <c r="C1083" s="32" t="s">
        <v>2610</v>
      </c>
      <c r="H1083" s="14"/>
    </row>
    <row r="1084" spans="2:8" s="1" customFormat="1" ht="16.899999999999999" customHeight="1">
      <c r="B1084" s="14"/>
      <c r="C1084" s="30" t="s">
        <v>335</v>
      </c>
      <c r="D1084" s="30" t="s">
        <v>2647</v>
      </c>
      <c r="E1084" s="4" t="s">
        <v>184</v>
      </c>
      <c r="F1084" s="31">
        <v>22.344999999999999</v>
      </c>
      <c r="H1084" s="14"/>
    </row>
    <row r="1085" spans="2:8" s="1" customFormat="1" ht="16.899999999999999" customHeight="1">
      <c r="B1085" s="14"/>
      <c r="C1085" s="26" t="s">
        <v>197</v>
      </c>
      <c r="D1085" s="27" t="s">
        <v>2108</v>
      </c>
      <c r="E1085" s="28" t="s">
        <v>195</v>
      </c>
      <c r="F1085" s="29">
        <v>26.38</v>
      </c>
      <c r="H1085" s="14"/>
    </row>
    <row r="1086" spans="2:8" s="1" customFormat="1" ht="16.899999999999999" customHeight="1">
      <c r="B1086" s="14"/>
      <c r="C1086" s="30" t="s">
        <v>3</v>
      </c>
      <c r="D1086" s="30" t="s">
        <v>2847</v>
      </c>
      <c r="E1086" s="4" t="s">
        <v>3</v>
      </c>
      <c r="F1086" s="31">
        <v>8.5299999999999994</v>
      </c>
      <c r="H1086" s="14"/>
    </row>
    <row r="1087" spans="2:8" s="1" customFormat="1" ht="16.899999999999999" customHeight="1">
      <c r="B1087" s="14"/>
      <c r="C1087" s="30" t="s">
        <v>3</v>
      </c>
      <c r="D1087" s="30" t="s">
        <v>2848</v>
      </c>
      <c r="E1087" s="4" t="s">
        <v>3</v>
      </c>
      <c r="F1087" s="31">
        <v>11.51</v>
      </c>
      <c r="H1087" s="14"/>
    </row>
    <row r="1088" spans="2:8" s="1" customFormat="1" ht="16.899999999999999" customHeight="1">
      <c r="B1088" s="14"/>
      <c r="C1088" s="30" t="s">
        <v>3</v>
      </c>
      <c r="D1088" s="30" t="s">
        <v>2849</v>
      </c>
      <c r="E1088" s="4" t="s">
        <v>3</v>
      </c>
      <c r="F1088" s="31">
        <v>6.34</v>
      </c>
      <c r="H1088" s="14"/>
    </row>
    <row r="1089" spans="2:8" s="1" customFormat="1" ht="16.899999999999999" customHeight="1">
      <c r="B1089" s="14"/>
      <c r="C1089" s="30" t="s">
        <v>3</v>
      </c>
      <c r="D1089" s="30" t="s">
        <v>298</v>
      </c>
      <c r="E1089" s="4" t="s">
        <v>3</v>
      </c>
      <c r="F1089" s="31">
        <v>26.38</v>
      </c>
      <c r="H1089" s="14"/>
    </row>
    <row r="1090" spans="2:8" s="1" customFormat="1" ht="16.899999999999999" customHeight="1">
      <c r="B1090" s="14"/>
      <c r="C1090" s="32" t="s">
        <v>2610</v>
      </c>
      <c r="H1090" s="14"/>
    </row>
    <row r="1091" spans="2:8" s="1" customFormat="1" ht="16.899999999999999" customHeight="1">
      <c r="B1091" s="14"/>
      <c r="C1091" s="30" t="s">
        <v>688</v>
      </c>
      <c r="D1091" s="30" t="s">
        <v>2650</v>
      </c>
      <c r="E1091" s="4" t="s">
        <v>184</v>
      </c>
      <c r="F1091" s="31">
        <v>5.5890000000000004</v>
      </c>
      <c r="H1091" s="14"/>
    </row>
    <row r="1092" spans="2:8" s="1" customFormat="1" ht="16.899999999999999" customHeight="1">
      <c r="B1092" s="14"/>
      <c r="C1092" s="30" t="s">
        <v>702</v>
      </c>
      <c r="D1092" s="30" t="s">
        <v>2651</v>
      </c>
      <c r="E1092" s="4" t="s">
        <v>379</v>
      </c>
      <c r="F1092" s="31">
        <v>37.26</v>
      </c>
      <c r="H1092" s="14"/>
    </row>
    <row r="1093" spans="2:8" s="1" customFormat="1" ht="16.899999999999999" customHeight="1">
      <c r="B1093" s="14"/>
      <c r="C1093" s="30" t="s">
        <v>745</v>
      </c>
      <c r="D1093" s="30" t="s">
        <v>2652</v>
      </c>
      <c r="E1093" s="4" t="s">
        <v>379</v>
      </c>
      <c r="F1093" s="31">
        <v>69.88</v>
      </c>
      <c r="H1093" s="14"/>
    </row>
    <row r="1094" spans="2:8" s="1" customFormat="1" ht="16.899999999999999" customHeight="1">
      <c r="B1094" s="14"/>
      <c r="C1094" s="26" t="s">
        <v>2850</v>
      </c>
      <c r="D1094" s="27" t="s">
        <v>2851</v>
      </c>
      <c r="E1094" s="28" t="s">
        <v>195</v>
      </c>
      <c r="F1094" s="29">
        <v>11.571999999999999</v>
      </c>
      <c r="H1094" s="14"/>
    </row>
    <row r="1095" spans="2:8" s="1" customFormat="1" ht="16.899999999999999" customHeight="1">
      <c r="B1095" s="14"/>
      <c r="C1095" s="30" t="s">
        <v>3</v>
      </c>
      <c r="D1095" s="30" t="s">
        <v>2852</v>
      </c>
      <c r="E1095" s="4" t="s">
        <v>3</v>
      </c>
      <c r="F1095" s="31">
        <v>2.0960000000000001</v>
      </c>
      <c r="H1095" s="14"/>
    </row>
    <row r="1096" spans="2:8" s="1" customFormat="1" ht="16.899999999999999" customHeight="1">
      <c r="B1096" s="14"/>
      <c r="C1096" s="30" t="s">
        <v>3</v>
      </c>
      <c r="D1096" s="30" t="s">
        <v>2853</v>
      </c>
      <c r="E1096" s="4" t="s">
        <v>3</v>
      </c>
      <c r="F1096" s="31">
        <v>9.4760000000000009</v>
      </c>
      <c r="H1096" s="14"/>
    </row>
    <row r="1097" spans="2:8" s="1" customFormat="1" ht="16.899999999999999" customHeight="1">
      <c r="B1097" s="14"/>
      <c r="C1097" s="30" t="s">
        <v>3</v>
      </c>
      <c r="D1097" s="30" t="s">
        <v>298</v>
      </c>
      <c r="E1097" s="4" t="s">
        <v>3</v>
      </c>
      <c r="F1097" s="31">
        <v>11.571999999999999</v>
      </c>
      <c r="H1097" s="14"/>
    </row>
    <row r="1098" spans="2:8" s="1" customFormat="1" ht="16.899999999999999" customHeight="1">
      <c r="B1098" s="14"/>
      <c r="C1098" s="26" t="s">
        <v>2654</v>
      </c>
      <c r="D1098" s="27" t="s">
        <v>2655</v>
      </c>
      <c r="E1098" s="28" t="s">
        <v>195</v>
      </c>
      <c r="F1098" s="29">
        <v>26.38</v>
      </c>
      <c r="H1098" s="14"/>
    </row>
    <row r="1099" spans="2:8" s="1" customFormat="1" ht="16.899999999999999" customHeight="1">
      <c r="B1099" s="14"/>
      <c r="C1099" s="30" t="s">
        <v>3</v>
      </c>
      <c r="D1099" s="30" t="s">
        <v>68</v>
      </c>
      <c r="E1099" s="4" t="s">
        <v>3</v>
      </c>
      <c r="F1099" s="31">
        <v>0</v>
      </c>
      <c r="H1099" s="14"/>
    </row>
    <row r="1100" spans="2:8" s="1" customFormat="1" ht="16.899999999999999" customHeight="1">
      <c r="B1100" s="14"/>
      <c r="C1100" s="30" t="s">
        <v>3</v>
      </c>
      <c r="D1100" s="30" t="s">
        <v>2656</v>
      </c>
      <c r="E1100" s="4" t="s">
        <v>3</v>
      </c>
      <c r="F1100" s="31">
        <v>0</v>
      </c>
      <c r="H1100" s="14"/>
    </row>
    <row r="1101" spans="2:8" s="1" customFormat="1" ht="16.899999999999999" customHeight="1">
      <c r="B1101" s="14"/>
      <c r="C1101" s="30" t="s">
        <v>3</v>
      </c>
      <c r="D1101" s="30" t="s">
        <v>2657</v>
      </c>
      <c r="E1101" s="4" t="s">
        <v>3</v>
      </c>
      <c r="F1101" s="31">
        <v>0</v>
      </c>
      <c r="H1101" s="14"/>
    </row>
    <row r="1102" spans="2:8" s="1" customFormat="1" ht="16.899999999999999" customHeight="1">
      <c r="B1102" s="14"/>
      <c r="C1102" s="30" t="s">
        <v>3</v>
      </c>
      <c r="D1102" s="30" t="s">
        <v>2658</v>
      </c>
      <c r="E1102" s="4" t="s">
        <v>3</v>
      </c>
      <c r="F1102" s="31">
        <v>0</v>
      </c>
      <c r="H1102" s="14"/>
    </row>
    <row r="1103" spans="2:8" s="1" customFormat="1" ht="16.899999999999999" customHeight="1">
      <c r="B1103" s="14"/>
      <c r="C1103" s="30" t="s">
        <v>3</v>
      </c>
      <c r="D1103" s="30" t="s">
        <v>197</v>
      </c>
      <c r="E1103" s="4" t="s">
        <v>3</v>
      </c>
      <c r="F1103" s="31">
        <v>26.38</v>
      </c>
      <c r="H1103" s="14"/>
    </row>
    <row r="1104" spans="2:8" s="1" customFormat="1" ht="16.899999999999999" customHeight="1">
      <c r="B1104" s="14"/>
      <c r="C1104" s="30" t="s">
        <v>3</v>
      </c>
      <c r="D1104" s="30" t="s">
        <v>2659</v>
      </c>
      <c r="E1104" s="4" t="s">
        <v>3</v>
      </c>
      <c r="F1104" s="31">
        <v>0</v>
      </c>
      <c r="H1104" s="14"/>
    </row>
    <row r="1105" spans="2:8" s="1" customFormat="1" ht="16.899999999999999" customHeight="1">
      <c r="B1105" s="14"/>
      <c r="C1105" s="30" t="s">
        <v>3</v>
      </c>
      <c r="D1105" s="30" t="s">
        <v>298</v>
      </c>
      <c r="E1105" s="4" t="s">
        <v>3</v>
      </c>
      <c r="F1105" s="31">
        <v>26.38</v>
      </c>
      <c r="H1105" s="14"/>
    </row>
    <row r="1106" spans="2:8" s="1" customFormat="1" ht="16.899999999999999" customHeight="1">
      <c r="B1106" s="14"/>
      <c r="C1106" s="26" t="s">
        <v>2854</v>
      </c>
      <c r="D1106" s="27" t="s">
        <v>2855</v>
      </c>
      <c r="E1106" s="28" t="s">
        <v>195</v>
      </c>
      <c r="F1106" s="29">
        <v>0</v>
      </c>
      <c r="H1106" s="14"/>
    </row>
    <row r="1107" spans="2:8" s="1" customFormat="1" ht="16.899999999999999" customHeight="1">
      <c r="B1107" s="14"/>
      <c r="C1107" s="30" t="s">
        <v>3</v>
      </c>
      <c r="D1107" s="30" t="s">
        <v>2856</v>
      </c>
      <c r="E1107" s="4" t="s">
        <v>3</v>
      </c>
      <c r="F1107" s="31">
        <v>0</v>
      </c>
      <c r="H1107" s="14"/>
    </row>
    <row r="1108" spans="2:8" s="1" customFormat="1" ht="16.899999999999999" customHeight="1">
      <c r="B1108" s="14"/>
      <c r="C1108" s="30" t="s">
        <v>3</v>
      </c>
      <c r="D1108" s="30" t="s">
        <v>68</v>
      </c>
      <c r="E1108" s="4" t="s">
        <v>3</v>
      </c>
      <c r="F1108" s="31">
        <v>0</v>
      </c>
      <c r="H1108" s="14"/>
    </row>
    <row r="1109" spans="2:8" s="1" customFormat="1" ht="16.899999999999999" customHeight="1">
      <c r="B1109" s="14"/>
      <c r="C1109" s="26" t="s">
        <v>2857</v>
      </c>
      <c r="D1109" s="27" t="s">
        <v>2858</v>
      </c>
      <c r="E1109" s="28" t="s">
        <v>195</v>
      </c>
      <c r="F1109" s="29">
        <v>0</v>
      </c>
      <c r="H1109" s="14"/>
    </row>
    <row r="1110" spans="2:8" s="1" customFormat="1" ht="16.899999999999999" customHeight="1">
      <c r="B1110" s="14"/>
      <c r="C1110" s="26" t="s">
        <v>208</v>
      </c>
      <c r="D1110" s="27" t="s">
        <v>209</v>
      </c>
      <c r="E1110" s="28" t="s">
        <v>184</v>
      </c>
      <c r="F1110" s="29">
        <v>8.32</v>
      </c>
      <c r="H1110" s="14"/>
    </row>
    <row r="1111" spans="2:8" s="1" customFormat="1" ht="16.899999999999999" customHeight="1">
      <c r="B1111" s="14"/>
      <c r="C1111" s="30" t="s">
        <v>3</v>
      </c>
      <c r="D1111" s="30" t="s">
        <v>2859</v>
      </c>
      <c r="E1111" s="4" t="s">
        <v>3</v>
      </c>
      <c r="F1111" s="31">
        <v>1.3819999999999999</v>
      </c>
      <c r="H1111" s="14"/>
    </row>
    <row r="1112" spans="2:8" s="1" customFormat="1" ht="16.899999999999999" customHeight="1">
      <c r="B1112" s="14"/>
      <c r="C1112" s="30" t="s">
        <v>3</v>
      </c>
      <c r="D1112" s="30" t="s">
        <v>2860</v>
      </c>
      <c r="E1112" s="4" t="s">
        <v>3</v>
      </c>
      <c r="F1112" s="31">
        <v>3.4729999999999999</v>
      </c>
      <c r="H1112" s="14"/>
    </row>
    <row r="1113" spans="2:8" s="1" customFormat="1" ht="16.899999999999999" customHeight="1">
      <c r="B1113" s="14"/>
      <c r="C1113" s="30" t="s">
        <v>3</v>
      </c>
      <c r="D1113" s="30" t="s">
        <v>2861</v>
      </c>
      <c r="E1113" s="4" t="s">
        <v>3</v>
      </c>
      <c r="F1113" s="31">
        <v>3.4649999999999999</v>
      </c>
      <c r="H1113" s="14"/>
    </row>
    <row r="1114" spans="2:8" s="1" customFormat="1" ht="16.899999999999999" customHeight="1">
      <c r="B1114" s="14"/>
      <c r="C1114" s="30" t="s">
        <v>3</v>
      </c>
      <c r="D1114" s="30" t="s">
        <v>298</v>
      </c>
      <c r="E1114" s="4" t="s">
        <v>3</v>
      </c>
      <c r="F1114" s="31">
        <v>8.32</v>
      </c>
      <c r="H1114" s="14"/>
    </row>
    <row r="1115" spans="2:8" s="1" customFormat="1" ht="16.899999999999999" customHeight="1">
      <c r="B1115" s="14"/>
      <c r="C1115" s="32" t="s">
        <v>2610</v>
      </c>
      <c r="H1115" s="14"/>
    </row>
    <row r="1116" spans="2:8" s="1" customFormat="1" ht="16.899999999999999" customHeight="1">
      <c r="B1116" s="14"/>
      <c r="C1116" s="30" t="s">
        <v>400</v>
      </c>
      <c r="D1116" s="30" t="s">
        <v>2661</v>
      </c>
      <c r="E1116" s="4" t="s">
        <v>184</v>
      </c>
      <c r="F1116" s="31">
        <v>8.32</v>
      </c>
      <c r="H1116" s="14"/>
    </row>
    <row r="1117" spans="2:8" s="1" customFormat="1" ht="22.5">
      <c r="B1117" s="14"/>
      <c r="C1117" s="30" t="s">
        <v>324</v>
      </c>
      <c r="D1117" s="30" t="s">
        <v>2653</v>
      </c>
      <c r="E1117" s="4" t="s">
        <v>184</v>
      </c>
      <c r="F1117" s="31">
        <v>48.997</v>
      </c>
      <c r="H1117" s="14"/>
    </row>
    <row r="1118" spans="2:8" s="1" customFormat="1" ht="16.899999999999999" customHeight="1">
      <c r="B1118" s="14"/>
      <c r="C1118" s="26" t="s">
        <v>204</v>
      </c>
      <c r="D1118" s="27" t="s">
        <v>205</v>
      </c>
      <c r="E1118" s="28" t="s">
        <v>184</v>
      </c>
      <c r="F1118" s="29">
        <v>105.642</v>
      </c>
      <c r="H1118" s="14"/>
    </row>
    <row r="1119" spans="2:8" s="1" customFormat="1" ht="16.899999999999999" customHeight="1">
      <c r="B1119" s="14"/>
      <c r="C1119" s="30" t="s">
        <v>3</v>
      </c>
      <c r="D1119" s="30" t="s">
        <v>2662</v>
      </c>
      <c r="E1119" s="4" t="s">
        <v>3</v>
      </c>
      <c r="F1119" s="31">
        <v>0</v>
      </c>
      <c r="H1119" s="14"/>
    </row>
    <row r="1120" spans="2:8" s="1" customFormat="1" ht="16.899999999999999" customHeight="1">
      <c r="B1120" s="14"/>
      <c r="C1120" s="30" t="s">
        <v>3</v>
      </c>
      <c r="D1120" s="30" t="s">
        <v>2862</v>
      </c>
      <c r="E1120" s="4" t="s">
        <v>3</v>
      </c>
      <c r="F1120" s="31">
        <v>0</v>
      </c>
      <c r="H1120" s="14"/>
    </row>
    <row r="1121" spans="2:8" s="1" customFormat="1" ht="16.899999999999999" customHeight="1">
      <c r="B1121" s="14"/>
      <c r="C1121" s="30" t="s">
        <v>3</v>
      </c>
      <c r="D1121" s="30" t="s">
        <v>2863</v>
      </c>
      <c r="E1121" s="4" t="s">
        <v>3</v>
      </c>
      <c r="F1121" s="31">
        <v>65.855999999999995</v>
      </c>
      <c r="H1121" s="14"/>
    </row>
    <row r="1122" spans="2:8" s="1" customFormat="1" ht="16.899999999999999" customHeight="1">
      <c r="B1122" s="14"/>
      <c r="C1122" s="30" t="s">
        <v>3</v>
      </c>
      <c r="D1122" s="30" t="s">
        <v>2864</v>
      </c>
      <c r="E1122" s="4" t="s">
        <v>3</v>
      </c>
      <c r="F1122" s="31">
        <v>36.576000000000001</v>
      </c>
      <c r="H1122" s="14"/>
    </row>
    <row r="1123" spans="2:8" s="1" customFormat="1" ht="16.899999999999999" customHeight="1">
      <c r="B1123" s="14"/>
      <c r="C1123" s="30" t="s">
        <v>3</v>
      </c>
      <c r="D1123" s="30" t="s">
        <v>2141</v>
      </c>
      <c r="E1123" s="4" t="s">
        <v>3</v>
      </c>
      <c r="F1123" s="31">
        <v>0</v>
      </c>
      <c r="H1123" s="14"/>
    </row>
    <row r="1124" spans="2:8" s="1" customFormat="1" ht="16.899999999999999" customHeight="1">
      <c r="B1124" s="14"/>
      <c r="C1124" s="30" t="s">
        <v>3</v>
      </c>
      <c r="D1124" s="30" t="s">
        <v>2865</v>
      </c>
      <c r="E1124" s="4" t="s">
        <v>3</v>
      </c>
      <c r="F1124" s="31">
        <v>-12.928000000000001</v>
      </c>
      <c r="H1124" s="14"/>
    </row>
    <row r="1125" spans="2:8" s="1" customFormat="1" ht="16.899999999999999" customHeight="1">
      <c r="B1125" s="14"/>
      <c r="C1125" s="30" t="s">
        <v>3</v>
      </c>
      <c r="D1125" s="30" t="s">
        <v>2866</v>
      </c>
      <c r="E1125" s="4" t="s">
        <v>3</v>
      </c>
      <c r="F1125" s="31">
        <v>0</v>
      </c>
      <c r="H1125" s="14"/>
    </row>
    <row r="1126" spans="2:8" s="1" customFormat="1" ht="16.899999999999999" customHeight="1">
      <c r="B1126" s="14"/>
      <c r="C1126" s="30" t="s">
        <v>3</v>
      </c>
      <c r="D1126" s="30" t="s">
        <v>2867</v>
      </c>
      <c r="E1126" s="4" t="s">
        <v>3</v>
      </c>
      <c r="F1126" s="31">
        <v>83.16</v>
      </c>
      <c r="H1126" s="14"/>
    </row>
    <row r="1127" spans="2:8" s="1" customFormat="1" ht="16.899999999999999" customHeight="1">
      <c r="B1127" s="14"/>
      <c r="C1127" s="30" t="s">
        <v>3</v>
      </c>
      <c r="D1127" s="30" t="s">
        <v>2868</v>
      </c>
      <c r="E1127" s="4" t="s">
        <v>3</v>
      </c>
      <c r="F1127" s="31">
        <v>4.1760000000000002</v>
      </c>
      <c r="H1127" s="14"/>
    </row>
    <row r="1128" spans="2:8" s="1" customFormat="1" ht="16.899999999999999" customHeight="1">
      <c r="B1128" s="14"/>
      <c r="C1128" s="30" t="s">
        <v>3</v>
      </c>
      <c r="D1128" s="30" t="s">
        <v>2869</v>
      </c>
      <c r="E1128" s="4" t="s">
        <v>3</v>
      </c>
      <c r="F1128" s="31">
        <v>0</v>
      </c>
      <c r="H1128" s="14"/>
    </row>
    <row r="1129" spans="2:8" s="1" customFormat="1" ht="16.899999999999999" customHeight="1">
      <c r="B1129" s="14"/>
      <c r="C1129" s="30" t="s">
        <v>3</v>
      </c>
      <c r="D1129" s="30" t="s">
        <v>2870</v>
      </c>
      <c r="E1129" s="4" t="s">
        <v>3</v>
      </c>
      <c r="F1129" s="31">
        <v>-1.7809999999999999</v>
      </c>
      <c r="H1129" s="14"/>
    </row>
    <row r="1130" spans="2:8" s="1" customFormat="1" ht="16.899999999999999" customHeight="1">
      <c r="B1130" s="14"/>
      <c r="C1130" s="30" t="s">
        <v>3</v>
      </c>
      <c r="D1130" s="30" t="s">
        <v>2871</v>
      </c>
      <c r="E1130" s="4" t="s">
        <v>3</v>
      </c>
      <c r="F1130" s="31">
        <v>-2.1059999999999999</v>
      </c>
      <c r="H1130" s="14"/>
    </row>
    <row r="1131" spans="2:8" s="1" customFormat="1" ht="16.899999999999999" customHeight="1">
      <c r="B1131" s="14"/>
      <c r="C1131" s="30" t="s">
        <v>3</v>
      </c>
      <c r="D1131" s="30" t="s">
        <v>2872</v>
      </c>
      <c r="E1131" s="4" t="s">
        <v>3</v>
      </c>
      <c r="F1131" s="31">
        <v>-69.311000000000007</v>
      </c>
      <c r="H1131" s="14"/>
    </row>
    <row r="1132" spans="2:8" s="1" customFormat="1" ht="16.899999999999999" customHeight="1">
      <c r="B1132" s="14"/>
      <c r="C1132" s="30" t="s">
        <v>3</v>
      </c>
      <c r="D1132" s="30" t="s">
        <v>2873</v>
      </c>
      <c r="E1132" s="4" t="s">
        <v>3</v>
      </c>
      <c r="F1132" s="31">
        <v>0</v>
      </c>
      <c r="H1132" s="14"/>
    </row>
    <row r="1133" spans="2:8" s="1" customFormat="1" ht="16.899999999999999" customHeight="1">
      <c r="B1133" s="14"/>
      <c r="C1133" s="30" t="s">
        <v>3</v>
      </c>
      <c r="D1133" s="30" t="s">
        <v>77</v>
      </c>
      <c r="E1133" s="4" t="s">
        <v>3</v>
      </c>
      <c r="F1133" s="31">
        <v>2</v>
      </c>
      <c r="H1133" s="14"/>
    </row>
    <row r="1134" spans="2:8" s="1" customFormat="1" ht="16.899999999999999" customHeight="1">
      <c r="B1134" s="14"/>
      <c r="C1134" s="30" t="s">
        <v>3</v>
      </c>
      <c r="D1134" s="30" t="s">
        <v>298</v>
      </c>
      <c r="E1134" s="4" t="s">
        <v>3</v>
      </c>
      <c r="F1134" s="31">
        <v>105.642</v>
      </c>
      <c r="H1134" s="14"/>
    </row>
    <row r="1135" spans="2:8" s="1" customFormat="1" ht="16.899999999999999" customHeight="1">
      <c r="B1135" s="14"/>
      <c r="C1135" s="32" t="s">
        <v>2610</v>
      </c>
      <c r="H1135" s="14"/>
    </row>
    <row r="1136" spans="2:8" s="1" customFormat="1" ht="16.899999999999999" customHeight="1">
      <c r="B1136" s="14"/>
      <c r="C1136" s="30" t="s">
        <v>424</v>
      </c>
      <c r="D1136" s="30" t="s">
        <v>2635</v>
      </c>
      <c r="E1136" s="4" t="s">
        <v>184</v>
      </c>
      <c r="F1136" s="31">
        <v>174.953</v>
      </c>
      <c r="H1136" s="14"/>
    </row>
    <row r="1137" spans="2:8" s="1" customFormat="1" ht="16.899999999999999" customHeight="1">
      <c r="B1137" s="14"/>
      <c r="C1137" s="30" t="s">
        <v>430</v>
      </c>
      <c r="D1137" s="30" t="s">
        <v>2665</v>
      </c>
      <c r="E1137" s="4" t="s">
        <v>184</v>
      </c>
      <c r="F1137" s="31">
        <v>105.642</v>
      </c>
      <c r="H1137" s="14"/>
    </row>
    <row r="1138" spans="2:8" s="1" customFormat="1" ht="16.899999999999999" customHeight="1">
      <c r="B1138" s="14"/>
      <c r="C1138" s="30" t="s">
        <v>792</v>
      </c>
      <c r="D1138" s="30" t="s">
        <v>2666</v>
      </c>
      <c r="E1138" s="4" t="s">
        <v>184</v>
      </c>
      <c r="F1138" s="31">
        <v>148.232</v>
      </c>
      <c r="H1138" s="14"/>
    </row>
    <row r="1139" spans="2:8" s="1" customFormat="1" ht="16.899999999999999" customHeight="1">
      <c r="B1139" s="14"/>
      <c r="C1139" s="26" t="s">
        <v>221</v>
      </c>
      <c r="D1139" s="27" t="s">
        <v>222</v>
      </c>
      <c r="E1139" s="28" t="s">
        <v>195</v>
      </c>
      <c r="F1139" s="29">
        <v>7.01</v>
      </c>
      <c r="H1139" s="14"/>
    </row>
    <row r="1140" spans="2:8" s="1" customFormat="1" ht="16.899999999999999" customHeight="1">
      <c r="B1140" s="14"/>
      <c r="C1140" s="30" t="s">
        <v>3</v>
      </c>
      <c r="D1140" s="30" t="s">
        <v>2874</v>
      </c>
      <c r="E1140" s="4" t="s">
        <v>3</v>
      </c>
      <c r="F1140" s="31">
        <v>3.3</v>
      </c>
      <c r="H1140" s="14"/>
    </row>
    <row r="1141" spans="2:8" s="1" customFormat="1" ht="16.899999999999999" customHeight="1">
      <c r="B1141" s="14"/>
      <c r="C1141" s="30" t="s">
        <v>3</v>
      </c>
      <c r="D1141" s="30" t="s">
        <v>2875</v>
      </c>
      <c r="E1141" s="4" t="s">
        <v>3</v>
      </c>
      <c r="F1141" s="31">
        <v>0.3</v>
      </c>
      <c r="H1141" s="14"/>
    </row>
    <row r="1142" spans="2:8" s="1" customFormat="1" ht="16.899999999999999" customHeight="1">
      <c r="B1142" s="14"/>
      <c r="C1142" s="30" t="s">
        <v>3</v>
      </c>
      <c r="D1142" s="30" t="s">
        <v>193</v>
      </c>
      <c r="E1142" s="4" t="s">
        <v>3</v>
      </c>
      <c r="F1142" s="31">
        <v>3.41</v>
      </c>
      <c r="H1142" s="14"/>
    </row>
    <row r="1143" spans="2:8" s="1" customFormat="1" ht="16.899999999999999" customHeight="1">
      <c r="B1143" s="14"/>
      <c r="C1143" s="30" t="s">
        <v>3</v>
      </c>
      <c r="D1143" s="30" t="s">
        <v>298</v>
      </c>
      <c r="E1143" s="4" t="s">
        <v>3</v>
      </c>
      <c r="F1143" s="31">
        <v>7.01</v>
      </c>
      <c r="H1143" s="14"/>
    </row>
    <row r="1144" spans="2:8" s="1" customFormat="1" ht="16.899999999999999" customHeight="1">
      <c r="B1144" s="14"/>
      <c r="C1144" s="32" t="s">
        <v>2610</v>
      </c>
      <c r="H1144" s="14"/>
    </row>
    <row r="1145" spans="2:8" s="1" customFormat="1" ht="16.899999999999999" customHeight="1">
      <c r="B1145" s="14"/>
      <c r="C1145" s="30" t="s">
        <v>412</v>
      </c>
      <c r="D1145" s="30" t="s">
        <v>2636</v>
      </c>
      <c r="E1145" s="4" t="s">
        <v>184</v>
      </c>
      <c r="F1145" s="31">
        <v>71.414000000000001</v>
      </c>
      <c r="H1145" s="14"/>
    </row>
    <row r="1146" spans="2:8" s="1" customFormat="1" ht="16.899999999999999" customHeight="1">
      <c r="B1146" s="14"/>
      <c r="C1146" s="30" t="s">
        <v>731</v>
      </c>
      <c r="D1146" s="30" t="s">
        <v>2669</v>
      </c>
      <c r="E1146" s="4" t="s">
        <v>379</v>
      </c>
      <c r="F1146" s="31">
        <v>9.26</v>
      </c>
      <c r="H1146" s="14"/>
    </row>
    <row r="1147" spans="2:8" s="1" customFormat="1" ht="16.899999999999999" customHeight="1">
      <c r="B1147" s="14"/>
      <c r="C1147" s="30" t="s">
        <v>764</v>
      </c>
      <c r="D1147" s="30" t="s">
        <v>2670</v>
      </c>
      <c r="E1147" s="4" t="s">
        <v>379</v>
      </c>
      <c r="F1147" s="31">
        <v>7.01</v>
      </c>
      <c r="H1147" s="14"/>
    </row>
    <row r="1148" spans="2:8" s="1" customFormat="1" ht="16.899999999999999" customHeight="1">
      <c r="B1148" s="14"/>
      <c r="C1148" s="30" t="s">
        <v>726</v>
      </c>
      <c r="D1148" s="30" t="s">
        <v>2876</v>
      </c>
      <c r="E1148" s="4" t="s">
        <v>184</v>
      </c>
      <c r="F1148" s="31">
        <v>3.5870000000000002</v>
      </c>
      <c r="H1148" s="14"/>
    </row>
    <row r="1149" spans="2:8" s="1" customFormat="1" ht="16.899999999999999" customHeight="1">
      <c r="B1149" s="14"/>
      <c r="C1149" s="26" t="s">
        <v>216</v>
      </c>
      <c r="D1149" s="27" t="s">
        <v>217</v>
      </c>
      <c r="E1149" s="28" t="s">
        <v>195</v>
      </c>
      <c r="F1149" s="29">
        <v>14.11</v>
      </c>
      <c r="H1149" s="14"/>
    </row>
    <row r="1150" spans="2:8" s="1" customFormat="1" ht="16.899999999999999" customHeight="1">
      <c r="B1150" s="14"/>
      <c r="C1150" s="30" t="s">
        <v>3</v>
      </c>
      <c r="D1150" s="30" t="s">
        <v>2877</v>
      </c>
      <c r="E1150" s="4" t="s">
        <v>3</v>
      </c>
      <c r="F1150" s="31">
        <v>3.14</v>
      </c>
      <c r="H1150" s="14"/>
    </row>
    <row r="1151" spans="2:8" s="1" customFormat="1" ht="16.899999999999999" customHeight="1">
      <c r="B1151" s="14"/>
      <c r="C1151" s="30" t="s">
        <v>3</v>
      </c>
      <c r="D1151" s="30" t="s">
        <v>2878</v>
      </c>
      <c r="E1151" s="4" t="s">
        <v>3</v>
      </c>
      <c r="F1151" s="31">
        <v>5.47</v>
      </c>
      <c r="H1151" s="14"/>
    </row>
    <row r="1152" spans="2:8" s="1" customFormat="1" ht="16.899999999999999" customHeight="1">
      <c r="B1152" s="14"/>
      <c r="C1152" s="30" t="s">
        <v>3</v>
      </c>
      <c r="D1152" s="30" t="s">
        <v>2879</v>
      </c>
      <c r="E1152" s="4" t="s">
        <v>3</v>
      </c>
      <c r="F1152" s="31">
        <v>5.5</v>
      </c>
      <c r="H1152" s="14"/>
    </row>
    <row r="1153" spans="2:8" s="1" customFormat="1" ht="16.899999999999999" customHeight="1">
      <c r="B1153" s="14"/>
      <c r="C1153" s="30" t="s">
        <v>3</v>
      </c>
      <c r="D1153" s="30" t="s">
        <v>298</v>
      </c>
      <c r="E1153" s="4" t="s">
        <v>3</v>
      </c>
      <c r="F1153" s="31">
        <v>14.11</v>
      </c>
      <c r="H1153" s="14"/>
    </row>
    <row r="1154" spans="2:8" s="1" customFormat="1" ht="16.899999999999999" customHeight="1">
      <c r="B1154" s="14"/>
      <c r="C1154" s="32" t="s">
        <v>2610</v>
      </c>
      <c r="H1154" s="14"/>
    </row>
    <row r="1155" spans="2:8" s="1" customFormat="1" ht="16.899999999999999" customHeight="1">
      <c r="B1155" s="14"/>
      <c r="C1155" s="30" t="s">
        <v>377</v>
      </c>
      <c r="D1155" s="30" t="s">
        <v>2627</v>
      </c>
      <c r="E1155" s="4" t="s">
        <v>379</v>
      </c>
      <c r="F1155" s="31">
        <v>17.52</v>
      </c>
      <c r="H1155" s="14"/>
    </row>
    <row r="1156" spans="2:8" s="1" customFormat="1" ht="22.5">
      <c r="B1156" s="14"/>
      <c r="C1156" s="30" t="s">
        <v>324</v>
      </c>
      <c r="D1156" s="30" t="s">
        <v>2653</v>
      </c>
      <c r="E1156" s="4" t="s">
        <v>184</v>
      </c>
      <c r="F1156" s="31">
        <v>48.997</v>
      </c>
      <c r="H1156" s="14"/>
    </row>
    <row r="1157" spans="2:8" s="1" customFormat="1" ht="16.899999999999999" customHeight="1">
      <c r="B1157" s="14"/>
      <c r="C1157" s="30" t="s">
        <v>394</v>
      </c>
      <c r="D1157" s="30" t="s">
        <v>395</v>
      </c>
      <c r="E1157" s="4" t="s">
        <v>379</v>
      </c>
      <c r="F1157" s="31">
        <v>21.911999999999999</v>
      </c>
      <c r="H1157" s="14"/>
    </row>
    <row r="1158" spans="2:8" s="1" customFormat="1" ht="16.899999999999999" customHeight="1">
      <c r="B1158" s="14"/>
      <c r="C1158" s="26" t="s">
        <v>193</v>
      </c>
      <c r="D1158" s="27" t="s">
        <v>194</v>
      </c>
      <c r="E1158" s="28" t="s">
        <v>195</v>
      </c>
      <c r="F1158" s="29">
        <v>3.41</v>
      </c>
      <c r="H1158" s="14"/>
    </row>
    <row r="1159" spans="2:8" s="1" customFormat="1" ht="16.899999999999999" customHeight="1">
      <c r="B1159" s="14"/>
      <c r="C1159" s="30" t="s">
        <v>3</v>
      </c>
      <c r="D1159" s="30" t="s">
        <v>2836</v>
      </c>
      <c r="E1159" s="4" t="s">
        <v>3</v>
      </c>
      <c r="F1159" s="31">
        <v>3.41</v>
      </c>
      <c r="H1159" s="14"/>
    </row>
    <row r="1160" spans="2:8" s="1" customFormat="1" ht="16.899999999999999" customHeight="1">
      <c r="B1160" s="14"/>
      <c r="C1160" s="32" t="s">
        <v>2610</v>
      </c>
      <c r="H1160" s="14"/>
    </row>
    <row r="1161" spans="2:8" s="1" customFormat="1" ht="16.899999999999999" customHeight="1">
      <c r="B1161" s="14"/>
      <c r="C1161" s="30" t="s">
        <v>335</v>
      </c>
      <c r="D1161" s="30" t="s">
        <v>2647</v>
      </c>
      <c r="E1161" s="4" t="s">
        <v>184</v>
      </c>
      <c r="F1161" s="31">
        <v>22.344999999999999</v>
      </c>
      <c r="H1161" s="14"/>
    </row>
    <row r="1162" spans="2:8" s="1" customFormat="1" ht="16.899999999999999" customHeight="1">
      <c r="B1162" s="14"/>
      <c r="C1162" s="26" t="s">
        <v>191</v>
      </c>
      <c r="D1162" s="27" t="s">
        <v>192</v>
      </c>
      <c r="E1162" s="28" t="s">
        <v>184</v>
      </c>
      <c r="F1162" s="29">
        <v>22.59</v>
      </c>
      <c r="H1162" s="14"/>
    </row>
    <row r="1163" spans="2:8" s="1" customFormat="1" ht="16.899999999999999" customHeight="1">
      <c r="B1163" s="14"/>
      <c r="C1163" s="30" t="s">
        <v>3</v>
      </c>
      <c r="D1163" s="30" t="s">
        <v>2829</v>
      </c>
      <c r="E1163" s="4" t="s">
        <v>3</v>
      </c>
      <c r="F1163" s="31">
        <v>5.27</v>
      </c>
      <c r="H1163" s="14"/>
    </row>
    <row r="1164" spans="2:8" s="1" customFormat="1" ht="16.899999999999999" customHeight="1">
      <c r="B1164" s="14"/>
      <c r="C1164" s="30" t="s">
        <v>3</v>
      </c>
      <c r="D1164" s="30" t="s">
        <v>2830</v>
      </c>
      <c r="E1164" s="4" t="s">
        <v>3</v>
      </c>
      <c r="F1164" s="31">
        <v>7.43</v>
      </c>
      <c r="H1164" s="14"/>
    </row>
    <row r="1165" spans="2:8" s="1" customFormat="1" ht="16.899999999999999" customHeight="1">
      <c r="B1165" s="14"/>
      <c r="C1165" s="30" t="s">
        <v>3</v>
      </c>
      <c r="D1165" s="30" t="s">
        <v>2831</v>
      </c>
      <c r="E1165" s="4" t="s">
        <v>3</v>
      </c>
      <c r="F1165" s="31">
        <v>7.44</v>
      </c>
      <c r="H1165" s="14"/>
    </row>
    <row r="1166" spans="2:8" s="1" customFormat="1" ht="16.899999999999999" customHeight="1">
      <c r="B1166" s="14"/>
      <c r="C1166" s="30" t="s">
        <v>3</v>
      </c>
      <c r="D1166" s="30" t="s">
        <v>2156</v>
      </c>
      <c r="E1166" s="4" t="s">
        <v>3</v>
      </c>
      <c r="F1166" s="31">
        <v>2.4500000000000002</v>
      </c>
      <c r="H1166" s="14"/>
    </row>
    <row r="1167" spans="2:8" s="1" customFormat="1" ht="16.899999999999999" customHeight="1">
      <c r="B1167" s="14"/>
      <c r="C1167" s="30" t="s">
        <v>3</v>
      </c>
      <c r="D1167" s="30" t="s">
        <v>298</v>
      </c>
      <c r="E1167" s="4" t="s">
        <v>3</v>
      </c>
      <c r="F1167" s="31">
        <v>22.59</v>
      </c>
      <c r="H1167" s="14"/>
    </row>
    <row r="1168" spans="2:8" s="1" customFormat="1" ht="16.899999999999999" customHeight="1">
      <c r="B1168" s="14"/>
      <c r="C1168" s="32" t="s">
        <v>2610</v>
      </c>
      <c r="H1168" s="14"/>
    </row>
    <row r="1169" spans="2:8" s="1" customFormat="1" ht="16.899999999999999" customHeight="1">
      <c r="B1169" s="14"/>
      <c r="C1169" s="30" t="s">
        <v>582</v>
      </c>
      <c r="D1169" s="30" t="s">
        <v>2672</v>
      </c>
      <c r="E1169" s="4" t="s">
        <v>184</v>
      </c>
      <c r="F1169" s="31">
        <v>22.59</v>
      </c>
      <c r="H1169" s="14"/>
    </row>
    <row r="1170" spans="2:8" s="1" customFormat="1" ht="16.899999999999999" customHeight="1">
      <c r="B1170" s="14"/>
      <c r="C1170" s="30" t="s">
        <v>587</v>
      </c>
      <c r="D1170" s="30" t="s">
        <v>2673</v>
      </c>
      <c r="E1170" s="4" t="s">
        <v>184</v>
      </c>
      <c r="F1170" s="31">
        <v>22.59</v>
      </c>
      <c r="H1170" s="14"/>
    </row>
    <row r="1171" spans="2:8" s="1" customFormat="1" ht="16.899999999999999" customHeight="1">
      <c r="B1171" s="14"/>
      <c r="C1171" s="30" t="s">
        <v>792</v>
      </c>
      <c r="D1171" s="30" t="s">
        <v>2666</v>
      </c>
      <c r="E1171" s="4" t="s">
        <v>184</v>
      </c>
      <c r="F1171" s="31">
        <v>148.232</v>
      </c>
      <c r="H1171" s="14"/>
    </row>
    <row r="1172" spans="2:8" s="1" customFormat="1" ht="16.899999999999999" customHeight="1">
      <c r="B1172" s="14"/>
      <c r="C1172" s="26" t="s">
        <v>2117</v>
      </c>
      <c r="D1172" s="27" t="s">
        <v>2118</v>
      </c>
      <c r="E1172" s="28" t="s">
        <v>3</v>
      </c>
      <c r="F1172" s="29">
        <v>10.88</v>
      </c>
      <c r="H1172" s="14"/>
    </row>
    <row r="1173" spans="2:8" s="1" customFormat="1" ht="16.899999999999999" customHeight="1">
      <c r="B1173" s="14"/>
      <c r="C1173" s="30" t="s">
        <v>3</v>
      </c>
      <c r="D1173" s="30" t="s">
        <v>2171</v>
      </c>
      <c r="E1173" s="4" t="s">
        <v>3</v>
      </c>
      <c r="F1173" s="31">
        <v>0</v>
      </c>
      <c r="H1173" s="14"/>
    </row>
    <row r="1174" spans="2:8" s="1" customFormat="1" ht="16.899999999999999" customHeight="1">
      <c r="B1174" s="14"/>
      <c r="C1174" s="30" t="s">
        <v>2117</v>
      </c>
      <c r="D1174" s="30" t="s">
        <v>2172</v>
      </c>
      <c r="E1174" s="4" t="s">
        <v>3</v>
      </c>
      <c r="F1174" s="31">
        <v>10.88</v>
      </c>
      <c r="H1174" s="14"/>
    </row>
    <row r="1175" spans="2:8" s="1" customFormat="1" ht="16.899999999999999" customHeight="1">
      <c r="B1175" s="14"/>
      <c r="C1175" s="32" t="s">
        <v>2610</v>
      </c>
      <c r="H1175" s="14"/>
    </row>
    <row r="1176" spans="2:8" s="1" customFormat="1" ht="22.5">
      <c r="B1176" s="14"/>
      <c r="C1176" s="30" t="s">
        <v>1909</v>
      </c>
      <c r="D1176" s="30" t="s">
        <v>2800</v>
      </c>
      <c r="E1176" s="4" t="s">
        <v>379</v>
      </c>
      <c r="F1176" s="31">
        <v>9.67</v>
      </c>
      <c r="H1176" s="14"/>
    </row>
    <row r="1177" spans="2:8" s="1" customFormat="1" ht="16.899999999999999" customHeight="1">
      <c r="B1177" s="14"/>
      <c r="C1177" s="30" t="s">
        <v>688</v>
      </c>
      <c r="D1177" s="30" t="s">
        <v>2650</v>
      </c>
      <c r="E1177" s="4" t="s">
        <v>184</v>
      </c>
      <c r="F1177" s="31">
        <v>5.5890000000000004</v>
      </c>
      <c r="H1177" s="14"/>
    </row>
    <row r="1178" spans="2:8" s="1" customFormat="1" ht="16.899999999999999" customHeight="1">
      <c r="B1178" s="14"/>
      <c r="C1178" s="30" t="s">
        <v>702</v>
      </c>
      <c r="D1178" s="30" t="s">
        <v>2651</v>
      </c>
      <c r="E1178" s="4" t="s">
        <v>379</v>
      </c>
      <c r="F1178" s="31">
        <v>37.26</v>
      </c>
      <c r="H1178" s="14"/>
    </row>
    <row r="1179" spans="2:8" s="1" customFormat="1" ht="26.45" customHeight="1">
      <c r="B1179" s="14"/>
      <c r="C1179" s="25" t="s">
        <v>2880</v>
      </c>
      <c r="D1179" s="25" t="s">
        <v>166</v>
      </c>
      <c r="H1179" s="14"/>
    </row>
    <row r="1180" spans="2:8" s="1" customFormat="1" ht="16.899999999999999" customHeight="1">
      <c r="B1180" s="14"/>
      <c r="C1180" s="26" t="s">
        <v>187</v>
      </c>
      <c r="D1180" s="27" t="s">
        <v>188</v>
      </c>
      <c r="E1180" s="28" t="s">
        <v>184</v>
      </c>
      <c r="F1180" s="29">
        <v>15.88</v>
      </c>
      <c r="H1180" s="14"/>
    </row>
    <row r="1181" spans="2:8" s="1" customFormat="1" ht="16.899999999999999" customHeight="1">
      <c r="B1181" s="14"/>
      <c r="C1181" s="30" t="s">
        <v>3</v>
      </c>
      <c r="D1181" s="30" t="s">
        <v>2881</v>
      </c>
      <c r="E1181" s="4" t="s">
        <v>3</v>
      </c>
      <c r="F1181" s="31">
        <v>15.88</v>
      </c>
      <c r="H1181" s="14"/>
    </row>
    <row r="1182" spans="2:8" s="1" customFormat="1" ht="16.899999999999999" customHeight="1">
      <c r="B1182" s="14"/>
      <c r="C1182" s="32" t="s">
        <v>2610</v>
      </c>
      <c r="H1182" s="14"/>
    </row>
    <row r="1183" spans="2:8" s="1" customFormat="1" ht="16.899999999999999" customHeight="1">
      <c r="B1183" s="14"/>
      <c r="C1183" s="30" t="s">
        <v>1537</v>
      </c>
      <c r="D1183" s="30" t="s">
        <v>2751</v>
      </c>
      <c r="E1183" s="4" t="s">
        <v>184</v>
      </c>
      <c r="F1183" s="31">
        <v>7.835</v>
      </c>
      <c r="H1183" s="14"/>
    </row>
    <row r="1184" spans="2:8" s="1" customFormat="1" ht="16.899999999999999" customHeight="1">
      <c r="B1184" s="14"/>
      <c r="C1184" s="30" t="s">
        <v>1541</v>
      </c>
      <c r="D1184" s="30" t="s">
        <v>2752</v>
      </c>
      <c r="E1184" s="4" t="s">
        <v>184</v>
      </c>
      <c r="F1184" s="31">
        <v>7.835</v>
      </c>
      <c r="H1184" s="14"/>
    </row>
    <row r="1185" spans="2:8" s="1" customFormat="1" ht="16.899999999999999" customHeight="1">
      <c r="B1185" s="14"/>
      <c r="C1185" s="30" t="s">
        <v>792</v>
      </c>
      <c r="D1185" s="30" t="s">
        <v>2666</v>
      </c>
      <c r="E1185" s="4" t="s">
        <v>184</v>
      </c>
      <c r="F1185" s="31">
        <v>55.832000000000001</v>
      </c>
      <c r="H1185" s="14"/>
    </row>
    <row r="1186" spans="2:8" s="1" customFormat="1" ht="16.899999999999999" customHeight="1">
      <c r="B1186" s="14"/>
      <c r="C1186" s="30" t="s">
        <v>807</v>
      </c>
      <c r="D1186" s="30" t="s">
        <v>2611</v>
      </c>
      <c r="E1186" s="4" t="s">
        <v>184</v>
      </c>
      <c r="F1186" s="31">
        <v>23.82</v>
      </c>
      <c r="H1186" s="14"/>
    </row>
    <row r="1187" spans="2:8" s="1" customFormat="1" ht="22.5">
      <c r="B1187" s="14"/>
      <c r="C1187" s="30" t="s">
        <v>496</v>
      </c>
      <c r="D1187" s="30" t="s">
        <v>2612</v>
      </c>
      <c r="E1187" s="4" t="s">
        <v>184</v>
      </c>
      <c r="F1187" s="31">
        <v>15.88</v>
      </c>
      <c r="H1187" s="14"/>
    </row>
    <row r="1188" spans="2:8" s="1" customFormat="1" ht="16.899999999999999" customHeight="1">
      <c r="B1188" s="14"/>
      <c r="C1188" s="30" t="s">
        <v>487</v>
      </c>
      <c r="D1188" s="30" t="s">
        <v>2613</v>
      </c>
      <c r="E1188" s="4" t="s">
        <v>184</v>
      </c>
      <c r="F1188" s="31">
        <v>45.88</v>
      </c>
      <c r="H1188" s="14"/>
    </row>
    <row r="1189" spans="2:8" s="1" customFormat="1" ht="16.899999999999999" customHeight="1">
      <c r="B1189" s="14"/>
      <c r="C1189" s="30" t="s">
        <v>1851</v>
      </c>
      <c r="D1189" s="30" t="s">
        <v>2790</v>
      </c>
      <c r="E1189" s="4" t="s">
        <v>184</v>
      </c>
      <c r="F1189" s="31">
        <v>7.835</v>
      </c>
      <c r="H1189" s="14"/>
    </row>
    <row r="1190" spans="2:8" s="1" customFormat="1" ht="16.899999999999999" customHeight="1">
      <c r="B1190" s="14"/>
      <c r="C1190" s="26" t="s">
        <v>182</v>
      </c>
      <c r="D1190" s="27" t="s">
        <v>183</v>
      </c>
      <c r="E1190" s="28" t="s">
        <v>184</v>
      </c>
      <c r="F1190" s="29">
        <v>15.96</v>
      </c>
      <c r="H1190" s="14"/>
    </row>
    <row r="1191" spans="2:8" s="1" customFormat="1" ht="16.899999999999999" customHeight="1">
      <c r="B1191" s="14"/>
      <c r="C1191" s="30" t="s">
        <v>3</v>
      </c>
      <c r="D1191" s="30" t="s">
        <v>2881</v>
      </c>
      <c r="E1191" s="4" t="s">
        <v>3</v>
      </c>
      <c r="F1191" s="31">
        <v>15.88</v>
      </c>
      <c r="H1191" s="14"/>
    </row>
    <row r="1192" spans="2:8" s="1" customFormat="1" ht="16.899999999999999" customHeight="1">
      <c r="B1192" s="14"/>
      <c r="C1192" s="30" t="s">
        <v>3</v>
      </c>
      <c r="D1192" s="30" t="s">
        <v>2723</v>
      </c>
      <c r="E1192" s="4" t="s">
        <v>3</v>
      </c>
      <c r="F1192" s="31">
        <v>0</v>
      </c>
      <c r="H1192" s="14"/>
    </row>
    <row r="1193" spans="2:8" s="1" customFormat="1" ht="16.899999999999999" customHeight="1">
      <c r="B1193" s="14"/>
      <c r="C1193" s="30" t="s">
        <v>3</v>
      </c>
      <c r="D1193" s="30" t="s">
        <v>2882</v>
      </c>
      <c r="E1193" s="4" t="s">
        <v>3</v>
      </c>
      <c r="F1193" s="31">
        <v>0.08</v>
      </c>
      <c r="H1193" s="14"/>
    </row>
    <row r="1194" spans="2:8" s="1" customFormat="1" ht="16.899999999999999" customHeight="1">
      <c r="B1194" s="14"/>
      <c r="C1194" s="30" t="s">
        <v>3</v>
      </c>
      <c r="D1194" s="30" t="s">
        <v>298</v>
      </c>
      <c r="E1194" s="4" t="s">
        <v>3</v>
      </c>
      <c r="F1194" s="31">
        <v>15.96</v>
      </c>
      <c r="H1194" s="14"/>
    </row>
    <row r="1195" spans="2:8" s="1" customFormat="1" ht="16.899999999999999" customHeight="1">
      <c r="B1195" s="14"/>
      <c r="C1195" s="32" t="s">
        <v>2610</v>
      </c>
      <c r="H1195" s="14"/>
    </row>
    <row r="1196" spans="2:8" s="1" customFormat="1" ht="16.899999999999999" customHeight="1">
      <c r="B1196" s="14"/>
      <c r="C1196" s="30" t="s">
        <v>442</v>
      </c>
      <c r="D1196" s="30" t="s">
        <v>2619</v>
      </c>
      <c r="E1196" s="4" t="s">
        <v>184</v>
      </c>
      <c r="F1196" s="31">
        <v>15.96</v>
      </c>
      <c r="H1196" s="14"/>
    </row>
    <row r="1197" spans="2:8" s="1" customFormat="1" ht="16.899999999999999" customHeight="1">
      <c r="B1197" s="14"/>
      <c r="C1197" s="30" t="s">
        <v>659</v>
      </c>
      <c r="D1197" s="30" t="s">
        <v>2620</v>
      </c>
      <c r="E1197" s="4" t="s">
        <v>184</v>
      </c>
      <c r="F1197" s="31">
        <v>15.96</v>
      </c>
      <c r="H1197" s="14"/>
    </row>
    <row r="1198" spans="2:8" s="1" customFormat="1" ht="16.899999999999999" customHeight="1">
      <c r="B1198" s="14"/>
      <c r="C1198" s="30" t="s">
        <v>1489</v>
      </c>
      <c r="D1198" s="30" t="s">
        <v>2726</v>
      </c>
      <c r="E1198" s="4" t="s">
        <v>184</v>
      </c>
      <c r="F1198" s="31">
        <v>15.96</v>
      </c>
      <c r="H1198" s="14"/>
    </row>
    <row r="1199" spans="2:8" s="1" customFormat="1" ht="22.5">
      <c r="B1199" s="14"/>
      <c r="C1199" s="30" t="s">
        <v>666</v>
      </c>
      <c r="D1199" s="30" t="s">
        <v>2622</v>
      </c>
      <c r="E1199" s="4" t="s">
        <v>184</v>
      </c>
      <c r="F1199" s="31">
        <v>15.96</v>
      </c>
      <c r="H1199" s="14"/>
    </row>
    <row r="1200" spans="2:8" s="1" customFormat="1" ht="16.899999999999999" customHeight="1">
      <c r="B1200" s="14"/>
      <c r="C1200" s="30" t="s">
        <v>683</v>
      </c>
      <c r="D1200" s="30" t="s">
        <v>2623</v>
      </c>
      <c r="E1200" s="4" t="s">
        <v>184</v>
      </c>
      <c r="F1200" s="31">
        <v>15.96</v>
      </c>
      <c r="H1200" s="14"/>
    </row>
    <row r="1201" spans="2:8" s="1" customFormat="1" ht="16.899999999999999" customHeight="1">
      <c r="B1201" s="14"/>
      <c r="C1201" s="30" t="s">
        <v>799</v>
      </c>
      <c r="D1201" s="30" t="s">
        <v>2624</v>
      </c>
      <c r="E1201" s="4" t="s">
        <v>184</v>
      </c>
      <c r="F1201" s="31">
        <v>15.96</v>
      </c>
      <c r="H1201" s="14"/>
    </row>
    <row r="1202" spans="2:8" s="1" customFormat="1" ht="16.899999999999999" customHeight="1">
      <c r="B1202" s="14"/>
      <c r="C1202" s="30" t="s">
        <v>280</v>
      </c>
      <c r="D1202" s="30" t="s">
        <v>281</v>
      </c>
      <c r="E1202" s="4" t="s">
        <v>184</v>
      </c>
      <c r="F1202" s="31">
        <v>15.96</v>
      </c>
      <c r="H1202" s="14"/>
    </row>
    <row r="1203" spans="2:8" s="1" customFormat="1" ht="22.5">
      <c r="B1203" s="14"/>
      <c r="C1203" s="30" t="s">
        <v>671</v>
      </c>
      <c r="D1203" s="30" t="s">
        <v>672</v>
      </c>
      <c r="E1203" s="4" t="s">
        <v>184</v>
      </c>
      <c r="F1203" s="31">
        <v>17.556000000000001</v>
      </c>
      <c r="H1203" s="14"/>
    </row>
    <row r="1204" spans="2:8" s="1" customFormat="1" ht="16.899999999999999" customHeight="1">
      <c r="B1204" s="14"/>
      <c r="C1204" s="26" t="s">
        <v>218</v>
      </c>
      <c r="D1204" s="27" t="s">
        <v>219</v>
      </c>
      <c r="E1204" s="28" t="s">
        <v>195</v>
      </c>
      <c r="F1204" s="29">
        <v>1.6</v>
      </c>
      <c r="H1204" s="14"/>
    </row>
    <row r="1205" spans="2:8" s="1" customFormat="1" ht="16.899999999999999" customHeight="1">
      <c r="B1205" s="14"/>
      <c r="C1205" s="30" t="s">
        <v>3</v>
      </c>
      <c r="D1205" s="30" t="s">
        <v>2435</v>
      </c>
      <c r="E1205" s="4" t="s">
        <v>3</v>
      </c>
      <c r="F1205" s="31">
        <v>1.6</v>
      </c>
      <c r="H1205" s="14"/>
    </row>
    <row r="1206" spans="2:8" s="1" customFormat="1" ht="16.899999999999999" customHeight="1">
      <c r="B1206" s="14"/>
      <c r="C1206" s="32" t="s">
        <v>2610</v>
      </c>
      <c r="H1206" s="14"/>
    </row>
    <row r="1207" spans="2:8" s="1" customFormat="1" ht="16.899999999999999" customHeight="1">
      <c r="B1207" s="14"/>
      <c r="C1207" s="30" t="s">
        <v>377</v>
      </c>
      <c r="D1207" s="30" t="s">
        <v>2627</v>
      </c>
      <c r="E1207" s="4" t="s">
        <v>379</v>
      </c>
      <c r="F1207" s="31">
        <v>2.69</v>
      </c>
      <c r="H1207" s="14"/>
    </row>
    <row r="1208" spans="2:8" s="1" customFormat="1" ht="16.899999999999999" customHeight="1">
      <c r="B1208" s="14"/>
      <c r="C1208" s="30" t="s">
        <v>731</v>
      </c>
      <c r="D1208" s="30" t="s">
        <v>2669</v>
      </c>
      <c r="E1208" s="4" t="s">
        <v>379</v>
      </c>
      <c r="F1208" s="31">
        <v>25.114999999999998</v>
      </c>
      <c r="H1208" s="14"/>
    </row>
    <row r="1209" spans="2:8" s="1" customFormat="1" ht="16.899999999999999" customHeight="1">
      <c r="B1209" s="14"/>
      <c r="C1209" s="30" t="s">
        <v>394</v>
      </c>
      <c r="D1209" s="30" t="s">
        <v>395</v>
      </c>
      <c r="E1209" s="4" t="s">
        <v>379</v>
      </c>
      <c r="F1209" s="31">
        <v>20.283999999999999</v>
      </c>
      <c r="H1209" s="14"/>
    </row>
    <row r="1210" spans="2:8" s="1" customFormat="1" ht="16.899999999999999" customHeight="1">
      <c r="B1210" s="14"/>
      <c r="C1210" s="26" t="s">
        <v>200</v>
      </c>
      <c r="D1210" s="27" t="s">
        <v>201</v>
      </c>
      <c r="E1210" s="28" t="s">
        <v>184</v>
      </c>
      <c r="F1210" s="29">
        <v>57.911000000000001</v>
      </c>
      <c r="H1210" s="14"/>
    </row>
    <row r="1211" spans="2:8" s="1" customFormat="1" ht="16.899999999999999" customHeight="1">
      <c r="B1211" s="14"/>
      <c r="C1211" s="30" t="s">
        <v>3</v>
      </c>
      <c r="D1211" s="30" t="s">
        <v>2628</v>
      </c>
      <c r="E1211" s="4" t="s">
        <v>3</v>
      </c>
      <c r="F1211" s="31">
        <v>63.393999999999998</v>
      </c>
      <c r="H1211" s="14"/>
    </row>
    <row r="1212" spans="2:8" s="1" customFormat="1" ht="16.899999999999999" customHeight="1">
      <c r="B1212" s="14"/>
      <c r="C1212" s="30" t="s">
        <v>3</v>
      </c>
      <c r="D1212" s="30" t="s">
        <v>2629</v>
      </c>
      <c r="E1212" s="4" t="s">
        <v>3</v>
      </c>
      <c r="F1212" s="31">
        <v>0</v>
      </c>
      <c r="H1212" s="14"/>
    </row>
    <row r="1213" spans="2:8" s="1" customFormat="1" ht="16.899999999999999" customHeight="1">
      <c r="B1213" s="14"/>
      <c r="C1213" s="30" t="s">
        <v>3</v>
      </c>
      <c r="D1213" s="30" t="s">
        <v>841</v>
      </c>
      <c r="E1213" s="4" t="s">
        <v>3</v>
      </c>
      <c r="F1213" s="31">
        <v>-0.872</v>
      </c>
      <c r="H1213" s="14"/>
    </row>
    <row r="1214" spans="2:8" s="1" customFormat="1" ht="16.899999999999999" customHeight="1">
      <c r="B1214" s="14"/>
      <c r="C1214" s="30" t="s">
        <v>3</v>
      </c>
      <c r="D1214" s="30" t="s">
        <v>2883</v>
      </c>
      <c r="E1214" s="4" t="s">
        <v>3</v>
      </c>
      <c r="F1214" s="31">
        <v>-2.9950000000000001</v>
      </c>
      <c r="H1214" s="14"/>
    </row>
    <row r="1215" spans="2:8" s="1" customFormat="1" ht="16.899999999999999" customHeight="1">
      <c r="B1215" s="14"/>
      <c r="C1215" s="30" t="s">
        <v>3</v>
      </c>
      <c r="D1215" s="30" t="s">
        <v>2729</v>
      </c>
      <c r="E1215" s="4" t="s">
        <v>3</v>
      </c>
      <c r="F1215" s="31">
        <v>0</v>
      </c>
      <c r="H1215" s="14"/>
    </row>
    <row r="1216" spans="2:8" s="1" customFormat="1" ht="16.899999999999999" customHeight="1">
      <c r="B1216" s="14"/>
      <c r="C1216" s="30" t="s">
        <v>3</v>
      </c>
      <c r="D1216" s="30" t="s">
        <v>2761</v>
      </c>
      <c r="E1216" s="4" t="s">
        <v>3</v>
      </c>
      <c r="F1216" s="31">
        <v>-1.6160000000000001</v>
      </c>
      <c r="H1216" s="14"/>
    </row>
    <row r="1217" spans="2:8" s="1" customFormat="1" ht="16.899999999999999" customHeight="1">
      <c r="B1217" s="14"/>
      <c r="C1217" s="30" t="s">
        <v>3</v>
      </c>
      <c r="D1217" s="30" t="s">
        <v>298</v>
      </c>
      <c r="E1217" s="4" t="s">
        <v>3</v>
      </c>
      <c r="F1217" s="31">
        <v>57.911000000000001</v>
      </c>
      <c r="H1217" s="14"/>
    </row>
    <row r="1218" spans="2:8" s="1" customFormat="1" ht="16.899999999999999" customHeight="1">
      <c r="B1218" s="14"/>
      <c r="C1218" s="32" t="s">
        <v>2610</v>
      </c>
      <c r="H1218" s="14"/>
    </row>
    <row r="1219" spans="2:8" s="1" customFormat="1" ht="16.899999999999999" customHeight="1">
      <c r="B1219" s="14"/>
      <c r="C1219" s="30" t="s">
        <v>424</v>
      </c>
      <c r="D1219" s="30" t="s">
        <v>2635</v>
      </c>
      <c r="E1219" s="4" t="s">
        <v>184</v>
      </c>
      <c r="F1219" s="31">
        <v>77.863</v>
      </c>
      <c r="H1219" s="14"/>
    </row>
    <row r="1220" spans="2:8" s="1" customFormat="1" ht="16.899999999999999" customHeight="1">
      <c r="B1220" s="14"/>
      <c r="C1220" s="30" t="s">
        <v>412</v>
      </c>
      <c r="D1220" s="30" t="s">
        <v>2636</v>
      </c>
      <c r="E1220" s="4" t="s">
        <v>184</v>
      </c>
      <c r="F1220" s="31">
        <v>59.472000000000001</v>
      </c>
      <c r="H1220" s="14"/>
    </row>
    <row r="1221" spans="2:8" s="1" customFormat="1" ht="16.899999999999999" customHeight="1">
      <c r="B1221" s="14"/>
      <c r="C1221" s="30" t="s">
        <v>716</v>
      </c>
      <c r="D1221" s="30" t="s">
        <v>2637</v>
      </c>
      <c r="E1221" s="4" t="s">
        <v>184</v>
      </c>
      <c r="F1221" s="31">
        <v>57.911000000000001</v>
      </c>
      <c r="H1221" s="14"/>
    </row>
    <row r="1222" spans="2:8" s="1" customFormat="1" ht="16.899999999999999" customHeight="1">
      <c r="B1222" s="14"/>
      <c r="C1222" s="26" t="s">
        <v>212</v>
      </c>
      <c r="D1222" s="27" t="s">
        <v>213</v>
      </c>
      <c r="E1222" s="28" t="s">
        <v>184</v>
      </c>
      <c r="F1222" s="29">
        <v>49.636000000000003</v>
      </c>
      <c r="H1222" s="14"/>
    </row>
    <row r="1223" spans="2:8" s="1" customFormat="1" ht="16.899999999999999" customHeight="1">
      <c r="B1223" s="14"/>
      <c r="C1223" s="30" t="s">
        <v>3</v>
      </c>
      <c r="D1223" s="30" t="s">
        <v>2884</v>
      </c>
      <c r="E1223" s="4" t="s">
        <v>3</v>
      </c>
      <c r="F1223" s="31">
        <v>0</v>
      </c>
      <c r="H1223" s="14"/>
    </row>
    <row r="1224" spans="2:8" s="1" customFormat="1" ht="16.899999999999999" customHeight="1">
      <c r="B1224" s="14"/>
      <c r="C1224" s="30" t="s">
        <v>3</v>
      </c>
      <c r="D1224" s="30" t="s">
        <v>2885</v>
      </c>
      <c r="E1224" s="4" t="s">
        <v>3</v>
      </c>
      <c r="F1224" s="31">
        <v>52.124000000000002</v>
      </c>
      <c r="H1224" s="14"/>
    </row>
    <row r="1225" spans="2:8" s="1" customFormat="1" ht="16.899999999999999" customHeight="1">
      <c r="B1225" s="14"/>
      <c r="C1225" s="30" t="s">
        <v>3</v>
      </c>
      <c r="D1225" s="30" t="s">
        <v>2629</v>
      </c>
      <c r="E1225" s="4" t="s">
        <v>3</v>
      </c>
      <c r="F1225" s="31">
        <v>0</v>
      </c>
      <c r="H1225" s="14"/>
    </row>
    <row r="1226" spans="2:8" s="1" customFormat="1" ht="16.899999999999999" customHeight="1">
      <c r="B1226" s="14"/>
      <c r="C1226" s="30" t="s">
        <v>3</v>
      </c>
      <c r="D1226" s="30" t="s">
        <v>841</v>
      </c>
      <c r="E1226" s="4" t="s">
        <v>3</v>
      </c>
      <c r="F1226" s="31">
        <v>-0.872</v>
      </c>
      <c r="H1226" s="14"/>
    </row>
    <row r="1227" spans="2:8" s="1" customFormat="1" ht="16.899999999999999" customHeight="1">
      <c r="B1227" s="14"/>
      <c r="C1227" s="30" t="s">
        <v>3</v>
      </c>
      <c r="D1227" s="30" t="s">
        <v>2729</v>
      </c>
      <c r="E1227" s="4" t="s">
        <v>3</v>
      </c>
      <c r="F1227" s="31">
        <v>0</v>
      </c>
      <c r="H1227" s="14"/>
    </row>
    <row r="1228" spans="2:8" s="1" customFormat="1" ht="16.899999999999999" customHeight="1">
      <c r="B1228" s="14"/>
      <c r="C1228" s="30" t="s">
        <v>3</v>
      </c>
      <c r="D1228" s="30" t="s">
        <v>2761</v>
      </c>
      <c r="E1228" s="4" t="s">
        <v>3</v>
      </c>
      <c r="F1228" s="31">
        <v>-1.6160000000000001</v>
      </c>
      <c r="H1228" s="14"/>
    </row>
    <row r="1229" spans="2:8" s="1" customFormat="1" ht="16.899999999999999" customHeight="1">
      <c r="B1229" s="14"/>
      <c r="C1229" s="30" t="s">
        <v>3</v>
      </c>
      <c r="D1229" s="30" t="s">
        <v>298</v>
      </c>
      <c r="E1229" s="4" t="s">
        <v>3</v>
      </c>
      <c r="F1229" s="31">
        <v>49.636000000000003</v>
      </c>
      <c r="H1229" s="14"/>
    </row>
    <row r="1230" spans="2:8" s="1" customFormat="1" ht="16.899999999999999" customHeight="1">
      <c r="B1230" s="14"/>
      <c r="C1230" s="32" t="s">
        <v>2610</v>
      </c>
      <c r="H1230" s="14"/>
    </row>
    <row r="1231" spans="2:8" s="1" customFormat="1" ht="16.899999999999999" customHeight="1">
      <c r="B1231" s="14"/>
      <c r="C1231" s="30" t="s">
        <v>335</v>
      </c>
      <c r="D1231" s="30" t="s">
        <v>2647</v>
      </c>
      <c r="E1231" s="4" t="s">
        <v>184</v>
      </c>
      <c r="F1231" s="31">
        <v>49.636000000000003</v>
      </c>
      <c r="H1231" s="14"/>
    </row>
    <row r="1232" spans="2:8" s="1" customFormat="1" ht="16.899999999999999" customHeight="1">
      <c r="B1232" s="14"/>
      <c r="C1232" s="26" t="s">
        <v>197</v>
      </c>
      <c r="D1232" s="27" t="s">
        <v>198</v>
      </c>
      <c r="E1232" s="28" t="s">
        <v>195</v>
      </c>
      <c r="F1232" s="29">
        <v>28.175000000000001</v>
      </c>
      <c r="H1232" s="14"/>
    </row>
    <row r="1233" spans="2:8" s="1" customFormat="1" ht="16.899999999999999" customHeight="1">
      <c r="B1233" s="14"/>
      <c r="C1233" s="30" t="s">
        <v>3</v>
      </c>
      <c r="D1233" s="30" t="s">
        <v>2886</v>
      </c>
      <c r="E1233" s="4" t="s">
        <v>3</v>
      </c>
      <c r="F1233" s="31">
        <v>0</v>
      </c>
      <c r="H1233" s="14"/>
    </row>
    <row r="1234" spans="2:8" s="1" customFormat="1" ht="16.899999999999999" customHeight="1">
      <c r="B1234" s="14"/>
      <c r="C1234" s="30" t="s">
        <v>3</v>
      </c>
      <c r="D1234" s="30" t="s">
        <v>2887</v>
      </c>
      <c r="E1234" s="4" t="s">
        <v>3</v>
      </c>
      <c r="F1234" s="31">
        <v>17.98</v>
      </c>
      <c r="H1234" s="14"/>
    </row>
    <row r="1235" spans="2:8" s="1" customFormat="1" ht="22.5">
      <c r="B1235" s="14"/>
      <c r="C1235" s="30" t="s">
        <v>3</v>
      </c>
      <c r="D1235" s="30" t="s">
        <v>2888</v>
      </c>
      <c r="E1235" s="4" t="s">
        <v>3</v>
      </c>
      <c r="F1235" s="31">
        <v>10.195</v>
      </c>
      <c r="H1235" s="14"/>
    </row>
    <row r="1236" spans="2:8" s="1" customFormat="1" ht="16.899999999999999" customHeight="1">
      <c r="B1236" s="14"/>
      <c r="C1236" s="30" t="s">
        <v>3</v>
      </c>
      <c r="D1236" s="30" t="s">
        <v>298</v>
      </c>
      <c r="E1236" s="4" t="s">
        <v>3</v>
      </c>
      <c r="F1236" s="31">
        <v>28.175000000000001</v>
      </c>
      <c r="H1236" s="14"/>
    </row>
    <row r="1237" spans="2:8" s="1" customFormat="1" ht="16.899999999999999" customHeight="1">
      <c r="B1237" s="14"/>
      <c r="C1237" s="32" t="s">
        <v>2610</v>
      </c>
      <c r="H1237" s="14"/>
    </row>
    <row r="1238" spans="2:8" s="1" customFormat="1" ht="16.899999999999999" customHeight="1">
      <c r="B1238" s="14"/>
      <c r="C1238" s="30" t="s">
        <v>688</v>
      </c>
      <c r="D1238" s="30" t="s">
        <v>2650</v>
      </c>
      <c r="E1238" s="4" t="s">
        <v>184</v>
      </c>
      <c r="F1238" s="31">
        <v>19.823</v>
      </c>
      <c r="H1238" s="14"/>
    </row>
    <row r="1239" spans="2:8" s="1" customFormat="1" ht="16.899999999999999" customHeight="1">
      <c r="B1239" s="14"/>
      <c r="C1239" s="30" t="s">
        <v>702</v>
      </c>
      <c r="D1239" s="30" t="s">
        <v>2651</v>
      </c>
      <c r="E1239" s="4" t="s">
        <v>379</v>
      </c>
      <c r="F1239" s="31">
        <v>46.558999999999997</v>
      </c>
      <c r="H1239" s="14"/>
    </row>
    <row r="1240" spans="2:8" s="1" customFormat="1" ht="16.899999999999999" customHeight="1">
      <c r="B1240" s="14"/>
      <c r="C1240" s="30" t="s">
        <v>745</v>
      </c>
      <c r="D1240" s="30" t="s">
        <v>2652</v>
      </c>
      <c r="E1240" s="4" t="s">
        <v>379</v>
      </c>
      <c r="F1240" s="31">
        <v>50.674999999999997</v>
      </c>
      <c r="H1240" s="14"/>
    </row>
    <row r="1241" spans="2:8" s="1" customFormat="1" ht="22.5">
      <c r="B1241" s="14"/>
      <c r="C1241" s="30" t="s">
        <v>1856</v>
      </c>
      <c r="D1241" s="30" t="s">
        <v>2797</v>
      </c>
      <c r="E1241" s="4" t="s">
        <v>184</v>
      </c>
      <c r="F1241" s="31">
        <v>29.701000000000001</v>
      </c>
      <c r="H1241" s="14"/>
    </row>
    <row r="1242" spans="2:8" s="1" customFormat="1" ht="16.899999999999999" customHeight="1">
      <c r="B1242" s="14"/>
      <c r="C1242" s="26" t="s">
        <v>2654</v>
      </c>
      <c r="D1242" s="27" t="s">
        <v>2655</v>
      </c>
      <c r="E1242" s="28" t="s">
        <v>195</v>
      </c>
      <c r="F1242" s="29">
        <v>28.175000000000001</v>
      </c>
      <c r="H1242" s="14"/>
    </row>
    <row r="1243" spans="2:8" s="1" customFormat="1" ht="16.899999999999999" customHeight="1">
      <c r="B1243" s="14"/>
      <c r="C1243" s="30" t="s">
        <v>3</v>
      </c>
      <c r="D1243" s="30" t="s">
        <v>68</v>
      </c>
      <c r="E1243" s="4" t="s">
        <v>3</v>
      </c>
      <c r="F1243" s="31">
        <v>0</v>
      </c>
      <c r="H1243" s="14"/>
    </row>
    <row r="1244" spans="2:8" s="1" customFormat="1" ht="16.899999999999999" customHeight="1">
      <c r="B1244" s="14"/>
      <c r="C1244" s="30" t="s">
        <v>3</v>
      </c>
      <c r="D1244" s="30" t="s">
        <v>2656</v>
      </c>
      <c r="E1244" s="4" t="s">
        <v>3</v>
      </c>
      <c r="F1244" s="31">
        <v>0</v>
      </c>
      <c r="H1244" s="14"/>
    </row>
    <row r="1245" spans="2:8" s="1" customFormat="1" ht="16.899999999999999" customHeight="1">
      <c r="B1245" s="14"/>
      <c r="C1245" s="30" t="s">
        <v>3</v>
      </c>
      <c r="D1245" s="30" t="s">
        <v>2657</v>
      </c>
      <c r="E1245" s="4" t="s">
        <v>3</v>
      </c>
      <c r="F1245" s="31">
        <v>0</v>
      </c>
      <c r="H1245" s="14"/>
    </row>
    <row r="1246" spans="2:8" s="1" customFormat="1" ht="16.899999999999999" customHeight="1">
      <c r="B1246" s="14"/>
      <c r="C1246" s="30" t="s">
        <v>3</v>
      </c>
      <c r="D1246" s="30" t="s">
        <v>2658</v>
      </c>
      <c r="E1246" s="4" t="s">
        <v>3</v>
      </c>
      <c r="F1246" s="31">
        <v>0</v>
      </c>
      <c r="H1246" s="14"/>
    </row>
    <row r="1247" spans="2:8" s="1" customFormat="1" ht="16.899999999999999" customHeight="1">
      <c r="B1247" s="14"/>
      <c r="C1247" s="30" t="s">
        <v>3</v>
      </c>
      <c r="D1247" s="30" t="s">
        <v>197</v>
      </c>
      <c r="E1247" s="4" t="s">
        <v>3</v>
      </c>
      <c r="F1247" s="31">
        <v>28.175000000000001</v>
      </c>
      <c r="H1247" s="14"/>
    </row>
    <row r="1248" spans="2:8" s="1" customFormat="1" ht="16.899999999999999" customHeight="1">
      <c r="B1248" s="14"/>
      <c r="C1248" s="30" t="s">
        <v>3</v>
      </c>
      <c r="D1248" s="30" t="s">
        <v>2659</v>
      </c>
      <c r="E1248" s="4" t="s">
        <v>3</v>
      </c>
      <c r="F1248" s="31">
        <v>0</v>
      </c>
      <c r="H1248" s="14"/>
    </row>
    <row r="1249" spans="2:8" s="1" customFormat="1" ht="16.899999999999999" customHeight="1">
      <c r="B1249" s="14"/>
      <c r="C1249" s="30" t="s">
        <v>3</v>
      </c>
      <c r="D1249" s="30" t="s">
        <v>298</v>
      </c>
      <c r="E1249" s="4" t="s">
        <v>3</v>
      </c>
      <c r="F1249" s="31">
        <v>28.175000000000001</v>
      </c>
      <c r="H1249" s="14"/>
    </row>
    <row r="1250" spans="2:8" s="1" customFormat="1" ht="16.899999999999999" customHeight="1">
      <c r="B1250" s="14"/>
      <c r="C1250" s="26" t="s">
        <v>1834</v>
      </c>
      <c r="D1250" s="27" t="s">
        <v>1835</v>
      </c>
      <c r="E1250" s="28" t="s">
        <v>195</v>
      </c>
      <c r="F1250" s="29">
        <v>4.8840000000000003</v>
      </c>
      <c r="H1250" s="14"/>
    </row>
    <row r="1251" spans="2:8" s="1" customFormat="1" ht="16.899999999999999" customHeight="1">
      <c r="B1251" s="14"/>
      <c r="C1251" s="30" t="s">
        <v>3</v>
      </c>
      <c r="D1251" s="30" t="s">
        <v>2798</v>
      </c>
      <c r="E1251" s="4" t="s">
        <v>3</v>
      </c>
      <c r="F1251" s="31">
        <v>0</v>
      </c>
      <c r="H1251" s="14"/>
    </row>
    <row r="1252" spans="2:8" s="1" customFormat="1" ht="16.899999999999999" customHeight="1">
      <c r="B1252" s="14"/>
      <c r="C1252" s="30" t="s">
        <v>3</v>
      </c>
      <c r="D1252" s="30" t="s">
        <v>2799</v>
      </c>
      <c r="E1252" s="4" t="s">
        <v>3</v>
      </c>
      <c r="F1252" s="31">
        <v>4.8840000000000003</v>
      </c>
      <c r="H1252" s="14"/>
    </row>
    <row r="1253" spans="2:8" s="1" customFormat="1" ht="16.899999999999999" customHeight="1">
      <c r="B1253" s="14"/>
      <c r="C1253" s="30" t="s">
        <v>3</v>
      </c>
      <c r="D1253" s="30" t="s">
        <v>298</v>
      </c>
      <c r="E1253" s="4" t="s">
        <v>3</v>
      </c>
      <c r="F1253" s="31">
        <v>4.8840000000000003</v>
      </c>
      <c r="H1253" s="14"/>
    </row>
    <row r="1254" spans="2:8" s="1" customFormat="1" ht="16.899999999999999" customHeight="1">
      <c r="B1254" s="14"/>
      <c r="C1254" s="32" t="s">
        <v>2610</v>
      </c>
      <c r="H1254" s="14"/>
    </row>
    <row r="1255" spans="2:8" s="1" customFormat="1" ht="16.899999999999999" customHeight="1">
      <c r="B1255" s="14"/>
      <c r="C1255" s="30" t="s">
        <v>702</v>
      </c>
      <c r="D1255" s="30" t="s">
        <v>2651</v>
      </c>
      <c r="E1255" s="4" t="s">
        <v>379</v>
      </c>
      <c r="F1255" s="31">
        <v>46.558999999999997</v>
      </c>
      <c r="H1255" s="14"/>
    </row>
    <row r="1256" spans="2:8" s="1" customFormat="1" ht="16.899999999999999" customHeight="1">
      <c r="B1256" s="14"/>
      <c r="C1256" s="26" t="s">
        <v>208</v>
      </c>
      <c r="D1256" s="27" t="s">
        <v>209</v>
      </c>
      <c r="E1256" s="28" t="s">
        <v>184</v>
      </c>
      <c r="F1256" s="29">
        <v>0.872</v>
      </c>
      <c r="H1256" s="14"/>
    </row>
    <row r="1257" spans="2:8" s="1" customFormat="1" ht="16.899999999999999" customHeight="1">
      <c r="B1257" s="14"/>
      <c r="C1257" s="30" t="s">
        <v>3</v>
      </c>
      <c r="D1257" s="30" t="s">
        <v>2889</v>
      </c>
      <c r="E1257" s="4" t="s">
        <v>3</v>
      </c>
      <c r="F1257" s="31">
        <v>0.872</v>
      </c>
      <c r="H1257" s="14"/>
    </row>
    <row r="1258" spans="2:8" s="1" customFormat="1" ht="16.899999999999999" customHeight="1">
      <c r="B1258" s="14"/>
      <c r="C1258" s="32" t="s">
        <v>2610</v>
      </c>
      <c r="H1258" s="14"/>
    </row>
    <row r="1259" spans="2:8" s="1" customFormat="1" ht="16.899999999999999" customHeight="1">
      <c r="B1259" s="14"/>
      <c r="C1259" s="30" t="s">
        <v>400</v>
      </c>
      <c r="D1259" s="30" t="s">
        <v>2661</v>
      </c>
      <c r="E1259" s="4" t="s">
        <v>184</v>
      </c>
      <c r="F1259" s="31">
        <v>0.872</v>
      </c>
      <c r="H1259" s="14"/>
    </row>
    <row r="1260" spans="2:8" s="1" customFormat="1" ht="22.5">
      <c r="B1260" s="14"/>
      <c r="C1260" s="30" t="s">
        <v>1856</v>
      </c>
      <c r="D1260" s="30" t="s">
        <v>2797</v>
      </c>
      <c r="E1260" s="4" t="s">
        <v>184</v>
      </c>
      <c r="F1260" s="31">
        <v>29.701000000000001</v>
      </c>
      <c r="H1260" s="14"/>
    </row>
    <row r="1261" spans="2:8" s="1" customFormat="1" ht="16.899999999999999" customHeight="1">
      <c r="B1261" s="14"/>
      <c r="C1261" s="26" t="s">
        <v>204</v>
      </c>
      <c r="D1261" s="27" t="s">
        <v>205</v>
      </c>
      <c r="E1261" s="28" t="s">
        <v>184</v>
      </c>
      <c r="F1261" s="29">
        <v>19.952000000000002</v>
      </c>
      <c r="H1261" s="14"/>
    </row>
    <row r="1262" spans="2:8" s="1" customFormat="1" ht="16.899999999999999" customHeight="1">
      <c r="B1262" s="14"/>
      <c r="C1262" s="30" t="s">
        <v>3</v>
      </c>
      <c r="D1262" s="30" t="s">
        <v>2662</v>
      </c>
      <c r="E1262" s="4" t="s">
        <v>3</v>
      </c>
      <c r="F1262" s="31">
        <v>0</v>
      </c>
      <c r="H1262" s="14"/>
    </row>
    <row r="1263" spans="2:8" s="1" customFormat="1" ht="16.899999999999999" customHeight="1">
      <c r="B1263" s="14"/>
      <c r="C1263" s="30" t="s">
        <v>3</v>
      </c>
      <c r="D1263" s="30" t="s">
        <v>2890</v>
      </c>
      <c r="E1263" s="4" t="s">
        <v>3</v>
      </c>
      <c r="F1263" s="31">
        <v>14.651</v>
      </c>
      <c r="H1263" s="14"/>
    </row>
    <row r="1264" spans="2:8" s="1" customFormat="1" ht="16.899999999999999" customHeight="1">
      <c r="B1264" s="14"/>
      <c r="C1264" s="30" t="s">
        <v>3</v>
      </c>
      <c r="D1264" s="30" t="s">
        <v>2891</v>
      </c>
      <c r="E1264" s="4" t="s">
        <v>3</v>
      </c>
      <c r="F1264" s="31">
        <v>0</v>
      </c>
      <c r="H1264" s="14"/>
    </row>
    <row r="1265" spans="2:8" s="1" customFormat="1" ht="22.5">
      <c r="B1265" s="14"/>
      <c r="C1265" s="30" t="s">
        <v>3</v>
      </c>
      <c r="D1265" s="30" t="s">
        <v>2892</v>
      </c>
      <c r="E1265" s="4" t="s">
        <v>3</v>
      </c>
      <c r="F1265" s="31">
        <v>5.3010000000000002</v>
      </c>
      <c r="H1265" s="14"/>
    </row>
    <row r="1266" spans="2:8" s="1" customFormat="1" ht="16.899999999999999" customHeight="1">
      <c r="B1266" s="14"/>
      <c r="C1266" s="30" t="s">
        <v>3</v>
      </c>
      <c r="D1266" s="30" t="s">
        <v>298</v>
      </c>
      <c r="E1266" s="4" t="s">
        <v>3</v>
      </c>
      <c r="F1266" s="31">
        <v>19.952000000000002</v>
      </c>
      <c r="H1266" s="14"/>
    </row>
    <row r="1267" spans="2:8" s="1" customFormat="1" ht="16.899999999999999" customHeight="1">
      <c r="B1267" s="14"/>
      <c r="C1267" s="32" t="s">
        <v>2610</v>
      </c>
      <c r="H1267" s="14"/>
    </row>
    <row r="1268" spans="2:8" s="1" customFormat="1" ht="16.899999999999999" customHeight="1">
      <c r="B1268" s="14"/>
      <c r="C1268" s="30" t="s">
        <v>424</v>
      </c>
      <c r="D1268" s="30" t="s">
        <v>2635</v>
      </c>
      <c r="E1268" s="4" t="s">
        <v>184</v>
      </c>
      <c r="F1268" s="31">
        <v>77.863</v>
      </c>
      <c r="H1268" s="14"/>
    </row>
    <row r="1269" spans="2:8" s="1" customFormat="1" ht="16.899999999999999" customHeight="1">
      <c r="B1269" s="14"/>
      <c r="C1269" s="30" t="s">
        <v>430</v>
      </c>
      <c r="D1269" s="30" t="s">
        <v>2665</v>
      </c>
      <c r="E1269" s="4" t="s">
        <v>184</v>
      </c>
      <c r="F1269" s="31">
        <v>19.952000000000002</v>
      </c>
      <c r="H1269" s="14"/>
    </row>
    <row r="1270" spans="2:8" s="1" customFormat="1" ht="16.899999999999999" customHeight="1">
      <c r="B1270" s="14"/>
      <c r="C1270" s="30" t="s">
        <v>792</v>
      </c>
      <c r="D1270" s="30" t="s">
        <v>2666</v>
      </c>
      <c r="E1270" s="4" t="s">
        <v>184</v>
      </c>
      <c r="F1270" s="31">
        <v>55.832000000000001</v>
      </c>
      <c r="H1270" s="14"/>
    </row>
    <row r="1271" spans="2:8" s="1" customFormat="1" ht="16.899999999999999" customHeight="1">
      <c r="B1271" s="14"/>
      <c r="C1271" s="26" t="s">
        <v>221</v>
      </c>
      <c r="D1271" s="27" t="s">
        <v>222</v>
      </c>
      <c r="E1271" s="28" t="s">
        <v>195</v>
      </c>
      <c r="F1271" s="29">
        <v>2.7149999999999999</v>
      </c>
      <c r="H1271" s="14"/>
    </row>
    <row r="1272" spans="2:8" s="1" customFormat="1" ht="16.899999999999999" customHeight="1">
      <c r="B1272" s="14"/>
      <c r="C1272" s="30" t="s">
        <v>3</v>
      </c>
      <c r="D1272" s="30" t="s">
        <v>2893</v>
      </c>
      <c r="E1272" s="4" t="s">
        <v>3</v>
      </c>
      <c r="F1272" s="31">
        <v>2.7149999999999999</v>
      </c>
      <c r="H1272" s="14"/>
    </row>
    <row r="1273" spans="2:8" s="1" customFormat="1" ht="16.899999999999999" customHeight="1">
      <c r="B1273" s="14"/>
      <c r="C1273" s="32" t="s">
        <v>2610</v>
      </c>
      <c r="H1273" s="14"/>
    </row>
    <row r="1274" spans="2:8" s="1" customFormat="1" ht="16.899999999999999" customHeight="1">
      <c r="B1274" s="14"/>
      <c r="C1274" s="30" t="s">
        <v>412</v>
      </c>
      <c r="D1274" s="30" t="s">
        <v>2636</v>
      </c>
      <c r="E1274" s="4" t="s">
        <v>184</v>
      </c>
      <c r="F1274" s="31">
        <v>59.472000000000001</v>
      </c>
      <c r="H1274" s="14"/>
    </row>
    <row r="1275" spans="2:8" s="1" customFormat="1" ht="16.899999999999999" customHeight="1">
      <c r="B1275" s="14"/>
      <c r="C1275" s="30" t="s">
        <v>731</v>
      </c>
      <c r="D1275" s="30" t="s">
        <v>2669</v>
      </c>
      <c r="E1275" s="4" t="s">
        <v>379</v>
      </c>
      <c r="F1275" s="31">
        <v>25.114999999999998</v>
      </c>
      <c r="H1275" s="14"/>
    </row>
    <row r="1276" spans="2:8" s="1" customFormat="1" ht="16.899999999999999" customHeight="1">
      <c r="B1276" s="14"/>
      <c r="C1276" s="30" t="s">
        <v>764</v>
      </c>
      <c r="D1276" s="30" t="s">
        <v>2670</v>
      </c>
      <c r="E1276" s="4" t="s">
        <v>379</v>
      </c>
      <c r="F1276" s="31">
        <v>2.7149999999999999</v>
      </c>
      <c r="H1276" s="14"/>
    </row>
    <row r="1277" spans="2:8" s="1" customFormat="1" ht="16.899999999999999" customHeight="1">
      <c r="B1277" s="14"/>
      <c r="C1277" s="26" t="s">
        <v>216</v>
      </c>
      <c r="D1277" s="27" t="s">
        <v>217</v>
      </c>
      <c r="E1277" s="28" t="s">
        <v>195</v>
      </c>
      <c r="F1277" s="29">
        <v>1.0900000000000001</v>
      </c>
      <c r="H1277" s="14"/>
    </row>
    <row r="1278" spans="2:8" s="1" customFormat="1" ht="16.899999999999999" customHeight="1">
      <c r="B1278" s="14"/>
      <c r="C1278" s="30" t="s">
        <v>3</v>
      </c>
      <c r="D1278" s="30" t="s">
        <v>2894</v>
      </c>
      <c r="E1278" s="4" t="s">
        <v>3</v>
      </c>
      <c r="F1278" s="31">
        <v>1.0900000000000001</v>
      </c>
      <c r="H1278" s="14"/>
    </row>
    <row r="1279" spans="2:8" s="1" customFormat="1" ht="16.899999999999999" customHeight="1">
      <c r="B1279" s="14"/>
      <c r="C1279" s="32" t="s">
        <v>2610</v>
      </c>
      <c r="H1279" s="14"/>
    </row>
    <row r="1280" spans="2:8" s="1" customFormat="1" ht="16.899999999999999" customHeight="1">
      <c r="B1280" s="14"/>
      <c r="C1280" s="30" t="s">
        <v>377</v>
      </c>
      <c r="D1280" s="30" t="s">
        <v>2627</v>
      </c>
      <c r="E1280" s="4" t="s">
        <v>379</v>
      </c>
      <c r="F1280" s="31">
        <v>2.69</v>
      </c>
      <c r="H1280" s="14"/>
    </row>
    <row r="1281" spans="2:8" s="1" customFormat="1" ht="16.899999999999999" customHeight="1">
      <c r="B1281" s="14"/>
      <c r="C1281" s="30" t="s">
        <v>394</v>
      </c>
      <c r="D1281" s="30" t="s">
        <v>395</v>
      </c>
      <c r="E1281" s="4" t="s">
        <v>379</v>
      </c>
      <c r="F1281" s="31">
        <v>20.283999999999999</v>
      </c>
      <c r="H1281" s="14"/>
    </row>
    <row r="1282" spans="2:8" s="1" customFormat="1" ht="16.899999999999999" customHeight="1">
      <c r="B1282" s="14"/>
      <c r="C1282" s="26" t="s">
        <v>193</v>
      </c>
      <c r="D1282" s="27" t="s">
        <v>194</v>
      </c>
      <c r="E1282" s="28" t="s">
        <v>195</v>
      </c>
      <c r="F1282" s="29">
        <v>1.625</v>
      </c>
      <c r="H1282" s="14"/>
    </row>
    <row r="1283" spans="2:8" s="1" customFormat="1" ht="16.899999999999999" customHeight="1">
      <c r="B1283" s="14"/>
      <c r="C1283" s="30" t="s">
        <v>3</v>
      </c>
      <c r="D1283" s="30" t="s">
        <v>2812</v>
      </c>
      <c r="E1283" s="4" t="s">
        <v>3</v>
      </c>
      <c r="F1283" s="31">
        <v>1.625</v>
      </c>
      <c r="H1283" s="14"/>
    </row>
    <row r="1284" spans="2:8" s="1" customFormat="1" ht="16.899999999999999" customHeight="1">
      <c r="B1284" s="14"/>
      <c r="C1284" s="26" t="s">
        <v>191</v>
      </c>
      <c r="D1284" s="27" t="s">
        <v>192</v>
      </c>
      <c r="E1284" s="28" t="s">
        <v>184</v>
      </c>
      <c r="F1284" s="29">
        <v>8.0449999999999999</v>
      </c>
      <c r="H1284" s="14"/>
    </row>
    <row r="1285" spans="2:8" s="1" customFormat="1" ht="16.899999999999999" customHeight="1">
      <c r="B1285" s="14"/>
      <c r="C1285" s="30" t="s">
        <v>3</v>
      </c>
      <c r="D1285" s="30" t="s">
        <v>2895</v>
      </c>
      <c r="E1285" s="4" t="s">
        <v>3</v>
      </c>
      <c r="F1285" s="31">
        <v>8.0449999999999999</v>
      </c>
      <c r="H1285" s="14"/>
    </row>
    <row r="1286" spans="2:8" s="1" customFormat="1" ht="16.899999999999999" customHeight="1">
      <c r="B1286" s="14"/>
      <c r="C1286" s="32" t="s">
        <v>2610</v>
      </c>
      <c r="H1286" s="14"/>
    </row>
    <row r="1287" spans="2:8" s="1" customFormat="1" ht="16.899999999999999" customHeight="1">
      <c r="B1287" s="14"/>
      <c r="C1287" s="30" t="s">
        <v>1537</v>
      </c>
      <c r="D1287" s="30" t="s">
        <v>2751</v>
      </c>
      <c r="E1287" s="4" t="s">
        <v>184</v>
      </c>
      <c r="F1287" s="31">
        <v>7.835</v>
      </c>
      <c r="H1287" s="14"/>
    </row>
    <row r="1288" spans="2:8" s="1" customFormat="1" ht="16.899999999999999" customHeight="1">
      <c r="B1288" s="14"/>
      <c r="C1288" s="30" t="s">
        <v>582</v>
      </c>
      <c r="D1288" s="30" t="s">
        <v>2672</v>
      </c>
      <c r="E1288" s="4" t="s">
        <v>184</v>
      </c>
      <c r="F1288" s="31">
        <v>8.0449999999999999</v>
      </c>
      <c r="H1288" s="14"/>
    </row>
    <row r="1289" spans="2:8" s="1" customFormat="1" ht="16.899999999999999" customHeight="1">
      <c r="B1289" s="14"/>
      <c r="C1289" s="30" t="s">
        <v>587</v>
      </c>
      <c r="D1289" s="30" t="s">
        <v>2673</v>
      </c>
      <c r="E1289" s="4" t="s">
        <v>184</v>
      </c>
      <c r="F1289" s="31">
        <v>8.0449999999999999</v>
      </c>
      <c r="H1289" s="14"/>
    </row>
    <row r="1290" spans="2:8" s="1" customFormat="1" ht="16.899999999999999" customHeight="1">
      <c r="B1290" s="14"/>
      <c r="C1290" s="30" t="s">
        <v>1851</v>
      </c>
      <c r="D1290" s="30" t="s">
        <v>2790</v>
      </c>
      <c r="E1290" s="4" t="s">
        <v>184</v>
      </c>
      <c r="F1290" s="31">
        <v>7.835</v>
      </c>
      <c r="H1290" s="14"/>
    </row>
    <row r="1291" spans="2:8" s="1" customFormat="1" ht="7.35" customHeight="1">
      <c r="B1291" s="15"/>
      <c r="C1291" s="16"/>
      <c r="D1291" s="16"/>
      <c r="E1291" s="16"/>
      <c r="F1291" s="16"/>
      <c r="G1291" s="16"/>
      <c r="H1291" s="14"/>
    </row>
    <row r="1292" spans="2:8" s="1" customFormat="1"/>
  </sheetData>
  <sheetProtection algorithmName="SHA-512" hashValue="izxYwBfW5TSXzx+GgD/KXF31OMrjFwfC+1rR6xhgIPD+M8zC5A5y7J0UfAWIz5nEwvepnwegXcn/MMXKJNPJbA==" saltValue="O3aq+FDqqjKXotOsYkrNvw==" spinCount="100000" sheet="1" objects="1" scenarios="1"/>
  <mergeCells count="2">
    <mergeCell ref="D5:F5"/>
    <mergeCell ref="D6:F6"/>
  </mergeCells>
  <pageMargins left="0.7" right="0.7" top="0.78740157499999996" bottom="0.78740157499999996" header="0.3" footer="0.3"/>
  <pageSetup paperSize="9" fitToHeight="0" orientation="portrait" blackAndWhite="1"/>
  <headerFooter>
    <oddFooter>&amp;CStrana &amp;P z &amp;N</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219"/>
  <sheetViews>
    <sheetView showGridLines="0" zoomScale="110" zoomScaleNormal="110" workbookViewId="0">
      <selection activeCell="C6" sqref="C6:J6"/>
    </sheetView>
  </sheetViews>
  <sheetFormatPr defaultRowHeight="11.25"/>
  <cols>
    <col min="1" max="1" width="8.33203125" style="33" customWidth="1"/>
    <col min="2" max="2" width="1.6640625" style="33" customWidth="1"/>
    <col min="3" max="4" width="5" style="33" customWidth="1"/>
    <col min="5" max="5" width="11.6640625" style="33" customWidth="1"/>
    <col min="6" max="6" width="9.1640625" style="33" customWidth="1"/>
    <col min="7" max="7" width="5" style="33" customWidth="1"/>
    <col min="8" max="8" width="77.83203125" style="33" customWidth="1"/>
    <col min="9" max="10" width="20" style="33" customWidth="1"/>
    <col min="11" max="11" width="1.6640625" style="33" customWidth="1"/>
  </cols>
  <sheetData>
    <row r="1" spans="2:11" customFormat="1" ht="37.5" customHeight="1"/>
    <row r="2" spans="2:11" customFormat="1" ht="7.5" customHeight="1">
      <c r="B2" s="34"/>
      <c r="C2" s="35"/>
      <c r="D2" s="35"/>
      <c r="E2" s="35"/>
      <c r="F2" s="35"/>
      <c r="G2" s="35"/>
      <c r="H2" s="35"/>
      <c r="I2" s="35"/>
      <c r="J2" s="35"/>
      <c r="K2" s="36"/>
    </row>
    <row r="3" spans="2:11" s="3" customFormat="1" ht="45" customHeight="1">
      <c r="B3" s="37"/>
      <c r="C3" s="340" t="s">
        <v>2896</v>
      </c>
      <c r="D3" s="340"/>
      <c r="E3" s="340"/>
      <c r="F3" s="340"/>
      <c r="G3" s="340"/>
      <c r="H3" s="340"/>
      <c r="I3" s="340"/>
      <c r="J3" s="340"/>
      <c r="K3" s="38"/>
    </row>
    <row r="4" spans="2:11" customFormat="1" ht="25.5" customHeight="1">
      <c r="B4" s="39"/>
      <c r="C4" s="339" t="s">
        <v>2897</v>
      </c>
      <c r="D4" s="339"/>
      <c r="E4" s="339"/>
      <c r="F4" s="339"/>
      <c r="G4" s="339"/>
      <c r="H4" s="339"/>
      <c r="I4" s="339"/>
      <c r="J4" s="339"/>
      <c r="K4" s="40"/>
    </row>
    <row r="5" spans="2:11" customFormat="1" ht="5.25" customHeight="1">
      <c r="B5" s="39"/>
      <c r="C5" s="41"/>
      <c r="D5" s="41"/>
      <c r="E5" s="41"/>
      <c r="F5" s="41"/>
      <c r="G5" s="41"/>
      <c r="H5" s="41"/>
      <c r="I5" s="41"/>
      <c r="J5" s="41"/>
      <c r="K5" s="40"/>
    </row>
    <row r="6" spans="2:11" customFormat="1" ht="15" customHeight="1">
      <c r="B6" s="39"/>
      <c r="C6" s="338" t="s">
        <v>2898</v>
      </c>
      <c r="D6" s="338"/>
      <c r="E6" s="338"/>
      <c r="F6" s="338"/>
      <c r="G6" s="338"/>
      <c r="H6" s="338"/>
      <c r="I6" s="338"/>
      <c r="J6" s="338"/>
      <c r="K6" s="40"/>
    </row>
    <row r="7" spans="2:11" customFormat="1" ht="15" customHeight="1">
      <c r="B7" s="43"/>
      <c r="C7" s="338" t="s">
        <v>2899</v>
      </c>
      <c r="D7" s="338"/>
      <c r="E7" s="338"/>
      <c r="F7" s="338"/>
      <c r="G7" s="338"/>
      <c r="H7" s="338"/>
      <c r="I7" s="338"/>
      <c r="J7" s="338"/>
      <c r="K7" s="40"/>
    </row>
    <row r="8" spans="2:11" customFormat="1" ht="12.75" customHeight="1">
      <c r="B8" s="43"/>
      <c r="C8" s="42"/>
      <c r="D8" s="42"/>
      <c r="E8" s="42"/>
      <c r="F8" s="42"/>
      <c r="G8" s="42"/>
      <c r="H8" s="42"/>
      <c r="I8" s="42"/>
      <c r="J8" s="42"/>
      <c r="K8" s="40"/>
    </row>
    <row r="9" spans="2:11" customFormat="1" ht="15" customHeight="1">
      <c r="B9" s="43"/>
      <c r="C9" s="338" t="s">
        <v>2900</v>
      </c>
      <c r="D9" s="338"/>
      <c r="E9" s="338"/>
      <c r="F9" s="338"/>
      <c r="G9" s="338"/>
      <c r="H9" s="338"/>
      <c r="I9" s="338"/>
      <c r="J9" s="338"/>
      <c r="K9" s="40"/>
    </row>
    <row r="10" spans="2:11" customFormat="1" ht="15" customHeight="1">
      <c r="B10" s="43"/>
      <c r="C10" s="42"/>
      <c r="D10" s="338" t="s">
        <v>2901</v>
      </c>
      <c r="E10" s="338"/>
      <c r="F10" s="338"/>
      <c r="G10" s="338"/>
      <c r="H10" s="338"/>
      <c r="I10" s="338"/>
      <c r="J10" s="338"/>
      <c r="K10" s="40"/>
    </row>
    <row r="11" spans="2:11" customFormat="1" ht="15" customHeight="1">
      <c r="B11" s="43"/>
      <c r="C11" s="44"/>
      <c r="D11" s="338" t="s">
        <v>2902</v>
      </c>
      <c r="E11" s="338"/>
      <c r="F11" s="338"/>
      <c r="G11" s="338"/>
      <c r="H11" s="338"/>
      <c r="I11" s="338"/>
      <c r="J11" s="338"/>
      <c r="K11" s="40"/>
    </row>
    <row r="12" spans="2:11" customFormat="1" ht="15" customHeight="1">
      <c r="B12" s="43"/>
      <c r="C12" s="44"/>
      <c r="D12" s="42"/>
      <c r="E12" s="42"/>
      <c r="F12" s="42"/>
      <c r="G12" s="42"/>
      <c r="H12" s="42"/>
      <c r="I12" s="42"/>
      <c r="J12" s="42"/>
      <c r="K12" s="40"/>
    </row>
    <row r="13" spans="2:11" customFormat="1" ht="15" customHeight="1">
      <c r="B13" s="43"/>
      <c r="C13" s="44"/>
      <c r="D13" s="45" t="s">
        <v>2903</v>
      </c>
      <c r="E13" s="42"/>
      <c r="F13" s="42"/>
      <c r="G13" s="42"/>
      <c r="H13" s="42"/>
      <c r="I13" s="42"/>
      <c r="J13" s="42"/>
      <c r="K13" s="40"/>
    </row>
    <row r="14" spans="2:11" customFormat="1" ht="12.75" customHeight="1">
      <c r="B14" s="43"/>
      <c r="C14" s="44"/>
      <c r="D14" s="44"/>
      <c r="E14" s="44"/>
      <c r="F14" s="44"/>
      <c r="G14" s="44"/>
      <c r="H14" s="44"/>
      <c r="I14" s="44"/>
      <c r="J14" s="44"/>
      <c r="K14" s="40"/>
    </row>
    <row r="15" spans="2:11" customFormat="1" ht="15" customHeight="1">
      <c r="B15" s="43"/>
      <c r="C15" s="44"/>
      <c r="D15" s="338" t="s">
        <v>2904</v>
      </c>
      <c r="E15" s="338"/>
      <c r="F15" s="338"/>
      <c r="G15" s="338"/>
      <c r="H15" s="338"/>
      <c r="I15" s="338"/>
      <c r="J15" s="338"/>
      <c r="K15" s="40"/>
    </row>
    <row r="16" spans="2:11" customFormat="1" ht="15" customHeight="1">
      <c r="B16" s="43"/>
      <c r="C16" s="44"/>
      <c r="D16" s="338" t="s">
        <v>2905</v>
      </c>
      <c r="E16" s="338"/>
      <c r="F16" s="338"/>
      <c r="G16" s="338"/>
      <c r="H16" s="338"/>
      <c r="I16" s="338"/>
      <c r="J16" s="338"/>
      <c r="K16" s="40"/>
    </row>
    <row r="17" spans="2:11" customFormat="1" ht="15" customHeight="1">
      <c r="B17" s="43"/>
      <c r="C17" s="44"/>
      <c r="D17" s="338" t="s">
        <v>2906</v>
      </c>
      <c r="E17" s="338"/>
      <c r="F17" s="338"/>
      <c r="G17" s="338"/>
      <c r="H17" s="338"/>
      <c r="I17" s="338"/>
      <c r="J17" s="338"/>
      <c r="K17" s="40"/>
    </row>
    <row r="18" spans="2:11" customFormat="1" ht="15" customHeight="1">
      <c r="B18" s="43"/>
      <c r="C18" s="44"/>
      <c r="D18" s="44"/>
      <c r="E18" s="46" t="s">
        <v>74</v>
      </c>
      <c r="F18" s="338" t="s">
        <v>2907</v>
      </c>
      <c r="G18" s="338"/>
      <c r="H18" s="338"/>
      <c r="I18" s="338"/>
      <c r="J18" s="338"/>
      <c r="K18" s="40"/>
    </row>
    <row r="19" spans="2:11" customFormat="1" ht="15" customHeight="1">
      <c r="B19" s="43"/>
      <c r="C19" s="44"/>
      <c r="D19" s="44"/>
      <c r="E19" s="46" t="s">
        <v>2908</v>
      </c>
      <c r="F19" s="338" t="s">
        <v>2909</v>
      </c>
      <c r="G19" s="338"/>
      <c r="H19" s="338"/>
      <c r="I19" s="338"/>
      <c r="J19" s="338"/>
      <c r="K19" s="40"/>
    </row>
    <row r="20" spans="2:11" customFormat="1" ht="15" customHeight="1">
      <c r="B20" s="43"/>
      <c r="C20" s="44"/>
      <c r="D20" s="44"/>
      <c r="E20" s="46" t="s">
        <v>2910</v>
      </c>
      <c r="F20" s="338" t="s">
        <v>2911</v>
      </c>
      <c r="G20" s="338"/>
      <c r="H20" s="338"/>
      <c r="I20" s="338"/>
      <c r="J20" s="338"/>
      <c r="K20" s="40"/>
    </row>
    <row r="21" spans="2:11" customFormat="1" ht="15" customHeight="1">
      <c r="B21" s="43"/>
      <c r="C21" s="44"/>
      <c r="D21" s="44"/>
      <c r="E21" s="46" t="s">
        <v>2912</v>
      </c>
      <c r="F21" s="338" t="s">
        <v>2913</v>
      </c>
      <c r="G21" s="338"/>
      <c r="H21" s="338"/>
      <c r="I21" s="338"/>
      <c r="J21" s="338"/>
      <c r="K21" s="40"/>
    </row>
    <row r="22" spans="2:11" customFormat="1" ht="15" customHeight="1">
      <c r="B22" s="43"/>
      <c r="C22" s="44"/>
      <c r="D22" s="44"/>
      <c r="E22" s="46" t="s">
        <v>2914</v>
      </c>
      <c r="F22" s="338" t="s">
        <v>2915</v>
      </c>
      <c r="G22" s="338"/>
      <c r="H22" s="338"/>
      <c r="I22" s="338"/>
      <c r="J22" s="338"/>
      <c r="K22" s="40"/>
    </row>
    <row r="23" spans="2:11" customFormat="1" ht="15" customHeight="1">
      <c r="B23" s="43"/>
      <c r="C23" s="44"/>
      <c r="D23" s="44"/>
      <c r="E23" s="46" t="s">
        <v>81</v>
      </c>
      <c r="F23" s="338" t="s">
        <v>2916</v>
      </c>
      <c r="G23" s="338"/>
      <c r="H23" s="338"/>
      <c r="I23" s="338"/>
      <c r="J23" s="338"/>
      <c r="K23" s="40"/>
    </row>
    <row r="24" spans="2:11" customFormat="1" ht="12.75" customHeight="1">
      <c r="B24" s="43"/>
      <c r="C24" s="44"/>
      <c r="D24" s="44"/>
      <c r="E24" s="44"/>
      <c r="F24" s="44"/>
      <c r="G24" s="44"/>
      <c r="H24" s="44"/>
      <c r="I24" s="44"/>
      <c r="J24" s="44"/>
      <c r="K24" s="40"/>
    </row>
    <row r="25" spans="2:11" customFormat="1" ht="15" customHeight="1">
      <c r="B25" s="43"/>
      <c r="C25" s="338" t="s">
        <v>2917</v>
      </c>
      <c r="D25" s="338"/>
      <c r="E25" s="338"/>
      <c r="F25" s="338"/>
      <c r="G25" s="338"/>
      <c r="H25" s="338"/>
      <c r="I25" s="338"/>
      <c r="J25" s="338"/>
      <c r="K25" s="40"/>
    </row>
    <row r="26" spans="2:11" customFormat="1" ht="15" customHeight="1">
      <c r="B26" s="43"/>
      <c r="C26" s="338" t="s">
        <v>2918</v>
      </c>
      <c r="D26" s="338"/>
      <c r="E26" s="338"/>
      <c r="F26" s="338"/>
      <c r="G26" s="338"/>
      <c r="H26" s="338"/>
      <c r="I26" s="338"/>
      <c r="J26" s="338"/>
      <c r="K26" s="40"/>
    </row>
    <row r="27" spans="2:11" customFormat="1" ht="15" customHeight="1">
      <c r="B27" s="43"/>
      <c r="C27" s="42"/>
      <c r="D27" s="338" t="s">
        <v>2919</v>
      </c>
      <c r="E27" s="338"/>
      <c r="F27" s="338"/>
      <c r="G27" s="338"/>
      <c r="H27" s="338"/>
      <c r="I27" s="338"/>
      <c r="J27" s="338"/>
      <c r="K27" s="40"/>
    </row>
    <row r="28" spans="2:11" customFormat="1" ht="15" customHeight="1">
      <c r="B28" s="43"/>
      <c r="C28" s="44"/>
      <c r="D28" s="338" t="s">
        <v>2920</v>
      </c>
      <c r="E28" s="338"/>
      <c r="F28" s="338"/>
      <c r="G28" s="338"/>
      <c r="H28" s="338"/>
      <c r="I28" s="338"/>
      <c r="J28" s="338"/>
      <c r="K28" s="40"/>
    </row>
    <row r="29" spans="2:11" customFormat="1" ht="12.75" customHeight="1">
      <c r="B29" s="43"/>
      <c r="C29" s="44"/>
      <c r="D29" s="44"/>
      <c r="E29" s="44"/>
      <c r="F29" s="44"/>
      <c r="G29" s="44"/>
      <c r="H29" s="44"/>
      <c r="I29" s="44"/>
      <c r="J29" s="44"/>
      <c r="K29" s="40"/>
    </row>
    <row r="30" spans="2:11" customFormat="1" ht="15" customHeight="1">
      <c r="B30" s="43"/>
      <c r="C30" s="44"/>
      <c r="D30" s="338" t="s">
        <v>2921</v>
      </c>
      <c r="E30" s="338"/>
      <c r="F30" s="338"/>
      <c r="G30" s="338"/>
      <c r="H30" s="338"/>
      <c r="I30" s="338"/>
      <c r="J30" s="338"/>
      <c r="K30" s="40"/>
    </row>
    <row r="31" spans="2:11" customFormat="1" ht="15" customHeight="1">
      <c r="B31" s="43"/>
      <c r="C31" s="44"/>
      <c r="D31" s="338" t="s">
        <v>2922</v>
      </c>
      <c r="E31" s="338"/>
      <c r="F31" s="338"/>
      <c r="G31" s="338"/>
      <c r="H31" s="338"/>
      <c r="I31" s="338"/>
      <c r="J31" s="338"/>
      <c r="K31" s="40"/>
    </row>
    <row r="32" spans="2:11" customFormat="1" ht="12.75" customHeight="1">
      <c r="B32" s="43"/>
      <c r="C32" s="44"/>
      <c r="D32" s="44"/>
      <c r="E32" s="44"/>
      <c r="F32" s="44"/>
      <c r="G32" s="44"/>
      <c r="H32" s="44"/>
      <c r="I32" s="44"/>
      <c r="J32" s="44"/>
      <c r="K32" s="40"/>
    </row>
    <row r="33" spans="2:11" customFormat="1" ht="15" customHeight="1">
      <c r="B33" s="43"/>
      <c r="C33" s="44"/>
      <c r="D33" s="338" t="s">
        <v>2923</v>
      </c>
      <c r="E33" s="338"/>
      <c r="F33" s="338"/>
      <c r="G33" s="338"/>
      <c r="H33" s="338"/>
      <c r="I33" s="338"/>
      <c r="J33" s="338"/>
      <c r="K33" s="40"/>
    </row>
    <row r="34" spans="2:11" customFormat="1" ht="15" customHeight="1">
      <c r="B34" s="43"/>
      <c r="C34" s="44"/>
      <c r="D34" s="338" t="s">
        <v>2924</v>
      </c>
      <c r="E34" s="338"/>
      <c r="F34" s="338"/>
      <c r="G34" s="338"/>
      <c r="H34" s="338"/>
      <c r="I34" s="338"/>
      <c r="J34" s="338"/>
      <c r="K34" s="40"/>
    </row>
    <row r="35" spans="2:11" customFormat="1" ht="15" customHeight="1">
      <c r="B35" s="43"/>
      <c r="C35" s="44"/>
      <c r="D35" s="338" t="s">
        <v>2925</v>
      </c>
      <c r="E35" s="338"/>
      <c r="F35" s="338"/>
      <c r="G35" s="338"/>
      <c r="H35" s="338"/>
      <c r="I35" s="338"/>
      <c r="J35" s="338"/>
      <c r="K35" s="40"/>
    </row>
    <row r="36" spans="2:11" customFormat="1" ht="15" customHeight="1">
      <c r="B36" s="43"/>
      <c r="C36" s="44"/>
      <c r="D36" s="42"/>
      <c r="E36" s="45" t="s">
        <v>254</v>
      </c>
      <c r="F36" s="42"/>
      <c r="G36" s="338" t="s">
        <v>2926</v>
      </c>
      <c r="H36" s="338"/>
      <c r="I36" s="338"/>
      <c r="J36" s="338"/>
      <c r="K36" s="40"/>
    </row>
    <row r="37" spans="2:11" customFormat="1" ht="30.75" customHeight="1">
      <c r="B37" s="43"/>
      <c r="C37" s="44"/>
      <c r="D37" s="42"/>
      <c r="E37" s="45" t="s">
        <v>2927</v>
      </c>
      <c r="F37" s="42"/>
      <c r="G37" s="338" t="s">
        <v>2928</v>
      </c>
      <c r="H37" s="338"/>
      <c r="I37" s="338"/>
      <c r="J37" s="338"/>
      <c r="K37" s="40"/>
    </row>
    <row r="38" spans="2:11" customFormat="1" ht="15" customHeight="1">
      <c r="B38" s="43"/>
      <c r="C38" s="44"/>
      <c r="D38" s="42"/>
      <c r="E38" s="45" t="s">
        <v>49</v>
      </c>
      <c r="F38" s="42"/>
      <c r="G38" s="338" t="s">
        <v>2929</v>
      </c>
      <c r="H38" s="338"/>
      <c r="I38" s="338"/>
      <c r="J38" s="338"/>
      <c r="K38" s="40"/>
    </row>
    <row r="39" spans="2:11" customFormat="1" ht="15" customHeight="1">
      <c r="B39" s="43"/>
      <c r="C39" s="44"/>
      <c r="D39" s="42"/>
      <c r="E39" s="45" t="s">
        <v>50</v>
      </c>
      <c r="F39" s="42"/>
      <c r="G39" s="338" t="s">
        <v>2930</v>
      </c>
      <c r="H39" s="338"/>
      <c r="I39" s="338"/>
      <c r="J39" s="338"/>
      <c r="K39" s="40"/>
    </row>
    <row r="40" spans="2:11" customFormat="1" ht="15" customHeight="1">
      <c r="B40" s="43"/>
      <c r="C40" s="44"/>
      <c r="D40" s="42"/>
      <c r="E40" s="45" t="s">
        <v>255</v>
      </c>
      <c r="F40" s="42"/>
      <c r="G40" s="338" t="s">
        <v>2931</v>
      </c>
      <c r="H40" s="338"/>
      <c r="I40" s="338"/>
      <c r="J40" s="338"/>
      <c r="K40" s="40"/>
    </row>
    <row r="41" spans="2:11" customFormat="1" ht="15" customHeight="1">
      <c r="B41" s="43"/>
      <c r="C41" s="44"/>
      <c r="D41" s="42"/>
      <c r="E41" s="45" t="s">
        <v>256</v>
      </c>
      <c r="F41" s="42"/>
      <c r="G41" s="338" t="s">
        <v>2932</v>
      </c>
      <c r="H41" s="338"/>
      <c r="I41" s="338"/>
      <c r="J41" s="338"/>
      <c r="K41" s="40"/>
    </row>
    <row r="42" spans="2:11" customFormat="1" ht="15" customHeight="1">
      <c r="B42" s="43"/>
      <c r="C42" s="44"/>
      <c r="D42" s="42"/>
      <c r="E42" s="45" t="s">
        <v>2933</v>
      </c>
      <c r="F42" s="42"/>
      <c r="G42" s="338" t="s">
        <v>2934</v>
      </c>
      <c r="H42" s="338"/>
      <c r="I42" s="338"/>
      <c r="J42" s="338"/>
      <c r="K42" s="40"/>
    </row>
    <row r="43" spans="2:11" customFormat="1" ht="15" customHeight="1">
      <c r="B43" s="43"/>
      <c r="C43" s="44"/>
      <c r="D43" s="42"/>
      <c r="E43" s="45"/>
      <c r="F43" s="42"/>
      <c r="G43" s="338" t="s">
        <v>2935</v>
      </c>
      <c r="H43" s="338"/>
      <c r="I43" s="338"/>
      <c r="J43" s="338"/>
      <c r="K43" s="40"/>
    </row>
    <row r="44" spans="2:11" customFormat="1" ht="15" customHeight="1">
      <c r="B44" s="43"/>
      <c r="C44" s="44"/>
      <c r="D44" s="42"/>
      <c r="E44" s="45" t="s">
        <v>2936</v>
      </c>
      <c r="F44" s="42"/>
      <c r="G44" s="338" t="s">
        <v>2937</v>
      </c>
      <c r="H44" s="338"/>
      <c r="I44" s="338"/>
      <c r="J44" s="338"/>
      <c r="K44" s="40"/>
    </row>
    <row r="45" spans="2:11" customFormat="1" ht="15" customHeight="1">
      <c r="B45" s="43"/>
      <c r="C45" s="44"/>
      <c r="D45" s="42"/>
      <c r="E45" s="45" t="s">
        <v>258</v>
      </c>
      <c r="F45" s="42"/>
      <c r="G45" s="338" t="s">
        <v>2938</v>
      </c>
      <c r="H45" s="338"/>
      <c r="I45" s="338"/>
      <c r="J45" s="338"/>
      <c r="K45" s="40"/>
    </row>
    <row r="46" spans="2:11" customFormat="1" ht="12.75" customHeight="1">
      <c r="B46" s="43"/>
      <c r="C46" s="44"/>
      <c r="D46" s="42"/>
      <c r="E46" s="42"/>
      <c r="F46" s="42"/>
      <c r="G46" s="42"/>
      <c r="H46" s="42"/>
      <c r="I46" s="42"/>
      <c r="J46" s="42"/>
      <c r="K46" s="40"/>
    </row>
    <row r="47" spans="2:11" customFormat="1" ht="15" customHeight="1">
      <c r="B47" s="43"/>
      <c r="C47" s="44"/>
      <c r="D47" s="338" t="s">
        <v>2939</v>
      </c>
      <c r="E47" s="338"/>
      <c r="F47" s="338"/>
      <c r="G47" s="338"/>
      <c r="H47" s="338"/>
      <c r="I47" s="338"/>
      <c r="J47" s="338"/>
      <c r="K47" s="40"/>
    </row>
    <row r="48" spans="2:11" customFormat="1" ht="15" customHeight="1">
      <c r="B48" s="43"/>
      <c r="C48" s="44"/>
      <c r="D48" s="44"/>
      <c r="E48" s="338" t="s">
        <v>2940</v>
      </c>
      <c r="F48" s="338"/>
      <c r="G48" s="338"/>
      <c r="H48" s="338"/>
      <c r="I48" s="338"/>
      <c r="J48" s="338"/>
      <c r="K48" s="40"/>
    </row>
    <row r="49" spans="2:11" customFormat="1" ht="15" customHeight="1">
      <c r="B49" s="43"/>
      <c r="C49" s="44"/>
      <c r="D49" s="44"/>
      <c r="E49" s="338" t="s">
        <v>2941</v>
      </c>
      <c r="F49" s="338"/>
      <c r="G49" s="338"/>
      <c r="H49" s="338"/>
      <c r="I49" s="338"/>
      <c r="J49" s="338"/>
      <c r="K49" s="40"/>
    </row>
    <row r="50" spans="2:11" customFormat="1" ht="15" customHeight="1">
      <c r="B50" s="43"/>
      <c r="C50" s="44"/>
      <c r="D50" s="44"/>
      <c r="E50" s="338" t="s">
        <v>2942</v>
      </c>
      <c r="F50" s="338"/>
      <c r="G50" s="338"/>
      <c r="H50" s="338"/>
      <c r="I50" s="338"/>
      <c r="J50" s="338"/>
      <c r="K50" s="40"/>
    </row>
    <row r="51" spans="2:11" customFormat="1" ht="15" customHeight="1">
      <c r="B51" s="43"/>
      <c r="C51" s="44"/>
      <c r="D51" s="338" t="s">
        <v>2943</v>
      </c>
      <c r="E51" s="338"/>
      <c r="F51" s="338"/>
      <c r="G51" s="338"/>
      <c r="H51" s="338"/>
      <c r="I51" s="338"/>
      <c r="J51" s="338"/>
      <c r="K51" s="40"/>
    </row>
    <row r="52" spans="2:11" customFormat="1" ht="25.5" customHeight="1">
      <c r="B52" s="39"/>
      <c r="C52" s="339" t="s">
        <v>2944</v>
      </c>
      <c r="D52" s="339"/>
      <c r="E52" s="339"/>
      <c r="F52" s="339"/>
      <c r="G52" s="339"/>
      <c r="H52" s="339"/>
      <c r="I52" s="339"/>
      <c r="J52" s="339"/>
      <c r="K52" s="40"/>
    </row>
    <row r="53" spans="2:11" customFormat="1" ht="5.25" customHeight="1">
      <c r="B53" s="39"/>
      <c r="C53" s="41"/>
      <c r="D53" s="41"/>
      <c r="E53" s="41"/>
      <c r="F53" s="41"/>
      <c r="G53" s="41"/>
      <c r="H53" s="41"/>
      <c r="I53" s="41"/>
      <c r="J53" s="41"/>
      <c r="K53" s="40"/>
    </row>
    <row r="54" spans="2:11" customFormat="1" ht="15" customHeight="1">
      <c r="B54" s="39"/>
      <c r="C54" s="338" t="s">
        <v>2945</v>
      </c>
      <c r="D54" s="338"/>
      <c r="E54" s="338"/>
      <c r="F54" s="338"/>
      <c r="G54" s="338"/>
      <c r="H54" s="338"/>
      <c r="I54" s="338"/>
      <c r="J54" s="338"/>
      <c r="K54" s="40"/>
    </row>
    <row r="55" spans="2:11" customFormat="1" ht="15" customHeight="1">
      <c r="B55" s="39"/>
      <c r="C55" s="338" t="s">
        <v>2946</v>
      </c>
      <c r="D55" s="338"/>
      <c r="E55" s="338"/>
      <c r="F55" s="338"/>
      <c r="G55" s="338"/>
      <c r="H55" s="338"/>
      <c r="I55" s="338"/>
      <c r="J55" s="338"/>
      <c r="K55" s="40"/>
    </row>
    <row r="56" spans="2:11" customFormat="1" ht="12.75" customHeight="1">
      <c r="B56" s="39"/>
      <c r="C56" s="42"/>
      <c r="D56" s="42"/>
      <c r="E56" s="42"/>
      <c r="F56" s="42"/>
      <c r="G56" s="42"/>
      <c r="H56" s="42"/>
      <c r="I56" s="42"/>
      <c r="J56" s="42"/>
      <c r="K56" s="40"/>
    </row>
    <row r="57" spans="2:11" customFormat="1" ht="15" customHeight="1">
      <c r="B57" s="39"/>
      <c r="C57" s="338" t="s">
        <v>2947</v>
      </c>
      <c r="D57" s="338"/>
      <c r="E57" s="338"/>
      <c r="F57" s="338"/>
      <c r="G57" s="338"/>
      <c r="H57" s="338"/>
      <c r="I57" s="338"/>
      <c r="J57" s="338"/>
      <c r="K57" s="40"/>
    </row>
    <row r="58" spans="2:11" customFormat="1" ht="15" customHeight="1">
      <c r="B58" s="39"/>
      <c r="C58" s="44"/>
      <c r="D58" s="338" t="s">
        <v>2948</v>
      </c>
      <c r="E58" s="338"/>
      <c r="F58" s="338"/>
      <c r="G58" s="338"/>
      <c r="H58" s="338"/>
      <c r="I58" s="338"/>
      <c r="J58" s="338"/>
      <c r="K58" s="40"/>
    </row>
    <row r="59" spans="2:11" customFormat="1" ht="15" customHeight="1">
      <c r="B59" s="39"/>
      <c r="C59" s="44"/>
      <c r="D59" s="338" t="s">
        <v>2949</v>
      </c>
      <c r="E59" s="338"/>
      <c r="F59" s="338"/>
      <c r="G59" s="338"/>
      <c r="H59" s="338"/>
      <c r="I59" s="338"/>
      <c r="J59" s="338"/>
      <c r="K59" s="40"/>
    </row>
    <row r="60" spans="2:11" customFormat="1" ht="15" customHeight="1">
      <c r="B60" s="39"/>
      <c r="C60" s="44"/>
      <c r="D60" s="338" t="s">
        <v>2950</v>
      </c>
      <c r="E60" s="338"/>
      <c r="F60" s="338"/>
      <c r="G60" s="338"/>
      <c r="H60" s="338"/>
      <c r="I60" s="338"/>
      <c r="J60" s="338"/>
      <c r="K60" s="40"/>
    </row>
    <row r="61" spans="2:11" customFormat="1" ht="15" customHeight="1">
      <c r="B61" s="39"/>
      <c r="C61" s="44"/>
      <c r="D61" s="338" t="s">
        <v>2951</v>
      </c>
      <c r="E61" s="338"/>
      <c r="F61" s="338"/>
      <c r="G61" s="338"/>
      <c r="H61" s="338"/>
      <c r="I61" s="338"/>
      <c r="J61" s="338"/>
      <c r="K61" s="40"/>
    </row>
    <row r="62" spans="2:11" customFormat="1" ht="15" customHeight="1">
      <c r="B62" s="39"/>
      <c r="C62" s="44"/>
      <c r="D62" s="341" t="s">
        <v>2952</v>
      </c>
      <c r="E62" s="341"/>
      <c r="F62" s="341"/>
      <c r="G62" s="341"/>
      <c r="H62" s="341"/>
      <c r="I62" s="341"/>
      <c r="J62" s="341"/>
      <c r="K62" s="40"/>
    </row>
    <row r="63" spans="2:11" customFormat="1" ht="15" customHeight="1">
      <c r="B63" s="39"/>
      <c r="C63" s="44"/>
      <c r="D63" s="338" t="s">
        <v>2953</v>
      </c>
      <c r="E63" s="338"/>
      <c r="F63" s="338"/>
      <c r="G63" s="338"/>
      <c r="H63" s="338"/>
      <c r="I63" s="338"/>
      <c r="J63" s="338"/>
      <c r="K63" s="40"/>
    </row>
    <row r="64" spans="2:11" customFormat="1" ht="12.75" customHeight="1">
      <c r="B64" s="39"/>
      <c r="C64" s="44"/>
      <c r="D64" s="44"/>
      <c r="E64" s="47"/>
      <c r="F64" s="44"/>
      <c r="G64" s="44"/>
      <c r="H64" s="44"/>
      <c r="I64" s="44"/>
      <c r="J64" s="44"/>
      <c r="K64" s="40"/>
    </row>
    <row r="65" spans="2:11" customFormat="1" ht="15" customHeight="1">
      <c r="B65" s="39"/>
      <c r="C65" s="44"/>
      <c r="D65" s="338" t="s">
        <v>2954</v>
      </c>
      <c r="E65" s="338"/>
      <c r="F65" s="338"/>
      <c r="G65" s="338"/>
      <c r="H65" s="338"/>
      <c r="I65" s="338"/>
      <c r="J65" s="338"/>
      <c r="K65" s="40"/>
    </row>
    <row r="66" spans="2:11" customFormat="1" ht="15" customHeight="1">
      <c r="B66" s="39"/>
      <c r="C66" s="44"/>
      <c r="D66" s="341" t="s">
        <v>2955</v>
      </c>
      <c r="E66" s="341"/>
      <c r="F66" s="341"/>
      <c r="G66" s="341"/>
      <c r="H66" s="341"/>
      <c r="I66" s="341"/>
      <c r="J66" s="341"/>
      <c r="K66" s="40"/>
    </row>
    <row r="67" spans="2:11" customFormat="1" ht="15" customHeight="1">
      <c r="B67" s="39"/>
      <c r="C67" s="44"/>
      <c r="D67" s="338" t="s">
        <v>2956</v>
      </c>
      <c r="E67" s="338"/>
      <c r="F67" s="338"/>
      <c r="G67" s="338"/>
      <c r="H67" s="338"/>
      <c r="I67" s="338"/>
      <c r="J67" s="338"/>
      <c r="K67" s="40"/>
    </row>
    <row r="68" spans="2:11" customFormat="1" ht="15" customHeight="1">
      <c r="B68" s="39"/>
      <c r="C68" s="44"/>
      <c r="D68" s="338" t="s">
        <v>2957</v>
      </c>
      <c r="E68" s="338"/>
      <c r="F68" s="338"/>
      <c r="G68" s="338"/>
      <c r="H68" s="338"/>
      <c r="I68" s="338"/>
      <c r="J68" s="338"/>
      <c r="K68" s="40"/>
    </row>
    <row r="69" spans="2:11" customFormat="1" ht="15" customHeight="1">
      <c r="B69" s="39"/>
      <c r="C69" s="44"/>
      <c r="D69" s="338" t="s">
        <v>2958</v>
      </c>
      <c r="E69" s="338"/>
      <c r="F69" s="338"/>
      <c r="G69" s="338"/>
      <c r="H69" s="338"/>
      <c r="I69" s="338"/>
      <c r="J69" s="338"/>
      <c r="K69" s="40"/>
    </row>
    <row r="70" spans="2:11" customFormat="1" ht="15" customHeight="1">
      <c r="B70" s="39"/>
      <c r="C70" s="44"/>
      <c r="D70" s="338" t="s">
        <v>2959</v>
      </c>
      <c r="E70" s="338"/>
      <c r="F70" s="338"/>
      <c r="G70" s="338"/>
      <c r="H70" s="338"/>
      <c r="I70" s="338"/>
      <c r="J70" s="338"/>
      <c r="K70" s="40"/>
    </row>
    <row r="71" spans="2:11" customFormat="1" ht="12.75" customHeight="1">
      <c r="B71" s="48"/>
      <c r="C71" s="49"/>
      <c r="D71" s="49"/>
      <c r="E71" s="49"/>
      <c r="F71" s="49"/>
      <c r="G71" s="49"/>
      <c r="H71" s="49"/>
      <c r="I71" s="49"/>
      <c r="J71" s="49"/>
      <c r="K71" s="50"/>
    </row>
    <row r="72" spans="2:11" customFormat="1" ht="18.75" customHeight="1">
      <c r="B72" s="51"/>
      <c r="C72" s="51"/>
      <c r="D72" s="51"/>
      <c r="E72" s="51"/>
      <c r="F72" s="51"/>
      <c r="G72" s="51"/>
      <c r="H72" s="51"/>
      <c r="I72" s="51"/>
      <c r="J72" s="51"/>
      <c r="K72" s="52"/>
    </row>
    <row r="73" spans="2:11" customFormat="1" ht="18.75" customHeight="1">
      <c r="B73" s="52"/>
      <c r="C73" s="52"/>
      <c r="D73" s="52"/>
      <c r="E73" s="52"/>
      <c r="F73" s="52"/>
      <c r="G73" s="52"/>
      <c r="H73" s="52"/>
      <c r="I73" s="52"/>
      <c r="J73" s="52"/>
      <c r="K73" s="52"/>
    </row>
    <row r="74" spans="2:11" customFormat="1" ht="7.5" customHeight="1">
      <c r="B74" s="53"/>
      <c r="C74" s="54"/>
      <c r="D74" s="54"/>
      <c r="E74" s="54"/>
      <c r="F74" s="54"/>
      <c r="G74" s="54"/>
      <c r="H74" s="54"/>
      <c r="I74" s="54"/>
      <c r="J74" s="54"/>
      <c r="K74" s="55"/>
    </row>
    <row r="75" spans="2:11" customFormat="1" ht="45" customHeight="1">
      <c r="B75" s="56"/>
      <c r="C75" s="342" t="s">
        <v>2960</v>
      </c>
      <c r="D75" s="342"/>
      <c r="E75" s="342"/>
      <c r="F75" s="342"/>
      <c r="G75" s="342"/>
      <c r="H75" s="342"/>
      <c r="I75" s="342"/>
      <c r="J75" s="342"/>
      <c r="K75" s="57"/>
    </row>
    <row r="76" spans="2:11" customFormat="1" ht="17.25" customHeight="1">
      <c r="B76" s="56"/>
      <c r="C76" s="58" t="s">
        <v>2961</v>
      </c>
      <c r="D76" s="58"/>
      <c r="E76" s="58"/>
      <c r="F76" s="58" t="s">
        <v>2962</v>
      </c>
      <c r="G76" s="59"/>
      <c r="H76" s="58" t="s">
        <v>50</v>
      </c>
      <c r="I76" s="58" t="s">
        <v>53</v>
      </c>
      <c r="J76" s="58" t="s">
        <v>2963</v>
      </c>
      <c r="K76" s="57"/>
    </row>
    <row r="77" spans="2:11" customFormat="1" ht="17.25" customHeight="1">
      <c r="B77" s="56"/>
      <c r="C77" s="60" t="s">
        <v>2964</v>
      </c>
      <c r="D77" s="60"/>
      <c r="E77" s="60"/>
      <c r="F77" s="61" t="s">
        <v>2965</v>
      </c>
      <c r="G77" s="62"/>
      <c r="H77" s="60"/>
      <c r="I77" s="60"/>
      <c r="J77" s="60" t="s">
        <v>2966</v>
      </c>
      <c r="K77" s="57"/>
    </row>
    <row r="78" spans="2:11" customFormat="1" ht="5.25" customHeight="1">
      <c r="B78" s="56"/>
      <c r="C78" s="63"/>
      <c r="D78" s="63"/>
      <c r="E78" s="63"/>
      <c r="F78" s="63"/>
      <c r="G78" s="64"/>
      <c r="H78" s="63"/>
      <c r="I78" s="63"/>
      <c r="J78" s="63"/>
      <c r="K78" s="57"/>
    </row>
    <row r="79" spans="2:11" customFormat="1" ht="15" customHeight="1">
      <c r="B79" s="56"/>
      <c r="C79" s="45" t="s">
        <v>49</v>
      </c>
      <c r="D79" s="65"/>
      <c r="E79" s="65"/>
      <c r="F79" s="66" t="s">
        <v>72</v>
      </c>
      <c r="G79" s="67"/>
      <c r="H79" s="45" t="s">
        <v>2967</v>
      </c>
      <c r="I79" s="45" t="s">
        <v>2968</v>
      </c>
      <c r="J79" s="45">
        <v>20</v>
      </c>
      <c r="K79" s="57"/>
    </row>
    <row r="80" spans="2:11" customFormat="1" ht="15" customHeight="1">
      <c r="B80" s="56"/>
      <c r="C80" s="45" t="s">
        <v>2969</v>
      </c>
      <c r="D80" s="45"/>
      <c r="E80" s="45"/>
      <c r="F80" s="66" t="s">
        <v>72</v>
      </c>
      <c r="G80" s="67"/>
      <c r="H80" s="45" t="s">
        <v>2970</v>
      </c>
      <c r="I80" s="45" t="s">
        <v>2968</v>
      </c>
      <c r="J80" s="45">
        <v>120</v>
      </c>
      <c r="K80" s="57"/>
    </row>
    <row r="81" spans="2:11" customFormat="1" ht="15" customHeight="1">
      <c r="B81" s="68"/>
      <c r="C81" s="45" t="s">
        <v>2971</v>
      </c>
      <c r="D81" s="45"/>
      <c r="E81" s="45"/>
      <c r="F81" s="66" t="s">
        <v>2972</v>
      </c>
      <c r="G81" s="67"/>
      <c r="H81" s="45" t="s">
        <v>2973</v>
      </c>
      <c r="I81" s="45" t="s">
        <v>2968</v>
      </c>
      <c r="J81" s="45">
        <v>50</v>
      </c>
      <c r="K81" s="57"/>
    </row>
    <row r="82" spans="2:11" customFormat="1" ht="15" customHeight="1">
      <c r="B82" s="68"/>
      <c r="C82" s="45" t="s">
        <v>2974</v>
      </c>
      <c r="D82" s="45"/>
      <c r="E82" s="45"/>
      <c r="F82" s="66" t="s">
        <v>72</v>
      </c>
      <c r="G82" s="67"/>
      <c r="H82" s="45" t="s">
        <v>2975</v>
      </c>
      <c r="I82" s="45" t="s">
        <v>2976</v>
      </c>
      <c r="J82" s="45"/>
      <c r="K82" s="57"/>
    </row>
    <row r="83" spans="2:11" customFormat="1" ht="15" customHeight="1">
      <c r="B83" s="68"/>
      <c r="C83" s="45" t="s">
        <v>2977</v>
      </c>
      <c r="D83" s="45"/>
      <c r="E83" s="45"/>
      <c r="F83" s="66" t="s">
        <v>2972</v>
      </c>
      <c r="G83" s="45"/>
      <c r="H83" s="45" t="s">
        <v>2978</v>
      </c>
      <c r="I83" s="45" t="s">
        <v>2968</v>
      </c>
      <c r="J83" s="45">
        <v>15</v>
      </c>
      <c r="K83" s="57"/>
    </row>
    <row r="84" spans="2:11" customFormat="1" ht="15" customHeight="1">
      <c r="B84" s="68"/>
      <c r="C84" s="45" t="s">
        <v>2979</v>
      </c>
      <c r="D84" s="45"/>
      <c r="E84" s="45"/>
      <c r="F84" s="66" t="s">
        <v>2972</v>
      </c>
      <c r="G84" s="45"/>
      <c r="H84" s="45" t="s">
        <v>2980</v>
      </c>
      <c r="I84" s="45" t="s">
        <v>2968</v>
      </c>
      <c r="J84" s="45">
        <v>15</v>
      </c>
      <c r="K84" s="57"/>
    </row>
    <row r="85" spans="2:11" customFormat="1" ht="15" customHeight="1">
      <c r="B85" s="68"/>
      <c r="C85" s="45" t="s">
        <v>2981</v>
      </c>
      <c r="D85" s="45"/>
      <c r="E85" s="45"/>
      <c r="F85" s="66" t="s">
        <v>2972</v>
      </c>
      <c r="G85" s="45"/>
      <c r="H85" s="45" t="s">
        <v>2982</v>
      </c>
      <c r="I85" s="45" t="s">
        <v>2968</v>
      </c>
      <c r="J85" s="45">
        <v>20</v>
      </c>
      <c r="K85" s="57"/>
    </row>
    <row r="86" spans="2:11" customFormat="1" ht="15" customHeight="1">
      <c r="B86" s="68"/>
      <c r="C86" s="45" t="s">
        <v>2983</v>
      </c>
      <c r="D86" s="45"/>
      <c r="E86" s="45"/>
      <c r="F86" s="66" t="s">
        <v>2972</v>
      </c>
      <c r="G86" s="45"/>
      <c r="H86" s="45" t="s">
        <v>2984</v>
      </c>
      <c r="I86" s="45" t="s">
        <v>2968</v>
      </c>
      <c r="J86" s="45">
        <v>20</v>
      </c>
      <c r="K86" s="57"/>
    </row>
    <row r="87" spans="2:11" customFormat="1" ht="15" customHeight="1">
      <c r="B87" s="68"/>
      <c r="C87" s="45" t="s">
        <v>2985</v>
      </c>
      <c r="D87" s="45"/>
      <c r="E87" s="45"/>
      <c r="F87" s="66" t="s">
        <v>2972</v>
      </c>
      <c r="G87" s="67"/>
      <c r="H87" s="45" t="s">
        <v>2986</v>
      </c>
      <c r="I87" s="45" t="s">
        <v>2968</v>
      </c>
      <c r="J87" s="45">
        <v>50</v>
      </c>
      <c r="K87" s="57"/>
    </row>
    <row r="88" spans="2:11" customFormat="1" ht="15" customHeight="1">
      <c r="B88" s="68"/>
      <c r="C88" s="45" t="s">
        <v>2987</v>
      </c>
      <c r="D88" s="45"/>
      <c r="E88" s="45"/>
      <c r="F88" s="66" t="s">
        <v>2972</v>
      </c>
      <c r="G88" s="67"/>
      <c r="H88" s="45" t="s">
        <v>2988</v>
      </c>
      <c r="I88" s="45" t="s">
        <v>2968</v>
      </c>
      <c r="J88" s="45">
        <v>20</v>
      </c>
      <c r="K88" s="57"/>
    </row>
    <row r="89" spans="2:11" customFormat="1" ht="15" customHeight="1">
      <c r="B89" s="68"/>
      <c r="C89" s="45" t="s">
        <v>2989</v>
      </c>
      <c r="D89" s="45"/>
      <c r="E89" s="45"/>
      <c r="F89" s="66" t="s">
        <v>2972</v>
      </c>
      <c r="G89" s="67"/>
      <c r="H89" s="45" t="s">
        <v>2990</v>
      </c>
      <c r="I89" s="45" t="s">
        <v>2968</v>
      </c>
      <c r="J89" s="45">
        <v>20</v>
      </c>
      <c r="K89" s="57"/>
    </row>
    <row r="90" spans="2:11" customFormat="1" ht="15" customHeight="1">
      <c r="B90" s="68"/>
      <c r="C90" s="45" t="s">
        <v>2991</v>
      </c>
      <c r="D90" s="45"/>
      <c r="E90" s="45"/>
      <c r="F90" s="66" t="s">
        <v>2972</v>
      </c>
      <c r="G90" s="67"/>
      <c r="H90" s="45" t="s">
        <v>2992</v>
      </c>
      <c r="I90" s="45" t="s">
        <v>2968</v>
      </c>
      <c r="J90" s="45">
        <v>50</v>
      </c>
      <c r="K90" s="57"/>
    </row>
    <row r="91" spans="2:11" customFormat="1" ht="15" customHeight="1">
      <c r="B91" s="68"/>
      <c r="C91" s="45" t="s">
        <v>2993</v>
      </c>
      <c r="D91" s="45"/>
      <c r="E91" s="45"/>
      <c r="F91" s="66" t="s">
        <v>2972</v>
      </c>
      <c r="G91" s="67"/>
      <c r="H91" s="45" t="s">
        <v>2993</v>
      </c>
      <c r="I91" s="45" t="s">
        <v>2968</v>
      </c>
      <c r="J91" s="45">
        <v>50</v>
      </c>
      <c r="K91" s="57"/>
    </row>
    <row r="92" spans="2:11" customFormat="1" ht="15" customHeight="1">
      <c r="B92" s="68"/>
      <c r="C92" s="45" t="s">
        <v>2994</v>
      </c>
      <c r="D92" s="45"/>
      <c r="E92" s="45"/>
      <c r="F92" s="66" t="s">
        <v>2972</v>
      </c>
      <c r="G92" s="67"/>
      <c r="H92" s="45" t="s">
        <v>2995</v>
      </c>
      <c r="I92" s="45" t="s">
        <v>2968</v>
      </c>
      <c r="J92" s="45">
        <v>255</v>
      </c>
      <c r="K92" s="57"/>
    </row>
    <row r="93" spans="2:11" customFormat="1" ht="15" customHeight="1">
      <c r="B93" s="68"/>
      <c r="C93" s="45" t="s">
        <v>2996</v>
      </c>
      <c r="D93" s="45"/>
      <c r="E93" s="45"/>
      <c r="F93" s="66" t="s">
        <v>72</v>
      </c>
      <c r="G93" s="67"/>
      <c r="H93" s="45" t="s">
        <v>2997</v>
      </c>
      <c r="I93" s="45" t="s">
        <v>2998</v>
      </c>
      <c r="J93" s="45"/>
      <c r="K93" s="57"/>
    </row>
    <row r="94" spans="2:11" customFormat="1" ht="15" customHeight="1">
      <c r="B94" s="68"/>
      <c r="C94" s="45" t="s">
        <v>2999</v>
      </c>
      <c r="D94" s="45"/>
      <c r="E94" s="45"/>
      <c r="F94" s="66" t="s">
        <v>72</v>
      </c>
      <c r="G94" s="67"/>
      <c r="H94" s="45" t="s">
        <v>3000</v>
      </c>
      <c r="I94" s="45" t="s">
        <v>3001</v>
      </c>
      <c r="J94" s="45"/>
      <c r="K94" s="57"/>
    </row>
    <row r="95" spans="2:11" customFormat="1" ht="15" customHeight="1">
      <c r="B95" s="68"/>
      <c r="C95" s="45" t="s">
        <v>3002</v>
      </c>
      <c r="D95" s="45"/>
      <c r="E95" s="45"/>
      <c r="F95" s="66" t="s">
        <v>72</v>
      </c>
      <c r="G95" s="67"/>
      <c r="H95" s="45" t="s">
        <v>3002</v>
      </c>
      <c r="I95" s="45" t="s">
        <v>3001</v>
      </c>
      <c r="J95" s="45"/>
      <c r="K95" s="57"/>
    </row>
    <row r="96" spans="2:11" customFormat="1" ht="15" customHeight="1">
      <c r="B96" s="68"/>
      <c r="C96" s="45" t="s">
        <v>34</v>
      </c>
      <c r="D96" s="45"/>
      <c r="E96" s="45"/>
      <c r="F96" s="66" t="s">
        <v>72</v>
      </c>
      <c r="G96" s="67"/>
      <c r="H96" s="45" t="s">
        <v>3003</v>
      </c>
      <c r="I96" s="45" t="s">
        <v>3001</v>
      </c>
      <c r="J96" s="45"/>
      <c r="K96" s="57"/>
    </row>
    <row r="97" spans="2:11" customFormat="1" ht="15" customHeight="1">
      <c r="B97" s="68"/>
      <c r="C97" s="45" t="s">
        <v>44</v>
      </c>
      <c r="D97" s="45"/>
      <c r="E97" s="45"/>
      <c r="F97" s="66" t="s">
        <v>72</v>
      </c>
      <c r="G97" s="67"/>
      <c r="H97" s="45" t="s">
        <v>3004</v>
      </c>
      <c r="I97" s="45" t="s">
        <v>3001</v>
      </c>
      <c r="J97" s="45"/>
      <c r="K97" s="57"/>
    </row>
    <row r="98" spans="2:11" customFormat="1" ht="15" customHeight="1">
      <c r="B98" s="69"/>
      <c r="C98" s="70"/>
      <c r="D98" s="70"/>
      <c r="E98" s="70"/>
      <c r="F98" s="70"/>
      <c r="G98" s="70"/>
      <c r="H98" s="70"/>
      <c r="I98" s="70"/>
      <c r="J98" s="70"/>
      <c r="K98" s="71"/>
    </row>
    <row r="99" spans="2:11" customFormat="1" ht="18.75" customHeight="1">
      <c r="B99" s="72"/>
      <c r="C99" s="73"/>
      <c r="D99" s="73"/>
      <c r="E99" s="73"/>
      <c r="F99" s="73"/>
      <c r="G99" s="73"/>
      <c r="H99" s="73"/>
      <c r="I99" s="73"/>
      <c r="J99" s="73"/>
      <c r="K99" s="72"/>
    </row>
    <row r="100" spans="2:11" customFormat="1" ht="18.75" customHeight="1">
      <c r="B100" s="52"/>
      <c r="C100" s="52"/>
      <c r="D100" s="52"/>
      <c r="E100" s="52"/>
      <c r="F100" s="52"/>
      <c r="G100" s="52"/>
      <c r="H100" s="52"/>
      <c r="I100" s="52"/>
      <c r="J100" s="52"/>
      <c r="K100" s="52"/>
    </row>
    <row r="101" spans="2:11" customFormat="1" ht="7.5" customHeight="1">
      <c r="B101" s="53"/>
      <c r="C101" s="54"/>
      <c r="D101" s="54"/>
      <c r="E101" s="54"/>
      <c r="F101" s="54"/>
      <c r="G101" s="54"/>
      <c r="H101" s="54"/>
      <c r="I101" s="54"/>
      <c r="J101" s="54"/>
      <c r="K101" s="55"/>
    </row>
    <row r="102" spans="2:11" customFormat="1" ht="45" customHeight="1">
      <c r="B102" s="56"/>
      <c r="C102" s="342" t="s">
        <v>3005</v>
      </c>
      <c r="D102" s="342"/>
      <c r="E102" s="342"/>
      <c r="F102" s="342"/>
      <c r="G102" s="342"/>
      <c r="H102" s="342"/>
      <c r="I102" s="342"/>
      <c r="J102" s="342"/>
      <c r="K102" s="57"/>
    </row>
    <row r="103" spans="2:11" customFormat="1" ht="17.25" customHeight="1">
      <c r="B103" s="56"/>
      <c r="C103" s="58" t="s">
        <v>2961</v>
      </c>
      <c r="D103" s="58"/>
      <c r="E103" s="58"/>
      <c r="F103" s="58" t="s">
        <v>2962</v>
      </c>
      <c r="G103" s="59"/>
      <c r="H103" s="58" t="s">
        <v>50</v>
      </c>
      <c r="I103" s="58" t="s">
        <v>53</v>
      </c>
      <c r="J103" s="58" t="s">
        <v>2963</v>
      </c>
      <c r="K103" s="57"/>
    </row>
    <row r="104" spans="2:11" customFormat="1" ht="17.25" customHeight="1">
      <c r="B104" s="56"/>
      <c r="C104" s="60" t="s">
        <v>2964</v>
      </c>
      <c r="D104" s="60"/>
      <c r="E104" s="60"/>
      <c r="F104" s="61" t="s">
        <v>2965</v>
      </c>
      <c r="G104" s="62"/>
      <c r="H104" s="60"/>
      <c r="I104" s="60"/>
      <c r="J104" s="60" t="s">
        <v>2966</v>
      </c>
      <c r="K104" s="57"/>
    </row>
    <row r="105" spans="2:11" customFormat="1" ht="5.25" customHeight="1">
      <c r="B105" s="56"/>
      <c r="C105" s="58"/>
      <c r="D105" s="58"/>
      <c r="E105" s="58"/>
      <c r="F105" s="58"/>
      <c r="G105" s="74"/>
      <c r="H105" s="58"/>
      <c r="I105" s="58"/>
      <c r="J105" s="58"/>
      <c r="K105" s="57"/>
    </row>
    <row r="106" spans="2:11" customFormat="1" ht="15" customHeight="1">
      <c r="B106" s="56"/>
      <c r="C106" s="45" t="s">
        <v>49</v>
      </c>
      <c r="D106" s="65"/>
      <c r="E106" s="65"/>
      <c r="F106" s="66" t="s">
        <v>72</v>
      </c>
      <c r="G106" s="45"/>
      <c r="H106" s="45" t="s">
        <v>3006</v>
      </c>
      <c r="I106" s="45" t="s">
        <v>2968</v>
      </c>
      <c r="J106" s="45">
        <v>20</v>
      </c>
      <c r="K106" s="57"/>
    </row>
    <row r="107" spans="2:11" customFormat="1" ht="15" customHeight="1">
      <c r="B107" s="56"/>
      <c r="C107" s="45" t="s">
        <v>2969</v>
      </c>
      <c r="D107" s="45"/>
      <c r="E107" s="45"/>
      <c r="F107" s="66" t="s">
        <v>72</v>
      </c>
      <c r="G107" s="45"/>
      <c r="H107" s="45" t="s">
        <v>3006</v>
      </c>
      <c r="I107" s="45" t="s">
        <v>2968</v>
      </c>
      <c r="J107" s="45">
        <v>120</v>
      </c>
      <c r="K107" s="57"/>
    </row>
    <row r="108" spans="2:11" customFormat="1" ht="15" customHeight="1">
      <c r="B108" s="68"/>
      <c r="C108" s="45" t="s">
        <v>2971</v>
      </c>
      <c r="D108" s="45"/>
      <c r="E108" s="45"/>
      <c r="F108" s="66" t="s">
        <v>2972</v>
      </c>
      <c r="G108" s="45"/>
      <c r="H108" s="45" t="s">
        <v>3006</v>
      </c>
      <c r="I108" s="45" t="s">
        <v>2968</v>
      </c>
      <c r="J108" s="45">
        <v>50</v>
      </c>
      <c r="K108" s="57"/>
    </row>
    <row r="109" spans="2:11" customFormat="1" ht="15" customHeight="1">
      <c r="B109" s="68"/>
      <c r="C109" s="45" t="s">
        <v>2974</v>
      </c>
      <c r="D109" s="45"/>
      <c r="E109" s="45"/>
      <c r="F109" s="66" t="s">
        <v>72</v>
      </c>
      <c r="G109" s="45"/>
      <c r="H109" s="45" t="s">
        <v>3006</v>
      </c>
      <c r="I109" s="45" t="s">
        <v>2976</v>
      </c>
      <c r="J109" s="45"/>
      <c r="K109" s="57"/>
    </row>
    <row r="110" spans="2:11" customFormat="1" ht="15" customHeight="1">
      <c r="B110" s="68"/>
      <c r="C110" s="45" t="s">
        <v>2985</v>
      </c>
      <c r="D110" s="45"/>
      <c r="E110" s="45"/>
      <c r="F110" s="66" t="s">
        <v>2972</v>
      </c>
      <c r="G110" s="45"/>
      <c r="H110" s="45" t="s">
        <v>3006</v>
      </c>
      <c r="I110" s="45" t="s">
        <v>2968</v>
      </c>
      <c r="J110" s="45">
        <v>50</v>
      </c>
      <c r="K110" s="57"/>
    </row>
    <row r="111" spans="2:11" customFormat="1" ht="15" customHeight="1">
      <c r="B111" s="68"/>
      <c r="C111" s="45" t="s">
        <v>2993</v>
      </c>
      <c r="D111" s="45"/>
      <c r="E111" s="45"/>
      <c r="F111" s="66" t="s">
        <v>2972</v>
      </c>
      <c r="G111" s="45"/>
      <c r="H111" s="45" t="s">
        <v>3006</v>
      </c>
      <c r="I111" s="45" t="s">
        <v>2968</v>
      </c>
      <c r="J111" s="45">
        <v>50</v>
      </c>
      <c r="K111" s="57"/>
    </row>
    <row r="112" spans="2:11" customFormat="1" ht="15" customHeight="1">
      <c r="B112" s="68"/>
      <c r="C112" s="45" t="s">
        <v>2991</v>
      </c>
      <c r="D112" s="45"/>
      <c r="E112" s="45"/>
      <c r="F112" s="66" t="s">
        <v>2972</v>
      </c>
      <c r="G112" s="45"/>
      <c r="H112" s="45" t="s">
        <v>3006</v>
      </c>
      <c r="I112" s="45" t="s">
        <v>2968</v>
      </c>
      <c r="J112" s="45">
        <v>50</v>
      </c>
      <c r="K112" s="57"/>
    </row>
    <row r="113" spans="2:11" customFormat="1" ht="15" customHeight="1">
      <c r="B113" s="68"/>
      <c r="C113" s="45" t="s">
        <v>49</v>
      </c>
      <c r="D113" s="45"/>
      <c r="E113" s="45"/>
      <c r="F113" s="66" t="s">
        <v>72</v>
      </c>
      <c r="G113" s="45"/>
      <c r="H113" s="45" t="s">
        <v>3007</v>
      </c>
      <c r="I113" s="45" t="s">
        <v>2968</v>
      </c>
      <c r="J113" s="45">
        <v>20</v>
      </c>
      <c r="K113" s="57"/>
    </row>
    <row r="114" spans="2:11" customFormat="1" ht="15" customHeight="1">
      <c r="B114" s="68"/>
      <c r="C114" s="45" t="s">
        <v>3008</v>
      </c>
      <c r="D114" s="45"/>
      <c r="E114" s="45"/>
      <c r="F114" s="66" t="s">
        <v>72</v>
      </c>
      <c r="G114" s="45"/>
      <c r="H114" s="45" t="s">
        <v>3009</v>
      </c>
      <c r="I114" s="45" t="s">
        <v>2968</v>
      </c>
      <c r="J114" s="45">
        <v>120</v>
      </c>
      <c r="K114" s="57"/>
    </row>
    <row r="115" spans="2:11" customFormat="1" ht="15" customHeight="1">
      <c r="B115" s="68"/>
      <c r="C115" s="45" t="s">
        <v>34</v>
      </c>
      <c r="D115" s="45"/>
      <c r="E115" s="45"/>
      <c r="F115" s="66" t="s">
        <v>72</v>
      </c>
      <c r="G115" s="45"/>
      <c r="H115" s="45" t="s">
        <v>3010</v>
      </c>
      <c r="I115" s="45" t="s">
        <v>3001</v>
      </c>
      <c r="J115" s="45"/>
      <c r="K115" s="57"/>
    </row>
    <row r="116" spans="2:11" customFormat="1" ht="15" customHeight="1">
      <c r="B116" s="68"/>
      <c r="C116" s="45" t="s">
        <v>44</v>
      </c>
      <c r="D116" s="45"/>
      <c r="E116" s="45"/>
      <c r="F116" s="66" t="s">
        <v>72</v>
      </c>
      <c r="G116" s="45"/>
      <c r="H116" s="45" t="s">
        <v>3011</v>
      </c>
      <c r="I116" s="45" t="s">
        <v>3001</v>
      </c>
      <c r="J116" s="45"/>
      <c r="K116" s="57"/>
    </row>
    <row r="117" spans="2:11" customFormat="1" ht="15" customHeight="1">
      <c r="B117" s="68"/>
      <c r="C117" s="45" t="s">
        <v>53</v>
      </c>
      <c r="D117" s="45"/>
      <c r="E117" s="45"/>
      <c r="F117" s="66" t="s">
        <v>72</v>
      </c>
      <c r="G117" s="45"/>
      <c r="H117" s="45" t="s">
        <v>3012</v>
      </c>
      <c r="I117" s="45" t="s">
        <v>3013</v>
      </c>
      <c r="J117" s="45"/>
      <c r="K117" s="57"/>
    </row>
    <row r="118" spans="2:11" customFormat="1" ht="15" customHeight="1">
      <c r="B118" s="69"/>
      <c r="C118" s="75"/>
      <c r="D118" s="75"/>
      <c r="E118" s="75"/>
      <c r="F118" s="75"/>
      <c r="G118" s="75"/>
      <c r="H118" s="75"/>
      <c r="I118" s="75"/>
      <c r="J118" s="75"/>
      <c r="K118" s="71"/>
    </row>
    <row r="119" spans="2:11" customFormat="1" ht="18.75" customHeight="1">
      <c r="B119" s="76"/>
      <c r="C119" s="77"/>
      <c r="D119" s="77"/>
      <c r="E119" s="77"/>
      <c r="F119" s="78"/>
      <c r="G119" s="77"/>
      <c r="H119" s="77"/>
      <c r="I119" s="77"/>
      <c r="J119" s="77"/>
      <c r="K119" s="76"/>
    </row>
    <row r="120" spans="2:11" customFormat="1" ht="18.75" customHeight="1">
      <c r="B120" s="52"/>
      <c r="C120" s="52"/>
      <c r="D120" s="52"/>
      <c r="E120" s="52"/>
      <c r="F120" s="52"/>
      <c r="G120" s="52"/>
      <c r="H120" s="52"/>
      <c r="I120" s="52"/>
      <c r="J120" s="52"/>
      <c r="K120" s="52"/>
    </row>
    <row r="121" spans="2:11" customFormat="1" ht="7.5" customHeight="1">
      <c r="B121" s="79"/>
      <c r="C121" s="80"/>
      <c r="D121" s="80"/>
      <c r="E121" s="80"/>
      <c r="F121" s="80"/>
      <c r="G121" s="80"/>
      <c r="H121" s="80"/>
      <c r="I121" s="80"/>
      <c r="J121" s="80"/>
      <c r="K121" s="81"/>
    </row>
    <row r="122" spans="2:11" customFormat="1" ht="45" customHeight="1">
      <c r="B122" s="82"/>
      <c r="C122" s="340" t="s">
        <v>3014</v>
      </c>
      <c r="D122" s="340"/>
      <c r="E122" s="340"/>
      <c r="F122" s="340"/>
      <c r="G122" s="340"/>
      <c r="H122" s="340"/>
      <c r="I122" s="340"/>
      <c r="J122" s="340"/>
      <c r="K122" s="83"/>
    </row>
    <row r="123" spans="2:11" customFormat="1" ht="17.25" customHeight="1">
      <c r="B123" s="84"/>
      <c r="C123" s="58" t="s">
        <v>2961</v>
      </c>
      <c r="D123" s="58"/>
      <c r="E123" s="58"/>
      <c r="F123" s="58" t="s">
        <v>2962</v>
      </c>
      <c r="G123" s="59"/>
      <c r="H123" s="58" t="s">
        <v>50</v>
      </c>
      <c r="I123" s="58" t="s">
        <v>53</v>
      </c>
      <c r="J123" s="58" t="s">
        <v>2963</v>
      </c>
      <c r="K123" s="85"/>
    </row>
    <row r="124" spans="2:11" customFormat="1" ht="17.25" customHeight="1">
      <c r="B124" s="84"/>
      <c r="C124" s="60" t="s">
        <v>2964</v>
      </c>
      <c r="D124" s="60"/>
      <c r="E124" s="60"/>
      <c r="F124" s="61" t="s">
        <v>2965</v>
      </c>
      <c r="G124" s="62"/>
      <c r="H124" s="60"/>
      <c r="I124" s="60"/>
      <c r="J124" s="60" t="s">
        <v>2966</v>
      </c>
      <c r="K124" s="85"/>
    </row>
    <row r="125" spans="2:11" customFormat="1" ht="5.25" customHeight="1">
      <c r="B125" s="86"/>
      <c r="C125" s="63"/>
      <c r="D125" s="63"/>
      <c r="E125" s="63"/>
      <c r="F125" s="63"/>
      <c r="G125" s="87"/>
      <c r="H125" s="63"/>
      <c r="I125" s="63"/>
      <c r="J125" s="63"/>
      <c r="K125" s="88"/>
    </row>
    <row r="126" spans="2:11" customFormat="1" ht="15" customHeight="1">
      <c r="B126" s="86"/>
      <c r="C126" s="45" t="s">
        <v>2969</v>
      </c>
      <c r="D126" s="65"/>
      <c r="E126" s="65"/>
      <c r="F126" s="66" t="s">
        <v>72</v>
      </c>
      <c r="G126" s="45"/>
      <c r="H126" s="45" t="s">
        <v>3006</v>
      </c>
      <c r="I126" s="45" t="s">
        <v>2968</v>
      </c>
      <c r="J126" s="45">
        <v>120</v>
      </c>
      <c r="K126" s="89"/>
    </row>
    <row r="127" spans="2:11" customFormat="1" ht="15" customHeight="1">
      <c r="B127" s="86"/>
      <c r="C127" s="45" t="s">
        <v>3015</v>
      </c>
      <c r="D127" s="45"/>
      <c r="E127" s="45"/>
      <c r="F127" s="66" t="s">
        <v>72</v>
      </c>
      <c r="G127" s="45"/>
      <c r="H127" s="45" t="s">
        <v>3016</v>
      </c>
      <c r="I127" s="45" t="s">
        <v>2968</v>
      </c>
      <c r="J127" s="45" t="s">
        <v>3017</v>
      </c>
      <c r="K127" s="89"/>
    </row>
    <row r="128" spans="2:11" customFormat="1" ht="15" customHeight="1">
      <c r="B128" s="86"/>
      <c r="C128" s="45" t="s">
        <v>81</v>
      </c>
      <c r="D128" s="45"/>
      <c r="E128" s="45"/>
      <c r="F128" s="66" t="s">
        <v>72</v>
      </c>
      <c r="G128" s="45"/>
      <c r="H128" s="45" t="s">
        <v>3018</v>
      </c>
      <c r="I128" s="45" t="s">
        <v>2968</v>
      </c>
      <c r="J128" s="45" t="s">
        <v>3017</v>
      </c>
      <c r="K128" s="89"/>
    </row>
    <row r="129" spans="2:11" customFormat="1" ht="15" customHeight="1">
      <c r="B129" s="86"/>
      <c r="C129" s="45" t="s">
        <v>2977</v>
      </c>
      <c r="D129" s="45"/>
      <c r="E129" s="45"/>
      <c r="F129" s="66" t="s">
        <v>2972</v>
      </c>
      <c r="G129" s="45"/>
      <c r="H129" s="45" t="s">
        <v>2978</v>
      </c>
      <c r="I129" s="45" t="s">
        <v>2968</v>
      </c>
      <c r="J129" s="45">
        <v>15</v>
      </c>
      <c r="K129" s="89"/>
    </row>
    <row r="130" spans="2:11" customFormat="1" ht="15" customHeight="1">
      <c r="B130" s="86"/>
      <c r="C130" s="45" t="s">
        <v>2979</v>
      </c>
      <c r="D130" s="45"/>
      <c r="E130" s="45"/>
      <c r="F130" s="66" t="s">
        <v>2972</v>
      </c>
      <c r="G130" s="45"/>
      <c r="H130" s="45" t="s">
        <v>2980</v>
      </c>
      <c r="I130" s="45" t="s">
        <v>2968</v>
      </c>
      <c r="J130" s="45">
        <v>15</v>
      </c>
      <c r="K130" s="89"/>
    </row>
    <row r="131" spans="2:11" customFormat="1" ht="15" customHeight="1">
      <c r="B131" s="86"/>
      <c r="C131" s="45" t="s">
        <v>2981</v>
      </c>
      <c r="D131" s="45"/>
      <c r="E131" s="45"/>
      <c r="F131" s="66" t="s">
        <v>2972</v>
      </c>
      <c r="G131" s="45"/>
      <c r="H131" s="45" t="s">
        <v>2982</v>
      </c>
      <c r="I131" s="45" t="s">
        <v>2968</v>
      </c>
      <c r="J131" s="45">
        <v>20</v>
      </c>
      <c r="K131" s="89"/>
    </row>
    <row r="132" spans="2:11" customFormat="1" ht="15" customHeight="1">
      <c r="B132" s="86"/>
      <c r="C132" s="45" t="s">
        <v>2983</v>
      </c>
      <c r="D132" s="45"/>
      <c r="E132" s="45"/>
      <c r="F132" s="66" t="s">
        <v>2972</v>
      </c>
      <c r="G132" s="45"/>
      <c r="H132" s="45" t="s">
        <v>2984</v>
      </c>
      <c r="I132" s="45" t="s">
        <v>2968</v>
      </c>
      <c r="J132" s="45">
        <v>20</v>
      </c>
      <c r="K132" s="89"/>
    </row>
    <row r="133" spans="2:11" customFormat="1" ht="15" customHeight="1">
      <c r="B133" s="86"/>
      <c r="C133" s="45" t="s">
        <v>2971</v>
      </c>
      <c r="D133" s="45"/>
      <c r="E133" s="45"/>
      <c r="F133" s="66" t="s">
        <v>2972</v>
      </c>
      <c r="G133" s="45"/>
      <c r="H133" s="45" t="s">
        <v>3006</v>
      </c>
      <c r="I133" s="45" t="s">
        <v>2968</v>
      </c>
      <c r="J133" s="45">
        <v>50</v>
      </c>
      <c r="K133" s="89"/>
    </row>
    <row r="134" spans="2:11" customFormat="1" ht="15" customHeight="1">
      <c r="B134" s="86"/>
      <c r="C134" s="45" t="s">
        <v>2985</v>
      </c>
      <c r="D134" s="45"/>
      <c r="E134" s="45"/>
      <c r="F134" s="66" t="s">
        <v>2972</v>
      </c>
      <c r="G134" s="45"/>
      <c r="H134" s="45" t="s">
        <v>3006</v>
      </c>
      <c r="I134" s="45" t="s">
        <v>2968</v>
      </c>
      <c r="J134" s="45">
        <v>50</v>
      </c>
      <c r="K134" s="89"/>
    </row>
    <row r="135" spans="2:11" customFormat="1" ht="15" customHeight="1">
      <c r="B135" s="86"/>
      <c r="C135" s="45" t="s">
        <v>2991</v>
      </c>
      <c r="D135" s="45"/>
      <c r="E135" s="45"/>
      <c r="F135" s="66" t="s">
        <v>2972</v>
      </c>
      <c r="G135" s="45"/>
      <c r="H135" s="45" t="s">
        <v>3006</v>
      </c>
      <c r="I135" s="45" t="s">
        <v>2968</v>
      </c>
      <c r="J135" s="45">
        <v>50</v>
      </c>
      <c r="K135" s="89"/>
    </row>
    <row r="136" spans="2:11" customFormat="1" ht="15" customHeight="1">
      <c r="B136" s="86"/>
      <c r="C136" s="45" t="s">
        <v>2993</v>
      </c>
      <c r="D136" s="45"/>
      <c r="E136" s="45"/>
      <c r="F136" s="66" t="s">
        <v>2972</v>
      </c>
      <c r="G136" s="45"/>
      <c r="H136" s="45" t="s">
        <v>3006</v>
      </c>
      <c r="I136" s="45" t="s">
        <v>2968</v>
      </c>
      <c r="J136" s="45">
        <v>50</v>
      </c>
      <c r="K136" s="89"/>
    </row>
    <row r="137" spans="2:11" customFormat="1" ht="15" customHeight="1">
      <c r="B137" s="86"/>
      <c r="C137" s="45" t="s">
        <v>2994</v>
      </c>
      <c r="D137" s="45"/>
      <c r="E137" s="45"/>
      <c r="F137" s="66" t="s">
        <v>2972</v>
      </c>
      <c r="G137" s="45"/>
      <c r="H137" s="45" t="s">
        <v>3019</v>
      </c>
      <c r="I137" s="45" t="s">
        <v>2968</v>
      </c>
      <c r="J137" s="45">
        <v>255</v>
      </c>
      <c r="K137" s="89"/>
    </row>
    <row r="138" spans="2:11" customFormat="1" ht="15" customHeight="1">
      <c r="B138" s="86"/>
      <c r="C138" s="45" t="s">
        <v>2996</v>
      </c>
      <c r="D138" s="45"/>
      <c r="E138" s="45"/>
      <c r="F138" s="66" t="s">
        <v>72</v>
      </c>
      <c r="G138" s="45"/>
      <c r="H138" s="45" t="s">
        <v>3020</v>
      </c>
      <c r="I138" s="45" t="s">
        <v>2998</v>
      </c>
      <c r="J138" s="45"/>
      <c r="K138" s="89"/>
    </row>
    <row r="139" spans="2:11" customFormat="1" ht="15" customHeight="1">
      <c r="B139" s="86"/>
      <c r="C139" s="45" t="s">
        <v>2999</v>
      </c>
      <c r="D139" s="45"/>
      <c r="E139" s="45"/>
      <c r="F139" s="66" t="s">
        <v>72</v>
      </c>
      <c r="G139" s="45"/>
      <c r="H139" s="45" t="s">
        <v>3021</v>
      </c>
      <c r="I139" s="45" t="s">
        <v>3001</v>
      </c>
      <c r="J139" s="45"/>
      <c r="K139" s="89"/>
    </row>
    <row r="140" spans="2:11" customFormat="1" ht="15" customHeight="1">
      <c r="B140" s="86"/>
      <c r="C140" s="45" t="s">
        <v>3002</v>
      </c>
      <c r="D140" s="45"/>
      <c r="E140" s="45"/>
      <c r="F140" s="66" t="s">
        <v>72</v>
      </c>
      <c r="G140" s="45"/>
      <c r="H140" s="45" t="s">
        <v>3002</v>
      </c>
      <c r="I140" s="45" t="s">
        <v>3001</v>
      </c>
      <c r="J140" s="45"/>
      <c r="K140" s="89"/>
    </row>
    <row r="141" spans="2:11" customFormat="1" ht="15" customHeight="1">
      <c r="B141" s="86"/>
      <c r="C141" s="45" t="s">
        <v>34</v>
      </c>
      <c r="D141" s="45"/>
      <c r="E141" s="45"/>
      <c r="F141" s="66" t="s">
        <v>72</v>
      </c>
      <c r="G141" s="45"/>
      <c r="H141" s="45" t="s">
        <v>3022</v>
      </c>
      <c r="I141" s="45" t="s">
        <v>3001</v>
      </c>
      <c r="J141" s="45"/>
      <c r="K141" s="89"/>
    </row>
    <row r="142" spans="2:11" customFormat="1" ht="15" customHeight="1">
      <c r="B142" s="86"/>
      <c r="C142" s="45" t="s">
        <v>3023</v>
      </c>
      <c r="D142" s="45"/>
      <c r="E142" s="45"/>
      <c r="F142" s="66" t="s">
        <v>72</v>
      </c>
      <c r="G142" s="45"/>
      <c r="H142" s="45" t="s">
        <v>3024</v>
      </c>
      <c r="I142" s="45" t="s">
        <v>3001</v>
      </c>
      <c r="J142" s="45"/>
      <c r="K142" s="89"/>
    </row>
    <row r="143" spans="2:11" customFormat="1" ht="15" customHeight="1">
      <c r="B143" s="90"/>
      <c r="C143" s="91"/>
      <c r="D143" s="91"/>
      <c r="E143" s="91"/>
      <c r="F143" s="91"/>
      <c r="G143" s="91"/>
      <c r="H143" s="91"/>
      <c r="I143" s="91"/>
      <c r="J143" s="91"/>
      <c r="K143" s="92"/>
    </row>
    <row r="144" spans="2:11" customFormat="1" ht="18.75" customHeight="1">
      <c r="B144" s="77"/>
      <c r="C144" s="77"/>
      <c r="D144" s="77"/>
      <c r="E144" s="77"/>
      <c r="F144" s="78"/>
      <c r="G144" s="77"/>
      <c r="H144" s="77"/>
      <c r="I144" s="77"/>
      <c r="J144" s="77"/>
      <c r="K144" s="77"/>
    </row>
    <row r="145" spans="2:11" customFormat="1" ht="18.75" customHeight="1">
      <c r="B145" s="52"/>
      <c r="C145" s="52"/>
      <c r="D145" s="52"/>
      <c r="E145" s="52"/>
      <c r="F145" s="52"/>
      <c r="G145" s="52"/>
      <c r="H145" s="52"/>
      <c r="I145" s="52"/>
      <c r="J145" s="52"/>
      <c r="K145" s="52"/>
    </row>
    <row r="146" spans="2:11" customFormat="1" ht="7.5" customHeight="1">
      <c r="B146" s="53"/>
      <c r="C146" s="54"/>
      <c r="D146" s="54"/>
      <c r="E146" s="54"/>
      <c r="F146" s="54"/>
      <c r="G146" s="54"/>
      <c r="H146" s="54"/>
      <c r="I146" s="54"/>
      <c r="J146" s="54"/>
      <c r="K146" s="55"/>
    </row>
    <row r="147" spans="2:11" customFormat="1" ht="45" customHeight="1">
      <c r="B147" s="56"/>
      <c r="C147" s="342" t="s">
        <v>3025</v>
      </c>
      <c r="D147" s="342"/>
      <c r="E147" s="342"/>
      <c r="F147" s="342"/>
      <c r="G147" s="342"/>
      <c r="H147" s="342"/>
      <c r="I147" s="342"/>
      <c r="J147" s="342"/>
      <c r="K147" s="57"/>
    </row>
    <row r="148" spans="2:11" customFormat="1" ht="17.25" customHeight="1">
      <c r="B148" s="56"/>
      <c r="C148" s="58" t="s">
        <v>2961</v>
      </c>
      <c r="D148" s="58"/>
      <c r="E148" s="58"/>
      <c r="F148" s="58" t="s">
        <v>2962</v>
      </c>
      <c r="G148" s="59"/>
      <c r="H148" s="58" t="s">
        <v>50</v>
      </c>
      <c r="I148" s="58" t="s">
        <v>53</v>
      </c>
      <c r="J148" s="58" t="s">
        <v>2963</v>
      </c>
      <c r="K148" s="57"/>
    </row>
    <row r="149" spans="2:11" customFormat="1" ht="17.25" customHeight="1">
      <c r="B149" s="56"/>
      <c r="C149" s="60" t="s">
        <v>2964</v>
      </c>
      <c r="D149" s="60"/>
      <c r="E149" s="60"/>
      <c r="F149" s="61" t="s">
        <v>2965</v>
      </c>
      <c r="G149" s="62"/>
      <c r="H149" s="60"/>
      <c r="I149" s="60"/>
      <c r="J149" s="60" t="s">
        <v>2966</v>
      </c>
      <c r="K149" s="57"/>
    </row>
    <row r="150" spans="2:11" customFormat="1" ht="5.25" customHeight="1">
      <c r="B150" s="68"/>
      <c r="C150" s="63"/>
      <c r="D150" s="63"/>
      <c r="E150" s="63"/>
      <c r="F150" s="63"/>
      <c r="G150" s="64"/>
      <c r="H150" s="63"/>
      <c r="I150" s="63"/>
      <c r="J150" s="63"/>
      <c r="K150" s="89"/>
    </row>
    <row r="151" spans="2:11" customFormat="1" ht="15" customHeight="1">
      <c r="B151" s="68"/>
      <c r="C151" s="93" t="s">
        <v>2969</v>
      </c>
      <c r="D151" s="45"/>
      <c r="E151" s="45"/>
      <c r="F151" s="94" t="s">
        <v>72</v>
      </c>
      <c r="G151" s="45"/>
      <c r="H151" s="93" t="s">
        <v>3006</v>
      </c>
      <c r="I151" s="93" t="s">
        <v>2968</v>
      </c>
      <c r="J151" s="93">
        <v>120</v>
      </c>
      <c r="K151" s="89"/>
    </row>
    <row r="152" spans="2:11" customFormat="1" ht="15" customHeight="1">
      <c r="B152" s="68"/>
      <c r="C152" s="93" t="s">
        <v>3015</v>
      </c>
      <c r="D152" s="45"/>
      <c r="E152" s="45"/>
      <c r="F152" s="94" t="s">
        <v>72</v>
      </c>
      <c r="G152" s="45"/>
      <c r="H152" s="93" t="s">
        <v>3026</v>
      </c>
      <c r="I152" s="93" t="s">
        <v>2968</v>
      </c>
      <c r="J152" s="93" t="s">
        <v>3017</v>
      </c>
      <c r="K152" s="89"/>
    </row>
    <row r="153" spans="2:11" customFormat="1" ht="15" customHeight="1">
      <c r="B153" s="68"/>
      <c r="C153" s="93" t="s">
        <v>81</v>
      </c>
      <c r="D153" s="45"/>
      <c r="E153" s="45"/>
      <c r="F153" s="94" t="s">
        <v>72</v>
      </c>
      <c r="G153" s="45"/>
      <c r="H153" s="93" t="s">
        <v>3027</v>
      </c>
      <c r="I153" s="93" t="s">
        <v>2968</v>
      </c>
      <c r="J153" s="93" t="s">
        <v>3017</v>
      </c>
      <c r="K153" s="89"/>
    </row>
    <row r="154" spans="2:11" customFormat="1" ht="15" customHeight="1">
      <c r="B154" s="68"/>
      <c r="C154" s="93" t="s">
        <v>2971</v>
      </c>
      <c r="D154" s="45"/>
      <c r="E154" s="45"/>
      <c r="F154" s="94" t="s">
        <v>2972</v>
      </c>
      <c r="G154" s="45"/>
      <c r="H154" s="93" t="s">
        <v>3006</v>
      </c>
      <c r="I154" s="93" t="s">
        <v>2968</v>
      </c>
      <c r="J154" s="93">
        <v>50</v>
      </c>
      <c r="K154" s="89"/>
    </row>
    <row r="155" spans="2:11" customFormat="1" ht="15" customHeight="1">
      <c r="B155" s="68"/>
      <c r="C155" s="93" t="s">
        <v>2974</v>
      </c>
      <c r="D155" s="45"/>
      <c r="E155" s="45"/>
      <c r="F155" s="94" t="s">
        <v>72</v>
      </c>
      <c r="G155" s="45"/>
      <c r="H155" s="93" t="s">
        <v>3006</v>
      </c>
      <c r="I155" s="93" t="s">
        <v>2976</v>
      </c>
      <c r="J155" s="93"/>
      <c r="K155" s="89"/>
    </row>
    <row r="156" spans="2:11" customFormat="1" ht="15" customHeight="1">
      <c r="B156" s="68"/>
      <c r="C156" s="93" t="s">
        <v>2985</v>
      </c>
      <c r="D156" s="45"/>
      <c r="E156" s="45"/>
      <c r="F156" s="94" t="s">
        <v>2972</v>
      </c>
      <c r="G156" s="45"/>
      <c r="H156" s="93" t="s">
        <v>3006</v>
      </c>
      <c r="I156" s="93" t="s">
        <v>2968</v>
      </c>
      <c r="J156" s="93">
        <v>50</v>
      </c>
      <c r="K156" s="89"/>
    </row>
    <row r="157" spans="2:11" customFormat="1" ht="15" customHeight="1">
      <c r="B157" s="68"/>
      <c r="C157" s="93" t="s">
        <v>2993</v>
      </c>
      <c r="D157" s="45"/>
      <c r="E157" s="45"/>
      <c r="F157" s="94" t="s">
        <v>2972</v>
      </c>
      <c r="G157" s="45"/>
      <c r="H157" s="93" t="s">
        <v>3006</v>
      </c>
      <c r="I157" s="93" t="s">
        <v>2968</v>
      </c>
      <c r="J157" s="93">
        <v>50</v>
      </c>
      <c r="K157" s="89"/>
    </row>
    <row r="158" spans="2:11" customFormat="1" ht="15" customHeight="1">
      <c r="B158" s="68"/>
      <c r="C158" s="93" t="s">
        <v>2991</v>
      </c>
      <c r="D158" s="45"/>
      <c r="E158" s="45"/>
      <c r="F158" s="94" t="s">
        <v>2972</v>
      </c>
      <c r="G158" s="45"/>
      <c r="H158" s="93" t="s">
        <v>3006</v>
      </c>
      <c r="I158" s="93" t="s">
        <v>2968</v>
      </c>
      <c r="J158" s="93">
        <v>50</v>
      </c>
      <c r="K158" s="89"/>
    </row>
    <row r="159" spans="2:11" customFormat="1" ht="15" customHeight="1">
      <c r="B159" s="68"/>
      <c r="C159" s="93" t="s">
        <v>225</v>
      </c>
      <c r="D159" s="45"/>
      <c r="E159" s="45"/>
      <c r="F159" s="94" t="s">
        <v>72</v>
      </c>
      <c r="G159" s="45"/>
      <c r="H159" s="93" t="s">
        <v>3028</v>
      </c>
      <c r="I159" s="93" t="s">
        <v>2968</v>
      </c>
      <c r="J159" s="93" t="s">
        <v>3029</v>
      </c>
      <c r="K159" s="89"/>
    </row>
    <row r="160" spans="2:11" customFormat="1" ht="15" customHeight="1">
      <c r="B160" s="68"/>
      <c r="C160" s="93" t="s">
        <v>3030</v>
      </c>
      <c r="D160" s="45"/>
      <c r="E160" s="45"/>
      <c r="F160" s="94" t="s">
        <v>72</v>
      </c>
      <c r="G160" s="45"/>
      <c r="H160" s="93" t="s">
        <v>3031</v>
      </c>
      <c r="I160" s="93" t="s">
        <v>3001</v>
      </c>
      <c r="J160" s="93"/>
      <c r="K160" s="89"/>
    </row>
    <row r="161" spans="2:11" customFormat="1" ht="15" customHeight="1">
      <c r="B161" s="95"/>
      <c r="C161" s="75"/>
      <c r="D161" s="75"/>
      <c r="E161" s="75"/>
      <c r="F161" s="75"/>
      <c r="G161" s="75"/>
      <c r="H161" s="75"/>
      <c r="I161" s="75"/>
      <c r="J161" s="75"/>
      <c r="K161" s="96"/>
    </row>
    <row r="162" spans="2:11" customFormat="1" ht="18.75" customHeight="1">
      <c r="B162" s="77"/>
      <c r="C162" s="87"/>
      <c r="D162" s="87"/>
      <c r="E162" s="87"/>
      <c r="F162" s="97"/>
      <c r="G162" s="87"/>
      <c r="H162" s="87"/>
      <c r="I162" s="87"/>
      <c r="J162" s="87"/>
      <c r="K162" s="77"/>
    </row>
    <row r="163" spans="2:11" customFormat="1" ht="18.75" customHeight="1">
      <c r="B163" s="52"/>
      <c r="C163" s="52"/>
      <c r="D163" s="52"/>
      <c r="E163" s="52"/>
      <c r="F163" s="52"/>
      <c r="G163" s="52"/>
      <c r="H163" s="52"/>
      <c r="I163" s="52"/>
      <c r="J163" s="52"/>
      <c r="K163" s="52"/>
    </row>
    <row r="164" spans="2:11" customFormat="1" ht="7.5" customHeight="1">
      <c r="B164" s="34"/>
      <c r="C164" s="35"/>
      <c r="D164" s="35"/>
      <c r="E164" s="35"/>
      <c r="F164" s="35"/>
      <c r="G164" s="35"/>
      <c r="H164" s="35"/>
      <c r="I164" s="35"/>
      <c r="J164" s="35"/>
      <c r="K164" s="36"/>
    </row>
    <row r="165" spans="2:11" customFormat="1" ht="45" customHeight="1">
      <c r="B165" s="37"/>
      <c r="C165" s="340" t="s">
        <v>3032</v>
      </c>
      <c r="D165" s="340"/>
      <c r="E165" s="340"/>
      <c r="F165" s="340"/>
      <c r="G165" s="340"/>
      <c r="H165" s="340"/>
      <c r="I165" s="340"/>
      <c r="J165" s="340"/>
      <c r="K165" s="38"/>
    </row>
    <row r="166" spans="2:11" customFormat="1" ht="17.25" customHeight="1">
      <c r="B166" s="37"/>
      <c r="C166" s="58" t="s">
        <v>2961</v>
      </c>
      <c r="D166" s="58"/>
      <c r="E166" s="58"/>
      <c r="F166" s="58" t="s">
        <v>2962</v>
      </c>
      <c r="G166" s="98"/>
      <c r="H166" s="99" t="s">
        <v>50</v>
      </c>
      <c r="I166" s="99" t="s">
        <v>53</v>
      </c>
      <c r="J166" s="58" t="s">
        <v>2963</v>
      </c>
      <c r="K166" s="38"/>
    </row>
    <row r="167" spans="2:11" customFormat="1" ht="17.25" customHeight="1">
      <c r="B167" s="39"/>
      <c r="C167" s="60" t="s">
        <v>2964</v>
      </c>
      <c r="D167" s="60"/>
      <c r="E167" s="60"/>
      <c r="F167" s="61" t="s">
        <v>2965</v>
      </c>
      <c r="G167" s="100"/>
      <c r="H167" s="101"/>
      <c r="I167" s="101"/>
      <c r="J167" s="60" t="s">
        <v>2966</v>
      </c>
      <c r="K167" s="40"/>
    </row>
    <row r="168" spans="2:11" customFormat="1" ht="5.25" customHeight="1">
      <c r="B168" s="68"/>
      <c r="C168" s="63"/>
      <c r="D168" s="63"/>
      <c r="E168" s="63"/>
      <c r="F168" s="63"/>
      <c r="G168" s="64"/>
      <c r="H168" s="63"/>
      <c r="I168" s="63"/>
      <c r="J168" s="63"/>
      <c r="K168" s="89"/>
    </row>
    <row r="169" spans="2:11" customFormat="1" ht="15" customHeight="1">
      <c r="B169" s="68"/>
      <c r="C169" s="45" t="s">
        <v>2969</v>
      </c>
      <c r="D169" s="45"/>
      <c r="E169" s="45"/>
      <c r="F169" s="66" t="s">
        <v>72</v>
      </c>
      <c r="G169" s="45"/>
      <c r="H169" s="45" t="s">
        <v>3006</v>
      </c>
      <c r="I169" s="45" t="s">
        <v>2968</v>
      </c>
      <c r="J169" s="45">
        <v>120</v>
      </c>
      <c r="K169" s="89"/>
    </row>
    <row r="170" spans="2:11" customFormat="1" ht="15" customHeight="1">
      <c r="B170" s="68"/>
      <c r="C170" s="45" t="s">
        <v>3015</v>
      </c>
      <c r="D170" s="45"/>
      <c r="E170" s="45"/>
      <c r="F170" s="66" t="s">
        <v>72</v>
      </c>
      <c r="G170" s="45"/>
      <c r="H170" s="45" t="s">
        <v>3016</v>
      </c>
      <c r="I170" s="45" t="s">
        <v>2968</v>
      </c>
      <c r="J170" s="45" t="s">
        <v>3017</v>
      </c>
      <c r="K170" s="89"/>
    </row>
    <row r="171" spans="2:11" customFormat="1" ht="15" customHeight="1">
      <c r="B171" s="68"/>
      <c r="C171" s="45" t="s">
        <v>81</v>
      </c>
      <c r="D171" s="45"/>
      <c r="E171" s="45"/>
      <c r="F171" s="66" t="s">
        <v>72</v>
      </c>
      <c r="G171" s="45"/>
      <c r="H171" s="45" t="s">
        <v>3033</v>
      </c>
      <c r="I171" s="45" t="s">
        <v>2968</v>
      </c>
      <c r="J171" s="45" t="s">
        <v>3017</v>
      </c>
      <c r="K171" s="89"/>
    </row>
    <row r="172" spans="2:11" customFormat="1" ht="15" customHeight="1">
      <c r="B172" s="68"/>
      <c r="C172" s="45" t="s">
        <v>2971</v>
      </c>
      <c r="D172" s="45"/>
      <c r="E172" s="45"/>
      <c r="F172" s="66" t="s">
        <v>2972</v>
      </c>
      <c r="G172" s="45"/>
      <c r="H172" s="45" t="s">
        <v>3033</v>
      </c>
      <c r="I172" s="45" t="s">
        <v>2968</v>
      </c>
      <c r="J172" s="45">
        <v>50</v>
      </c>
      <c r="K172" s="89"/>
    </row>
    <row r="173" spans="2:11" customFormat="1" ht="15" customHeight="1">
      <c r="B173" s="68"/>
      <c r="C173" s="45" t="s">
        <v>2974</v>
      </c>
      <c r="D173" s="45"/>
      <c r="E173" s="45"/>
      <c r="F173" s="66" t="s">
        <v>72</v>
      </c>
      <c r="G173" s="45"/>
      <c r="H173" s="45" t="s">
        <v>3033</v>
      </c>
      <c r="I173" s="45" t="s">
        <v>2976</v>
      </c>
      <c r="J173" s="45"/>
      <c r="K173" s="89"/>
    </row>
    <row r="174" spans="2:11" customFormat="1" ht="15" customHeight="1">
      <c r="B174" s="68"/>
      <c r="C174" s="45" t="s">
        <v>2985</v>
      </c>
      <c r="D174" s="45"/>
      <c r="E174" s="45"/>
      <c r="F174" s="66" t="s">
        <v>2972</v>
      </c>
      <c r="G174" s="45"/>
      <c r="H174" s="45" t="s">
        <v>3033</v>
      </c>
      <c r="I174" s="45" t="s">
        <v>2968</v>
      </c>
      <c r="J174" s="45">
        <v>50</v>
      </c>
      <c r="K174" s="89"/>
    </row>
    <row r="175" spans="2:11" customFormat="1" ht="15" customHeight="1">
      <c r="B175" s="68"/>
      <c r="C175" s="45" t="s">
        <v>2993</v>
      </c>
      <c r="D175" s="45"/>
      <c r="E175" s="45"/>
      <c r="F175" s="66" t="s">
        <v>2972</v>
      </c>
      <c r="G175" s="45"/>
      <c r="H175" s="45" t="s">
        <v>3033</v>
      </c>
      <c r="I175" s="45" t="s">
        <v>2968</v>
      </c>
      <c r="J175" s="45">
        <v>50</v>
      </c>
      <c r="K175" s="89"/>
    </row>
    <row r="176" spans="2:11" customFormat="1" ht="15" customHeight="1">
      <c r="B176" s="68"/>
      <c r="C176" s="45" t="s">
        <v>2991</v>
      </c>
      <c r="D176" s="45"/>
      <c r="E176" s="45"/>
      <c r="F176" s="66" t="s">
        <v>2972</v>
      </c>
      <c r="G176" s="45"/>
      <c r="H176" s="45" t="s">
        <v>3033</v>
      </c>
      <c r="I176" s="45" t="s">
        <v>2968</v>
      </c>
      <c r="J176" s="45">
        <v>50</v>
      </c>
      <c r="K176" s="89"/>
    </row>
    <row r="177" spans="2:11" customFormat="1" ht="15" customHeight="1">
      <c r="B177" s="68"/>
      <c r="C177" s="45" t="s">
        <v>254</v>
      </c>
      <c r="D177" s="45"/>
      <c r="E177" s="45"/>
      <c r="F177" s="66" t="s">
        <v>72</v>
      </c>
      <c r="G177" s="45"/>
      <c r="H177" s="45" t="s">
        <v>3034</v>
      </c>
      <c r="I177" s="45" t="s">
        <v>3035</v>
      </c>
      <c r="J177" s="45"/>
      <c r="K177" s="89"/>
    </row>
    <row r="178" spans="2:11" customFormat="1" ht="15" customHeight="1">
      <c r="B178" s="68"/>
      <c r="C178" s="45" t="s">
        <v>53</v>
      </c>
      <c r="D178" s="45"/>
      <c r="E178" s="45"/>
      <c r="F178" s="66" t="s">
        <v>72</v>
      </c>
      <c r="G178" s="45"/>
      <c r="H178" s="45" t="s">
        <v>3036</v>
      </c>
      <c r="I178" s="45" t="s">
        <v>3037</v>
      </c>
      <c r="J178" s="45">
        <v>1</v>
      </c>
      <c r="K178" s="89"/>
    </row>
    <row r="179" spans="2:11" customFormat="1" ht="15" customHeight="1">
      <c r="B179" s="68"/>
      <c r="C179" s="45" t="s">
        <v>49</v>
      </c>
      <c r="D179" s="45"/>
      <c r="E179" s="45"/>
      <c r="F179" s="66" t="s">
        <v>72</v>
      </c>
      <c r="G179" s="45"/>
      <c r="H179" s="45" t="s">
        <v>3038</v>
      </c>
      <c r="I179" s="45" t="s">
        <v>2968</v>
      </c>
      <c r="J179" s="45">
        <v>20</v>
      </c>
      <c r="K179" s="89"/>
    </row>
    <row r="180" spans="2:11" customFormat="1" ht="15" customHeight="1">
      <c r="B180" s="68"/>
      <c r="C180" s="45" t="s">
        <v>50</v>
      </c>
      <c r="D180" s="45"/>
      <c r="E180" s="45"/>
      <c r="F180" s="66" t="s">
        <v>72</v>
      </c>
      <c r="G180" s="45"/>
      <c r="H180" s="45" t="s">
        <v>3039</v>
      </c>
      <c r="I180" s="45" t="s">
        <v>2968</v>
      </c>
      <c r="J180" s="45">
        <v>255</v>
      </c>
      <c r="K180" s="89"/>
    </row>
    <row r="181" spans="2:11" customFormat="1" ht="15" customHeight="1">
      <c r="B181" s="68"/>
      <c r="C181" s="45" t="s">
        <v>255</v>
      </c>
      <c r="D181" s="45"/>
      <c r="E181" s="45"/>
      <c r="F181" s="66" t="s">
        <v>72</v>
      </c>
      <c r="G181" s="45"/>
      <c r="H181" s="45" t="s">
        <v>2931</v>
      </c>
      <c r="I181" s="45" t="s">
        <v>2968</v>
      </c>
      <c r="J181" s="45">
        <v>10</v>
      </c>
      <c r="K181" s="89"/>
    </row>
    <row r="182" spans="2:11" customFormat="1" ht="15" customHeight="1">
      <c r="B182" s="68"/>
      <c r="C182" s="45" t="s">
        <v>256</v>
      </c>
      <c r="D182" s="45"/>
      <c r="E182" s="45"/>
      <c r="F182" s="66" t="s">
        <v>72</v>
      </c>
      <c r="G182" s="45"/>
      <c r="H182" s="45" t="s">
        <v>3040</v>
      </c>
      <c r="I182" s="45" t="s">
        <v>3001</v>
      </c>
      <c r="J182" s="45"/>
      <c r="K182" s="89"/>
    </row>
    <row r="183" spans="2:11" customFormat="1" ht="15" customHeight="1">
      <c r="B183" s="68"/>
      <c r="C183" s="45" t="s">
        <v>3041</v>
      </c>
      <c r="D183" s="45"/>
      <c r="E183" s="45"/>
      <c r="F183" s="66" t="s">
        <v>72</v>
      </c>
      <c r="G183" s="45"/>
      <c r="H183" s="45" t="s">
        <v>3042</v>
      </c>
      <c r="I183" s="45" t="s">
        <v>3001</v>
      </c>
      <c r="J183" s="45"/>
      <c r="K183" s="89"/>
    </row>
    <row r="184" spans="2:11" customFormat="1" ht="15" customHeight="1">
      <c r="B184" s="68"/>
      <c r="C184" s="45" t="s">
        <v>3030</v>
      </c>
      <c r="D184" s="45"/>
      <c r="E184" s="45"/>
      <c r="F184" s="66" t="s">
        <v>72</v>
      </c>
      <c r="G184" s="45"/>
      <c r="H184" s="45" t="s">
        <v>3043</v>
      </c>
      <c r="I184" s="45" t="s">
        <v>3001</v>
      </c>
      <c r="J184" s="45"/>
      <c r="K184" s="89"/>
    </row>
    <row r="185" spans="2:11" customFormat="1" ht="15" customHeight="1">
      <c r="B185" s="68"/>
      <c r="C185" s="45" t="s">
        <v>258</v>
      </c>
      <c r="D185" s="45"/>
      <c r="E185" s="45"/>
      <c r="F185" s="66" t="s">
        <v>2972</v>
      </c>
      <c r="G185" s="45"/>
      <c r="H185" s="45" t="s">
        <v>3044</v>
      </c>
      <c r="I185" s="45" t="s">
        <v>2968</v>
      </c>
      <c r="J185" s="45">
        <v>50</v>
      </c>
      <c r="K185" s="89"/>
    </row>
    <row r="186" spans="2:11" customFormat="1" ht="15" customHeight="1">
      <c r="B186" s="68"/>
      <c r="C186" s="45" t="s">
        <v>3045</v>
      </c>
      <c r="D186" s="45"/>
      <c r="E186" s="45"/>
      <c r="F186" s="66" t="s">
        <v>2972</v>
      </c>
      <c r="G186" s="45"/>
      <c r="H186" s="45" t="s">
        <v>3046</v>
      </c>
      <c r="I186" s="45" t="s">
        <v>3047</v>
      </c>
      <c r="J186" s="45"/>
      <c r="K186" s="89"/>
    </row>
    <row r="187" spans="2:11" customFormat="1" ht="15" customHeight="1">
      <c r="B187" s="68"/>
      <c r="C187" s="45" t="s">
        <v>3048</v>
      </c>
      <c r="D187" s="45"/>
      <c r="E187" s="45"/>
      <c r="F187" s="66" t="s">
        <v>2972</v>
      </c>
      <c r="G187" s="45"/>
      <c r="H187" s="45" t="s">
        <v>3049</v>
      </c>
      <c r="I187" s="45" t="s">
        <v>3047</v>
      </c>
      <c r="J187" s="45"/>
      <c r="K187" s="89"/>
    </row>
    <row r="188" spans="2:11" customFormat="1" ht="15" customHeight="1">
      <c r="B188" s="68"/>
      <c r="C188" s="45" t="s">
        <v>3050</v>
      </c>
      <c r="D188" s="45"/>
      <c r="E188" s="45"/>
      <c r="F188" s="66" t="s">
        <v>2972</v>
      </c>
      <c r="G188" s="45"/>
      <c r="H188" s="45" t="s">
        <v>3051</v>
      </c>
      <c r="I188" s="45" t="s">
        <v>3047</v>
      </c>
      <c r="J188" s="45"/>
      <c r="K188" s="89"/>
    </row>
    <row r="189" spans="2:11" customFormat="1" ht="15" customHeight="1">
      <c r="B189" s="68"/>
      <c r="C189" s="102" t="s">
        <v>3052</v>
      </c>
      <c r="D189" s="45"/>
      <c r="E189" s="45"/>
      <c r="F189" s="66" t="s">
        <v>2972</v>
      </c>
      <c r="G189" s="45"/>
      <c r="H189" s="45" t="s">
        <v>3053</v>
      </c>
      <c r="I189" s="45" t="s">
        <v>3054</v>
      </c>
      <c r="J189" s="103" t="s">
        <v>3055</v>
      </c>
      <c r="K189" s="89"/>
    </row>
    <row r="190" spans="2:11" customFormat="1" ht="15" customHeight="1">
      <c r="B190" s="104"/>
      <c r="C190" s="105" t="s">
        <v>3056</v>
      </c>
      <c r="D190" s="106"/>
      <c r="E190" s="106"/>
      <c r="F190" s="107" t="s">
        <v>2972</v>
      </c>
      <c r="G190" s="106"/>
      <c r="H190" s="106" t="s">
        <v>3057</v>
      </c>
      <c r="I190" s="106" t="s">
        <v>3054</v>
      </c>
      <c r="J190" s="108" t="s">
        <v>3055</v>
      </c>
      <c r="K190" s="109"/>
    </row>
    <row r="191" spans="2:11" customFormat="1" ht="15" customHeight="1">
      <c r="B191" s="68"/>
      <c r="C191" s="102" t="s">
        <v>38</v>
      </c>
      <c r="D191" s="45"/>
      <c r="E191" s="45"/>
      <c r="F191" s="66" t="s">
        <v>72</v>
      </c>
      <c r="G191" s="45"/>
      <c r="H191" s="42" t="s">
        <v>3058</v>
      </c>
      <c r="I191" s="45" t="s">
        <v>3059</v>
      </c>
      <c r="J191" s="45"/>
      <c r="K191" s="89"/>
    </row>
    <row r="192" spans="2:11" customFormat="1" ht="15" customHeight="1">
      <c r="B192" s="68"/>
      <c r="C192" s="102" t="s">
        <v>3060</v>
      </c>
      <c r="D192" s="45"/>
      <c r="E192" s="45"/>
      <c r="F192" s="66" t="s">
        <v>72</v>
      </c>
      <c r="G192" s="45"/>
      <c r="H192" s="45" t="s">
        <v>3061</v>
      </c>
      <c r="I192" s="45" t="s">
        <v>3001</v>
      </c>
      <c r="J192" s="45"/>
      <c r="K192" s="89"/>
    </row>
    <row r="193" spans="2:11" customFormat="1" ht="15" customHeight="1">
      <c r="B193" s="68"/>
      <c r="C193" s="102" t="s">
        <v>3062</v>
      </c>
      <c r="D193" s="45"/>
      <c r="E193" s="45"/>
      <c r="F193" s="66" t="s">
        <v>72</v>
      </c>
      <c r="G193" s="45"/>
      <c r="H193" s="45" t="s">
        <v>3063</v>
      </c>
      <c r="I193" s="45" t="s">
        <v>3001</v>
      </c>
      <c r="J193" s="45"/>
      <c r="K193" s="89"/>
    </row>
    <row r="194" spans="2:11" customFormat="1" ht="15" customHeight="1">
      <c r="B194" s="68"/>
      <c r="C194" s="102" t="s">
        <v>3064</v>
      </c>
      <c r="D194" s="45"/>
      <c r="E194" s="45"/>
      <c r="F194" s="66" t="s">
        <v>2972</v>
      </c>
      <c r="G194" s="45"/>
      <c r="H194" s="45" t="s">
        <v>3065</v>
      </c>
      <c r="I194" s="45" t="s">
        <v>3001</v>
      </c>
      <c r="J194" s="45"/>
      <c r="K194" s="89"/>
    </row>
    <row r="195" spans="2:11" customFormat="1" ht="15" customHeight="1">
      <c r="B195" s="95"/>
      <c r="C195" s="110"/>
      <c r="D195" s="75"/>
      <c r="E195" s="75"/>
      <c r="F195" s="75"/>
      <c r="G195" s="75"/>
      <c r="H195" s="75"/>
      <c r="I195" s="75"/>
      <c r="J195" s="75"/>
      <c r="K195" s="96"/>
    </row>
    <row r="196" spans="2:11" customFormat="1" ht="18.75" customHeight="1">
      <c r="B196" s="77"/>
      <c r="C196" s="87"/>
      <c r="D196" s="87"/>
      <c r="E196" s="87"/>
      <c r="F196" s="97"/>
      <c r="G196" s="87"/>
      <c r="H196" s="87"/>
      <c r="I196" s="87"/>
      <c r="J196" s="87"/>
      <c r="K196" s="77"/>
    </row>
    <row r="197" spans="2:11" customFormat="1" ht="18.75" customHeight="1">
      <c r="B197" s="77"/>
      <c r="C197" s="87"/>
      <c r="D197" s="87"/>
      <c r="E197" s="87"/>
      <c r="F197" s="97"/>
      <c r="G197" s="87"/>
      <c r="H197" s="87"/>
      <c r="I197" s="87"/>
      <c r="J197" s="87"/>
      <c r="K197" s="77"/>
    </row>
    <row r="198" spans="2:11" customFormat="1" ht="18.75" customHeight="1">
      <c r="B198" s="52"/>
      <c r="C198" s="52"/>
      <c r="D198" s="52"/>
      <c r="E198" s="52"/>
      <c r="F198" s="52"/>
      <c r="G198" s="52"/>
      <c r="H198" s="52"/>
      <c r="I198" s="52"/>
      <c r="J198" s="52"/>
      <c r="K198" s="52"/>
    </row>
    <row r="199" spans="2:11" customFormat="1" ht="13.5">
      <c r="B199" s="34"/>
      <c r="C199" s="35"/>
      <c r="D199" s="35"/>
      <c r="E199" s="35"/>
      <c r="F199" s="35"/>
      <c r="G199" s="35"/>
      <c r="H199" s="35"/>
      <c r="I199" s="35"/>
      <c r="J199" s="35"/>
      <c r="K199" s="36"/>
    </row>
    <row r="200" spans="2:11" customFormat="1" ht="21">
      <c r="B200" s="37"/>
      <c r="C200" s="340" t="s">
        <v>3066</v>
      </c>
      <c r="D200" s="340"/>
      <c r="E200" s="340"/>
      <c r="F200" s="340"/>
      <c r="G200" s="340"/>
      <c r="H200" s="340"/>
      <c r="I200" s="340"/>
      <c r="J200" s="340"/>
      <c r="K200" s="38"/>
    </row>
    <row r="201" spans="2:11" customFormat="1" ht="25.5" customHeight="1">
      <c r="B201" s="37"/>
      <c r="C201" s="111" t="s">
        <v>3067</v>
      </c>
      <c r="D201" s="111"/>
      <c r="E201" s="111"/>
      <c r="F201" s="111" t="s">
        <v>3068</v>
      </c>
      <c r="G201" s="112"/>
      <c r="H201" s="343" t="s">
        <v>3069</v>
      </c>
      <c r="I201" s="343"/>
      <c r="J201" s="343"/>
      <c r="K201" s="38"/>
    </row>
    <row r="202" spans="2:11" customFormat="1" ht="5.25" customHeight="1">
      <c r="B202" s="68"/>
      <c r="C202" s="63"/>
      <c r="D202" s="63"/>
      <c r="E202" s="63"/>
      <c r="F202" s="63"/>
      <c r="G202" s="87"/>
      <c r="H202" s="63"/>
      <c r="I202" s="63"/>
      <c r="J202" s="63"/>
      <c r="K202" s="89"/>
    </row>
    <row r="203" spans="2:11" customFormat="1" ht="15" customHeight="1">
      <c r="B203" s="68"/>
      <c r="C203" s="45" t="s">
        <v>3059</v>
      </c>
      <c r="D203" s="45"/>
      <c r="E203" s="45"/>
      <c r="F203" s="66" t="s">
        <v>39</v>
      </c>
      <c r="G203" s="45"/>
      <c r="H203" s="344" t="s">
        <v>3070</v>
      </c>
      <c r="I203" s="344"/>
      <c r="J203" s="344"/>
      <c r="K203" s="89"/>
    </row>
    <row r="204" spans="2:11" customFormat="1" ht="15" customHeight="1">
      <c r="B204" s="68"/>
      <c r="C204" s="45"/>
      <c r="D204" s="45"/>
      <c r="E204" s="45"/>
      <c r="F204" s="66" t="s">
        <v>40</v>
      </c>
      <c r="G204" s="45"/>
      <c r="H204" s="344" t="s">
        <v>3071</v>
      </c>
      <c r="I204" s="344"/>
      <c r="J204" s="344"/>
      <c r="K204" s="89"/>
    </row>
    <row r="205" spans="2:11" customFormat="1" ht="15" customHeight="1">
      <c r="B205" s="68"/>
      <c r="C205" s="45"/>
      <c r="D205" s="45"/>
      <c r="E205" s="45"/>
      <c r="F205" s="66" t="s">
        <v>43</v>
      </c>
      <c r="G205" s="45"/>
      <c r="H205" s="344" t="s">
        <v>3072</v>
      </c>
      <c r="I205" s="344"/>
      <c r="J205" s="344"/>
      <c r="K205" s="89"/>
    </row>
    <row r="206" spans="2:11" customFormat="1" ht="15" customHeight="1">
      <c r="B206" s="68"/>
      <c r="C206" s="45"/>
      <c r="D206" s="45"/>
      <c r="E206" s="45"/>
      <c r="F206" s="66" t="s">
        <v>41</v>
      </c>
      <c r="G206" s="45"/>
      <c r="H206" s="344" t="s">
        <v>3073</v>
      </c>
      <c r="I206" s="344"/>
      <c r="J206" s="344"/>
      <c r="K206" s="89"/>
    </row>
    <row r="207" spans="2:11" customFormat="1" ht="15" customHeight="1">
      <c r="B207" s="68"/>
      <c r="C207" s="45"/>
      <c r="D207" s="45"/>
      <c r="E207" s="45"/>
      <c r="F207" s="66" t="s">
        <v>42</v>
      </c>
      <c r="G207" s="45"/>
      <c r="H207" s="344" t="s">
        <v>3074</v>
      </c>
      <c r="I207" s="344"/>
      <c r="J207" s="344"/>
      <c r="K207" s="89"/>
    </row>
    <row r="208" spans="2:11" customFormat="1" ht="15" customHeight="1">
      <c r="B208" s="68"/>
      <c r="C208" s="45"/>
      <c r="D208" s="45"/>
      <c r="E208" s="45"/>
      <c r="F208" s="66"/>
      <c r="G208" s="45"/>
      <c r="H208" s="45"/>
      <c r="I208" s="45"/>
      <c r="J208" s="45"/>
      <c r="K208" s="89"/>
    </row>
    <row r="209" spans="2:11" customFormat="1" ht="15" customHeight="1">
      <c r="B209" s="68"/>
      <c r="C209" s="45" t="s">
        <v>3013</v>
      </c>
      <c r="D209" s="45"/>
      <c r="E209" s="45"/>
      <c r="F209" s="66" t="s">
        <v>74</v>
      </c>
      <c r="G209" s="45"/>
      <c r="H209" s="344" t="s">
        <v>3075</v>
      </c>
      <c r="I209" s="344"/>
      <c r="J209" s="344"/>
      <c r="K209" s="89"/>
    </row>
    <row r="210" spans="2:11" customFormat="1" ht="15" customHeight="1">
      <c r="B210" s="68"/>
      <c r="C210" s="45"/>
      <c r="D210" s="45"/>
      <c r="E210" s="45"/>
      <c r="F210" s="66" t="s">
        <v>2910</v>
      </c>
      <c r="G210" s="45"/>
      <c r="H210" s="344" t="s">
        <v>2911</v>
      </c>
      <c r="I210" s="344"/>
      <c r="J210" s="344"/>
      <c r="K210" s="89"/>
    </row>
    <row r="211" spans="2:11" customFormat="1" ht="15" customHeight="1">
      <c r="B211" s="68"/>
      <c r="C211" s="45"/>
      <c r="D211" s="45"/>
      <c r="E211" s="45"/>
      <c r="F211" s="66" t="s">
        <v>2908</v>
      </c>
      <c r="G211" s="45"/>
      <c r="H211" s="344" t="s">
        <v>3076</v>
      </c>
      <c r="I211" s="344"/>
      <c r="J211" s="344"/>
      <c r="K211" s="89"/>
    </row>
    <row r="212" spans="2:11" customFormat="1" ht="15" customHeight="1">
      <c r="B212" s="113"/>
      <c r="C212" s="45"/>
      <c r="D212" s="45"/>
      <c r="E212" s="45"/>
      <c r="F212" s="66" t="s">
        <v>2912</v>
      </c>
      <c r="G212" s="102"/>
      <c r="H212" s="345" t="s">
        <v>2913</v>
      </c>
      <c r="I212" s="345"/>
      <c r="J212" s="345"/>
      <c r="K212" s="114"/>
    </row>
    <row r="213" spans="2:11" customFormat="1" ht="15" customHeight="1">
      <c r="B213" s="113"/>
      <c r="C213" s="45"/>
      <c r="D213" s="45"/>
      <c r="E213" s="45"/>
      <c r="F213" s="66" t="s">
        <v>2914</v>
      </c>
      <c r="G213" s="102"/>
      <c r="H213" s="345" t="s">
        <v>3077</v>
      </c>
      <c r="I213" s="345"/>
      <c r="J213" s="345"/>
      <c r="K213" s="114"/>
    </row>
    <row r="214" spans="2:11" customFormat="1" ht="15" customHeight="1">
      <c r="B214" s="113"/>
      <c r="C214" s="45"/>
      <c r="D214" s="45"/>
      <c r="E214" s="45"/>
      <c r="F214" s="66"/>
      <c r="G214" s="102"/>
      <c r="H214" s="93"/>
      <c r="I214" s="93"/>
      <c r="J214" s="93"/>
      <c r="K214" s="114"/>
    </row>
    <row r="215" spans="2:11" customFormat="1" ht="15" customHeight="1">
      <c r="B215" s="113"/>
      <c r="C215" s="45" t="s">
        <v>3037</v>
      </c>
      <c r="D215" s="45"/>
      <c r="E215" s="45"/>
      <c r="F215" s="66">
        <v>1</v>
      </c>
      <c r="G215" s="102"/>
      <c r="H215" s="345" t="s">
        <v>3078</v>
      </c>
      <c r="I215" s="345"/>
      <c r="J215" s="345"/>
      <c r="K215" s="114"/>
    </row>
    <row r="216" spans="2:11" customFormat="1" ht="15" customHeight="1">
      <c r="B216" s="113"/>
      <c r="C216" s="45"/>
      <c r="D216" s="45"/>
      <c r="E216" s="45"/>
      <c r="F216" s="66">
        <v>2</v>
      </c>
      <c r="G216" s="102"/>
      <c r="H216" s="345" t="s">
        <v>3079</v>
      </c>
      <c r="I216" s="345"/>
      <c r="J216" s="345"/>
      <c r="K216" s="114"/>
    </row>
    <row r="217" spans="2:11" customFormat="1" ht="15" customHeight="1">
      <c r="B217" s="113"/>
      <c r="C217" s="45"/>
      <c r="D217" s="45"/>
      <c r="E217" s="45"/>
      <c r="F217" s="66">
        <v>3</v>
      </c>
      <c r="G217" s="102"/>
      <c r="H217" s="345" t="s">
        <v>3080</v>
      </c>
      <c r="I217" s="345"/>
      <c r="J217" s="345"/>
      <c r="K217" s="114"/>
    </row>
    <row r="218" spans="2:11" customFormat="1" ht="15" customHeight="1">
      <c r="B218" s="113"/>
      <c r="C218" s="45"/>
      <c r="D218" s="45"/>
      <c r="E218" s="45"/>
      <c r="F218" s="66">
        <v>4</v>
      </c>
      <c r="G218" s="102"/>
      <c r="H218" s="345" t="s">
        <v>3081</v>
      </c>
      <c r="I218" s="345"/>
      <c r="J218" s="345"/>
      <c r="K218" s="114"/>
    </row>
    <row r="219" spans="2:11" customFormat="1" ht="12.75" customHeight="1">
      <c r="B219" s="115"/>
      <c r="C219" s="116"/>
      <c r="D219" s="116"/>
      <c r="E219" s="116"/>
      <c r="F219" s="116"/>
      <c r="G219" s="116"/>
      <c r="H219" s="116"/>
      <c r="I219" s="116"/>
      <c r="J219" s="116"/>
      <c r="K219" s="117"/>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425"/>
  <sheetViews>
    <sheetView showGridLines="0" tabSelected="1" topLeftCell="F113" zoomScaleNormal="100" workbookViewId="0">
      <selection activeCell="I131" sqref="I131"/>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309" t="s">
        <v>6</v>
      </c>
      <c r="M2" s="294"/>
      <c r="N2" s="294"/>
      <c r="O2" s="294"/>
      <c r="P2" s="294"/>
      <c r="Q2" s="294"/>
      <c r="R2" s="294"/>
      <c r="S2" s="294"/>
      <c r="T2" s="294"/>
      <c r="U2" s="294"/>
      <c r="V2" s="294"/>
      <c r="AT2" s="4" t="s">
        <v>88</v>
      </c>
      <c r="AZ2" s="181" t="s">
        <v>182</v>
      </c>
      <c r="BA2" s="181" t="s">
        <v>183</v>
      </c>
      <c r="BB2" s="181" t="s">
        <v>184</v>
      </c>
      <c r="BC2" s="181" t="s">
        <v>933</v>
      </c>
      <c r="BD2" s="181" t="s">
        <v>186</v>
      </c>
    </row>
    <row r="3" spans="2:56" ht="6.95" customHeight="1">
      <c r="B3" s="5"/>
      <c r="C3" s="6"/>
      <c r="D3" s="6"/>
      <c r="E3" s="6"/>
      <c r="F3" s="6"/>
      <c r="G3" s="6"/>
      <c r="H3" s="6"/>
      <c r="I3" s="6"/>
      <c r="J3" s="6"/>
      <c r="K3" s="6"/>
      <c r="L3" s="7"/>
      <c r="AT3" s="4" t="s">
        <v>77</v>
      </c>
      <c r="AZ3" s="181" t="s">
        <v>187</v>
      </c>
      <c r="BA3" s="181" t="s">
        <v>188</v>
      </c>
      <c r="BB3" s="181" t="s">
        <v>184</v>
      </c>
      <c r="BC3" s="181" t="s">
        <v>934</v>
      </c>
      <c r="BD3" s="181" t="s">
        <v>186</v>
      </c>
    </row>
    <row r="4" spans="2:56" ht="24.95" customHeight="1">
      <c r="B4" s="7"/>
      <c r="D4" s="8" t="s">
        <v>190</v>
      </c>
      <c r="L4" s="7"/>
      <c r="M4" s="182" t="s">
        <v>11</v>
      </c>
      <c r="AT4" s="4" t="s">
        <v>4</v>
      </c>
      <c r="AZ4" s="181" t="s">
        <v>191</v>
      </c>
      <c r="BA4" s="181" t="s">
        <v>192</v>
      </c>
      <c r="BB4" s="181" t="s">
        <v>184</v>
      </c>
      <c r="BC4" s="181" t="s">
        <v>934</v>
      </c>
      <c r="BD4" s="181" t="s">
        <v>186</v>
      </c>
    </row>
    <row r="5" spans="2:56" ht="6.95" customHeight="1">
      <c r="B5" s="7"/>
      <c r="L5" s="7"/>
      <c r="AZ5" s="181" t="s">
        <v>193</v>
      </c>
      <c r="BA5" s="181" t="s">
        <v>194</v>
      </c>
      <c r="BB5" s="181" t="s">
        <v>195</v>
      </c>
      <c r="BC5" s="181" t="s">
        <v>828</v>
      </c>
      <c r="BD5" s="181" t="s">
        <v>186</v>
      </c>
    </row>
    <row r="6" spans="2:56" ht="12" customHeight="1">
      <c r="B6" s="7"/>
      <c r="D6" s="11" t="s">
        <v>17</v>
      </c>
      <c r="L6" s="7"/>
      <c r="AZ6" s="181" t="s">
        <v>197</v>
      </c>
      <c r="BA6" s="181" t="s">
        <v>198</v>
      </c>
      <c r="BB6" s="181" t="s">
        <v>195</v>
      </c>
      <c r="BC6" s="181" t="s">
        <v>829</v>
      </c>
      <c r="BD6" s="181" t="s">
        <v>186</v>
      </c>
    </row>
    <row r="7" spans="2:56" ht="16.5" customHeight="1">
      <c r="B7" s="7"/>
      <c r="E7" s="333" t="str">
        <f>'Rekapitulace stavby'!K6</f>
        <v>Rekonstrukce sociálního zařízení včetně rozvodů vody a kanalizace</v>
      </c>
      <c r="F7" s="334"/>
      <c r="G7" s="334"/>
      <c r="H7" s="334"/>
      <c r="L7" s="7"/>
      <c r="AZ7" s="181" t="s">
        <v>200</v>
      </c>
      <c r="BA7" s="181" t="s">
        <v>201</v>
      </c>
      <c r="BB7" s="181" t="s">
        <v>184</v>
      </c>
      <c r="BC7" s="181" t="s">
        <v>830</v>
      </c>
      <c r="BD7" s="181" t="s">
        <v>186</v>
      </c>
    </row>
    <row r="8" spans="2:56" ht="12" customHeight="1">
      <c r="B8" s="7"/>
      <c r="D8" s="11" t="s">
        <v>203</v>
      </c>
      <c r="L8" s="7"/>
      <c r="AZ8" s="181" t="s">
        <v>204</v>
      </c>
      <c r="BA8" s="181" t="s">
        <v>205</v>
      </c>
      <c r="BB8" s="181" t="s">
        <v>184</v>
      </c>
      <c r="BC8" s="181" t="s">
        <v>831</v>
      </c>
      <c r="BD8" s="181" t="s">
        <v>186</v>
      </c>
    </row>
    <row r="9" spans="2:56" s="1" customFormat="1" ht="16.5" customHeight="1">
      <c r="B9" s="14"/>
      <c r="E9" s="333" t="s">
        <v>207</v>
      </c>
      <c r="F9" s="332"/>
      <c r="G9" s="332"/>
      <c r="H9" s="332"/>
      <c r="L9" s="14"/>
      <c r="AZ9" s="181" t="s">
        <v>208</v>
      </c>
      <c r="BA9" s="181" t="s">
        <v>209</v>
      </c>
      <c r="BB9" s="181" t="s">
        <v>184</v>
      </c>
      <c r="BC9" s="181" t="s">
        <v>832</v>
      </c>
      <c r="BD9" s="181" t="s">
        <v>186</v>
      </c>
    </row>
    <row r="10" spans="2:56" s="1" customFormat="1" ht="12" customHeight="1">
      <c r="B10" s="14"/>
      <c r="D10" s="11" t="s">
        <v>211</v>
      </c>
      <c r="L10" s="14"/>
      <c r="AZ10" s="181" t="s">
        <v>212</v>
      </c>
      <c r="BA10" s="181" t="s">
        <v>213</v>
      </c>
      <c r="BB10" s="181" t="s">
        <v>184</v>
      </c>
      <c r="BC10" s="181" t="s">
        <v>935</v>
      </c>
      <c r="BD10" s="181" t="s">
        <v>186</v>
      </c>
    </row>
    <row r="11" spans="2:56" s="1" customFormat="1" ht="16.5" customHeight="1">
      <c r="B11" s="14"/>
      <c r="E11" s="324" t="s">
        <v>936</v>
      </c>
      <c r="F11" s="332"/>
      <c r="G11" s="332"/>
      <c r="H11" s="332"/>
      <c r="L11" s="14"/>
      <c r="AZ11" s="181" t="s">
        <v>216</v>
      </c>
      <c r="BA11" s="181" t="s">
        <v>217</v>
      </c>
      <c r="BB11" s="181" t="s">
        <v>195</v>
      </c>
      <c r="BC11" s="181" t="s">
        <v>835</v>
      </c>
      <c r="BD11" s="181" t="s">
        <v>186</v>
      </c>
    </row>
    <row r="12" spans="2:56" s="1" customFormat="1">
      <c r="B12" s="14"/>
      <c r="L12" s="14"/>
      <c r="AZ12" s="181" t="s">
        <v>218</v>
      </c>
      <c r="BA12" s="181" t="s">
        <v>219</v>
      </c>
      <c r="BB12" s="181" t="s">
        <v>195</v>
      </c>
      <c r="BC12" s="181" t="s">
        <v>828</v>
      </c>
      <c r="BD12" s="181" t="s">
        <v>186</v>
      </c>
    </row>
    <row r="13" spans="2:56" s="1" customFormat="1" ht="12" customHeight="1">
      <c r="B13" s="14"/>
      <c r="D13" s="11" t="s">
        <v>19</v>
      </c>
      <c r="F13" s="121" t="s">
        <v>3</v>
      </c>
      <c r="I13" s="11" t="s">
        <v>20</v>
      </c>
      <c r="J13" s="121" t="s">
        <v>3</v>
      </c>
      <c r="L13" s="14"/>
      <c r="AZ13" s="181" t="s">
        <v>221</v>
      </c>
      <c r="BA13" s="181" t="s">
        <v>222</v>
      </c>
      <c r="BB13" s="181" t="s">
        <v>195</v>
      </c>
      <c r="BC13" s="181" t="s">
        <v>836</v>
      </c>
      <c r="BD13" s="181" t="s">
        <v>186</v>
      </c>
    </row>
    <row r="14" spans="2:56" s="1" customFormat="1" ht="12" customHeight="1">
      <c r="B14" s="14"/>
      <c r="D14" s="11" t="s">
        <v>21</v>
      </c>
      <c r="F14" s="121" t="s">
        <v>22</v>
      </c>
      <c r="I14" s="11" t="s">
        <v>23</v>
      </c>
      <c r="J14" s="17">
        <f>'Rekapitulace stavby'!AN8</f>
        <v>0</v>
      </c>
      <c r="L14" s="14"/>
    </row>
    <row r="15" spans="2:56" s="1" customFormat="1" ht="10.9" customHeight="1">
      <c r="B15" s="14"/>
      <c r="L15" s="14"/>
    </row>
    <row r="16" spans="2:5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ROUND(J110,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ROUND((SUM(BE110:BE424)),  2)</f>
        <v>0</v>
      </c>
      <c r="I35" s="189">
        <v>0.21</v>
      </c>
      <c r="J35" s="174">
        <f>ROUND(((SUM(BE110:BE424))*I35),  2)</f>
        <v>0</v>
      </c>
      <c r="L35" s="14"/>
    </row>
    <row r="36" spans="2:12" s="1" customFormat="1" ht="14.45" customHeight="1">
      <c r="B36" s="14"/>
      <c r="E36" s="11" t="s">
        <v>40</v>
      </c>
      <c r="F36" s="174">
        <f>ROUND((SUM(BF110:BF424)),  2)</f>
        <v>0</v>
      </c>
      <c r="I36" s="189">
        <v>0.12</v>
      </c>
      <c r="J36" s="174">
        <f>ROUND(((SUM(BF110:BF424))*I36),  2)</f>
        <v>0</v>
      </c>
      <c r="L36" s="14"/>
    </row>
    <row r="37" spans="2:12" s="1" customFormat="1" ht="14.45" hidden="1" customHeight="1">
      <c r="B37" s="14"/>
      <c r="E37" s="11" t="s">
        <v>41</v>
      </c>
      <c r="F37" s="174">
        <f>ROUND((SUM(BG110:BG424)),  2)</f>
        <v>0</v>
      </c>
      <c r="I37" s="189">
        <v>0.21</v>
      </c>
      <c r="J37" s="174">
        <f>0</f>
        <v>0</v>
      </c>
      <c r="L37" s="14"/>
    </row>
    <row r="38" spans="2:12" s="1" customFormat="1" ht="14.45" hidden="1" customHeight="1">
      <c r="B38" s="14"/>
      <c r="E38" s="11" t="s">
        <v>42</v>
      </c>
      <c r="F38" s="174">
        <f>ROUND((SUM(BH110:BH424)),  2)</f>
        <v>0</v>
      </c>
      <c r="I38" s="189">
        <v>0.12</v>
      </c>
      <c r="J38" s="174">
        <f>0</f>
        <v>0</v>
      </c>
      <c r="L38" s="14"/>
    </row>
    <row r="39" spans="2:12" s="1" customFormat="1" ht="14.45" hidden="1" customHeight="1">
      <c r="B39" s="14"/>
      <c r="E39" s="11" t="s">
        <v>43</v>
      </c>
      <c r="F39" s="174">
        <f>ROUND((SUM(BI110:BI424)),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207</v>
      </c>
      <c r="F52" s="332"/>
      <c r="G52" s="332"/>
      <c r="H52" s="332"/>
      <c r="L52" s="14"/>
    </row>
    <row r="53" spans="2:47" s="1" customFormat="1" ht="12" customHeight="1">
      <c r="B53" s="14"/>
      <c r="C53" s="11" t="s">
        <v>211</v>
      </c>
      <c r="L53" s="14"/>
    </row>
    <row r="54" spans="2:47" s="1" customFormat="1" ht="16.5" customHeight="1">
      <c r="B54" s="14"/>
      <c r="E54" s="324" t="str">
        <f>E11</f>
        <v>A3 - Větev WC dívky 2 NP</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J110</f>
        <v>0</v>
      </c>
      <c r="L63" s="14"/>
      <c r="AU63" s="4" t="s">
        <v>227</v>
      </c>
    </row>
    <row r="64" spans="2:47" s="201" customFormat="1" ht="24.95" customHeight="1">
      <c r="B64" s="200"/>
      <c r="D64" s="202" t="s">
        <v>228</v>
      </c>
      <c r="E64" s="203"/>
      <c r="F64" s="203"/>
      <c r="G64" s="203"/>
      <c r="H64" s="203"/>
      <c r="I64" s="203"/>
      <c r="J64" s="204">
        <f>J111</f>
        <v>0</v>
      </c>
      <c r="L64" s="200"/>
    </row>
    <row r="65" spans="2:12" s="171" customFormat="1" ht="19.899999999999999" customHeight="1">
      <c r="B65" s="205"/>
      <c r="D65" s="206" t="s">
        <v>229</v>
      </c>
      <c r="E65" s="207"/>
      <c r="F65" s="207"/>
      <c r="G65" s="207"/>
      <c r="H65" s="207"/>
      <c r="I65" s="207"/>
      <c r="J65" s="208">
        <f>J112</f>
        <v>0</v>
      </c>
      <c r="L65" s="205"/>
    </row>
    <row r="66" spans="2:12" s="171" customFormat="1" ht="19.899999999999999" customHeight="1">
      <c r="B66" s="205"/>
      <c r="D66" s="206" t="s">
        <v>230</v>
      </c>
      <c r="E66" s="207"/>
      <c r="F66" s="207"/>
      <c r="G66" s="207"/>
      <c r="H66" s="207"/>
      <c r="I66" s="207"/>
      <c r="J66" s="208">
        <f>J121</f>
        <v>0</v>
      </c>
      <c r="L66" s="205"/>
    </row>
    <row r="67" spans="2:12" s="171" customFormat="1" ht="19.899999999999999" customHeight="1">
      <c r="B67" s="205"/>
      <c r="D67" s="206" t="s">
        <v>231</v>
      </c>
      <c r="E67" s="207"/>
      <c r="F67" s="207"/>
      <c r="G67" s="207"/>
      <c r="H67" s="207"/>
      <c r="I67" s="207"/>
      <c r="J67" s="208">
        <f>J135</f>
        <v>0</v>
      </c>
      <c r="L67" s="205"/>
    </row>
    <row r="68" spans="2:12" s="171" customFormat="1" ht="19.899999999999999" customHeight="1">
      <c r="B68" s="205"/>
      <c r="D68" s="206" t="s">
        <v>232</v>
      </c>
      <c r="E68" s="207"/>
      <c r="F68" s="207"/>
      <c r="G68" s="207"/>
      <c r="H68" s="207"/>
      <c r="I68" s="207"/>
      <c r="J68" s="208">
        <f>J150</f>
        <v>0</v>
      </c>
      <c r="L68" s="205"/>
    </row>
    <row r="69" spans="2:12" s="171" customFormat="1" ht="19.899999999999999" customHeight="1">
      <c r="B69" s="205"/>
      <c r="D69" s="206" t="s">
        <v>233</v>
      </c>
      <c r="E69" s="207"/>
      <c r="F69" s="207"/>
      <c r="G69" s="207"/>
      <c r="H69" s="207"/>
      <c r="I69" s="207"/>
      <c r="J69" s="208">
        <f>J162</f>
        <v>0</v>
      </c>
      <c r="L69" s="205"/>
    </row>
    <row r="70" spans="2:12" s="201" customFormat="1" ht="24.95" customHeight="1">
      <c r="B70" s="200"/>
      <c r="D70" s="202" t="s">
        <v>234</v>
      </c>
      <c r="E70" s="203"/>
      <c r="F70" s="203"/>
      <c r="G70" s="203"/>
      <c r="H70" s="203"/>
      <c r="I70" s="203"/>
      <c r="J70" s="204">
        <f>J172</f>
        <v>0</v>
      </c>
      <c r="L70" s="200"/>
    </row>
    <row r="71" spans="2:12" s="171" customFormat="1" ht="19.899999999999999" customHeight="1">
      <c r="B71" s="205"/>
      <c r="D71" s="206" t="s">
        <v>235</v>
      </c>
      <c r="E71" s="207"/>
      <c r="F71" s="207"/>
      <c r="G71" s="207"/>
      <c r="H71" s="207"/>
      <c r="I71" s="207"/>
      <c r="J71" s="208">
        <f>J173</f>
        <v>0</v>
      </c>
      <c r="L71" s="205"/>
    </row>
    <row r="72" spans="2:12" s="171" customFormat="1" ht="14.85" customHeight="1">
      <c r="B72" s="205"/>
      <c r="D72" s="206" t="s">
        <v>236</v>
      </c>
      <c r="E72" s="207"/>
      <c r="F72" s="207"/>
      <c r="G72" s="207"/>
      <c r="H72" s="207"/>
      <c r="I72" s="207"/>
      <c r="J72" s="208">
        <f>J174</f>
        <v>0</v>
      </c>
      <c r="L72" s="205"/>
    </row>
    <row r="73" spans="2:12" s="171" customFormat="1" ht="21.75" customHeight="1">
      <c r="B73" s="205"/>
      <c r="D73" s="206" t="s">
        <v>237</v>
      </c>
      <c r="E73" s="207"/>
      <c r="F73" s="207"/>
      <c r="G73" s="207"/>
      <c r="H73" s="207"/>
      <c r="I73" s="207"/>
      <c r="J73" s="208">
        <f>J194</f>
        <v>0</v>
      </c>
      <c r="L73" s="205"/>
    </row>
    <row r="74" spans="2:12" s="171" customFormat="1" ht="14.85" customHeight="1">
      <c r="B74" s="205"/>
      <c r="D74" s="206" t="s">
        <v>238</v>
      </c>
      <c r="E74" s="207"/>
      <c r="F74" s="207"/>
      <c r="G74" s="207"/>
      <c r="H74" s="207"/>
      <c r="I74" s="207"/>
      <c r="J74" s="208">
        <f>J214</f>
        <v>0</v>
      </c>
      <c r="L74" s="205"/>
    </row>
    <row r="75" spans="2:12" s="171" customFormat="1" ht="14.85" customHeight="1">
      <c r="B75" s="205"/>
      <c r="D75" s="206" t="s">
        <v>239</v>
      </c>
      <c r="E75" s="207"/>
      <c r="F75" s="207"/>
      <c r="G75" s="207"/>
      <c r="H75" s="207"/>
      <c r="I75" s="207"/>
      <c r="J75" s="208">
        <f>J221</f>
        <v>0</v>
      </c>
      <c r="L75" s="205"/>
    </row>
    <row r="76" spans="2:12" s="171" customFormat="1" ht="19.899999999999999" customHeight="1">
      <c r="B76" s="205"/>
      <c r="D76" s="206" t="s">
        <v>240</v>
      </c>
      <c r="E76" s="207"/>
      <c r="F76" s="207"/>
      <c r="G76" s="207"/>
      <c r="H76" s="207"/>
      <c r="I76" s="207"/>
      <c r="J76" s="208">
        <f>J239</f>
        <v>0</v>
      </c>
      <c r="L76" s="205"/>
    </row>
    <row r="77" spans="2:12" s="171" customFormat="1" ht="19.899999999999999" customHeight="1">
      <c r="B77" s="205"/>
      <c r="D77" s="206" t="s">
        <v>241</v>
      </c>
      <c r="E77" s="207"/>
      <c r="F77" s="207"/>
      <c r="G77" s="207"/>
      <c r="H77" s="207"/>
      <c r="I77" s="207"/>
      <c r="J77" s="208">
        <f>J245</f>
        <v>0</v>
      </c>
      <c r="L77" s="205"/>
    </row>
    <row r="78" spans="2:12" s="171" customFormat="1" ht="19.899999999999999" customHeight="1">
      <c r="B78" s="205"/>
      <c r="D78" s="206" t="s">
        <v>242</v>
      </c>
      <c r="E78" s="207"/>
      <c r="F78" s="207"/>
      <c r="G78" s="207"/>
      <c r="H78" s="207"/>
      <c r="I78" s="207"/>
      <c r="J78" s="208">
        <f>J253</f>
        <v>0</v>
      </c>
      <c r="L78" s="205"/>
    </row>
    <row r="79" spans="2:12" s="201" customFormat="1" ht="24.95" customHeight="1">
      <c r="B79" s="200"/>
      <c r="D79" s="202" t="s">
        <v>243</v>
      </c>
      <c r="E79" s="203"/>
      <c r="F79" s="203"/>
      <c r="G79" s="203"/>
      <c r="H79" s="203"/>
      <c r="I79" s="203"/>
      <c r="J79" s="204">
        <f>J256</f>
        <v>0</v>
      </c>
      <c r="L79" s="200"/>
    </row>
    <row r="80" spans="2:12" s="171" customFormat="1" ht="19.899999999999999" customHeight="1">
      <c r="B80" s="205"/>
      <c r="D80" s="206" t="s">
        <v>244</v>
      </c>
      <c r="E80" s="207"/>
      <c r="F80" s="207"/>
      <c r="G80" s="207"/>
      <c r="H80" s="207"/>
      <c r="I80" s="207"/>
      <c r="J80" s="208">
        <f>J257</f>
        <v>0</v>
      </c>
      <c r="L80" s="205"/>
    </row>
    <row r="81" spans="2:12" s="171" customFormat="1" ht="19.899999999999999" customHeight="1">
      <c r="B81" s="205"/>
      <c r="D81" s="206" t="s">
        <v>245</v>
      </c>
      <c r="E81" s="207"/>
      <c r="F81" s="207"/>
      <c r="G81" s="207"/>
      <c r="H81" s="207"/>
      <c r="I81" s="207"/>
      <c r="J81" s="208">
        <f>J282</f>
        <v>0</v>
      </c>
      <c r="L81" s="205"/>
    </row>
    <row r="82" spans="2:12" s="171" customFormat="1" ht="14.85" customHeight="1">
      <c r="B82" s="205"/>
      <c r="D82" s="206" t="s">
        <v>246</v>
      </c>
      <c r="E82" s="207"/>
      <c r="F82" s="207"/>
      <c r="G82" s="207"/>
      <c r="H82" s="207"/>
      <c r="I82" s="207"/>
      <c r="J82" s="208">
        <f>J285</f>
        <v>0</v>
      </c>
      <c r="L82" s="205"/>
    </row>
    <row r="83" spans="2:12" s="171" customFormat="1" ht="14.85" customHeight="1">
      <c r="B83" s="205"/>
      <c r="D83" s="206" t="s">
        <v>247</v>
      </c>
      <c r="E83" s="207"/>
      <c r="F83" s="207"/>
      <c r="G83" s="207"/>
      <c r="H83" s="207"/>
      <c r="I83" s="207"/>
      <c r="J83" s="208">
        <f>J301</f>
        <v>0</v>
      </c>
      <c r="L83" s="205"/>
    </row>
    <row r="84" spans="2:12" s="171" customFormat="1" ht="19.899999999999999" customHeight="1">
      <c r="B84" s="205"/>
      <c r="D84" s="206" t="s">
        <v>248</v>
      </c>
      <c r="E84" s="207"/>
      <c r="F84" s="207"/>
      <c r="G84" s="207"/>
      <c r="H84" s="207"/>
      <c r="I84" s="207"/>
      <c r="J84" s="208">
        <f>J309</f>
        <v>0</v>
      </c>
      <c r="L84" s="205"/>
    </row>
    <row r="85" spans="2:12" s="171" customFormat="1" ht="19.899999999999999" customHeight="1">
      <c r="B85" s="205"/>
      <c r="D85" s="206" t="s">
        <v>249</v>
      </c>
      <c r="E85" s="207"/>
      <c r="F85" s="207"/>
      <c r="G85" s="207"/>
      <c r="H85" s="207"/>
      <c r="I85" s="207"/>
      <c r="J85" s="208">
        <f>J328</f>
        <v>0</v>
      </c>
      <c r="L85" s="205"/>
    </row>
    <row r="86" spans="2:12" s="171" customFormat="1" ht="14.85" customHeight="1">
      <c r="B86" s="205"/>
      <c r="D86" s="206" t="s">
        <v>250</v>
      </c>
      <c r="E86" s="207"/>
      <c r="F86" s="207"/>
      <c r="G86" s="207"/>
      <c r="H86" s="207"/>
      <c r="I86" s="207"/>
      <c r="J86" s="208">
        <f>J342</f>
        <v>0</v>
      </c>
      <c r="L86" s="205"/>
    </row>
    <row r="87" spans="2:12" s="171" customFormat="1" ht="19.899999999999999" customHeight="1">
      <c r="B87" s="205"/>
      <c r="D87" s="206" t="s">
        <v>251</v>
      </c>
      <c r="E87" s="207"/>
      <c r="F87" s="207"/>
      <c r="G87" s="207"/>
      <c r="H87" s="207"/>
      <c r="I87" s="207"/>
      <c r="J87" s="208">
        <f>J361</f>
        <v>0</v>
      </c>
      <c r="L87" s="205"/>
    </row>
    <row r="88" spans="2:12" s="171" customFormat="1" ht="19.899999999999999" customHeight="1">
      <c r="B88" s="205"/>
      <c r="D88" s="206" t="s">
        <v>252</v>
      </c>
      <c r="E88" s="207"/>
      <c r="F88" s="207"/>
      <c r="G88" s="207"/>
      <c r="H88" s="207"/>
      <c r="I88" s="207"/>
      <c r="J88" s="208">
        <f>J403</f>
        <v>0</v>
      </c>
      <c r="L88" s="205"/>
    </row>
    <row r="89" spans="2:12" s="1" customFormat="1" ht="21.75" customHeight="1">
      <c r="B89" s="14"/>
      <c r="L89" s="14"/>
    </row>
    <row r="90" spans="2:12" s="1" customFormat="1" ht="6.95" customHeight="1">
      <c r="B90" s="15"/>
      <c r="C90" s="16"/>
      <c r="D90" s="16"/>
      <c r="E90" s="16"/>
      <c r="F90" s="16"/>
      <c r="G90" s="16"/>
      <c r="H90" s="16"/>
      <c r="I90" s="16"/>
      <c r="J90" s="16"/>
      <c r="K90" s="16"/>
      <c r="L90" s="14"/>
    </row>
    <row r="94" spans="2:12" s="1" customFormat="1" ht="6.95" customHeight="1">
      <c r="B94" s="132"/>
      <c r="C94" s="133"/>
      <c r="D94" s="133"/>
      <c r="E94" s="133"/>
      <c r="F94" s="133"/>
      <c r="G94" s="133"/>
      <c r="H94" s="133"/>
      <c r="I94" s="133"/>
      <c r="J94" s="133"/>
      <c r="K94" s="133"/>
      <c r="L94" s="14"/>
    </row>
    <row r="95" spans="2:12" s="1" customFormat="1" ht="24.95" customHeight="1">
      <c r="B95" s="14"/>
      <c r="C95" s="8" t="s">
        <v>253</v>
      </c>
      <c r="L95" s="14"/>
    </row>
    <row r="96" spans="2:12" s="1" customFormat="1" ht="6.95" customHeight="1">
      <c r="B96" s="14"/>
      <c r="L96" s="14"/>
    </row>
    <row r="97" spans="2:63" s="1" customFormat="1" ht="12" customHeight="1">
      <c r="B97" s="14"/>
      <c r="C97" s="11" t="s">
        <v>17</v>
      </c>
      <c r="L97" s="14"/>
    </row>
    <row r="98" spans="2:63" s="1" customFormat="1" ht="16.5" customHeight="1">
      <c r="B98" s="14"/>
      <c r="E98" s="333" t="str">
        <f>E7</f>
        <v>Rekonstrukce sociálního zařízení včetně rozvodů vody a kanalizace</v>
      </c>
      <c r="F98" s="334"/>
      <c r="G98" s="334"/>
      <c r="H98" s="334"/>
      <c r="L98" s="14"/>
    </row>
    <row r="99" spans="2:63" ht="12" customHeight="1">
      <c r="B99" s="7"/>
      <c r="C99" s="11" t="s">
        <v>203</v>
      </c>
      <c r="L99" s="7"/>
    </row>
    <row r="100" spans="2:63" s="1" customFormat="1" ht="16.5" customHeight="1">
      <c r="B100" s="14"/>
      <c r="E100" s="333" t="s">
        <v>207</v>
      </c>
      <c r="F100" s="332"/>
      <c r="G100" s="332"/>
      <c r="H100" s="332"/>
      <c r="L100" s="14"/>
    </row>
    <row r="101" spans="2:63" s="1" customFormat="1" ht="12" customHeight="1">
      <c r="B101" s="14"/>
      <c r="C101" s="11" t="s">
        <v>211</v>
      </c>
      <c r="L101" s="14"/>
    </row>
    <row r="102" spans="2:63" s="1" customFormat="1" ht="16.5" customHeight="1">
      <c r="B102" s="14"/>
      <c r="E102" s="324" t="str">
        <f>E11</f>
        <v>A3 - Větev WC dívky 2 NP</v>
      </c>
      <c r="F102" s="332"/>
      <c r="G102" s="332"/>
      <c r="H102" s="332"/>
      <c r="L102" s="14"/>
    </row>
    <row r="103" spans="2:63" s="1" customFormat="1" ht="6.95" customHeight="1">
      <c r="B103" s="14"/>
      <c r="L103" s="14"/>
    </row>
    <row r="104" spans="2:63" s="1" customFormat="1" ht="12" customHeight="1">
      <c r="B104" s="14"/>
      <c r="C104" s="11" t="s">
        <v>21</v>
      </c>
      <c r="F104" s="121" t="str">
        <f>F14</f>
        <v xml:space="preserve"> </v>
      </c>
      <c r="I104" s="11" t="s">
        <v>23</v>
      </c>
      <c r="J104" s="17">
        <f>IF(J14="","",J14)</f>
        <v>0</v>
      </c>
      <c r="L104" s="14"/>
    </row>
    <row r="105" spans="2:63" s="1" customFormat="1" ht="6.95" customHeight="1">
      <c r="B105" s="14"/>
      <c r="L105" s="14"/>
    </row>
    <row r="106" spans="2:63" s="1" customFormat="1" ht="15.2" customHeight="1">
      <c r="B106" s="14"/>
      <c r="C106" s="11" t="s">
        <v>24</v>
      </c>
      <c r="F106" s="121" t="str">
        <f>E17</f>
        <v xml:space="preserve"> </v>
      </c>
      <c r="I106" s="11" t="s">
        <v>29</v>
      </c>
      <c r="J106" s="196" t="str">
        <f>E23</f>
        <v xml:space="preserve"> </v>
      </c>
      <c r="L106" s="14"/>
    </row>
    <row r="107" spans="2:63" s="1" customFormat="1" ht="15.2" customHeight="1">
      <c r="B107" s="14"/>
      <c r="C107" s="11" t="s">
        <v>27</v>
      </c>
      <c r="F107" s="121" t="str">
        <f>IF(E20="","",E20)</f>
        <v>Vyplň údaj</v>
      </c>
      <c r="I107" s="11" t="s">
        <v>31</v>
      </c>
      <c r="J107" s="196" t="str">
        <f>E26</f>
        <v xml:space="preserve"> </v>
      </c>
      <c r="L107" s="14"/>
    </row>
    <row r="108" spans="2:63" s="1" customFormat="1" ht="10.35" customHeight="1">
      <c r="B108" s="14"/>
      <c r="L108" s="14"/>
    </row>
    <row r="109" spans="2:63" s="2" customFormat="1" ht="29.25" customHeight="1">
      <c r="B109" s="18"/>
      <c r="C109" s="19" t="s">
        <v>254</v>
      </c>
      <c r="D109" s="20" t="s">
        <v>53</v>
      </c>
      <c r="E109" s="20" t="s">
        <v>49</v>
      </c>
      <c r="F109" s="20" t="s">
        <v>50</v>
      </c>
      <c r="G109" s="20" t="s">
        <v>255</v>
      </c>
      <c r="H109" s="20" t="s">
        <v>256</v>
      </c>
      <c r="I109" s="20" t="s">
        <v>257</v>
      </c>
      <c r="J109" s="20" t="s">
        <v>226</v>
      </c>
      <c r="K109" s="21" t="s">
        <v>258</v>
      </c>
      <c r="L109" s="18"/>
      <c r="M109" s="145" t="s">
        <v>3</v>
      </c>
      <c r="N109" s="146" t="s">
        <v>38</v>
      </c>
      <c r="O109" s="146" t="s">
        <v>259</v>
      </c>
      <c r="P109" s="146" t="s">
        <v>260</v>
      </c>
      <c r="Q109" s="146" t="s">
        <v>261</v>
      </c>
      <c r="R109" s="146" t="s">
        <v>262</v>
      </c>
      <c r="S109" s="146" t="s">
        <v>263</v>
      </c>
      <c r="T109" s="147" t="s">
        <v>264</v>
      </c>
    </row>
    <row r="110" spans="2:63" s="1" customFormat="1" ht="22.9" customHeight="1">
      <c r="B110" s="14"/>
      <c r="C110" s="151" t="s">
        <v>265</v>
      </c>
      <c r="J110" s="209">
        <f>BK110</f>
        <v>0</v>
      </c>
      <c r="L110" s="14"/>
      <c r="M110" s="148"/>
      <c r="N110" s="140"/>
      <c r="O110" s="140"/>
      <c r="P110" s="210">
        <f>P111+P172+P256</f>
        <v>0</v>
      </c>
      <c r="Q110" s="140"/>
      <c r="R110" s="210">
        <f>R111+R172+R256</f>
        <v>7.3956190819400005</v>
      </c>
      <c r="S110" s="140"/>
      <c r="T110" s="211">
        <f>T111+T172+T256</f>
        <v>11.42342157</v>
      </c>
      <c r="AT110" s="4" t="s">
        <v>67</v>
      </c>
      <c r="AU110" s="4" t="s">
        <v>227</v>
      </c>
      <c r="BK110" s="212">
        <f>BK111+BK172+BK256</f>
        <v>0</v>
      </c>
    </row>
    <row r="111" spans="2:63" s="214" customFormat="1" ht="25.9" customHeight="1">
      <c r="B111" s="213"/>
      <c r="D111" s="215" t="s">
        <v>67</v>
      </c>
      <c r="E111" s="216" t="s">
        <v>266</v>
      </c>
      <c r="F111" s="216" t="s">
        <v>267</v>
      </c>
      <c r="J111" s="217">
        <f>BK111</f>
        <v>0</v>
      </c>
      <c r="L111" s="213"/>
      <c r="M111" s="218"/>
      <c r="P111" s="219">
        <f>P112+P121+P135+P150+P162</f>
        <v>0</v>
      </c>
      <c r="R111" s="219">
        <f>R112+R121+R135+R150+R162</f>
        <v>1.2572863999999999E-4</v>
      </c>
      <c r="T111" s="220">
        <f>T112+T121+T135+T150+T162</f>
        <v>11.421484</v>
      </c>
      <c r="AR111" s="215" t="s">
        <v>75</v>
      </c>
      <c r="AT111" s="221" t="s">
        <v>67</v>
      </c>
      <c r="AU111" s="221" t="s">
        <v>68</v>
      </c>
      <c r="AY111" s="215" t="s">
        <v>268</v>
      </c>
      <c r="BK111" s="222">
        <f>BK112+BK121+BK135+BK150+BK162</f>
        <v>0</v>
      </c>
    </row>
    <row r="112" spans="2:63" s="214" customFormat="1" ht="22.9" customHeight="1">
      <c r="B112" s="213"/>
      <c r="D112" s="215" t="s">
        <v>67</v>
      </c>
      <c r="E112" s="223" t="s">
        <v>269</v>
      </c>
      <c r="F112" s="223" t="s">
        <v>270</v>
      </c>
      <c r="J112" s="224">
        <f>BK112</f>
        <v>0</v>
      </c>
      <c r="L112" s="213"/>
      <c r="M112" s="218"/>
      <c r="P112" s="219">
        <f>SUM(P113:P120)</f>
        <v>0</v>
      </c>
      <c r="R112" s="219">
        <f>SUM(R113:R120)</f>
        <v>1.2572863999999999E-4</v>
      </c>
      <c r="T112" s="220">
        <f>SUM(T113:T120)</f>
        <v>0.91070000000000007</v>
      </c>
      <c r="AR112" s="215" t="s">
        <v>75</v>
      </c>
      <c r="AT112" s="221" t="s">
        <v>67</v>
      </c>
      <c r="AU112" s="221" t="s">
        <v>75</v>
      </c>
      <c r="AY112" s="215" t="s">
        <v>268</v>
      </c>
      <c r="BK112" s="222">
        <f>SUM(BK113:BK120)</f>
        <v>0</v>
      </c>
    </row>
    <row r="113" spans="2:65" s="1" customFormat="1" ht="44.25" customHeight="1">
      <c r="B113" s="14"/>
      <c r="C113" s="225" t="s">
        <v>75</v>
      </c>
      <c r="D113" s="225" t="s">
        <v>271</v>
      </c>
      <c r="E113" s="226" t="s">
        <v>272</v>
      </c>
      <c r="F113" s="227" t="s">
        <v>273</v>
      </c>
      <c r="G113" s="228" t="s">
        <v>184</v>
      </c>
      <c r="H113" s="229">
        <v>26.02</v>
      </c>
      <c r="I113" s="22"/>
      <c r="J113" s="231">
        <f>ROUND(I113*H113,2)</f>
        <v>0</v>
      </c>
      <c r="K113" s="227" t="s">
        <v>274</v>
      </c>
      <c r="L113" s="14"/>
      <c r="M113" s="232" t="s">
        <v>3</v>
      </c>
      <c r="N113" s="233" t="s">
        <v>39</v>
      </c>
      <c r="P113" s="234">
        <f>O113*H113</f>
        <v>0</v>
      </c>
      <c r="Q113" s="234">
        <v>0</v>
      </c>
      <c r="R113" s="234">
        <f>Q113*H113</f>
        <v>0</v>
      </c>
      <c r="S113" s="234">
        <v>3.5000000000000003E-2</v>
      </c>
      <c r="T113" s="235">
        <f>S113*H113</f>
        <v>0.91070000000000007</v>
      </c>
      <c r="AR113" s="236" t="s">
        <v>275</v>
      </c>
      <c r="AT113" s="236" t="s">
        <v>271</v>
      </c>
      <c r="AU113" s="236" t="s">
        <v>77</v>
      </c>
      <c r="AY113" s="4" t="s">
        <v>268</v>
      </c>
      <c r="BE113" s="237">
        <f>IF(N113="základní",J113,0)</f>
        <v>0</v>
      </c>
      <c r="BF113" s="237">
        <f>IF(N113="snížená",J113,0)</f>
        <v>0</v>
      </c>
      <c r="BG113" s="237">
        <f>IF(N113="zákl. přenesená",J113,0)</f>
        <v>0</v>
      </c>
      <c r="BH113" s="237">
        <f>IF(N113="sníž. přenesená",J113,0)</f>
        <v>0</v>
      </c>
      <c r="BI113" s="237">
        <f>IF(N113="nulová",J113,0)</f>
        <v>0</v>
      </c>
      <c r="BJ113" s="4" t="s">
        <v>75</v>
      </c>
      <c r="BK113" s="237">
        <f>ROUND(I113*H113,2)</f>
        <v>0</v>
      </c>
      <c r="BL113" s="4" t="s">
        <v>275</v>
      </c>
      <c r="BM113" s="236" t="s">
        <v>276</v>
      </c>
    </row>
    <row r="114" spans="2:65" s="1" customFormat="1">
      <c r="B114" s="14"/>
      <c r="D114" s="238" t="s">
        <v>277</v>
      </c>
      <c r="F114" s="239" t="s">
        <v>278</v>
      </c>
      <c r="L114" s="14"/>
      <c r="M114" s="240"/>
      <c r="T114" s="142"/>
      <c r="AT114" s="4" t="s">
        <v>277</v>
      </c>
      <c r="AU114" s="4" t="s">
        <v>77</v>
      </c>
    </row>
    <row r="115" spans="2:65" s="242" customFormat="1">
      <c r="B115" s="241"/>
      <c r="D115" s="243" t="s">
        <v>279</v>
      </c>
      <c r="E115" s="244" t="s">
        <v>3</v>
      </c>
      <c r="F115" s="245" t="s">
        <v>182</v>
      </c>
      <c r="H115" s="246">
        <v>26.02</v>
      </c>
      <c r="L115" s="241"/>
      <c r="M115" s="247"/>
      <c r="T115" s="248"/>
      <c r="AT115" s="244" t="s">
        <v>279</v>
      </c>
      <c r="AU115" s="244" t="s">
        <v>77</v>
      </c>
      <c r="AV115" s="242" t="s">
        <v>77</v>
      </c>
      <c r="AW115" s="242" t="s">
        <v>30</v>
      </c>
      <c r="AX115" s="242" t="s">
        <v>75</v>
      </c>
      <c r="AY115" s="244" t="s">
        <v>268</v>
      </c>
    </row>
    <row r="116" spans="2:65" s="1" customFormat="1" ht="21.75" customHeight="1">
      <c r="B116" s="14"/>
      <c r="C116" s="225" t="s">
        <v>77</v>
      </c>
      <c r="D116" s="225" t="s">
        <v>271</v>
      </c>
      <c r="E116" s="226" t="s">
        <v>280</v>
      </c>
      <c r="F116" s="227" t="s">
        <v>281</v>
      </c>
      <c r="G116" s="228" t="s">
        <v>184</v>
      </c>
      <c r="H116" s="229">
        <v>26.02</v>
      </c>
      <c r="I116" s="22"/>
      <c r="J116" s="231">
        <f>ROUND(I116*H116,2)</f>
        <v>0</v>
      </c>
      <c r="K116" s="227" t="s">
        <v>274</v>
      </c>
      <c r="L116" s="14"/>
      <c r="M116" s="232" t="s">
        <v>3</v>
      </c>
      <c r="N116" s="233" t="s">
        <v>39</v>
      </c>
      <c r="P116" s="234">
        <f>O116*H116</f>
        <v>0</v>
      </c>
      <c r="Q116" s="234">
        <v>3.472E-6</v>
      </c>
      <c r="R116" s="234">
        <f>Q116*H116</f>
        <v>9.0341439999999998E-5</v>
      </c>
      <c r="S116" s="234">
        <v>0</v>
      </c>
      <c r="T116" s="235">
        <f>S116*H116</f>
        <v>0</v>
      </c>
      <c r="AR116" s="236" t="s">
        <v>275</v>
      </c>
      <c r="AT116" s="236" t="s">
        <v>271</v>
      </c>
      <c r="AU116" s="236" t="s">
        <v>77</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275</v>
      </c>
      <c r="BM116" s="236" t="s">
        <v>282</v>
      </c>
    </row>
    <row r="117" spans="2:65" s="1" customFormat="1">
      <c r="B117" s="14"/>
      <c r="D117" s="238" t="s">
        <v>277</v>
      </c>
      <c r="F117" s="239" t="s">
        <v>283</v>
      </c>
      <c r="L117" s="14"/>
      <c r="M117" s="240"/>
      <c r="T117" s="142"/>
      <c r="AT117" s="4" t="s">
        <v>277</v>
      </c>
      <c r="AU117" s="4" t="s">
        <v>77</v>
      </c>
    </row>
    <row r="118" spans="2:65" s="242" customFormat="1">
      <c r="B118" s="241"/>
      <c r="D118" s="243" t="s">
        <v>279</v>
      </c>
      <c r="E118" s="244" t="s">
        <v>3</v>
      </c>
      <c r="F118" s="245" t="s">
        <v>182</v>
      </c>
      <c r="H118" s="246">
        <v>26.02</v>
      </c>
      <c r="L118" s="241"/>
      <c r="M118" s="247"/>
      <c r="T118" s="248"/>
      <c r="AT118" s="244" t="s">
        <v>279</v>
      </c>
      <c r="AU118" s="244" t="s">
        <v>77</v>
      </c>
      <c r="AV118" s="242" t="s">
        <v>77</v>
      </c>
      <c r="AW118" s="242" t="s">
        <v>30</v>
      </c>
      <c r="AX118" s="242" t="s">
        <v>75</v>
      </c>
      <c r="AY118" s="244" t="s">
        <v>268</v>
      </c>
    </row>
    <row r="119" spans="2:65" s="1" customFormat="1" ht="24.2" customHeight="1">
      <c r="B119" s="14"/>
      <c r="C119" s="225" t="s">
        <v>186</v>
      </c>
      <c r="D119" s="225" t="s">
        <v>271</v>
      </c>
      <c r="E119" s="226" t="s">
        <v>284</v>
      </c>
      <c r="F119" s="227" t="s">
        <v>285</v>
      </c>
      <c r="G119" s="228" t="s">
        <v>184</v>
      </c>
      <c r="H119" s="229">
        <v>26.02</v>
      </c>
      <c r="I119" s="22"/>
      <c r="J119" s="231">
        <f>ROUND(I119*H119,2)</f>
        <v>0</v>
      </c>
      <c r="K119" s="227" t="s">
        <v>274</v>
      </c>
      <c r="L119" s="14"/>
      <c r="M119" s="232" t="s">
        <v>3</v>
      </c>
      <c r="N119" s="233" t="s">
        <v>39</v>
      </c>
      <c r="P119" s="234">
        <f>O119*H119</f>
        <v>0</v>
      </c>
      <c r="Q119" s="234">
        <v>1.3599999999999999E-6</v>
      </c>
      <c r="R119" s="234">
        <f>Q119*H119</f>
        <v>3.5387199999999999E-5</v>
      </c>
      <c r="S119" s="234">
        <v>0</v>
      </c>
      <c r="T119" s="235">
        <f>S119*H119</f>
        <v>0</v>
      </c>
      <c r="AR119" s="236" t="s">
        <v>275</v>
      </c>
      <c r="AT119" s="236" t="s">
        <v>271</v>
      </c>
      <c r="AU119" s="236" t="s">
        <v>77</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275</v>
      </c>
      <c r="BM119" s="236" t="s">
        <v>286</v>
      </c>
    </row>
    <row r="120" spans="2:65" s="1" customFormat="1">
      <c r="B120" s="14"/>
      <c r="D120" s="238" t="s">
        <v>277</v>
      </c>
      <c r="F120" s="239" t="s">
        <v>287</v>
      </c>
      <c r="L120" s="14"/>
      <c r="M120" s="240"/>
      <c r="T120" s="142"/>
      <c r="AT120" s="4" t="s">
        <v>277</v>
      </c>
      <c r="AU120" s="4" t="s">
        <v>77</v>
      </c>
    </row>
    <row r="121" spans="2:65" s="214" customFormat="1" ht="22.9" customHeight="1">
      <c r="B121" s="213"/>
      <c r="D121" s="215" t="s">
        <v>67</v>
      </c>
      <c r="E121" s="223" t="s">
        <v>288</v>
      </c>
      <c r="F121" s="223" t="s">
        <v>289</v>
      </c>
      <c r="J121" s="224">
        <f>BK121</f>
        <v>0</v>
      </c>
      <c r="L121" s="213"/>
      <c r="M121" s="218"/>
      <c r="P121" s="219">
        <f>SUM(P122:P134)</f>
        <v>0</v>
      </c>
      <c r="R121" s="219">
        <f>SUM(R122:R134)</f>
        <v>0</v>
      </c>
      <c r="T121" s="220">
        <f>SUM(T122:T134)</f>
        <v>0.48530799999999996</v>
      </c>
      <c r="AR121" s="215" t="s">
        <v>75</v>
      </c>
      <c r="AT121" s="221" t="s">
        <v>67</v>
      </c>
      <c r="AU121" s="221" t="s">
        <v>75</v>
      </c>
      <c r="AY121" s="215" t="s">
        <v>268</v>
      </c>
      <c r="BK121" s="222">
        <f>SUM(BK122:BK134)</f>
        <v>0</v>
      </c>
    </row>
    <row r="122" spans="2:65" s="1" customFormat="1" ht="37.9" customHeight="1">
      <c r="B122" s="14"/>
      <c r="C122" s="225" t="s">
        <v>275</v>
      </c>
      <c r="D122" s="225" t="s">
        <v>271</v>
      </c>
      <c r="E122" s="226" t="s">
        <v>290</v>
      </c>
      <c r="F122" s="227" t="s">
        <v>291</v>
      </c>
      <c r="G122" s="228" t="s">
        <v>184</v>
      </c>
      <c r="H122" s="229">
        <v>5.8579999999999997</v>
      </c>
      <c r="I122" s="22"/>
      <c r="J122" s="231">
        <f>ROUND(I122*H122,2)</f>
        <v>0</v>
      </c>
      <c r="K122" s="227" t="s">
        <v>274</v>
      </c>
      <c r="L122" s="14"/>
      <c r="M122" s="232" t="s">
        <v>3</v>
      </c>
      <c r="N122" s="233" t="s">
        <v>39</v>
      </c>
      <c r="P122" s="234">
        <f>O122*H122</f>
        <v>0</v>
      </c>
      <c r="Q122" s="234">
        <v>0</v>
      </c>
      <c r="R122" s="234">
        <f>Q122*H122</f>
        <v>0</v>
      </c>
      <c r="S122" s="234">
        <v>7.5999999999999998E-2</v>
      </c>
      <c r="T122" s="235">
        <f>S122*H122</f>
        <v>0.44520799999999994</v>
      </c>
      <c r="AR122" s="236" t="s">
        <v>292</v>
      </c>
      <c r="AT122" s="236" t="s">
        <v>271</v>
      </c>
      <c r="AU122" s="236" t="s">
        <v>77</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292</v>
      </c>
      <c r="BM122" s="236" t="s">
        <v>293</v>
      </c>
    </row>
    <row r="123" spans="2:65" s="1" customFormat="1">
      <c r="B123" s="14"/>
      <c r="D123" s="238" t="s">
        <v>277</v>
      </c>
      <c r="F123" s="239" t="s">
        <v>294</v>
      </c>
      <c r="L123" s="14"/>
      <c r="M123" s="240"/>
      <c r="T123" s="142"/>
      <c r="AT123" s="4" t="s">
        <v>277</v>
      </c>
      <c r="AU123" s="4" t="s">
        <v>77</v>
      </c>
    </row>
    <row r="124" spans="2:65" s="242" customFormat="1">
      <c r="B124" s="241"/>
      <c r="D124" s="243" t="s">
        <v>279</v>
      </c>
      <c r="E124" s="244" t="s">
        <v>3</v>
      </c>
      <c r="F124" s="245" t="s">
        <v>837</v>
      </c>
      <c r="H124" s="246">
        <v>1.8180000000000001</v>
      </c>
      <c r="L124" s="241"/>
      <c r="M124" s="247"/>
      <c r="T124" s="248"/>
      <c r="AT124" s="244" t="s">
        <v>279</v>
      </c>
      <c r="AU124" s="244" t="s">
        <v>77</v>
      </c>
      <c r="AV124" s="242" t="s">
        <v>77</v>
      </c>
      <c r="AW124" s="242" t="s">
        <v>30</v>
      </c>
      <c r="AX124" s="242" t="s">
        <v>68</v>
      </c>
      <c r="AY124" s="244" t="s">
        <v>268</v>
      </c>
    </row>
    <row r="125" spans="2:65" s="242" customFormat="1">
      <c r="B125" s="241"/>
      <c r="D125" s="243" t="s">
        <v>279</v>
      </c>
      <c r="E125" s="244" t="s">
        <v>3</v>
      </c>
      <c r="F125" s="245" t="s">
        <v>838</v>
      </c>
      <c r="H125" s="246">
        <v>2.02</v>
      </c>
      <c r="L125" s="241"/>
      <c r="M125" s="247"/>
      <c r="T125" s="248"/>
      <c r="AT125" s="244" t="s">
        <v>279</v>
      </c>
      <c r="AU125" s="244" t="s">
        <v>77</v>
      </c>
      <c r="AV125" s="242" t="s">
        <v>77</v>
      </c>
      <c r="AW125" s="242" t="s">
        <v>30</v>
      </c>
      <c r="AX125" s="242" t="s">
        <v>68</v>
      </c>
      <c r="AY125" s="244" t="s">
        <v>268</v>
      </c>
    </row>
    <row r="126" spans="2:65" s="242" customFormat="1">
      <c r="B126" s="241"/>
      <c r="D126" s="243" t="s">
        <v>279</v>
      </c>
      <c r="E126" s="244" t="s">
        <v>3</v>
      </c>
      <c r="F126" s="245" t="s">
        <v>838</v>
      </c>
      <c r="H126" s="246">
        <v>2.02</v>
      </c>
      <c r="L126" s="241"/>
      <c r="M126" s="247"/>
      <c r="T126" s="248"/>
      <c r="AT126" s="244" t="s">
        <v>279</v>
      </c>
      <c r="AU126" s="244" t="s">
        <v>77</v>
      </c>
      <c r="AV126" s="242" t="s">
        <v>77</v>
      </c>
      <c r="AW126" s="242" t="s">
        <v>30</v>
      </c>
      <c r="AX126" s="242" t="s">
        <v>68</v>
      </c>
      <c r="AY126" s="244" t="s">
        <v>268</v>
      </c>
    </row>
    <row r="127" spans="2:65" s="257" customFormat="1">
      <c r="B127" s="256"/>
      <c r="D127" s="243" t="s">
        <v>279</v>
      </c>
      <c r="E127" s="258" t="s">
        <v>3</v>
      </c>
      <c r="F127" s="259" t="s">
        <v>839</v>
      </c>
      <c r="H127" s="258" t="s">
        <v>3</v>
      </c>
      <c r="L127" s="256"/>
      <c r="M127" s="260"/>
      <c r="T127" s="261"/>
      <c r="AT127" s="258" t="s">
        <v>279</v>
      </c>
      <c r="AU127" s="258" t="s">
        <v>77</v>
      </c>
      <c r="AV127" s="257" t="s">
        <v>75</v>
      </c>
      <c r="AW127" s="257" t="s">
        <v>30</v>
      </c>
      <c r="AX127" s="257" t="s">
        <v>68</v>
      </c>
      <c r="AY127" s="258" t="s">
        <v>268</v>
      </c>
    </row>
    <row r="128" spans="2:65" s="250" customFormat="1">
      <c r="B128" s="249"/>
      <c r="D128" s="243" t="s">
        <v>279</v>
      </c>
      <c r="E128" s="251" t="s">
        <v>3</v>
      </c>
      <c r="F128" s="252" t="s">
        <v>298</v>
      </c>
      <c r="H128" s="253">
        <v>5.8579999999999997</v>
      </c>
      <c r="L128" s="249"/>
      <c r="M128" s="254"/>
      <c r="T128" s="255"/>
      <c r="AT128" s="251" t="s">
        <v>279</v>
      </c>
      <c r="AU128" s="251" t="s">
        <v>77</v>
      </c>
      <c r="AV128" s="250" t="s">
        <v>275</v>
      </c>
      <c r="AW128" s="250" t="s">
        <v>30</v>
      </c>
      <c r="AX128" s="250" t="s">
        <v>75</v>
      </c>
      <c r="AY128" s="251" t="s">
        <v>268</v>
      </c>
    </row>
    <row r="129" spans="2:65" s="1" customFormat="1" ht="16.5" customHeight="1">
      <c r="B129" s="14"/>
      <c r="C129" s="225" t="s">
        <v>299</v>
      </c>
      <c r="D129" s="225" t="s">
        <v>271</v>
      </c>
      <c r="E129" s="226" t="s">
        <v>300</v>
      </c>
      <c r="F129" s="227" t="s">
        <v>301</v>
      </c>
      <c r="G129" s="228" t="s">
        <v>302</v>
      </c>
      <c r="H129" s="229">
        <v>3</v>
      </c>
      <c r="I129" s="22"/>
      <c r="J129" s="231">
        <f>ROUND(I129*H129,2)</f>
        <v>0</v>
      </c>
      <c r="K129" s="227" t="s">
        <v>303</v>
      </c>
      <c r="L129" s="14"/>
      <c r="M129" s="232" t="s">
        <v>3</v>
      </c>
      <c r="N129" s="233" t="s">
        <v>39</v>
      </c>
      <c r="P129" s="234">
        <f>O129*H129</f>
        <v>0</v>
      </c>
      <c r="Q129" s="234">
        <v>0</v>
      </c>
      <c r="R129" s="234">
        <f>Q129*H129</f>
        <v>0</v>
      </c>
      <c r="S129" s="234">
        <v>0.01</v>
      </c>
      <c r="T129" s="235">
        <f>S129*H129</f>
        <v>0.03</v>
      </c>
      <c r="AR129" s="236" t="s">
        <v>292</v>
      </c>
      <c r="AT129" s="236" t="s">
        <v>271</v>
      </c>
      <c r="AU129" s="236" t="s">
        <v>77</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292</v>
      </c>
      <c r="BM129" s="236" t="s">
        <v>304</v>
      </c>
    </row>
    <row r="130" spans="2:65" s="1" customFormat="1" ht="16.5" customHeight="1">
      <c r="B130" s="14"/>
      <c r="C130" s="225" t="s">
        <v>305</v>
      </c>
      <c r="D130" s="225" t="s">
        <v>271</v>
      </c>
      <c r="E130" s="226" t="s">
        <v>306</v>
      </c>
      <c r="F130" s="227" t="s">
        <v>307</v>
      </c>
      <c r="G130" s="228" t="s">
        <v>308</v>
      </c>
      <c r="H130" s="229">
        <v>4</v>
      </c>
      <c r="I130" s="22"/>
      <c r="J130" s="231">
        <f>ROUND(I130*H130,2)</f>
        <v>0</v>
      </c>
      <c r="K130" s="227" t="s">
        <v>303</v>
      </c>
      <c r="L130" s="14"/>
      <c r="M130" s="232" t="s">
        <v>3</v>
      </c>
      <c r="N130" s="233" t="s">
        <v>39</v>
      </c>
      <c r="P130" s="234">
        <f>O130*H130</f>
        <v>0</v>
      </c>
      <c r="Q130" s="234">
        <v>0</v>
      </c>
      <c r="R130" s="234">
        <f>Q130*H130</f>
        <v>0</v>
      </c>
      <c r="S130" s="234">
        <v>0</v>
      </c>
      <c r="T130" s="235">
        <f>S130*H130</f>
        <v>0</v>
      </c>
      <c r="AR130" s="236" t="s">
        <v>292</v>
      </c>
      <c r="AT130" s="236" t="s">
        <v>271</v>
      </c>
      <c r="AU130" s="236" t="s">
        <v>77</v>
      </c>
      <c r="AY130" s="4" t="s">
        <v>268</v>
      </c>
      <c r="BE130" s="237">
        <f>IF(N130="základní",J130,0)</f>
        <v>0</v>
      </c>
      <c r="BF130" s="237">
        <f>IF(N130="snížená",J130,0)</f>
        <v>0</v>
      </c>
      <c r="BG130" s="237">
        <f>IF(N130="zákl. přenesená",J130,0)</f>
        <v>0</v>
      </c>
      <c r="BH130" s="237">
        <f>IF(N130="sníž. přenesená",J130,0)</f>
        <v>0</v>
      </c>
      <c r="BI130" s="237">
        <f>IF(N130="nulová",J130,0)</f>
        <v>0</v>
      </c>
      <c r="BJ130" s="4" t="s">
        <v>75</v>
      </c>
      <c r="BK130" s="237">
        <f>ROUND(I130*H130,2)</f>
        <v>0</v>
      </c>
      <c r="BL130" s="4" t="s">
        <v>292</v>
      </c>
      <c r="BM130" s="236" t="s">
        <v>309</v>
      </c>
    </row>
    <row r="131" spans="2:65" s="1" customFormat="1" ht="24.2" customHeight="1">
      <c r="B131" s="14"/>
      <c r="C131" s="225" t="s">
        <v>310</v>
      </c>
      <c r="D131" s="225" t="s">
        <v>271</v>
      </c>
      <c r="E131" s="226" t="s">
        <v>311</v>
      </c>
      <c r="F131" s="227" t="s">
        <v>312</v>
      </c>
      <c r="G131" s="228" t="s">
        <v>308</v>
      </c>
      <c r="H131" s="229">
        <v>2</v>
      </c>
      <c r="I131" s="22"/>
      <c r="J131" s="231">
        <f>ROUND(I131*H131,2)</f>
        <v>0</v>
      </c>
      <c r="K131" s="227" t="s">
        <v>303</v>
      </c>
      <c r="L131" s="14"/>
      <c r="M131" s="232" t="s">
        <v>3</v>
      </c>
      <c r="N131" s="233" t="s">
        <v>39</v>
      </c>
      <c r="P131" s="234">
        <f>O131*H131</f>
        <v>0</v>
      </c>
      <c r="Q131" s="234">
        <v>0</v>
      </c>
      <c r="R131" s="234">
        <f>Q131*H131</f>
        <v>0</v>
      </c>
      <c r="S131" s="234">
        <v>5.0000000000000001E-3</v>
      </c>
      <c r="T131" s="235">
        <f>S131*H131</f>
        <v>0.01</v>
      </c>
      <c r="AR131" s="236" t="s">
        <v>292</v>
      </c>
      <c r="AT131" s="236" t="s">
        <v>271</v>
      </c>
      <c r="AU131" s="236" t="s">
        <v>77</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292</v>
      </c>
      <c r="BM131" s="236" t="s">
        <v>313</v>
      </c>
    </row>
    <row r="132" spans="2:65" s="1" customFormat="1" ht="24.2" customHeight="1">
      <c r="B132" s="14"/>
      <c r="C132" s="225" t="s">
        <v>314</v>
      </c>
      <c r="D132" s="225" t="s">
        <v>271</v>
      </c>
      <c r="E132" s="226" t="s">
        <v>315</v>
      </c>
      <c r="F132" s="227" t="s">
        <v>316</v>
      </c>
      <c r="G132" s="228" t="s">
        <v>317</v>
      </c>
      <c r="H132" s="229">
        <v>2</v>
      </c>
      <c r="I132" s="22"/>
      <c r="J132" s="231">
        <f>ROUND(I132*H132,2)</f>
        <v>0</v>
      </c>
      <c r="K132" s="227" t="s">
        <v>274</v>
      </c>
      <c r="L132" s="14"/>
      <c r="M132" s="232" t="s">
        <v>3</v>
      </c>
      <c r="N132" s="233" t="s">
        <v>39</v>
      </c>
      <c r="P132" s="234">
        <f>O132*H132</f>
        <v>0</v>
      </c>
      <c r="Q132" s="234">
        <v>0</v>
      </c>
      <c r="R132" s="234">
        <f>Q132*H132</f>
        <v>0</v>
      </c>
      <c r="S132" s="234">
        <v>5.0000000000000002E-5</v>
      </c>
      <c r="T132" s="235">
        <f>S132*H132</f>
        <v>1E-4</v>
      </c>
      <c r="AR132" s="236" t="s">
        <v>292</v>
      </c>
      <c r="AT132" s="236" t="s">
        <v>271</v>
      </c>
      <c r="AU132" s="236" t="s">
        <v>77</v>
      </c>
      <c r="AY132" s="4" t="s">
        <v>268</v>
      </c>
      <c r="BE132" s="237">
        <f>IF(N132="základní",J132,0)</f>
        <v>0</v>
      </c>
      <c r="BF132" s="237">
        <f>IF(N132="snížená",J132,0)</f>
        <v>0</v>
      </c>
      <c r="BG132" s="237">
        <f>IF(N132="zákl. přenesená",J132,0)</f>
        <v>0</v>
      </c>
      <c r="BH132" s="237">
        <f>IF(N132="sníž. přenesená",J132,0)</f>
        <v>0</v>
      </c>
      <c r="BI132" s="237">
        <f>IF(N132="nulová",J132,0)</f>
        <v>0</v>
      </c>
      <c r="BJ132" s="4" t="s">
        <v>75</v>
      </c>
      <c r="BK132" s="237">
        <f>ROUND(I132*H132,2)</f>
        <v>0</v>
      </c>
      <c r="BL132" s="4" t="s">
        <v>292</v>
      </c>
      <c r="BM132" s="236" t="s">
        <v>318</v>
      </c>
    </row>
    <row r="133" spans="2:65" s="1" customFormat="1">
      <c r="B133" s="14"/>
      <c r="D133" s="238" t="s">
        <v>277</v>
      </c>
      <c r="F133" s="239" t="s">
        <v>319</v>
      </c>
      <c r="L133" s="14"/>
      <c r="M133" s="240"/>
      <c r="T133" s="142"/>
      <c r="AT133" s="4" t="s">
        <v>277</v>
      </c>
      <c r="AU133" s="4" t="s">
        <v>77</v>
      </c>
    </row>
    <row r="134" spans="2:65" s="242" customFormat="1">
      <c r="B134" s="241"/>
      <c r="D134" s="243" t="s">
        <v>279</v>
      </c>
      <c r="E134" s="244" t="s">
        <v>3</v>
      </c>
      <c r="F134" s="245" t="s">
        <v>320</v>
      </c>
      <c r="H134" s="246">
        <v>2</v>
      </c>
      <c r="L134" s="241"/>
      <c r="M134" s="247"/>
      <c r="T134" s="248"/>
      <c r="AT134" s="244" t="s">
        <v>279</v>
      </c>
      <c r="AU134" s="244" t="s">
        <v>77</v>
      </c>
      <c r="AV134" s="242" t="s">
        <v>77</v>
      </c>
      <c r="AW134" s="242" t="s">
        <v>30</v>
      </c>
      <c r="AX134" s="242" t="s">
        <v>75</v>
      </c>
      <c r="AY134" s="244" t="s">
        <v>268</v>
      </c>
    </row>
    <row r="135" spans="2:65" s="214" customFormat="1" ht="22.9" customHeight="1">
      <c r="B135" s="213"/>
      <c r="D135" s="215" t="s">
        <v>67</v>
      </c>
      <c r="E135" s="223" t="s">
        <v>321</v>
      </c>
      <c r="F135" s="223" t="s">
        <v>322</v>
      </c>
      <c r="J135" s="224">
        <f>BK135</f>
        <v>0</v>
      </c>
      <c r="L135" s="213"/>
      <c r="M135" s="218"/>
      <c r="P135" s="219">
        <f>SUM(P136:P149)</f>
        <v>0</v>
      </c>
      <c r="R135" s="219">
        <f>SUM(R136:R149)</f>
        <v>0</v>
      </c>
      <c r="T135" s="220">
        <f>SUM(T136:T149)</f>
        <v>8.4093800000000005</v>
      </c>
      <c r="AR135" s="215" t="s">
        <v>75</v>
      </c>
      <c r="AT135" s="221" t="s">
        <v>67</v>
      </c>
      <c r="AU135" s="221" t="s">
        <v>75</v>
      </c>
      <c r="AY135" s="215" t="s">
        <v>268</v>
      </c>
      <c r="BK135" s="222">
        <f>SUM(BK136:BK149)</f>
        <v>0</v>
      </c>
    </row>
    <row r="136" spans="2:65" s="1" customFormat="1" ht="37.9" customHeight="1">
      <c r="B136" s="14"/>
      <c r="C136" s="225" t="s">
        <v>323</v>
      </c>
      <c r="D136" s="225" t="s">
        <v>271</v>
      </c>
      <c r="E136" s="226" t="s">
        <v>324</v>
      </c>
      <c r="F136" s="227" t="s">
        <v>325</v>
      </c>
      <c r="G136" s="228" t="s">
        <v>184</v>
      </c>
      <c r="H136" s="229">
        <v>50.661999999999999</v>
      </c>
      <c r="I136" s="22"/>
      <c r="J136" s="231">
        <f>ROUND(I136*H136,2)</f>
        <v>0</v>
      </c>
      <c r="K136" s="227" t="s">
        <v>274</v>
      </c>
      <c r="L136" s="14"/>
      <c r="M136" s="232" t="s">
        <v>3</v>
      </c>
      <c r="N136" s="233" t="s">
        <v>39</v>
      </c>
      <c r="P136" s="234">
        <f>O136*H136</f>
        <v>0</v>
      </c>
      <c r="Q136" s="234">
        <v>0</v>
      </c>
      <c r="R136" s="234">
        <f>Q136*H136</f>
        <v>0</v>
      </c>
      <c r="S136" s="234">
        <v>4.5999999999999999E-2</v>
      </c>
      <c r="T136" s="235">
        <f>S136*H136</f>
        <v>2.3304519999999997</v>
      </c>
      <c r="AR136" s="236" t="s">
        <v>275</v>
      </c>
      <c r="AT136" s="236" t="s">
        <v>271</v>
      </c>
      <c r="AU136" s="236" t="s">
        <v>77</v>
      </c>
      <c r="AY136" s="4" t="s">
        <v>268</v>
      </c>
      <c r="BE136" s="237">
        <f>IF(N136="základní",J136,0)</f>
        <v>0</v>
      </c>
      <c r="BF136" s="237">
        <f>IF(N136="snížená",J136,0)</f>
        <v>0</v>
      </c>
      <c r="BG136" s="237">
        <f>IF(N136="zákl. přenesená",J136,0)</f>
        <v>0</v>
      </c>
      <c r="BH136" s="237">
        <f>IF(N136="sníž. přenesená",J136,0)</f>
        <v>0</v>
      </c>
      <c r="BI136" s="237">
        <f>IF(N136="nulová",J136,0)</f>
        <v>0</v>
      </c>
      <c r="BJ136" s="4" t="s">
        <v>75</v>
      </c>
      <c r="BK136" s="237">
        <f>ROUND(I136*H136,2)</f>
        <v>0</v>
      </c>
      <c r="BL136" s="4" t="s">
        <v>275</v>
      </c>
      <c r="BM136" s="236" t="s">
        <v>326</v>
      </c>
    </row>
    <row r="137" spans="2:65" s="1" customFormat="1">
      <c r="B137" s="14"/>
      <c r="D137" s="238" t="s">
        <v>277</v>
      </c>
      <c r="F137" s="239" t="s">
        <v>327</v>
      </c>
      <c r="L137" s="14"/>
      <c r="M137" s="240"/>
      <c r="T137" s="142"/>
      <c r="AT137" s="4" t="s">
        <v>277</v>
      </c>
      <c r="AU137" s="4" t="s">
        <v>77</v>
      </c>
    </row>
    <row r="138" spans="2:65" s="257" customFormat="1">
      <c r="B138" s="256"/>
      <c r="D138" s="243" t="s">
        <v>279</v>
      </c>
      <c r="E138" s="258" t="s">
        <v>3</v>
      </c>
      <c r="F138" s="259" t="s">
        <v>328</v>
      </c>
      <c r="H138" s="258" t="s">
        <v>3</v>
      </c>
      <c r="L138" s="256"/>
      <c r="M138" s="260"/>
      <c r="T138" s="261"/>
      <c r="AT138" s="258" t="s">
        <v>279</v>
      </c>
      <c r="AU138" s="258" t="s">
        <v>77</v>
      </c>
      <c r="AV138" s="257" t="s">
        <v>75</v>
      </c>
      <c r="AW138" s="257" t="s">
        <v>30</v>
      </c>
      <c r="AX138" s="257" t="s">
        <v>68</v>
      </c>
      <c r="AY138" s="258" t="s">
        <v>268</v>
      </c>
    </row>
    <row r="139" spans="2:65" s="242" customFormat="1">
      <c r="B139" s="241"/>
      <c r="D139" s="243" t="s">
        <v>279</v>
      </c>
      <c r="E139" s="244" t="s">
        <v>3</v>
      </c>
      <c r="F139" s="245" t="s">
        <v>840</v>
      </c>
      <c r="H139" s="246">
        <v>51.155000000000001</v>
      </c>
      <c r="L139" s="241"/>
      <c r="M139" s="247"/>
      <c r="T139" s="248"/>
      <c r="AT139" s="244" t="s">
        <v>279</v>
      </c>
      <c r="AU139" s="244" t="s">
        <v>77</v>
      </c>
      <c r="AV139" s="242" t="s">
        <v>77</v>
      </c>
      <c r="AW139" s="242" t="s">
        <v>30</v>
      </c>
      <c r="AX139" s="242" t="s">
        <v>68</v>
      </c>
      <c r="AY139" s="244" t="s">
        <v>268</v>
      </c>
    </row>
    <row r="140" spans="2:65" s="257" customFormat="1">
      <c r="B140" s="256"/>
      <c r="D140" s="243" t="s">
        <v>279</v>
      </c>
      <c r="E140" s="258" t="s">
        <v>3</v>
      </c>
      <c r="F140" s="259" t="s">
        <v>330</v>
      </c>
      <c r="H140" s="258" t="s">
        <v>3</v>
      </c>
      <c r="L140" s="256"/>
      <c r="M140" s="260"/>
      <c r="T140" s="261"/>
      <c r="AT140" s="258" t="s">
        <v>279</v>
      </c>
      <c r="AU140" s="258" t="s">
        <v>77</v>
      </c>
      <c r="AV140" s="257" t="s">
        <v>75</v>
      </c>
      <c r="AW140" s="257" t="s">
        <v>30</v>
      </c>
      <c r="AX140" s="257" t="s">
        <v>68</v>
      </c>
      <c r="AY140" s="258" t="s">
        <v>268</v>
      </c>
    </row>
    <row r="141" spans="2:65" s="242" customFormat="1">
      <c r="B141" s="241"/>
      <c r="D141" s="243" t="s">
        <v>279</v>
      </c>
      <c r="E141" s="244" t="s">
        <v>3</v>
      </c>
      <c r="F141" s="245" t="s">
        <v>841</v>
      </c>
      <c r="H141" s="246">
        <v>-5.2220000000000004</v>
      </c>
      <c r="L141" s="241"/>
      <c r="M141" s="247"/>
      <c r="T141" s="248"/>
      <c r="AT141" s="244" t="s">
        <v>279</v>
      </c>
      <c r="AU141" s="244" t="s">
        <v>77</v>
      </c>
      <c r="AV141" s="242" t="s">
        <v>77</v>
      </c>
      <c r="AW141" s="242" t="s">
        <v>30</v>
      </c>
      <c r="AX141" s="242" t="s">
        <v>68</v>
      </c>
      <c r="AY141" s="244" t="s">
        <v>268</v>
      </c>
    </row>
    <row r="142" spans="2:65" s="257" customFormat="1">
      <c r="B142" s="256"/>
      <c r="D142" s="243" t="s">
        <v>279</v>
      </c>
      <c r="E142" s="258" t="s">
        <v>3</v>
      </c>
      <c r="F142" s="259" t="s">
        <v>332</v>
      </c>
      <c r="H142" s="258" t="s">
        <v>3</v>
      </c>
      <c r="L142" s="256"/>
      <c r="M142" s="260"/>
      <c r="T142" s="261"/>
      <c r="AT142" s="258" t="s">
        <v>279</v>
      </c>
      <c r="AU142" s="258" t="s">
        <v>77</v>
      </c>
      <c r="AV142" s="257" t="s">
        <v>75</v>
      </c>
      <c r="AW142" s="257" t="s">
        <v>30</v>
      </c>
      <c r="AX142" s="257" t="s">
        <v>68</v>
      </c>
      <c r="AY142" s="258" t="s">
        <v>268</v>
      </c>
    </row>
    <row r="143" spans="2:65" s="242" customFormat="1">
      <c r="B143" s="241"/>
      <c r="D143" s="243" t="s">
        <v>279</v>
      </c>
      <c r="E143" s="244" t="s">
        <v>3</v>
      </c>
      <c r="F143" s="245" t="s">
        <v>937</v>
      </c>
      <c r="H143" s="246">
        <v>4.7290000000000001</v>
      </c>
      <c r="L143" s="241"/>
      <c r="M143" s="247"/>
      <c r="T143" s="248"/>
      <c r="AT143" s="244" t="s">
        <v>279</v>
      </c>
      <c r="AU143" s="244" t="s">
        <v>77</v>
      </c>
      <c r="AV143" s="242" t="s">
        <v>77</v>
      </c>
      <c r="AW143" s="242" t="s">
        <v>30</v>
      </c>
      <c r="AX143" s="242" t="s">
        <v>68</v>
      </c>
      <c r="AY143" s="244" t="s">
        <v>268</v>
      </c>
    </row>
    <row r="144" spans="2:65" s="250" customFormat="1">
      <c r="B144" s="249"/>
      <c r="D144" s="243" t="s">
        <v>279</v>
      </c>
      <c r="E144" s="251" t="s">
        <v>3</v>
      </c>
      <c r="F144" s="252" t="s">
        <v>298</v>
      </c>
      <c r="H144" s="253">
        <v>50.661999999999999</v>
      </c>
      <c r="L144" s="249"/>
      <c r="M144" s="254"/>
      <c r="T144" s="255"/>
      <c r="AT144" s="251" t="s">
        <v>279</v>
      </c>
      <c r="AU144" s="251" t="s">
        <v>77</v>
      </c>
      <c r="AV144" s="250" t="s">
        <v>275</v>
      </c>
      <c r="AW144" s="250" t="s">
        <v>30</v>
      </c>
      <c r="AX144" s="250" t="s">
        <v>75</v>
      </c>
      <c r="AY144" s="251" t="s">
        <v>268</v>
      </c>
    </row>
    <row r="145" spans="2:65" s="1" customFormat="1" ht="37.9" customHeight="1">
      <c r="B145" s="14"/>
      <c r="C145" s="225" t="s">
        <v>334</v>
      </c>
      <c r="D145" s="225" t="s">
        <v>271</v>
      </c>
      <c r="E145" s="226" t="s">
        <v>335</v>
      </c>
      <c r="F145" s="227" t="s">
        <v>336</v>
      </c>
      <c r="G145" s="228" t="s">
        <v>184</v>
      </c>
      <c r="H145" s="229">
        <v>89.396000000000001</v>
      </c>
      <c r="I145" s="22"/>
      <c r="J145" s="231">
        <f>ROUND(I145*H145,2)</f>
        <v>0</v>
      </c>
      <c r="K145" s="227" t="s">
        <v>274</v>
      </c>
      <c r="L145" s="14"/>
      <c r="M145" s="232" t="s">
        <v>3</v>
      </c>
      <c r="N145" s="233" t="s">
        <v>39</v>
      </c>
      <c r="P145" s="234">
        <f>O145*H145</f>
        <v>0</v>
      </c>
      <c r="Q145" s="234">
        <v>0</v>
      </c>
      <c r="R145" s="234">
        <f>Q145*H145</f>
        <v>0</v>
      </c>
      <c r="S145" s="234">
        <v>6.8000000000000005E-2</v>
      </c>
      <c r="T145" s="235">
        <f>S145*H145</f>
        <v>6.0789280000000003</v>
      </c>
      <c r="AR145" s="236" t="s">
        <v>275</v>
      </c>
      <c r="AT145" s="236" t="s">
        <v>271</v>
      </c>
      <c r="AU145" s="236" t="s">
        <v>77</v>
      </c>
      <c r="AY145" s="4" t="s">
        <v>268</v>
      </c>
      <c r="BE145" s="237">
        <f>IF(N145="základní",J145,0)</f>
        <v>0</v>
      </c>
      <c r="BF145" s="237">
        <f>IF(N145="snížená",J145,0)</f>
        <v>0</v>
      </c>
      <c r="BG145" s="237">
        <f>IF(N145="zákl. přenesená",J145,0)</f>
        <v>0</v>
      </c>
      <c r="BH145" s="237">
        <f>IF(N145="sníž. přenesená",J145,0)</f>
        <v>0</v>
      </c>
      <c r="BI145" s="237">
        <f>IF(N145="nulová",J145,0)</f>
        <v>0</v>
      </c>
      <c r="BJ145" s="4" t="s">
        <v>75</v>
      </c>
      <c r="BK145" s="237">
        <f>ROUND(I145*H145,2)</f>
        <v>0</v>
      </c>
      <c r="BL145" s="4" t="s">
        <v>275</v>
      </c>
      <c r="BM145" s="236" t="s">
        <v>337</v>
      </c>
    </row>
    <row r="146" spans="2:65" s="1" customFormat="1">
      <c r="B146" s="14"/>
      <c r="D146" s="238" t="s">
        <v>277</v>
      </c>
      <c r="F146" s="239" t="s">
        <v>338</v>
      </c>
      <c r="L146" s="14"/>
      <c r="M146" s="240"/>
      <c r="T146" s="142"/>
      <c r="AT146" s="4" t="s">
        <v>277</v>
      </c>
      <c r="AU146" s="4" t="s">
        <v>77</v>
      </c>
    </row>
    <row r="147" spans="2:65" s="242" customFormat="1">
      <c r="B147" s="241"/>
      <c r="D147" s="243" t="s">
        <v>279</v>
      </c>
      <c r="E147" s="244" t="s">
        <v>3</v>
      </c>
      <c r="F147" s="245" t="s">
        <v>212</v>
      </c>
      <c r="H147" s="246">
        <v>87.489000000000004</v>
      </c>
      <c r="L147" s="241"/>
      <c r="M147" s="247"/>
      <c r="T147" s="248"/>
      <c r="AT147" s="244" t="s">
        <v>279</v>
      </c>
      <c r="AU147" s="244" t="s">
        <v>77</v>
      </c>
      <c r="AV147" s="242" t="s">
        <v>77</v>
      </c>
      <c r="AW147" s="242" t="s">
        <v>30</v>
      </c>
      <c r="AX147" s="242" t="s">
        <v>68</v>
      </c>
      <c r="AY147" s="244" t="s">
        <v>268</v>
      </c>
    </row>
    <row r="148" spans="2:65" s="242" customFormat="1">
      <c r="B148" s="241"/>
      <c r="D148" s="243" t="s">
        <v>279</v>
      </c>
      <c r="E148" s="244" t="s">
        <v>3</v>
      </c>
      <c r="F148" s="245" t="s">
        <v>339</v>
      </c>
      <c r="H148" s="246">
        <v>1.907</v>
      </c>
      <c r="L148" s="241"/>
      <c r="M148" s="247"/>
      <c r="T148" s="248"/>
      <c r="AT148" s="244" t="s">
        <v>279</v>
      </c>
      <c r="AU148" s="244" t="s">
        <v>77</v>
      </c>
      <c r="AV148" s="242" t="s">
        <v>77</v>
      </c>
      <c r="AW148" s="242" t="s">
        <v>30</v>
      </c>
      <c r="AX148" s="242" t="s">
        <v>68</v>
      </c>
      <c r="AY148" s="244" t="s">
        <v>268</v>
      </c>
    </row>
    <row r="149" spans="2:65" s="250" customFormat="1">
      <c r="B149" s="249"/>
      <c r="D149" s="243" t="s">
        <v>279</v>
      </c>
      <c r="E149" s="251" t="s">
        <v>3</v>
      </c>
      <c r="F149" s="252" t="s">
        <v>298</v>
      </c>
      <c r="H149" s="253">
        <v>89.396000000000001</v>
      </c>
      <c r="L149" s="249"/>
      <c r="M149" s="254"/>
      <c r="T149" s="255"/>
      <c r="AT149" s="251" t="s">
        <v>279</v>
      </c>
      <c r="AU149" s="251" t="s">
        <v>77</v>
      </c>
      <c r="AV149" s="250" t="s">
        <v>275</v>
      </c>
      <c r="AW149" s="250" t="s">
        <v>30</v>
      </c>
      <c r="AX149" s="250" t="s">
        <v>75</v>
      </c>
      <c r="AY149" s="251" t="s">
        <v>268</v>
      </c>
    </row>
    <row r="150" spans="2:65" s="214" customFormat="1" ht="22.9" customHeight="1">
      <c r="B150" s="213"/>
      <c r="D150" s="215" t="s">
        <v>67</v>
      </c>
      <c r="E150" s="223" t="s">
        <v>340</v>
      </c>
      <c r="F150" s="223" t="s">
        <v>341</v>
      </c>
      <c r="J150" s="224">
        <f>BK150</f>
        <v>0</v>
      </c>
      <c r="L150" s="213"/>
      <c r="M150" s="218"/>
      <c r="P150" s="219">
        <f>SUM(P151:P161)</f>
        <v>0</v>
      </c>
      <c r="R150" s="219">
        <f>SUM(R151:R161)</f>
        <v>0</v>
      </c>
      <c r="T150" s="220">
        <f>SUM(T151:T161)</f>
        <v>1.6160959999999998</v>
      </c>
      <c r="AR150" s="215" t="s">
        <v>75</v>
      </c>
      <c r="AT150" s="221" t="s">
        <v>67</v>
      </c>
      <c r="AU150" s="221" t="s">
        <v>75</v>
      </c>
      <c r="AY150" s="215" t="s">
        <v>268</v>
      </c>
      <c r="BK150" s="222">
        <f>SUM(BK151:BK161)</f>
        <v>0</v>
      </c>
    </row>
    <row r="151" spans="2:65" s="1" customFormat="1" ht="24.2" customHeight="1">
      <c r="B151" s="14"/>
      <c r="C151" s="225" t="s">
        <v>342</v>
      </c>
      <c r="D151" s="225" t="s">
        <v>271</v>
      </c>
      <c r="E151" s="226" t="s">
        <v>343</v>
      </c>
      <c r="F151" s="227" t="s">
        <v>344</v>
      </c>
      <c r="G151" s="228" t="s">
        <v>184</v>
      </c>
      <c r="H151" s="229">
        <v>6.9619999999999997</v>
      </c>
      <c r="I151" s="22"/>
      <c r="J151" s="231">
        <f>ROUND(I151*H151,2)</f>
        <v>0</v>
      </c>
      <c r="K151" s="227" t="s">
        <v>274</v>
      </c>
      <c r="L151" s="14"/>
      <c r="M151" s="232" t="s">
        <v>3</v>
      </c>
      <c r="N151" s="233" t="s">
        <v>39</v>
      </c>
      <c r="P151" s="234">
        <f>O151*H151</f>
        <v>0</v>
      </c>
      <c r="Q151" s="234">
        <v>0</v>
      </c>
      <c r="R151" s="234">
        <f>Q151*H151</f>
        <v>0</v>
      </c>
      <c r="S151" s="234">
        <v>0.20799999999999999</v>
      </c>
      <c r="T151" s="235">
        <f>S151*H151</f>
        <v>1.4480959999999998</v>
      </c>
      <c r="AR151" s="236" t="s">
        <v>275</v>
      </c>
      <c r="AT151" s="236" t="s">
        <v>271</v>
      </c>
      <c r="AU151" s="236" t="s">
        <v>77</v>
      </c>
      <c r="AY151" s="4" t="s">
        <v>268</v>
      </c>
      <c r="BE151" s="237">
        <f>IF(N151="základní",J151,0)</f>
        <v>0</v>
      </c>
      <c r="BF151" s="237">
        <f>IF(N151="snížená",J151,0)</f>
        <v>0</v>
      </c>
      <c r="BG151" s="237">
        <f>IF(N151="zákl. přenesená",J151,0)</f>
        <v>0</v>
      </c>
      <c r="BH151" s="237">
        <f>IF(N151="sníž. přenesená",J151,0)</f>
        <v>0</v>
      </c>
      <c r="BI151" s="237">
        <f>IF(N151="nulová",J151,0)</f>
        <v>0</v>
      </c>
      <c r="BJ151" s="4" t="s">
        <v>75</v>
      </c>
      <c r="BK151" s="237">
        <f>ROUND(I151*H151,2)</f>
        <v>0</v>
      </c>
      <c r="BL151" s="4" t="s">
        <v>275</v>
      </c>
      <c r="BM151" s="236" t="s">
        <v>345</v>
      </c>
    </row>
    <row r="152" spans="2:65" s="1" customFormat="1">
      <c r="B152" s="14"/>
      <c r="D152" s="238" t="s">
        <v>277</v>
      </c>
      <c r="F152" s="239" t="s">
        <v>346</v>
      </c>
      <c r="L152" s="14"/>
      <c r="M152" s="240"/>
      <c r="T152" s="142"/>
      <c r="AT152" s="4" t="s">
        <v>277</v>
      </c>
      <c r="AU152" s="4" t="s">
        <v>77</v>
      </c>
    </row>
    <row r="153" spans="2:65" s="242" customFormat="1">
      <c r="B153" s="241"/>
      <c r="D153" s="243" t="s">
        <v>279</v>
      </c>
      <c r="E153" s="244" t="s">
        <v>3</v>
      </c>
      <c r="F153" s="245" t="s">
        <v>843</v>
      </c>
      <c r="H153" s="246">
        <v>11.204000000000001</v>
      </c>
      <c r="L153" s="241"/>
      <c r="M153" s="247"/>
      <c r="T153" s="248"/>
      <c r="AT153" s="244" t="s">
        <v>279</v>
      </c>
      <c r="AU153" s="244" t="s">
        <v>77</v>
      </c>
      <c r="AV153" s="242" t="s">
        <v>77</v>
      </c>
      <c r="AW153" s="242" t="s">
        <v>30</v>
      </c>
      <c r="AX153" s="242" t="s">
        <v>68</v>
      </c>
      <c r="AY153" s="244" t="s">
        <v>268</v>
      </c>
    </row>
    <row r="154" spans="2:65" s="242" customFormat="1">
      <c r="B154" s="241"/>
      <c r="D154" s="243" t="s">
        <v>279</v>
      </c>
      <c r="E154" s="244" t="s">
        <v>3</v>
      </c>
      <c r="F154" s="245" t="s">
        <v>348</v>
      </c>
      <c r="H154" s="246">
        <v>-4.242</v>
      </c>
      <c r="L154" s="241"/>
      <c r="M154" s="247"/>
      <c r="T154" s="248"/>
      <c r="AT154" s="244" t="s">
        <v>279</v>
      </c>
      <c r="AU154" s="244" t="s">
        <v>77</v>
      </c>
      <c r="AV154" s="242" t="s">
        <v>77</v>
      </c>
      <c r="AW154" s="242" t="s">
        <v>30</v>
      </c>
      <c r="AX154" s="242" t="s">
        <v>68</v>
      </c>
      <c r="AY154" s="244" t="s">
        <v>268</v>
      </c>
    </row>
    <row r="155" spans="2:65" s="250" customFormat="1">
      <c r="B155" s="249"/>
      <c r="D155" s="243" t="s">
        <v>279</v>
      </c>
      <c r="E155" s="251" t="s">
        <v>3</v>
      </c>
      <c r="F155" s="252" t="s">
        <v>298</v>
      </c>
      <c r="H155" s="253">
        <v>6.9619999999999997</v>
      </c>
      <c r="L155" s="249"/>
      <c r="M155" s="254"/>
      <c r="T155" s="255"/>
      <c r="AT155" s="251" t="s">
        <v>279</v>
      </c>
      <c r="AU155" s="251" t="s">
        <v>77</v>
      </c>
      <c r="AV155" s="250" t="s">
        <v>275</v>
      </c>
      <c r="AW155" s="250" t="s">
        <v>30</v>
      </c>
      <c r="AX155" s="250" t="s">
        <v>75</v>
      </c>
      <c r="AY155" s="251" t="s">
        <v>268</v>
      </c>
    </row>
    <row r="156" spans="2:65" s="1" customFormat="1" ht="24.2" customHeight="1">
      <c r="B156" s="14"/>
      <c r="C156" s="225" t="s">
        <v>9</v>
      </c>
      <c r="D156" s="225" t="s">
        <v>271</v>
      </c>
      <c r="E156" s="226" t="s">
        <v>844</v>
      </c>
      <c r="F156" s="227" t="s">
        <v>845</v>
      </c>
      <c r="G156" s="228" t="s">
        <v>184</v>
      </c>
      <c r="H156" s="229">
        <v>0.4</v>
      </c>
      <c r="I156" s="22"/>
      <c r="J156" s="231">
        <f>ROUND(I156*H156,2)</f>
        <v>0</v>
      </c>
      <c r="K156" s="227" t="s">
        <v>274</v>
      </c>
      <c r="L156" s="14"/>
      <c r="M156" s="232" t="s">
        <v>3</v>
      </c>
      <c r="N156" s="233" t="s">
        <v>39</v>
      </c>
      <c r="P156" s="234">
        <f>O156*H156</f>
        <v>0</v>
      </c>
      <c r="Q156" s="234">
        <v>0</v>
      </c>
      <c r="R156" s="234">
        <f>Q156*H156</f>
        <v>0</v>
      </c>
      <c r="S156" s="234">
        <v>0.1</v>
      </c>
      <c r="T156" s="235">
        <f>S156*H156</f>
        <v>4.0000000000000008E-2</v>
      </c>
      <c r="AR156" s="236" t="s">
        <v>275</v>
      </c>
      <c r="AT156" s="236" t="s">
        <v>271</v>
      </c>
      <c r="AU156" s="236" t="s">
        <v>77</v>
      </c>
      <c r="AY156" s="4" t="s">
        <v>268</v>
      </c>
      <c r="BE156" s="237">
        <f>IF(N156="základní",J156,0)</f>
        <v>0</v>
      </c>
      <c r="BF156" s="237">
        <f>IF(N156="snížená",J156,0)</f>
        <v>0</v>
      </c>
      <c r="BG156" s="237">
        <f>IF(N156="zákl. přenesená",J156,0)</f>
        <v>0</v>
      </c>
      <c r="BH156" s="237">
        <f>IF(N156="sníž. přenesená",J156,0)</f>
        <v>0</v>
      </c>
      <c r="BI156" s="237">
        <f>IF(N156="nulová",J156,0)</f>
        <v>0</v>
      </c>
      <c r="BJ156" s="4" t="s">
        <v>75</v>
      </c>
      <c r="BK156" s="237">
        <f>ROUND(I156*H156,2)</f>
        <v>0</v>
      </c>
      <c r="BL156" s="4" t="s">
        <v>275</v>
      </c>
      <c r="BM156" s="236" t="s">
        <v>846</v>
      </c>
    </row>
    <row r="157" spans="2:65" s="1" customFormat="1">
      <c r="B157" s="14"/>
      <c r="D157" s="238" t="s">
        <v>277</v>
      </c>
      <c r="F157" s="239" t="s">
        <v>847</v>
      </c>
      <c r="L157" s="14"/>
      <c r="M157" s="240"/>
      <c r="T157" s="142"/>
      <c r="AT157" s="4" t="s">
        <v>277</v>
      </c>
      <c r="AU157" s="4" t="s">
        <v>77</v>
      </c>
    </row>
    <row r="158" spans="2:65" s="242" customFormat="1">
      <c r="B158" s="241"/>
      <c r="D158" s="243" t="s">
        <v>279</v>
      </c>
      <c r="E158" s="244" t="s">
        <v>3</v>
      </c>
      <c r="F158" s="245" t="s">
        <v>848</v>
      </c>
      <c r="H158" s="246">
        <v>0.4</v>
      </c>
      <c r="L158" s="241"/>
      <c r="M158" s="247"/>
      <c r="T158" s="248"/>
      <c r="AT158" s="244" t="s">
        <v>279</v>
      </c>
      <c r="AU158" s="244" t="s">
        <v>77</v>
      </c>
      <c r="AV158" s="242" t="s">
        <v>77</v>
      </c>
      <c r="AW158" s="242" t="s">
        <v>30</v>
      </c>
      <c r="AX158" s="242" t="s">
        <v>75</v>
      </c>
      <c r="AY158" s="244" t="s">
        <v>268</v>
      </c>
    </row>
    <row r="159" spans="2:65" s="1" customFormat="1" ht="24.2" customHeight="1">
      <c r="B159" s="14"/>
      <c r="C159" s="225" t="s">
        <v>356</v>
      </c>
      <c r="D159" s="225" t="s">
        <v>271</v>
      </c>
      <c r="E159" s="226" t="s">
        <v>849</v>
      </c>
      <c r="F159" s="227" t="s">
        <v>850</v>
      </c>
      <c r="G159" s="228" t="s">
        <v>851</v>
      </c>
      <c r="H159" s="229">
        <v>6.4000000000000001E-2</v>
      </c>
      <c r="I159" s="22"/>
      <c r="J159" s="231">
        <f>ROUND(I159*H159,2)</f>
        <v>0</v>
      </c>
      <c r="K159" s="227" t="s">
        <v>274</v>
      </c>
      <c r="L159" s="14"/>
      <c r="M159" s="232" t="s">
        <v>3</v>
      </c>
      <c r="N159" s="233" t="s">
        <v>39</v>
      </c>
      <c r="P159" s="234">
        <f>O159*H159</f>
        <v>0</v>
      </c>
      <c r="Q159" s="234">
        <v>0</v>
      </c>
      <c r="R159" s="234">
        <f>Q159*H159</f>
        <v>0</v>
      </c>
      <c r="S159" s="234">
        <v>2</v>
      </c>
      <c r="T159" s="235">
        <f>S159*H159</f>
        <v>0.128</v>
      </c>
      <c r="AR159" s="236" t="s">
        <v>275</v>
      </c>
      <c r="AT159" s="236" t="s">
        <v>271</v>
      </c>
      <c r="AU159" s="236" t="s">
        <v>77</v>
      </c>
      <c r="AY159" s="4" t="s">
        <v>268</v>
      </c>
      <c r="BE159" s="237">
        <f>IF(N159="základní",J159,0)</f>
        <v>0</v>
      </c>
      <c r="BF159" s="237">
        <f>IF(N159="snížená",J159,0)</f>
        <v>0</v>
      </c>
      <c r="BG159" s="237">
        <f>IF(N159="zákl. přenesená",J159,0)</f>
        <v>0</v>
      </c>
      <c r="BH159" s="237">
        <f>IF(N159="sníž. přenesená",J159,0)</f>
        <v>0</v>
      </c>
      <c r="BI159" s="237">
        <f>IF(N159="nulová",J159,0)</f>
        <v>0</v>
      </c>
      <c r="BJ159" s="4" t="s">
        <v>75</v>
      </c>
      <c r="BK159" s="237">
        <f>ROUND(I159*H159,2)</f>
        <v>0</v>
      </c>
      <c r="BL159" s="4" t="s">
        <v>275</v>
      </c>
      <c r="BM159" s="236" t="s">
        <v>852</v>
      </c>
    </row>
    <row r="160" spans="2:65" s="1" customFormat="1">
      <c r="B160" s="14"/>
      <c r="D160" s="238" t="s">
        <v>277</v>
      </c>
      <c r="F160" s="239" t="s">
        <v>853</v>
      </c>
      <c r="L160" s="14"/>
      <c r="M160" s="240"/>
      <c r="T160" s="142"/>
      <c r="AT160" s="4" t="s">
        <v>277</v>
      </c>
      <c r="AU160" s="4" t="s">
        <v>77</v>
      </c>
    </row>
    <row r="161" spans="2:65" s="242" customFormat="1">
      <c r="B161" s="241"/>
      <c r="D161" s="243" t="s">
        <v>279</v>
      </c>
      <c r="E161" s="244" t="s">
        <v>3</v>
      </c>
      <c r="F161" s="245" t="s">
        <v>854</v>
      </c>
      <c r="H161" s="246">
        <v>6.4000000000000001E-2</v>
      </c>
      <c r="L161" s="241"/>
      <c r="M161" s="247"/>
      <c r="T161" s="248"/>
      <c r="AT161" s="244" t="s">
        <v>279</v>
      </c>
      <c r="AU161" s="244" t="s">
        <v>77</v>
      </c>
      <c r="AV161" s="242" t="s">
        <v>77</v>
      </c>
      <c r="AW161" s="242" t="s">
        <v>30</v>
      </c>
      <c r="AX161" s="242" t="s">
        <v>75</v>
      </c>
      <c r="AY161" s="244" t="s">
        <v>268</v>
      </c>
    </row>
    <row r="162" spans="2:65" s="214" customFormat="1" ht="22.9" customHeight="1">
      <c r="B162" s="213"/>
      <c r="D162" s="215" t="s">
        <v>67</v>
      </c>
      <c r="E162" s="223" t="s">
        <v>349</v>
      </c>
      <c r="F162" s="223" t="s">
        <v>350</v>
      </c>
      <c r="J162" s="224">
        <f>BK162</f>
        <v>0</v>
      </c>
      <c r="L162" s="213"/>
      <c r="M162" s="218"/>
      <c r="P162" s="219">
        <f>SUM(P163:P171)</f>
        <v>0</v>
      </c>
      <c r="R162" s="219">
        <f>SUM(R163:R171)</f>
        <v>0</v>
      </c>
      <c r="T162" s="220">
        <f>SUM(T163:T171)</f>
        <v>0</v>
      </c>
      <c r="AR162" s="215" t="s">
        <v>75</v>
      </c>
      <c r="AT162" s="221" t="s">
        <v>67</v>
      </c>
      <c r="AU162" s="221" t="s">
        <v>75</v>
      </c>
      <c r="AY162" s="215" t="s">
        <v>268</v>
      </c>
      <c r="BK162" s="222">
        <f>SUM(BK163:BK171)</f>
        <v>0</v>
      </c>
    </row>
    <row r="163" spans="2:65" s="1" customFormat="1" ht="37.9" customHeight="1">
      <c r="B163" s="14"/>
      <c r="C163" s="225" t="s">
        <v>361</v>
      </c>
      <c r="D163" s="225" t="s">
        <v>271</v>
      </c>
      <c r="E163" s="226" t="s">
        <v>351</v>
      </c>
      <c r="F163" s="227" t="s">
        <v>352</v>
      </c>
      <c r="G163" s="228" t="s">
        <v>353</v>
      </c>
      <c r="H163" s="229">
        <v>11.423</v>
      </c>
      <c r="I163" s="22"/>
      <c r="J163" s="231">
        <f>ROUND(I163*H163,2)</f>
        <v>0</v>
      </c>
      <c r="K163" s="227" t="s">
        <v>274</v>
      </c>
      <c r="L163" s="14"/>
      <c r="M163" s="232" t="s">
        <v>3</v>
      </c>
      <c r="N163" s="233" t="s">
        <v>39</v>
      </c>
      <c r="P163" s="234">
        <f>O163*H163</f>
        <v>0</v>
      </c>
      <c r="Q163" s="234">
        <v>0</v>
      </c>
      <c r="R163" s="234">
        <f>Q163*H163</f>
        <v>0</v>
      </c>
      <c r="S163" s="234">
        <v>0</v>
      </c>
      <c r="T163" s="235">
        <f>S163*H163</f>
        <v>0</v>
      </c>
      <c r="AR163" s="236" t="s">
        <v>275</v>
      </c>
      <c r="AT163" s="236" t="s">
        <v>271</v>
      </c>
      <c r="AU163" s="236" t="s">
        <v>77</v>
      </c>
      <c r="AY163" s="4" t="s">
        <v>268</v>
      </c>
      <c r="BE163" s="237">
        <f>IF(N163="základní",J163,0)</f>
        <v>0</v>
      </c>
      <c r="BF163" s="237">
        <f>IF(N163="snížená",J163,0)</f>
        <v>0</v>
      </c>
      <c r="BG163" s="237">
        <f>IF(N163="zákl. přenesená",J163,0)</f>
        <v>0</v>
      </c>
      <c r="BH163" s="237">
        <f>IF(N163="sníž. přenesená",J163,0)</f>
        <v>0</v>
      </c>
      <c r="BI163" s="237">
        <f>IF(N163="nulová",J163,0)</f>
        <v>0</v>
      </c>
      <c r="BJ163" s="4" t="s">
        <v>75</v>
      </c>
      <c r="BK163" s="237">
        <f>ROUND(I163*H163,2)</f>
        <v>0</v>
      </c>
      <c r="BL163" s="4" t="s">
        <v>275</v>
      </c>
      <c r="BM163" s="236" t="s">
        <v>354</v>
      </c>
    </row>
    <row r="164" spans="2:65" s="1" customFormat="1">
      <c r="B164" s="14"/>
      <c r="D164" s="238" t="s">
        <v>277</v>
      </c>
      <c r="F164" s="239" t="s">
        <v>355</v>
      </c>
      <c r="L164" s="14"/>
      <c r="M164" s="240"/>
      <c r="T164" s="142"/>
      <c r="AT164" s="4" t="s">
        <v>277</v>
      </c>
      <c r="AU164" s="4" t="s">
        <v>77</v>
      </c>
    </row>
    <row r="165" spans="2:65" s="1" customFormat="1" ht="33" customHeight="1">
      <c r="B165" s="14"/>
      <c r="C165" s="225" t="s">
        <v>367</v>
      </c>
      <c r="D165" s="225" t="s">
        <v>271</v>
      </c>
      <c r="E165" s="226" t="s">
        <v>357</v>
      </c>
      <c r="F165" s="227" t="s">
        <v>358</v>
      </c>
      <c r="G165" s="228" t="s">
        <v>353</v>
      </c>
      <c r="H165" s="229">
        <v>11.423</v>
      </c>
      <c r="I165" s="22"/>
      <c r="J165" s="231">
        <f>ROUND(I165*H165,2)</f>
        <v>0</v>
      </c>
      <c r="K165" s="227" t="s">
        <v>274</v>
      </c>
      <c r="L165" s="14"/>
      <c r="M165" s="232" t="s">
        <v>3</v>
      </c>
      <c r="N165" s="233" t="s">
        <v>39</v>
      </c>
      <c r="P165" s="234">
        <f>O165*H165</f>
        <v>0</v>
      </c>
      <c r="Q165" s="234">
        <v>0</v>
      </c>
      <c r="R165" s="234">
        <f>Q165*H165</f>
        <v>0</v>
      </c>
      <c r="S165" s="234">
        <v>0</v>
      </c>
      <c r="T165" s="235">
        <f>S165*H165</f>
        <v>0</v>
      </c>
      <c r="AR165" s="236" t="s">
        <v>275</v>
      </c>
      <c r="AT165" s="236" t="s">
        <v>271</v>
      </c>
      <c r="AU165" s="236" t="s">
        <v>77</v>
      </c>
      <c r="AY165" s="4" t="s">
        <v>268</v>
      </c>
      <c r="BE165" s="237">
        <f>IF(N165="základní",J165,0)</f>
        <v>0</v>
      </c>
      <c r="BF165" s="237">
        <f>IF(N165="snížená",J165,0)</f>
        <v>0</v>
      </c>
      <c r="BG165" s="237">
        <f>IF(N165="zákl. přenesená",J165,0)</f>
        <v>0</v>
      </c>
      <c r="BH165" s="237">
        <f>IF(N165="sníž. přenesená",J165,0)</f>
        <v>0</v>
      </c>
      <c r="BI165" s="237">
        <f>IF(N165="nulová",J165,0)</f>
        <v>0</v>
      </c>
      <c r="BJ165" s="4" t="s">
        <v>75</v>
      </c>
      <c r="BK165" s="237">
        <f>ROUND(I165*H165,2)</f>
        <v>0</v>
      </c>
      <c r="BL165" s="4" t="s">
        <v>275</v>
      </c>
      <c r="BM165" s="236" t="s">
        <v>359</v>
      </c>
    </row>
    <row r="166" spans="2:65" s="1" customFormat="1">
      <c r="B166" s="14"/>
      <c r="D166" s="238" t="s">
        <v>277</v>
      </c>
      <c r="F166" s="239" t="s">
        <v>360</v>
      </c>
      <c r="L166" s="14"/>
      <c r="M166" s="240"/>
      <c r="T166" s="142"/>
      <c r="AT166" s="4" t="s">
        <v>277</v>
      </c>
      <c r="AU166" s="4" t="s">
        <v>77</v>
      </c>
    </row>
    <row r="167" spans="2:65" s="1" customFormat="1" ht="44.25" customHeight="1">
      <c r="B167" s="14"/>
      <c r="C167" s="225" t="s">
        <v>292</v>
      </c>
      <c r="D167" s="225" t="s">
        <v>271</v>
      </c>
      <c r="E167" s="226" t="s">
        <v>362</v>
      </c>
      <c r="F167" s="227" t="s">
        <v>363</v>
      </c>
      <c r="G167" s="228" t="s">
        <v>353</v>
      </c>
      <c r="H167" s="229">
        <v>274.15199999999999</v>
      </c>
      <c r="I167" s="22"/>
      <c r="J167" s="231">
        <f>ROUND(I167*H167,2)</f>
        <v>0</v>
      </c>
      <c r="K167" s="227" t="s">
        <v>274</v>
      </c>
      <c r="L167" s="14"/>
      <c r="M167" s="232" t="s">
        <v>3</v>
      </c>
      <c r="N167" s="233" t="s">
        <v>39</v>
      </c>
      <c r="P167" s="234">
        <f>O167*H167</f>
        <v>0</v>
      </c>
      <c r="Q167" s="234">
        <v>0</v>
      </c>
      <c r="R167" s="234">
        <f>Q167*H167</f>
        <v>0</v>
      </c>
      <c r="S167" s="234">
        <v>0</v>
      </c>
      <c r="T167" s="235">
        <f>S167*H167</f>
        <v>0</v>
      </c>
      <c r="AR167" s="236" t="s">
        <v>275</v>
      </c>
      <c r="AT167" s="236" t="s">
        <v>271</v>
      </c>
      <c r="AU167" s="236" t="s">
        <v>77</v>
      </c>
      <c r="AY167" s="4" t="s">
        <v>268</v>
      </c>
      <c r="BE167" s="237">
        <f>IF(N167="základní",J167,0)</f>
        <v>0</v>
      </c>
      <c r="BF167" s="237">
        <f>IF(N167="snížená",J167,0)</f>
        <v>0</v>
      </c>
      <c r="BG167" s="237">
        <f>IF(N167="zákl. přenesená",J167,0)</f>
        <v>0</v>
      </c>
      <c r="BH167" s="237">
        <f>IF(N167="sníž. přenesená",J167,0)</f>
        <v>0</v>
      </c>
      <c r="BI167" s="237">
        <f>IF(N167="nulová",J167,0)</f>
        <v>0</v>
      </c>
      <c r="BJ167" s="4" t="s">
        <v>75</v>
      </c>
      <c r="BK167" s="237">
        <f>ROUND(I167*H167,2)</f>
        <v>0</v>
      </c>
      <c r="BL167" s="4" t="s">
        <v>275</v>
      </c>
      <c r="BM167" s="236" t="s">
        <v>364</v>
      </c>
    </row>
    <row r="168" spans="2:65" s="1" customFormat="1">
      <c r="B168" s="14"/>
      <c r="D168" s="238" t="s">
        <v>277</v>
      </c>
      <c r="F168" s="239" t="s">
        <v>365</v>
      </c>
      <c r="L168" s="14"/>
      <c r="M168" s="240"/>
      <c r="T168" s="142"/>
      <c r="AT168" s="4" t="s">
        <v>277</v>
      </c>
      <c r="AU168" s="4" t="s">
        <v>77</v>
      </c>
    </row>
    <row r="169" spans="2:65" s="242" customFormat="1">
      <c r="B169" s="241"/>
      <c r="D169" s="243" t="s">
        <v>279</v>
      </c>
      <c r="F169" s="245" t="s">
        <v>855</v>
      </c>
      <c r="H169" s="246">
        <v>274.15199999999999</v>
      </c>
      <c r="L169" s="241"/>
      <c r="M169" s="247"/>
      <c r="T169" s="248"/>
      <c r="AT169" s="244" t="s">
        <v>279</v>
      </c>
      <c r="AU169" s="244" t="s">
        <v>77</v>
      </c>
      <c r="AV169" s="242" t="s">
        <v>77</v>
      </c>
      <c r="AW169" s="242" t="s">
        <v>4</v>
      </c>
      <c r="AX169" s="242" t="s">
        <v>75</v>
      </c>
      <c r="AY169" s="244" t="s">
        <v>268</v>
      </c>
    </row>
    <row r="170" spans="2:65" s="1" customFormat="1" ht="44.25" customHeight="1">
      <c r="B170" s="14"/>
      <c r="C170" s="225" t="s">
        <v>382</v>
      </c>
      <c r="D170" s="225" t="s">
        <v>271</v>
      </c>
      <c r="E170" s="226" t="s">
        <v>368</v>
      </c>
      <c r="F170" s="227" t="s">
        <v>369</v>
      </c>
      <c r="G170" s="228" t="s">
        <v>353</v>
      </c>
      <c r="H170" s="229">
        <v>11.423</v>
      </c>
      <c r="I170" s="22"/>
      <c r="J170" s="231">
        <f>ROUND(I170*H170,2)</f>
        <v>0</v>
      </c>
      <c r="K170" s="227" t="s">
        <v>274</v>
      </c>
      <c r="L170" s="14"/>
      <c r="M170" s="232" t="s">
        <v>3</v>
      </c>
      <c r="N170" s="233" t="s">
        <v>39</v>
      </c>
      <c r="P170" s="234">
        <f>O170*H170</f>
        <v>0</v>
      </c>
      <c r="Q170" s="234">
        <v>0</v>
      </c>
      <c r="R170" s="234">
        <f>Q170*H170</f>
        <v>0</v>
      </c>
      <c r="S170" s="234">
        <v>0</v>
      </c>
      <c r="T170" s="235">
        <f>S170*H170</f>
        <v>0</v>
      </c>
      <c r="AR170" s="236" t="s">
        <v>275</v>
      </c>
      <c r="AT170" s="236" t="s">
        <v>271</v>
      </c>
      <c r="AU170" s="236" t="s">
        <v>77</v>
      </c>
      <c r="AY170" s="4" t="s">
        <v>268</v>
      </c>
      <c r="BE170" s="237">
        <f>IF(N170="základní",J170,0)</f>
        <v>0</v>
      </c>
      <c r="BF170" s="237">
        <f>IF(N170="snížená",J170,0)</f>
        <v>0</v>
      </c>
      <c r="BG170" s="237">
        <f>IF(N170="zákl. přenesená",J170,0)</f>
        <v>0</v>
      </c>
      <c r="BH170" s="237">
        <f>IF(N170="sníž. přenesená",J170,0)</f>
        <v>0</v>
      </c>
      <c r="BI170" s="237">
        <f>IF(N170="nulová",J170,0)</f>
        <v>0</v>
      </c>
      <c r="BJ170" s="4" t="s">
        <v>75</v>
      </c>
      <c r="BK170" s="237">
        <f>ROUND(I170*H170,2)</f>
        <v>0</v>
      </c>
      <c r="BL170" s="4" t="s">
        <v>275</v>
      </c>
      <c r="BM170" s="236" t="s">
        <v>370</v>
      </c>
    </row>
    <row r="171" spans="2:65" s="1" customFormat="1">
      <c r="B171" s="14"/>
      <c r="D171" s="238" t="s">
        <v>277</v>
      </c>
      <c r="F171" s="239" t="s">
        <v>371</v>
      </c>
      <c r="L171" s="14"/>
      <c r="M171" s="240"/>
      <c r="T171" s="142"/>
      <c r="AT171" s="4" t="s">
        <v>277</v>
      </c>
      <c r="AU171" s="4" t="s">
        <v>77</v>
      </c>
    </row>
    <row r="172" spans="2:65" s="214" customFormat="1" ht="25.9" customHeight="1">
      <c r="B172" s="213"/>
      <c r="D172" s="215" t="s">
        <v>67</v>
      </c>
      <c r="E172" s="216" t="s">
        <v>372</v>
      </c>
      <c r="F172" s="216" t="s">
        <v>373</v>
      </c>
      <c r="J172" s="217">
        <f>BK172</f>
        <v>0</v>
      </c>
      <c r="L172" s="213"/>
      <c r="M172" s="218"/>
      <c r="P172" s="219">
        <f>P173+P239+P245+P253</f>
        <v>0</v>
      </c>
      <c r="R172" s="219">
        <f>R173+R239+R245+R253</f>
        <v>3.5197973663000006</v>
      </c>
      <c r="T172" s="220">
        <f>T173+T239+T245+T253</f>
        <v>5.2220000000000012E-5</v>
      </c>
      <c r="AR172" s="215" t="s">
        <v>75</v>
      </c>
      <c r="AT172" s="221" t="s">
        <v>67</v>
      </c>
      <c r="AU172" s="221" t="s">
        <v>68</v>
      </c>
      <c r="AY172" s="215" t="s">
        <v>268</v>
      </c>
      <c r="BK172" s="222">
        <f>BK173+BK239+BK245+BK253</f>
        <v>0</v>
      </c>
    </row>
    <row r="173" spans="2:65" s="214" customFormat="1" ht="22.9" customHeight="1">
      <c r="B173" s="213"/>
      <c r="D173" s="215" t="s">
        <v>67</v>
      </c>
      <c r="E173" s="223" t="s">
        <v>305</v>
      </c>
      <c r="F173" s="223" t="s">
        <v>374</v>
      </c>
      <c r="J173" s="224">
        <f>BK173</f>
        <v>0</v>
      </c>
      <c r="L173" s="213"/>
      <c r="M173" s="218"/>
      <c r="P173" s="219">
        <f>P174+P214+P221</f>
        <v>0</v>
      </c>
      <c r="R173" s="219">
        <f>R174+R214+R221</f>
        <v>3.5178881163000004</v>
      </c>
      <c r="T173" s="220">
        <f>T174+T214+T221</f>
        <v>5.2220000000000012E-5</v>
      </c>
      <c r="AR173" s="215" t="s">
        <v>75</v>
      </c>
      <c r="AT173" s="221" t="s">
        <v>67</v>
      </c>
      <c r="AU173" s="221" t="s">
        <v>75</v>
      </c>
      <c r="AY173" s="215" t="s">
        <v>268</v>
      </c>
      <c r="BK173" s="222">
        <f>BK174+BK214+BK221</f>
        <v>0</v>
      </c>
    </row>
    <row r="174" spans="2:65" s="214" customFormat="1" ht="20.85" customHeight="1">
      <c r="B174" s="213"/>
      <c r="D174" s="215" t="s">
        <v>67</v>
      </c>
      <c r="E174" s="223" t="s">
        <v>375</v>
      </c>
      <c r="F174" s="223" t="s">
        <v>376</v>
      </c>
      <c r="J174" s="224">
        <f>BK174</f>
        <v>0</v>
      </c>
      <c r="L174" s="213"/>
      <c r="M174" s="218"/>
      <c r="P174" s="219">
        <f>P175+SUM(P176:P194)</f>
        <v>0</v>
      </c>
      <c r="R174" s="219">
        <f>R175+SUM(R176:R194)</f>
        <v>3.0247974660000003</v>
      </c>
      <c r="T174" s="220">
        <f>T175+SUM(T176:T194)</f>
        <v>5.2220000000000012E-5</v>
      </c>
      <c r="AR174" s="215" t="s">
        <v>75</v>
      </c>
      <c r="AT174" s="221" t="s">
        <v>67</v>
      </c>
      <c r="AU174" s="221" t="s">
        <v>77</v>
      </c>
      <c r="AY174" s="215" t="s">
        <v>268</v>
      </c>
      <c r="BK174" s="222">
        <f>BK175+SUM(BK176:BK194)</f>
        <v>0</v>
      </c>
    </row>
    <row r="175" spans="2:65" s="1" customFormat="1" ht="55.5" customHeight="1">
      <c r="B175" s="14"/>
      <c r="C175" s="225" t="s">
        <v>388</v>
      </c>
      <c r="D175" s="225" t="s">
        <v>271</v>
      </c>
      <c r="E175" s="226" t="s">
        <v>377</v>
      </c>
      <c r="F175" s="227" t="s">
        <v>378</v>
      </c>
      <c r="G175" s="228" t="s">
        <v>379</v>
      </c>
      <c r="H175" s="229">
        <v>11.395</v>
      </c>
      <c r="I175" s="22"/>
      <c r="J175" s="231">
        <f>ROUND(I175*H175,2)</f>
        <v>0</v>
      </c>
      <c r="K175" s="227" t="s">
        <v>274</v>
      </c>
      <c r="L175" s="14"/>
      <c r="M175" s="232" t="s">
        <v>3</v>
      </c>
      <c r="N175" s="233" t="s">
        <v>39</v>
      </c>
      <c r="P175" s="234">
        <f>O175*H175</f>
        <v>0</v>
      </c>
      <c r="Q175" s="234">
        <v>0</v>
      </c>
      <c r="R175" s="234">
        <f>Q175*H175</f>
        <v>0</v>
      </c>
      <c r="S175" s="234">
        <v>0</v>
      </c>
      <c r="T175" s="235">
        <f>S175*H175</f>
        <v>0</v>
      </c>
      <c r="AR175" s="236" t="s">
        <v>275</v>
      </c>
      <c r="AT175" s="236" t="s">
        <v>271</v>
      </c>
      <c r="AU175" s="236" t="s">
        <v>186</v>
      </c>
      <c r="AY175" s="4" t="s">
        <v>268</v>
      </c>
      <c r="BE175" s="237">
        <f>IF(N175="základní",J175,0)</f>
        <v>0</v>
      </c>
      <c r="BF175" s="237">
        <f>IF(N175="snížená",J175,0)</f>
        <v>0</v>
      </c>
      <c r="BG175" s="237">
        <f>IF(N175="zákl. přenesená",J175,0)</f>
        <v>0</v>
      </c>
      <c r="BH175" s="237">
        <f>IF(N175="sníž. přenesená",J175,0)</f>
        <v>0</v>
      </c>
      <c r="BI175" s="237">
        <f>IF(N175="nulová",J175,0)</f>
        <v>0</v>
      </c>
      <c r="BJ175" s="4" t="s">
        <v>75</v>
      </c>
      <c r="BK175" s="237">
        <f>ROUND(I175*H175,2)</f>
        <v>0</v>
      </c>
      <c r="BL175" s="4" t="s">
        <v>275</v>
      </c>
      <c r="BM175" s="236" t="s">
        <v>380</v>
      </c>
    </row>
    <row r="176" spans="2:65" s="1" customFormat="1">
      <c r="B176" s="14"/>
      <c r="D176" s="238" t="s">
        <v>277</v>
      </c>
      <c r="F176" s="239" t="s">
        <v>381</v>
      </c>
      <c r="L176" s="14"/>
      <c r="M176" s="240"/>
      <c r="T176" s="142"/>
      <c r="AT176" s="4" t="s">
        <v>277</v>
      </c>
      <c r="AU176" s="4" t="s">
        <v>186</v>
      </c>
    </row>
    <row r="177" spans="2:65" s="242" customFormat="1">
      <c r="B177" s="241"/>
      <c r="D177" s="243" t="s">
        <v>279</v>
      </c>
      <c r="E177" s="244" t="s">
        <v>3</v>
      </c>
      <c r="F177" s="245" t="s">
        <v>216</v>
      </c>
      <c r="H177" s="246">
        <v>6.8</v>
      </c>
      <c r="L177" s="241"/>
      <c r="M177" s="247"/>
      <c r="T177" s="248"/>
      <c r="AT177" s="244" t="s">
        <v>279</v>
      </c>
      <c r="AU177" s="244" t="s">
        <v>186</v>
      </c>
      <c r="AV177" s="242" t="s">
        <v>77</v>
      </c>
      <c r="AW177" s="242" t="s">
        <v>30</v>
      </c>
      <c r="AX177" s="242" t="s">
        <v>68</v>
      </c>
      <c r="AY177" s="244" t="s">
        <v>268</v>
      </c>
    </row>
    <row r="178" spans="2:65" s="242" customFormat="1">
      <c r="B178" s="241"/>
      <c r="D178" s="243" t="s">
        <v>279</v>
      </c>
      <c r="E178" s="244" t="s">
        <v>3</v>
      </c>
      <c r="F178" s="245" t="s">
        <v>218</v>
      </c>
      <c r="H178" s="246">
        <v>4.5949999999999998</v>
      </c>
      <c r="L178" s="241"/>
      <c r="M178" s="247"/>
      <c r="T178" s="248"/>
      <c r="AT178" s="244" t="s">
        <v>279</v>
      </c>
      <c r="AU178" s="244" t="s">
        <v>186</v>
      </c>
      <c r="AV178" s="242" t="s">
        <v>77</v>
      </c>
      <c r="AW178" s="242" t="s">
        <v>30</v>
      </c>
      <c r="AX178" s="242" t="s">
        <v>68</v>
      </c>
      <c r="AY178" s="244" t="s">
        <v>268</v>
      </c>
    </row>
    <row r="179" spans="2:65" s="250" customFormat="1">
      <c r="B179" s="249"/>
      <c r="D179" s="243" t="s">
        <v>279</v>
      </c>
      <c r="E179" s="251" t="s">
        <v>3</v>
      </c>
      <c r="F179" s="252" t="s">
        <v>298</v>
      </c>
      <c r="H179" s="253">
        <v>11.395</v>
      </c>
      <c r="L179" s="249"/>
      <c r="M179" s="254"/>
      <c r="T179" s="255"/>
      <c r="AT179" s="251" t="s">
        <v>279</v>
      </c>
      <c r="AU179" s="251" t="s">
        <v>186</v>
      </c>
      <c r="AV179" s="250" t="s">
        <v>275</v>
      </c>
      <c r="AW179" s="250" t="s">
        <v>30</v>
      </c>
      <c r="AX179" s="250" t="s">
        <v>75</v>
      </c>
      <c r="AY179" s="251" t="s">
        <v>268</v>
      </c>
    </row>
    <row r="180" spans="2:65" s="1" customFormat="1" ht="16.5" customHeight="1">
      <c r="B180" s="14"/>
      <c r="C180" s="262" t="s">
        <v>393</v>
      </c>
      <c r="D180" s="262" t="s">
        <v>383</v>
      </c>
      <c r="E180" s="263" t="s">
        <v>384</v>
      </c>
      <c r="F180" s="264" t="s">
        <v>385</v>
      </c>
      <c r="G180" s="265" t="s">
        <v>379</v>
      </c>
      <c r="H180" s="266">
        <v>12.535</v>
      </c>
      <c r="I180" s="24"/>
      <c r="J180" s="268">
        <f>ROUND(I180*H180,2)</f>
        <v>0</v>
      </c>
      <c r="K180" s="264" t="s">
        <v>274</v>
      </c>
      <c r="L180" s="269"/>
      <c r="M180" s="270" t="s">
        <v>3</v>
      </c>
      <c r="N180" s="271" t="s">
        <v>39</v>
      </c>
      <c r="P180" s="234">
        <f>O180*H180</f>
        <v>0</v>
      </c>
      <c r="Q180" s="234">
        <v>2.9999999999999997E-4</v>
      </c>
      <c r="R180" s="234">
        <f>Q180*H180</f>
        <v>3.7604999999999995E-3</v>
      </c>
      <c r="S180" s="234">
        <v>0</v>
      </c>
      <c r="T180" s="235">
        <f>S180*H180</f>
        <v>0</v>
      </c>
      <c r="AR180" s="236" t="s">
        <v>314</v>
      </c>
      <c r="AT180" s="236" t="s">
        <v>383</v>
      </c>
      <c r="AU180" s="236" t="s">
        <v>186</v>
      </c>
      <c r="AY180" s="4" t="s">
        <v>268</v>
      </c>
      <c r="BE180" s="237">
        <f>IF(N180="základní",J180,0)</f>
        <v>0</v>
      </c>
      <c r="BF180" s="237">
        <f>IF(N180="snížená",J180,0)</f>
        <v>0</v>
      </c>
      <c r="BG180" s="237">
        <f>IF(N180="zákl. přenesená",J180,0)</f>
        <v>0</v>
      </c>
      <c r="BH180" s="237">
        <f>IF(N180="sníž. přenesená",J180,0)</f>
        <v>0</v>
      </c>
      <c r="BI180" s="237">
        <f>IF(N180="nulová",J180,0)</f>
        <v>0</v>
      </c>
      <c r="BJ180" s="4" t="s">
        <v>75</v>
      </c>
      <c r="BK180" s="237">
        <f>ROUND(I180*H180,2)</f>
        <v>0</v>
      </c>
      <c r="BL180" s="4" t="s">
        <v>275</v>
      </c>
      <c r="BM180" s="236" t="s">
        <v>386</v>
      </c>
    </row>
    <row r="181" spans="2:65" s="242" customFormat="1">
      <c r="B181" s="241"/>
      <c r="D181" s="243" t="s">
        <v>279</v>
      </c>
      <c r="F181" s="245" t="s">
        <v>856</v>
      </c>
      <c r="H181" s="246">
        <v>12.535</v>
      </c>
      <c r="L181" s="241"/>
      <c r="M181" s="247"/>
      <c r="T181" s="248"/>
      <c r="AT181" s="244" t="s">
        <v>279</v>
      </c>
      <c r="AU181" s="244" t="s">
        <v>186</v>
      </c>
      <c r="AV181" s="242" t="s">
        <v>77</v>
      </c>
      <c r="AW181" s="242" t="s">
        <v>4</v>
      </c>
      <c r="AX181" s="242" t="s">
        <v>75</v>
      </c>
      <c r="AY181" s="244" t="s">
        <v>268</v>
      </c>
    </row>
    <row r="182" spans="2:65" s="1" customFormat="1" ht="44.25" customHeight="1">
      <c r="B182" s="14"/>
      <c r="C182" s="225" t="s">
        <v>399</v>
      </c>
      <c r="D182" s="225" t="s">
        <v>271</v>
      </c>
      <c r="E182" s="226" t="s">
        <v>389</v>
      </c>
      <c r="F182" s="227" t="s">
        <v>390</v>
      </c>
      <c r="G182" s="228" t="s">
        <v>379</v>
      </c>
      <c r="H182" s="229">
        <v>29.52</v>
      </c>
      <c r="I182" s="22"/>
      <c r="J182" s="231">
        <f>ROUND(I182*H182,2)</f>
        <v>0</v>
      </c>
      <c r="K182" s="227" t="s">
        <v>274</v>
      </c>
      <c r="L182" s="14"/>
      <c r="M182" s="232" t="s">
        <v>3</v>
      </c>
      <c r="N182" s="233" t="s">
        <v>39</v>
      </c>
      <c r="P182" s="234">
        <f>O182*H182</f>
        <v>0</v>
      </c>
      <c r="Q182" s="234">
        <v>0</v>
      </c>
      <c r="R182" s="234">
        <f>Q182*H182</f>
        <v>0</v>
      </c>
      <c r="S182" s="234">
        <v>0</v>
      </c>
      <c r="T182" s="235">
        <f>S182*H182</f>
        <v>0</v>
      </c>
      <c r="AR182" s="236" t="s">
        <v>275</v>
      </c>
      <c r="AT182" s="236" t="s">
        <v>271</v>
      </c>
      <c r="AU182" s="236" t="s">
        <v>186</v>
      </c>
      <c r="AY182" s="4" t="s">
        <v>268</v>
      </c>
      <c r="BE182" s="237">
        <f>IF(N182="základní",J182,0)</f>
        <v>0</v>
      </c>
      <c r="BF182" s="237">
        <f>IF(N182="snížená",J182,0)</f>
        <v>0</v>
      </c>
      <c r="BG182" s="237">
        <f>IF(N182="zákl. přenesená",J182,0)</f>
        <v>0</v>
      </c>
      <c r="BH182" s="237">
        <f>IF(N182="sníž. přenesená",J182,0)</f>
        <v>0</v>
      </c>
      <c r="BI182" s="237">
        <f>IF(N182="nulová",J182,0)</f>
        <v>0</v>
      </c>
      <c r="BJ182" s="4" t="s">
        <v>75</v>
      </c>
      <c r="BK182" s="237">
        <f>ROUND(I182*H182,2)</f>
        <v>0</v>
      </c>
      <c r="BL182" s="4" t="s">
        <v>275</v>
      </c>
      <c r="BM182" s="236" t="s">
        <v>391</v>
      </c>
    </row>
    <row r="183" spans="2:65" s="1" customFormat="1">
      <c r="B183" s="14"/>
      <c r="D183" s="238" t="s">
        <v>277</v>
      </c>
      <c r="F183" s="239" t="s">
        <v>392</v>
      </c>
      <c r="L183" s="14"/>
      <c r="M183" s="240"/>
      <c r="T183" s="142"/>
      <c r="AT183" s="4" t="s">
        <v>277</v>
      </c>
      <c r="AU183" s="4" t="s">
        <v>186</v>
      </c>
    </row>
    <row r="184" spans="2:65" s="1" customFormat="1" ht="24.2" customHeight="1">
      <c r="B184" s="14"/>
      <c r="C184" s="262" t="s">
        <v>8</v>
      </c>
      <c r="D184" s="262" t="s">
        <v>383</v>
      </c>
      <c r="E184" s="263" t="s">
        <v>394</v>
      </c>
      <c r="F184" s="264" t="s">
        <v>395</v>
      </c>
      <c r="G184" s="265" t="s">
        <v>379</v>
      </c>
      <c r="H184" s="266">
        <v>32.472000000000001</v>
      </c>
      <c r="I184" s="24"/>
      <c r="J184" s="268">
        <f>ROUND(I184*H184,2)</f>
        <v>0</v>
      </c>
      <c r="K184" s="264" t="s">
        <v>274</v>
      </c>
      <c r="L184" s="269"/>
      <c r="M184" s="270" t="s">
        <v>3</v>
      </c>
      <c r="N184" s="271" t="s">
        <v>39</v>
      </c>
      <c r="P184" s="234">
        <f>O184*H184</f>
        <v>0</v>
      </c>
      <c r="Q184" s="234">
        <v>1E-4</v>
      </c>
      <c r="R184" s="234">
        <f>Q184*H184</f>
        <v>3.2472000000000004E-3</v>
      </c>
      <c r="S184" s="234">
        <v>0</v>
      </c>
      <c r="T184" s="235">
        <f>S184*H184</f>
        <v>0</v>
      </c>
      <c r="AR184" s="236" t="s">
        <v>314</v>
      </c>
      <c r="AT184" s="236" t="s">
        <v>383</v>
      </c>
      <c r="AU184" s="236" t="s">
        <v>186</v>
      </c>
      <c r="AY184" s="4" t="s">
        <v>268</v>
      </c>
      <c r="BE184" s="237">
        <f>IF(N184="základní",J184,0)</f>
        <v>0</v>
      </c>
      <c r="BF184" s="237">
        <f>IF(N184="snížená",J184,0)</f>
        <v>0</v>
      </c>
      <c r="BG184" s="237">
        <f>IF(N184="zákl. přenesená",J184,0)</f>
        <v>0</v>
      </c>
      <c r="BH184" s="237">
        <f>IF(N184="sníž. přenesená",J184,0)</f>
        <v>0</v>
      </c>
      <c r="BI184" s="237">
        <f>IF(N184="nulová",J184,0)</f>
        <v>0</v>
      </c>
      <c r="BJ184" s="4" t="s">
        <v>75</v>
      </c>
      <c r="BK184" s="237">
        <f>ROUND(I184*H184,2)</f>
        <v>0</v>
      </c>
      <c r="BL184" s="4" t="s">
        <v>275</v>
      </c>
      <c r="BM184" s="236" t="s">
        <v>396</v>
      </c>
    </row>
    <row r="185" spans="2:65" s="242" customFormat="1">
      <c r="B185" s="241"/>
      <c r="D185" s="243" t="s">
        <v>279</v>
      </c>
      <c r="E185" s="244" t="s">
        <v>3</v>
      </c>
      <c r="F185" s="245" t="s">
        <v>216</v>
      </c>
      <c r="H185" s="246">
        <v>6.8</v>
      </c>
      <c r="L185" s="241"/>
      <c r="M185" s="247"/>
      <c r="T185" s="248"/>
      <c r="AT185" s="244" t="s">
        <v>279</v>
      </c>
      <c r="AU185" s="244" t="s">
        <v>186</v>
      </c>
      <c r="AV185" s="242" t="s">
        <v>77</v>
      </c>
      <c r="AW185" s="242" t="s">
        <v>30</v>
      </c>
      <c r="AX185" s="242" t="s">
        <v>68</v>
      </c>
      <c r="AY185" s="244" t="s">
        <v>268</v>
      </c>
    </row>
    <row r="186" spans="2:65" s="242" customFormat="1">
      <c r="B186" s="241"/>
      <c r="D186" s="243" t="s">
        <v>279</v>
      </c>
      <c r="E186" s="244" t="s">
        <v>3</v>
      </c>
      <c r="F186" s="245" t="s">
        <v>218</v>
      </c>
      <c r="H186" s="246">
        <v>4.5949999999999998</v>
      </c>
      <c r="L186" s="241"/>
      <c r="M186" s="247"/>
      <c r="T186" s="248"/>
      <c r="AT186" s="244" t="s">
        <v>279</v>
      </c>
      <c r="AU186" s="244" t="s">
        <v>186</v>
      </c>
      <c r="AV186" s="242" t="s">
        <v>77</v>
      </c>
      <c r="AW186" s="242" t="s">
        <v>30</v>
      </c>
      <c r="AX186" s="242" t="s">
        <v>68</v>
      </c>
      <c r="AY186" s="244" t="s">
        <v>268</v>
      </c>
    </row>
    <row r="187" spans="2:65" s="242" customFormat="1">
      <c r="B187" s="241"/>
      <c r="D187" s="243" t="s">
        <v>279</v>
      </c>
      <c r="E187" s="244" t="s">
        <v>3</v>
      </c>
      <c r="F187" s="245" t="s">
        <v>857</v>
      </c>
      <c r="H187" s="246">
        <v>18.125</v>
      </c>
      <c r="L187" s="241"/>
      <c r="M187" s="247"/>
      <c r="T187" s="248"/>
      <c r="AT187" s="244" t="s">
        <v>279</v>
      </c>
      <c r="AU187" s="244" t="s">
        <v>186</v>
      </c>
      <c r="AV187" s="242" t="s">
        <v>77</v>
      </c>
      <c r="AW187" s="242" t="s">
        <v>30</v>
      </c>
      <c r="AX187" s="242" t="s">
        <v>68</v>
      </c>
      <c r="AY187" s="244" t="s">
        <v>268</v>
      </c>
    </row>
    <row r="188" spans="2:65" s="250" customFormat="1">
      <c r="B188" s="249"/>
      <c r="D188" s="243" t="s">
        <v>279</v>
      </c>
      <c r="E188" s="251" t="s">
        <v>3</v>
      </c>
      <c r="F188" s="252" t="s">
        <v>298</v>
      </c>
      <c r="H188" s="253">
        <v>29.52</v>
      </c>
      <c r="L188" s="249"/>
      <c r="M188" s="254"/>
      <c r="T188" s="255"/>
      <c r="AT188" s="251" t="s">
        <v>279</v>
      </c>
      <c r="AU188" s="251" t="s">
        <v>186</v>
      </c>
      <c r="AV188" s="250" t="s">
        <v>275</v>
      </c>
      <c r="AW188" s="250" t="s">
        <v>30</v>
      </c>
      <c r="AX188" s="250" t="s">
        <v>75</v>
      </c>
      <c r="AY188" s="251" t="s">
        <v>268</v>
      </c>
    </row>
    <row r="189" spans="2:65" s="242" customFormat="1">
      <c r="B189" s="241"/>
      <c r="D189" s="243" t="s">
        <v>279</v>
      </c>
      <c r="F189" s="245" t="s">
        <v>858</v>
      </c>
      <c r="H189" s="246">
        <v>32.472000000000001</v>
      </c>
      <c r="L189" s="241"/>
      <c r="M189" s="247"/>
      <c r="T189" s="248"/>
      <c r="AT189" s="244" t="s">
        <v>279</v>
      </c>
      <c r="AU189" s="244" t="s">
        <v>186</v>
      </c>
      <c r="AV189" s="242" t="s">
        <v>77</v>
      </c>
      <c r="AW189" s="242" t="s">
        <v>4</v>
      </c>
      <c r="AX189" s="242" t="s">
        <v>75</v>
      </c>
      <c r="AY189" s="244" t="s">
        <v>268</v>
      </c>
    </row>
    <row r="190" spans="2:65" s="1" customFormat="1" ht="37.9" customHeight="1">
      <c r="B190" s="14"/>
      <c r="C190" s="225" t="s">
        <v>411</v>
      </c>
      <c r="D190" s="225" t="s">
        <v>271</v>
      </c>
      <c r="E190" s="226" t="s">
        <v>400</v>
      </c>
      <c r="F190" s="227" t="s">
        <v>401</v>
      </c>
      <c r="G190" s="228" t="s">
        <v>184</v>
      </c>
      <c r="H190" s="229">
        <v>5.2220000000000004</v>
      </c>
      <c r="I190" s="22"/>
      <c r="J190" s="231">
        <f>ROUND(I190*H190,2)</f>
        <v>0</v>
      </c>
      <c r="K190" s="227" t="s">
        <v>274</v>
      </c>
      <c r="L190" s="14"/>
      <c r="M190" s="232" t="s">
        <v>3</v>
      </c>
      <c r="N190" s="233" t="s">
        <v>39</v>
      </c>
      <c r="P190" s="234">
        <f>O190*H190</f>
        <v>0</v>
      </c>
      <c r="Q190" s="234">
        <v>2.1999999999999999E-5</v>
      </c>
      <c r="R190" s="234">
        <f>Q190*H190</f>
        <v>1.1488400000000001E-4</v>
      </c>
      <c r="S190" s="234">
        <v>1.0000000000000001E-5</v>
      </c>
      <c r="T190" s="235">
        <f>S190*H190</f>
        <v>5.2220000000000012E-5</v>
      </c>
      <c r="AR190" s="236" t="s">
        <v>275</v>
      </c>
      <c r="AT190" s="236" t="s">
        <v>271</v>
      </c>
      <c r="AU190" s="236" t="s">
        <v>186</v>
      </c>
      <c r="AY190" s="4" t="s">
        <v>268</v>
      </c>
      <c r="BE190" s="237">
        <f>IF(N190="základní",J190,0)</f>
        <v>0</v>
      </c>
      <c r="BF190" s="237">
        <f>IF(N190="snížená",J190,0)</f>
        <v>0</v>
      </c>
      <c r="BG190" s="237">
        <f>IF(N190="zákl. přenesená",J190,0)</f>
        <v>0</v>
      </c>
      <c r="BH190" s="237">
        <f>IF(N190="sníž. přenesená",J190,0)</f>
        <v>0</v>
      </c>
      <c r="BI190" s="237">
        <f>IF(N190="nulová",J190,0)</f>
        <v>0</v>
      </c>
      <c r="BJ190" s="4" t="s">
        <v>75</v>
      </c>
      <c r="BK190" s="237">
        <f>ROUND(I190*H190,2)</f>
        <v>0</v>
      </c>
      <c r="BL190" s="4" t="s">
        <v>275</v>
      </c>
      <c r="BM190" s="236" t="s">
        <v>402</v>
      </c>
    </row>
    <row r="191" spans="2:65" s="1" customFormat="1">
      <c r="B191" s="14"/>
      <c r="D191" s="238" t="s">
        <v>277</v>
      </c>
      <c r="F191" s="239" t="s">
        <v>403</v>
      </c>
      <c r="L191" s="14"/>
      <c r="M191" s="240"/>
      <c r="T191" s="142"/>
      <c r="AT191" s="4" t="s">
        <v>277</v>
      </c>
      <c r="AU191" s="4" t="s">
        <v>186</v>
      </c>
    </row>
    <row r="192" spans="2:65" s="242" customFormat="1">
      <c r="B192" s="241"/>
      <c r="D192" s="243" t="s">
        <v>279</v>
      </c>
      <c r="E192" s="244" t="s">
        <v>3</v>
      </c>
      <c r="F192" s="245" t="s">
        <v>208</v>
      </c>
      <c r="H192" s="246">
        <v>5.2220000000000004</v>
      </c>
      <c r="L192" s="241"/>
      <c r="M192" s="247"/>
      <c r="T192" s="248"/>
      <c r="AT192" s="244" t="s">
        <v>279</v>
      </c>
      <c r="AU192" s="244" t="s">
        <v>186</v>
      </c>
      <c r="AV192" s="242" t="s">
        <v>77</v>
      </c>
      <c r="AW192" s="242" t="s">
        <v>30</v>
      </c>
      <c r="AX192" s="242" t="s">
        <v>68</v>
      </c>
      <c r="AY192" s="244" t="s">
        <v>268</v>
      </c>
    </row>
    <row r="193" spans="2:65" s="250" customFormat="1">
      <c r="B193" s="249"/>
      <c r="D193" s="243" t="s">
        <v>279</v>
      </c>
      <c r="E193" s="251" t="s">
        <v>3</v>
      </c>
      <c r="F193" s="252" t="s">
        <v>298</v>
      </c>
      <c r="H193" s="253">
        <v>5.2220000000000004</v>
      </c>
      <c r="L193" s="249"/>
      <c r="M193" s="254"/>
      <c r="T193" s="255"/>
      <c r="AT193" s="251" t="s">
        <v>279</v>
      </c>
      <c r="AU193" s="251" t="s">
        <v>186</v>
      </c>
      <c r="AV193" s="250" t="s">
        <v>275</v>
      </c>
      <c r="AW193" s="250" t="s">
        <v>30</v>
      </c>
      <c r="AX193" s="250" t="s">
        <v>75</v>
      </c>
      <c r="AY193" s="251" t="s">
        <v>268</v>
      </c>
    </row>
    <row r="194" spans="2:65" s="273" customFormat="1" ht="20.85" customHeight="1">
      <c r="B194" s="272"/>
      <c r="D194" s="274" t="s">
        <v>67</v>
      </c>
      <c r="E194" s="274" t="s">
        <v>404</v>
      </c>
      <c r="F194" s="274" t="s">
        <v>405</v>
      </c>
      <c r="J194" s="275">
        <f>BK194</f>
        <v>0</v>
      </c>
      <c r="L194" s="272"/>
      <c r="M194" s="276"/>
      <c r="P194" s="277">
        <f>SUM(P195:P213)</f>
        <v>0</v>
      </c>
      <c r="R194" s="277">
        <f>SUM(R195:R213)</f>
        <v>3.0176748820000001</v>
      </c>
      <c r="T194" s="278">
        <f>SUM(T195:T213)</f>
        <v>0</v>
      </c>
      <c r="AR194" s="274" t="s">
        <v>75</v>
      </c>
      <c r="AT194" s="279" t="s">
        <v>67</v>
      </c>
      <c r="AU194" s="279" t="s">
        <v>186</v>
      </c>
      <c r="AY194" s="274" t="s">
        <v>268</v>
      </c>
      <c r="BK194" s="280">
        <f>SUM(BK195:BK213)</f>
        <v>0</v>
      </c>
    </row>
    <row r="195" spans="2:65" s="1" customFormat="1" ht="24.2" customHeight="1">
      <c r="B195" s="14"/>
      <c r="C195" s="225" t="s">
        <v>418</v>
      </c>
      <c r="D195" s="225" t="s">
        <v>271</v>
      </c>
      <c r="E195" s="226" t="s">
        <v>406</v>
      </c>
      <c r="F195" s="227" t="s">
        <v>407</v>
      </c>
      <c r="G195" s="228" t="s">
        <v>379</v>
      </c>
      <c r="H195" s="229">
        <v>9.26</v>
      </c>
      <c r="I195" s="22"/>
      <c r="J195" s="231">
        <f>ROUND(I195*H195,2)</f>
        <v>0</v>
      </c>
      <c r="K195" s="227" t="s">
        <v>274</v>
      </c>
      <c r="L195" s="14"/>
      <c r="M195" s="232" t="s">
        <v>3</v>
      </c>
      <c r="N195" s="233" t="s">
        <v>39</v>
      </c>
      <c r="P195" s="234">
        <f>O195*H195</f>
        <v>0</v>
      </c>
      <c r="Q195" s="234">
        <v>1.5E-3</v>
      </c>
      <c r="R195" s="234">
        <f>Q195*H195</f>
        <v>1.389E-2</v>
      </c>
      <c r="S195" s="234">
        <v>0</v>
      </c>
      <c r="T195" s="235">
        <f>S195*H195</f>
        <v>0</v>
      </c>
      <c r="AR195" s="236" t="s">
        <v>275</v>
      </c>
      <c r="AT195" s="236" t="s">
        <v>271</v>
      </c>
      <c r="AU195" s="236" t="s">
        <v>275</v>
      </c>
      <c r="AY195" s="4" t="s">
        <v>268</v>
      </c>
      <c r="BE195" s="237">
        <f>IF(N195="základní",J195,0)</f>
        <v>0</v>
      </c>
      <c r="BF195" s="237">
        <f>IF(N195="snížená",J195,0)</f>
        <v>0</v>
      </c>
      <c r="BG195" s="237">
        <f>IF(N195="zákl. přenesená",J195,0)</f>
        <v>0</v>
      </c>
      <c r="BH195" s="237">
        <f>IF(N195="sníž. přenesená",J195,0)</f>
        <v>0</v>
      </c>
      <c r="BI195" s="237">
        <f>IF(N195="nulová",J195,0)</f>
        <v>0</v>
      </c>
      <c r="BJ195" s="4" t="s">
        <v>75</v>
      </c>
      <c r="BK195" s="237">
        <f>ROUND(I195*H195,2)</f>
        <v>0</v>
      </c>
      <c r="BL195" s="4" t="s">
        <v>275</v>
      </c>
      <c r="BM195" s="236" t="s">
        <v>408</v>
      </c>
    </row>
    <row r="196" spans="2:65" s="1" customFormat="1">
      <c r="B196" s="14"/>
      <c r="D196" s="238" t="s">
        <v>277</v>
      </c>
      <c r="F196" s="239" t="s">
        <v>409</v>
      </c>
      <c r="L196" s="14"/>
      <c r="M196" s="240"/>
      <c r="T196" s="142"/>
      <c r="AT196" s="4" t="s">
        <v>277</v>
      </c>
      <c r="AU196" s="4" t="s">
        <v>275</v>
      </c>
    </row>
    <row r="197" spans="2:65" s="242" customFormat="1" ht="22.5">
      <c r="B197" s="241"/>
      <c r="D197" s="243" t="s">
        <v>279</v>
      </c>
      <c r="E197" s="244" t="s">
        <v>3</v>
      </c>
      <c r="F197" s="245" t="s">
        <v>859</v>
      </c>
      <c r="H197" s="246">
        <v>9.26</v>
      </c>
      <c r="L197" s="241"/>
      <c r="M197" s="247"/>
      <c r="T197" s="248"/>
      <c r="AT197" s="244" t="s">
        <v>279</v>
      </c>
      <c r="AU197" s="244" t="s">
        <v>275</v>
      </c>
      <c r="AV197" s="242" t="s">
        <v>77</v>
      </c>
      <c r="AW197" s="242" t="s">
        <v>30</v>
      </c>
      <c r="AX197" s="242" t="s">
        <v>75</v>
      </c>
      <c r="AY197" s="244" t="s">
        <v>268</v>
      </c>
    </row>
    <row r="198" spans="2:65" s="1" customFormat="1" ht="37.9" customHeight="1">
      <c r="B198" s="14"/>
      <c r="C198" s="225" t="s">
        <v>423</v>
      </c>
      <c r="D198" s="225" t="s">
        <v>271</v>
      </c>
      <c r="E198" s="226" t="s">
        <v>412</v>
      </c>
      <c r="F198" s="227" t="s">
        <v>413</v>
      </c>
      <c r="G198" s="228" t="s">
        <v>184</v>
      </c>
      <c r="H198" s="229">
        <v>90.686000000000007</v>
      </c>
      <c r="I198" s="22"/>
      <c r="J198" s="231">
        <f>ROUND(I198*H198,2)</f>
        <v>0</v>
      </c>
      <c r="K198" s="227" t="s">
        <v>274</v>
      </c>
      <c r="L198" s="14"/>
      <c r="M198" s="232" t="s">
        <v>3</v>
      </c>
      <c r="N198" s="233" t="s">
        <v>39</v>
      </c>
      <c r="P198" s="234">
        <f>O198*H198</f>
        <v>0</v>
      </c>
      <c r="Q198" s="234">
        <v>1.575E-2</v>
      </c>
      <c r="R198" s="234">
        <f>Q198*H198</f>
        <v>1.4283045000000001</v>
      </c>
      <c r="S198" s="234">
        <v>0</v>
      </c>
      <c r="T198" s="235">
        <f>S198*H198</f>
        <v>0</v>
      </c>
      <c r="AR198" s="236" t="s">
        <v>275</v>
      </c>
      <c r="AT198" s="236" t="s">
        <v>271</v>
      </c>
      <c r="AU198" s="236" t="s">
        <v>275</v>
      </c>
      <c r="AY198" s="4" t="s">
        <v>268</v>
      </c>
      <c r="BE198" s="237">
        <f>IF(N198="základní",J198,0)</f>
        <v>0</v>
      </c>
      <c r="BF198" s="237">
        <f>IF(N198="snížená",J198,0)</f>
        <v>0</v>
      </c>
      <c r="BG198" s="237">
        <f>IF(N198="zákl. přenesená",J198,0)</f>
        <v>0</v>
      </c>
      <c r="BH198" s="237">
        <f>IF(N198="sníž. přenesená",J198,0)</f>
        <v>0</v>
      </c>
      <c r="BI198" s="237">
        <f>IF(N198="nulová",J198,0)</f>
        <v>0</v>
      </c>
      <c r="BJ198" s="4" t="s">
        <v>75</v>
      </c>
      <c r="BK198" s="237">
        <f>ROUND(I198*H198,2)</f>
        <v>0</v>
      </c>
      <c r="BL198" s="4" t="s">
        <v>275</v>
      </c>
      <c r="BM198" s="236" t="s">
        <v>414</v>
      </c>
    </row>
    <row r="199" spans="2:65" s="1" customFormat="1">
      <c r="B199" s="14"/>
      <c r="D199" s="238" t="s">
        <v>277</v>
      </c>
      <c r="F199" s="239" t="s">
        <v>415</v>
      </c>
      <c r="L199" s="14"/>
      <c r="M199" s="240"/>
      <c r="T199" s="142"/>
      <c r="AT199" s="4" t="s">
        <v>277</v>
      </c>
      <c r="AU199" s="4" t="s">
        <v>275</v>
      </c>
    </row>
    <row r="200" spans="2:65" s="257" customFormat="1">
      <c r="B200" s="256"/>
      <c r="D200" s="243" t="s">
        <v>279</v>
      </c>
      <c r="E200" s="258" t="s">
        <v>3</v>
      </c>
      <c r="F200" s="259" t="s">
        <v>416</v>
      </c>
      <c r="H200" s="258" t="s">
        <v>3</v>
      </c>
      <c r="L200" s="256"/>
      <c r="M200" s="260"/>
      <c r="T200" s="261"/>
      <c r="AT200" s="258" t="s">
        <v>279</v>
      </c>
      <c r="AU200" s="258" t="s">
        <v>275</v>
      </c>
      <c r="AV200" s="257" t="s">
        <v>75</v>
      </c>
      <c r="AW200" s="257" t="s">
        <v>30</v>
      </c>
      <c r="AX200" s="257" t="s">
        <v>68</v>
      </c>
      <c r="AY200" s="258" t="s">
        <v>268</v>
      </c>
    </row>
    <row r="201" spans="2:65" s="242" customFormat="1">
      <c r="B201" s="241"/>
      <c r="D201" s="243" t="s">
        <v>279</v>
      </c>
      <c r="E201" s="244" t="s">
        <v>3</v>
      </c>
      <c r="F201" s="245" t="s">
        <v>200</v>
      </c>
      <c r="H201" s="246">
        <v>88.350999999999999</v>
      </c>
      <c r="L201" s="241"/>
      <c r="M201" s="247"/>
      <c r="T201" s="248"/>
      <c r="AT201" s="244" t="s">
        <v>279</v>
      </c>
      <c r="AU201" s="244" t="s">
        <v>275</v>
      </c>
      <c r="AV201" s="242" t="s">
        <v>77</v>
      </c>
      <c r="AW201" s="242" t="s">
        <v>30</v>
      </c>
      <c r="AX201" s="242" t="s">
        <v>68</v>
      </c>
      <c r="AY201" s="244" t="s">
        <v>268</v>
      </c>
    </row>
    <row r="202" spans="2:65" s="242" customFormat="1">
      <c r="B202" s="241"/>
      <c r="D202" s="243" t="s">
        <v>279</v>
      </c>
      <c r="E202" s="244" t="s">
        <v>3</v>
      </c>
      <c r="F202" s="245" t="s">
        <v>860</v>
      </c>
      <c r="H202" s="246">
        <v>2.335</v>
      </c>
      <c r="L202" s="241"/>
      <c r="M202" s="247"/>
      <c r="T202" s="248"/>
      <c r="AT202" s="244" t="s">
        <v>279</v>
      </c>
      <c r="AU202" s="244" t="s">
        <v>275</v>
      </c>
      <c r="AV202" s="242" t="s">
        <v>77</v>
      </c>
      <c r="AW202" s="242" t="s">
        <v>30</v>
      </c>
      <c r="AX202" s="242" t="s">
        <v>68</v>
      </c>
      <c r="AY202" s="244" t="s">
        <v>268</v>
      </c>
    </row>
    <row r="203" spans="2:65" s="250" customFormat="1">
      <c r="B203" s="249"/>
      <c r="D203" s="243" t="s">
        <v>279</v>
      </c>
      <c r="E203" s="251" t="s">
        <v>3</v>
      </c>
      <c r="F203" s="252" t="s">
        <v>298</v>
      </c>
      <c r="H203" s="253">
        <v>90.686000000000007</v>
      </c>
      <c r="L203" s="249"/>
      <c r="M203" s="254"/>
      <c r="T203" s="255"/>
      <c r="AT203" s="251" t="s">
        <v>279</v>
      </c>
      <c r="AU203" s="251" t="s">
        <v>275</v>
      </c>
      <c r="AV203" s="250" t="s">
        <v>275</v>
      </c>
      <c r="AW203" s="250" t="s">
        <v>30</v>
      </c>
      <c r="AX203" s="250" t="s">
        <v>75</v>
      </c>
      <c r="AY203" s="251" t="s">
        <v>268</v>
      </c>
    </row>
    <row r="204" spans="2:65" s="1" customFormat="1" ht="44.25" customHeight="1">
      <c r="B204" s="14"/>
      <c r="C204" s="225" t="s">
        <v>429</v>
      </c>
      <c r="D204" s="225" t="s">
        <v>271</v>
      </c>
      <c r="E204" s="226" t="s">
        <v>419</v>
      </c>
      <c r="F204" s="227" t="s">
        <v>420</v>
      </c>
      <c r="G204" s="228" t="s">
        <v>184</v>
      </c>
      <c r="H204" s="229">
        <v>90.686000000000007</v>
      </c>
      <c r="I204" s="22"/>
      <c r="J204" s="231">
        <f>ROUND(I204*H204,2)</f>
        <v>0</v>
      </c>
      <c r="K204" s="227" t="s">
        <v>274</v>
      </c>
      <c r="L204" s="14"/>
      <c r="M204" s="232" t="s">
        <v>3</v>
      </c>
      <c r="N204" s="233" t="s">
        <v>39</v>
      </c>
      <c r="P204" s="234">
        <f>O204*H204</f>
        <v>0</v>
      </c>
      <c r="Q204" s="234">
        <v>7.9000000000000008E-3</v>
      </c>
      <c r="R204" s="234">
        <f>Q204*H204</f>
        <v>0.71641940000000015</v>
      </c>
      <c r="S204" s="234">
        <v>0</v>
      </c>
      <c r="T204" s="235">
        <f>S204*H204</f>
        <v>0</v>
      </c>
      <c r="AR204" s="236" t="s">
        <v>275</v>
      </c>
      <c r="AT204" s="236" t="s">
        <v>271</v>
      </c>
      <c r="AU204" s="236" t="s">
        <v>275</v>
      </c>
      <c r="AY204" s="4" t="s">
        <v>268</v>
      </c>
      <c r="BE204" s="237">
        <f>IF(N204="základní",J204,0)</f>
        <v>0</v>
      </c>
      <c r="BF204" s="237">
        <f>IF(N204="snížená",J204,0)</f>
        <v>0</v>
      </c>
      <c r="BG204" s="237">
        <f>IF(N204="zákl. přenesená",J204,0)</f>
        <v>0</v>
      </c>
      <c r="BH204" s="237">
        <f>IF(N204="sníž. přenesená",J204,0)</f>
        <v>0</v>
      </c>
      <c r="BI204" s="237">
        <f>IF(N204="nulová",J204,0)</f>
        <v>0</v>
      </c>
      <c r="BJ204" s="4" t="s">
        <v>75</v>
      </c>
      <c r="BK204" s="237">
        <f>ROUND(I204*H204,2)</f>
        <v>0</v>
      </c>
      <c r="BL204" s="4" t="s">
        <v>275</v>
      </c>
      <c r="BM204" s="236" t="s">
        <v>421</v>
      </c>
    </row>
    <row r="205" spans="2:65" s="1" customFormat="1">
      <c r="B205" s="14"/>
      <c r="D205" s="238" t="s">
        <v>277</v>
      </c>
      <c r="F205" s="239" t="s">
        <v>422</v>
      </c>
      <c r="L205" s="14"/>
      <c r="M205" s="240"/>
      <c r="T205" s="142"/>
      <c r="AT205" s="4" t="s">
        <v>277</v>
      </c>
      <c r="AU205" s="4" t="s">
        <v>275</v>
      </c>
    </row>
    <row r="206" spans="2:65" s="1" customFormat="1" ht="24.2" customHeight="1">
      <c r="B206" s="14"/>
      <c r="C206" s="225" t="s">
        <v>434</v>
      </c>
      <c r="D206" s="225" t="s">
        <v>271</v>
      </c>
      <c r="E206" s="226" t="s">
        <v>424</v>
      </c>
      <c r="F206" s="227" t="s">
        <v>425</v>
      </c>
      <c r="G206" s="228" t="s">
        <v>184</v>
      </c>
      <c r="H206" s="229">
        <v>138.06399999999999</v>
      </c>
      <c r="I206" s="22"/>
      <c r="J206" s="231">
        <f>ROUND(I206*H206,2)</f>
        <v>0</v>
      </c>
      <c r="K206" s="227" t="s">
        <v>274</v>
      </c>
      <c r="L206" s="14"/>
      <c r="M206" s="232" t="s">
        <v>3</v>
      </c>
      <c r="N206" s="233" t="s">
        <v>39</v>
      </c>
      <c r="P206" s="234">
        <f>O206*H206</f>
        <v>0</v>
      </c>
      <c r="Q206" s="234">
        <v>2.63E-4</v>
      </c>
      <c r="R206" s="234">
        <f>Q206*H206</f>
        <v>3.6310831999999994E-2</v>
      </c>
      <c r="S206" s="234">
        <v>0</v>
      </c>
      <c r="T206" s="235">
        <f>S206*H206</f>
        <v>0</v>
      </c>
      <c r="AR206" s="236" t="s">
        <v>275</v>
      </c>
      <c r="AT206" s="236" t="s">
        <v>271</v>
      </c>
      <c r="AU206" s="236" t="s">
        <v>275</v>
      </c>
      <c r="AY206" s="4" t="s">
        <v>268</v>
      </c>
      <c r="BE206" s="237">
        <f>IF(N206="základní",J206,0)</f>
        <v>0</v>
      </c>
      <c r="BF206" s="237">
        <f>IF(N206="snížená",J206,0)</f>
        <v>0</v>
      </c>
      <c r="BG206" s="237">
        <f>IF(N206="zákl. přenesená",J206,0)</f>
        <v>0</v>
      </c>
      <c r="BH206" s="237">
        <f>IF(N206="sníž. přenesená",J206,0)</f>
        <v>0</v>
      </c>
      <c r="BI206" s="237">
        <f>IF(N206="nulová",J206,0)</f>
        <v>0</v>
      </c>
      <c r="BJ206" s="4" t="s">
        <v>75</v>
      </c>
      <c r="BK206" s="237">
        <f>ROUND(I206*H206,2)</f>
        <v>0</v>
      </c>
      <c r="BL206" s="4" t="s">
        <v>275</v>
      </c>
      <c r="BM206" s="236" t="s">
        <v>426</v>
      </c>
    </row>
    <row r="207" spans="2:65" s="1" customFormat="1">
      <c r="B207" s="14"/>
      <c r="D207" s="238" t="s">
        <v>277</v>
      </c>
      <c r="F207" s="239" t="s">
        <v>427</v>
      </c>
      <c r="L207" s="14"/>
      <c r="M207" s="240"/>
      <c r="T207" s="142"/>
      <c r="AT207" s="4" t="s">
        <v>277</v>
      </c>
      <c r="AU207" s="4" t="s">
        <v>275</v>
      </c>
    </row>
    <row r="208" spans="2:65" s="242" customFormat="1">
      <c r="B208" s="241"/>
      <c r="D208" s="243" t="s">
        <v>279</v>
      </c>
      <c r="E208" s="244" t="s">
        <v>3</v>
      </c>
      <c r="F208" s="245" t="s">
        <v>428</v>
      </c>
      <c r="H208" s="246">
        <v>138.06399999999999</v>
      </c>
      <c r="L208" s="241"/>
      <c r="M208" s="247"/>
      <c r="T208" s="248"/>
      <c r="AT208" s="244" t="s">
        <v>279</v>
      </c>
      <c r="AU208" s="244" t="s">
        <v>275</v>
      </c>
      <c r="AV208" s="242" t="s">
        <v>77</v>
      </c>
      <c r="AW208" s="242" t="s">
        <v>30</v>
      </c>
      <c r="AX208" s="242" t="s">
        <v>75</v>
      </c>
      <c r="AY208" s="244" t="s">
        <v>268</v>
      </c>
    </row>
    <row r="209" spans="2:65" s="1" customFormat="1" ht="37.9" customHeight="1">
      <c r="B209" s="14"/>
      <c r="C209" s="225" t="s">
        <v>441</v>
      </c>
      <c r="D209" s="225" t="s">
        <v>271</v>
      </c>
      <c r="E209" s="226" t="s">
        <v>430</v>
      </c>
      <c r="F209" s="227" t="s">
        <v>431</v>
      </c>
      <c r="G209" s="228" t="s">
        <v>184</v>
      </c>
      <c r="H209" s="229">
        <v>49.713000000000001</v>
      </c>
      <c r="I209" s="22"/>
      <c r="J209" s="231">
        <f>ROUND(I209*H209,2)</f>
        <v>0</v>
      </c>
      <c r="K209" s="227" t="s">
        <v>274</v>
      </c>
      <c r="L209" s="14"/>
      <c r="M209" s="232" t="s">
        <v>3</v>
      </c>
      <c r="N209" s="233" t="s">
        <v>39</v>
      </c>
      <c r="P209" s="234">
        <f>O209*H209</f>
        <v>0</v>
      </c>
      <c r="Q209" s="234">
        <v>1.103E-2</v>
      </c>
      <c r="R209" s="234">
        <f>Q209*H209</f>
        <v>0.54833438999999995</v>
      </c>
      <c r="S209" s="234">
        <v>0</v>
      </c>
      <c r="T209" s="235">
        <f>S209*H209</f>
        <v>0</v>
      </c>
      <c r="AR209" s="236" t="s">
        <v>275</v>
      </c>
      <c r="AT209" s="236" t="s">
        <v>271</v>
      </c>
      <c r="AU209" s="236" t="s">
        <v>275</v>
      </c>
      <c r="AY209" s="4" t="s">
        <v>268</v>
      </c>
      <c r="BE209" s="237">
        <f>IF(N209="základní",J209,0)</f>
        <v>0</v>
      </c>
      <c r="BF209" s="237">
        <f>IF(N209="snížená",J209,0)</f>
        <v>0</v>
      </c>
      <c r="BG209" s="237">
        <f>IF(N209="zákl. přenesená",J209,0)</f>
        <v>0</v>
      </c>
      <c r="BH209" s="237">
        <f>IF(N209="sníž. přenesená",J209,0)</f>
        <v>0</v>
      </c>
      <c r="BI209" s="237">
        <f>IF(N209="nulová",J209,0)</f>
        <v>0</v>
      </c>
      <c r="BJ209" s="4" t="s">
        <v>75</v>
      </c>
      <c r="BK209" s="237">
        <f>ROUND(I209*H209,2)</f>
        <v>0</v>
      </c>
      <c r="BL209" s="4" t="s">
        <v>275</v>
      </c>
      <c r="BM209" s="236" t="s">
        <v>432</v>
      </c>
    </row>
    <row r="210" spans="2:65" s="1" customFormat="1">
      <c r="B210" s="14"/>
      <c r="D210" s="238" t="s">
        <v>277</v>
      </c>
      <c r="F210" s="239" t="s">
        <v>433</v>
      </c>
      <c r="L210" s="14"/>
      <c r="M210" s="240"/>
      <c r="T210" s="142"/>
      <c r="AT210" s="4" t="s">
        <v>277</v>
      </c>
      <c r="AU210" s="4" t="s">
        <v>275</v>
      </c>
    </row>
    <row r="211" spans="2:65" s="242" customFormat="1">
      <c r="B211" s="241"/>
      <c r="D211" s="243" t="s">
        <v>279</v>
      </c>
      <c r="E211" s="244" t="s">
        <v>3</v>
      </c>
      <c r="F211" s="245" t="s">
        <v>204</v>
      </c>
      <c r="H211" s="246">
        <v>49.713000000000001</v>
      </c>
      <c r="L211" s="241"/>
      <c r="M211" s="247"/>
      <c r="T211" s="248"/>
      <c r="AT211" s="244" t="s">
        <v>279</v>
      </c>
      <c r="AU211" s="244" t="s">
        <v>275</v>
      </c>
      <c r="AV211" s="242" t="s">
        <v>77</v>
      </c>
      <c r="AW211" s="242" t="s">
        <v>30</v>
      </c>
      <c r="AX211" s="242" t="s">
        <v>75</v>
      </c>
      <c r="AY211" s="244" t="s">
        <v>268</v>
      </c>
    </row>
    <row r="212" spans="2:65" s="1" customFormat="1" ht="44.25" customHeight="1">
      <c r="B212" s="14"/>
      <c r="C212" s="225" t="s">
        <v>447</v>
      </c>
      <c r="D212" s="225" t="s">
        <v>271</v>
      </c>
      <c r="E212" s="226" t="s">
        <v>435</v>
      </c>
      <c r="F212" s="227" t="s">
        <v>436</v>
      </c>
      <c r="G212" s="228" t="s">
        <v>184</v>
      </c>
      <c r="H212" s="229">
        <v>49.713000000000001</v>
      </c>
      <c r="I212" s="22"/>
      <c r="J212" s="231">
        <f>ROUND(I212*H212,2)</f>
        <v>0</v>
      </c>
      <c r="K212" s="227" t="s">
        <v>274</v>
      </c>
      <c r="L212" s="14"/>
      <c r="M212" s="232" t="s">
        <v>3</v>
      </c>
      <c r="N212" s="233" t="s">
        <v>39</v>
      </c>
      <c r="P212" s="234">
        <f>O212*H212</f>
        <v>0</v>
      </c>
      <c r="Q212" s="234">
        <v>5.5199999999999997E-3</v>
      </c>
      <c r="R212" s="234">
        <f>Q212*H212</f>
        <v>0.27441576000000001</v>
      </c>
      <c r="S212" s="234">
        <v>0</v>
      </c>
      <c r="T212" s="235">
        <f>S212*H212</f>
        <v>0</v>
      </c>
      <c r="AR212" s="236" t="s">
        <v>275</v>
      </c>
      <c r="AT212" s="236" t="s">
        <v>271</v>
      </c>
      <c r="AU212" s="236" t="s">
        <v>275</v>
      </c>
      <c r="AY212" s="4" t="s">
        <v>268</v>
      </c>
      <c r="BE212" s="237">
        <f>IF(N212="základní",J212,0)</f>
        <v>0</v>
      </c>
      <c r="BF212" s="237">
        <f>IF(N212="snížená",J212,0)</f>
        <v>0</v>
      </c>
      <c r="BG212" s="237">
        <f>IF(N212="zákl. přenesená",J212,0)</f>
        <v>0</v>
      </c>
      <c r="BH212" s="237">
        <f>IF(N212="sníž. přenesená",J212,0)</f>
        <v>0</v>
      </c>
      <c r="BI212" s="237">
        <f>IF(N212="nulová",J212,0)</f>
        <v>0</v>
      </c>
      <c r="BJ212" s="4" t="s">
        <v>75</v>
      </c>
      <c r="BK212" s="237">
        <f>ROUND(I212*H212,2)</f>
        <v>0</v>
      </c>
      <c r="BL212" s="4" t="s">
        <v>275</v>
      </c>
      <c r="BM212" s="236" t="s">
        <v>437</v>
      </c>
    </row>
    <row r="213" spans="2:65" s="1" customFormat="1">
      <c r="B213" s="14"/>
      <c r="D213" s="238" t="s">
        <v>277</v>
      </c>
      <c r="F213" s="239" t="s">
        <v>438</v>
      </c>
      <c r="L213" s="14"/>
      <c r="M213" s="240"/>
      <c r="T213" s="142"/>
      <c r="AT213" s="4" t="s">
        <v>277</v>
      </c>
      <c r="AU213" s="4" t="s">
        <v>275</v>
      </c>
    </row>
    <row r="214" spans="2:65" s="214" customFormat="1" ht="20.85" customHeight="1">
      <c r="B214" s="213"/>
      <c r="D214" s="215" t="s">
        <v>67</v>
      </c>
      <c r="E214" s="223" t="s">
        <v>439</v>
      </c>
      <c r="F214" s="223" t="s">
        <v>440</v>
      </c>
      <c r="J214" s="224">
        <f>BK214</f>
        <v>0</v>
      </c>
      <c r="L214" s="213"/>
      <c r="M214" s="218"/>
      <c r="P214" s="219">
        <f>SUM(P215:P220)</f>
        <v>0</v>
      </c>
      <c r="R214" s="219">
        <f>SUM(R215:R220)</f>
        <v>0.27321000000000001</v>
      </c>
      <c r="T214" s="220">
        <f>SUM(T215:T220)</f>
        <v>0</v>
      </c>
      <c r="AR214" s="215" t="s">
        <v>75</v>
      </c>
      <c r="AT214" s="221" t="s">
        <v>67</v>
      </c>
      <c r="AU214" s="221" t="s">
        <v>77</v>
      </c>
      <c r="AY214" s="215" t="s">
        <v>268</v>
      </c>
      <c r="BK214" s="222">
        <f>SUM(BK215:BK220)</f>
        <v>0</v>
      </c>
    </row>
    <row r="215" spans="2:65" s="1" customFormat="1" ht="24.2" customHeight="1">
      <c r="B215" s="14"/>
      <c r="C215" s="225" t="s">
        <v>454</v>
      </c>
      <c r="D215" s="225" t="s">
        <v>271</v>
      </c>
      <c r="E215" s="226" t="s">
        <v>442</v>
      </c>
      <c r="F215" s="227" t="s">
        <v>443</v>
      </c>
      <c r="G215" s="228" t="s">
        <v>184</v>
      </c>
      <c r="H215" s="229">
        <v>26.02</v>
      </c>
      <c r="I215" s="22"/>
      <c r="J215" s="231">
        <f>ROUND(I215*H215,2)</f>
        <v>0</v>
      </c>
      <c r="K215" s="227" t="s">
        <v>274</v>
      </c>
      <c r="L215" s="14"/>
      <c r="M215" s="232" t="s">
        <v>3</v>
      </c>
      <c r="N215" s="233" t="s">
        <v>39</v>
      </c>
      <c r="P215" s="234">
        <f>O215*H215</f>
        <v>0</v>
      </c>
      <c r="Q215" s="234">
        <v>1.0200000000000001E-2</v>
      </c>
      <c r="R215" s="234">
        <f>Q215*H215</f>
        <v>0.26540400000000003</v>
      </c>
      <c r="S215" s="234">
        <v>0</v>
      </c>
      <c r="T215" s="235">
        <f>S215*H215</f>
        <v>0</v>
      </c>
      <c r="AR215" s="236" t="s">
        <v>275</v>
      </c>
      <c r="AT215" s="236" t="s">
        <v>271</v>
      </c>
      <c r="AU215" s="236" t="s">
        <v>186</v>
      </c>
      <c r="AY215" s="4" t="s">
        <v>268</v>
      </c>
      <c r="BE215" s="237">
        <f>IF(N215="základní",J215,0)</f>
        <v>0</v>
      </c>
      <c r="BF215" s="237">
        <f>IF(N215="snížená",J215,0)</f>
        <v>0</v>
      </c>
      <c r="BG215" s="237">
        <f>IF(N215="zákl. přenesená",J215,0)</f>
        <v>0</v>
      </c>
      <c r="BH215" s="237">
        <f>IF(N215="sníž. přenesená",J215,0)</f>
        <v>0</v>
      </c>
      <c r="BI215" s="237">
        <f>IF(N215="nulová",J215,0)</f>
        <v>0</v>
      </c>
      <c r="BJ215" s="4" t="s">
        <v>75</v>
      </c>
      <c r="BK215" s="237">
        <f>ROUND(I215*H215,2)</f>
        <v>0</v>
      </c>
      <c r="BL215" s="4" t="s">
        <v>275</v>
      </c>
      <c r="BM215" s="236" t="s">
        <v>444</v>
      </c>
    </row>
    <row r="216" spans="2:65" s="1" customFormat="1">
      <c r="B216" s="14"/>
      <c r="D216" s="238" t="s">
        <v>277</v>
      </c>
      <c r="F216" s="239" t="s">
        <v>445</v>
      </c>
      <c r="L216" s="14"/>
      <c r="M216" s="240"/>
      <c r="T216" s="142"/>
      <c r="AT216" s="4" t="s">
        <v>277</v>
      </c>
      <c r="AU216" s="4" t="s">
        <v>186</v>
      </c>
    </row>
    <row r="217" spans="2:65" s="257" customFormat="1">
      <c r="B217" s="256"/>
      <c r="D217" s="243" t="s">
        <v>279</v>
      </c>
      <c r="E217" s="258" t="s">
        <v>3</v>
      </c>
      <c r="F217" s="259" t="s">
        <v>446</v>
      </c>
      <c r="H217" s="258" t="s">
        <v>3</v>
      </c>
      <c r="L217" s="256"/>
      <c r="M217" s="260"/>
      <c r="T217" s="261"/>
      <c r="AT217" s="258" t="s">
        <v>279</v>
      </c>
      <c r="AU217" s="258" t="s">
        <v>186</v>
      </c>
      <c r="AV217" s="257" t="s">
        <v>75</v>
      </c>
      <c r="AW217" s="257" t="s">
        <v>30</v>
      </c>
      <c r="AX217" s="257" t="s">
        <v>68</v>
      </c>
      <c r="AY217" s="258" t="s">
        <v>268</v>
      </c>
    </row>
    <row r="218" spans="2:65" s="242" customFormat="1">
      <c r="B218" s="241"/>
      <c r="D218" s="243" t="s">
        <v>279</v>
      </c>
      <c r="E218" s="244" t="s">
        <v>3</v>
      </c>
      <c r="F218" s="245" t="s">
        <v>182</v>
      </c>
      <c r="H218" s="246">
        <v>26.02</v>
      </c>
      <c r="L218" s="241"/>
      <c r="M218" s="247"/>
      <c r="T218" s="248"/>
      <c r="AT218" s="244" t="s">
        <v>279</v>
      </c>
      <c r="AU218" s="244" t="s">
        <v>186</v>
      </c>
      <c r="AV218" s="242" t="s">
        <v>77</v>
      </c>
      <c r="AW218" s="242" t="s">
        <v>30</v>
      </c>
      <c r="AX218" s="242" t="s">
        <v>75</v>
      </c>
      <c r="AY218" s="244" t="s">
        <v>268</v>
      </c>
    </row>
    <row r="219" spans="2:65" s="1" customFormat="1" ht="16.5" customHeight="1">
      <c r="B219" s="14"/>
      <c r="C219" s="225" t="s">
        <v>459</v>
      </c>
      <c r="D219" s="225" t="s">
        <v>271</v>
      </c>
      <c r="E219" s="226" t="s">
        <v>448</v>
      </c>
      <c r="F219" s="227" t="s">
        <v>449</v>
      </c>
      <c r="G219" s="228" t="s">
        <v>184</v>
      </c>
      <c r="H219" s="229">
        <v>26.02</v>
      </c>
      <c r="I219" s="22"/>
      <c r="J219" s="231">
        <f>ROUND(I219*H219,2)</f>
        <v>0</v>
      </c>
      <c r="K219" s="227" t="s">
        <v>274</v>
      </c>
      <c r="L219" s="14"/>
      <c r="M219" s="232" t="s">
        <v>3</v>
      </c>
      <c r="N219" s="233" t="s">
        <v>39</v>
      </c>
      <c r="P219" s="234">
        <f>O219*H219</f>
        <v>0</v>
      </c>
      <c r="Q219" s="234">
        <v>2.9999999999999997E-4</v>
      </c>
      <c r="R219" s="234">
        <f>Q219*H219</f>
        <v>7.8059999999999996E-3</v>
      </c>
      <c r="S219" s="234">
        <v>0</v>
      </c>
      <c r="T219" s="235">
        <f>S219*H219</f>
        <v>0</v>
      </c>
      <c r="AR219" s="236" t="s">
        <v>275</v>
      </c>
      <c r="AT219" s="236" t="s">
        <v>271</v>
      </c>
      <c r="AU219" s="236" t="s">
        <v>186</v>
      </c>
      <c r="AY219" s="4" t="s">
        <v>268</v>
      </c>
      <c r="BE219" s="237">
        <f>IF(N219="základní",J219,0)</f>
        <v>0</v>
      </c>
      <c r="BF219" s="237">
        <f>IF(N219="snížená",J219,0)</f>
        <v>0</v>
      </c>
      <c r="BG219" s="237">
        <f>IF(N219="zákl. přenesená",J219,0)</f>
        <v>0</v>
      </c>
      <c r="BH219" s="237">
        <f>IF(N219="sníž. přenesená",J219,0)</f>
        <v>0</v>
      </c>
      <c r="BI219" s="237">
        <f>IF(N219="nulová",J219,0)</f>
        <v>0</v>
      </c>
      <c r="BJ219" s="4" t="s">
        <v>75</v>
      </c>
      <c r="BK219" s="237">
        <f>ROUND(I219*H219,2)</f>
        <v>0</v>
      </c>
      <c r="BL219" s="4" t="s">
        <v>275</v>
      </c>
      <c r="BM219" s="236" t="s">
        <v>450</v>
      </c>
    </row>
    <row r="220" spans="2:65" s="1" customFormat="1">
      <c r="B220" s="14"/>
      <c r="D220" s="238" t="s">
        <v>277</v>
      </c>
      <c r="F220" s="239" t="s">
        <v>451</v>
      </c>
      <c r="L220" s="14"/>
      <c r="M220" s="240"/>
      <c r="T220" s="142"/>
      <c r="AT220" s="4" t="s">
        <v>277</v>
      </c>
      <c r="AU220" s="4" t="s">
        <v>186</v>
      </c>
    </row>
    <row r="221" spans="2:65" s="214" customFormat="1" ht="20.85" customHeight="1">
      <c r="B221" s="213"/>
      <c r="D221" s="215" t="s">
        <v>67</v>
      </c>
      <c r="E221" s="223" t="s">
        <v>452</v>
      </c>
      <c r="F221" s="223" t="s">
        <v>453</v>
      </c>
      <c r="J221" s="224">
        <f>BK221</f>
        <v>0</v>
      </c>
      <c r="L221" s="213"/>
      <c r="M221" s="218"/>
      <c r="P221" s="219">
        <f>SUM(P222:P238)</f>
        <v>0</v>
      </c>
      <c r="R221" s="219">
        <f>SUM(R222:R238)</f>
        <v>0.21988065030000001</v>
      </c>
      <c r="T221" s="220">
        <f>SUM(T222:T238)</f>
        <v>0</v>
      </c>
      <c r="AR221" s="215" t="s">
        <v>75</v>
      </c>
      <c r="AT221" s="221" t="s">
        <v>67</v>
      </c>
      <c r="AU221" s="221" t="s">
        <v>77</v>
      </c>
      <c r="AY221" s="215" t="s">
        <v>268</v>
      </c>
      <c r="BK221" s="222">
        <f>SUM(BK222:BK238)</f>
        <v>0</v>
      </c>
    </row>
    <row r="222" spans="2:65" s="1" customFormat="1" ht="37.9" customHeight="1">
      <c r="B222" s="14"/>
      <c r="C222" s="225" t="s">
        <v>464</v>
      </c>
      <c r="D222" s="225" t="s">
        <v>271</v>
      </c>
      <c r="E222" s="226" t="s">
        <v>455</v>
      </c>
      <c r="F222" s="227" t="s">
        <v>456</v>
      </c>
      <c r="G222" s="228" t="s">
        <v>317</v>
      </c>
      <c r="H222" s="229">
        <v>3</v>
      </c>
      <c r="I222" s="22"/>
      <c r="J222" s="231">
        <f>ROUND(I222*H222,2)</f>
        <v>0</v>
      </c>
      <c r="K222" s="227" t="s">
        <v>274</v>
      </c>
      <c r="L222" s="14"/>
      <c r="M222" s="232" t="s">
        <v>3</v>
      </c>
      <c r="N222" s="233" t="s">
        <v>39</v>
      </c>
      <c r="P222" s="234">
        <f>O222*H222</f>
        <v>0</v>
      </c>
      <c r="Q222" s="234">
        <v>5.6439999999999997E-2</v>
      </c>
      <c r="R222" s="234">
        <f>Q222*H222</f>
        <v>0.16932</v>
      </c>
      <c r="S222" s="234">
        <v>0</v>
      </c>
      <c r="T222" s="235">
        <f>S222*H222</f>
        <v>0</v>
      </c>
      <c r="AR222" s="236" t="s">
        <v>275</v>
      </c>
      <c r="AT222" s="236" t="s">
        <v>271</v>
      </c>
      <c r="AU222" s="236" t="s">
        <v>186</v>
      </c>
      <c r="AY222" s="4" t="s">
        <v>268</v>
      </c>
      <c r="BE222" s="237">
        <f>IF(N222="základní",J222,0)</f>
        <v>0</v>
      </c>
      <c r="BF222" s="237">
        <f>IF(N222="snížená",J222,0)</f>
        <v>0</v>
      </c>
      <c r="BG222" s="237">
        <f>IF(N222="zákl. přenesená",J222,0)</f>
        <v>0</v>
      </c>
      <c r="BH222" s="237">
        <f>IF(N222="sníž. přenesená",J222,0)</f>
        <v>0</v>
      </c>
      <c r="BI222" s="237">
        <f>IF(N222="nulová",J222,0)</f>
        <v>0</v>
      </c>
      <c r="BJ222" s="4" t="s">
        <v>75</v>
      </c>
      <c r="BK222" s="237">
        <f>ROUND(I222*H222,2)</f>
        <v>0</v>
      </c>
      <c r="BL222" s="4" t="s">
        <v>275</v>
      </c>
      <c r="BM222" s="236" t="s">
        <v>457</v>
      </c>
    </row>
    <row r="223" spans="2:65" s="1" customFormat="1">
      <c r="B223" s="14"/>
      <c r="D223" s="238" t="s">
        <v>277</v>
      </c>
      <c r="F223" s="239" t="s">
        <v>458</v>
      </c>
      <c r="L223" s="14"/>
      <c r="M223" s="240"/>
      <c r="T223" s="142"/>
      <c r="AT223" s="4" t="s">
        <v>277</v>
      </c>
      <c r="AU223" s="4" t="s">
        <v>186</v>
      </c>
    </row>
    <row r="224" spans="2:65" s="1" customFormat="1" ht="33" customHeight="1">
      <c r="B224" s="14"/>
      <c r="C224" s="262" t="s">
        <v>470</v>
      </c>
      <c r="D224" s="262" t="s">
        <v>383</v>
      </c>
      <c r="E224" s="263" t="s">
        <v>861</v>
      </c>
      <c r="F224" s="264" t="s">
        <v>862</v>
      </c>
      <c r="G224" s="265" t="s">
        <v>317</v>
      </c>
      <c r="H224" s="266">
        <v>1</v>
      </c>
      <c r="I224" s="24"/>
      <c r="J224" s="268">
        <f>ROUND(I224*H224,2)</f>
        <v>0</v>
      </c>
      <c r="K224" s="264" t="s">
        <v>274</v>
      </c>
      <c r="L224" s="269"/>
      <c r="M224" s="270" t="s">
        <v>3</v>
      </c>
      <c r="N224" s="271" t="s">
        <v>39</v>
      </c>
      <c r="P224" s="234">
        <f>O224*H224</f>
        <v>0</v>
      </c>
      <c r="Q224" s="234">
        <v>1.7930000000000001E-2</v>
      </c>
      <c r="R224" s="234">
        <f>Q224*H224</f>
        <v>1.7930000000000001E-2</v>
      </c>
      <c r="S224" s="234">
        <v>0</v>
      </c>
      <c r="T224" s="235">
        <f>S224*H224</f>
        <v>0</v>
      </c>
      <c r="AR224" s="236" t="s">
        <v>314</v>
      </c>
      <c r="AT224" s="236" t="s">
        <v>383</v>
      </c>
      <c r="AU224" s="236" t="s">
        <v>186</v>
      </c>
      <c r="AY224" s="4" t="s">
        <v>268</v>
      </c>
      <c r="BE224" s="237">
        <f>IF(N224="základní",J224,0)</f>
        <v>0</v>
      </c>
      <c r="BF224" s="237">
        <f>IF(N224="snížená",J224,0)</f>
        <v>0</v>
      </c>
      <c r="BG224" s="237">
        <f>IF(N224="zákl. přenesená",J224,0)</f>
        <v>0</v>
      </c>
      <c r="BH224" s="237">
        <f>IF(N224="sníž. přenesená",J224,0)</f>
        <v>0</v>
      </c>
      <c r="BI224" s="237">
        <f>IF(N224="nulová",J224,0)</f>
        <v>0</v>
      </c>
      <c r="BJ224" s="4" t="s">
        <v>75</v>
      </c>
      <c r="BK224" s="237">
        <f>ROUND(I224*H224,2)</f>
        <v>0</v>
      </c>
      <c r="BL224" s="4" t="s">
        <v>275</v>
      </c>
      <c r="BM224" s="236" t="s">
        <v>462</v>
      </c>
    </row>
    <row r="225" spans="2:65" s="242" customFormat="1">
      <c r="B225" s="241"/>
      <c r="D225" s="243" t="s">
        <v>279</v>
      </c>
      <c r="E225" s="244" t="s">
        <v>3</v>
      </c>
      <c r="F225" s="245" t="s">
        <v>463</v>
      </c>
      <c r="H225" s="246">
        <v>1</v>
      </c>
      <c r="L225" s="241"/>
      <c r="M225" s="247"/>
      <c r="T225" s="248"/>
      <c r="AT225" s="244" t="s">
        <v>279</v>
      </c>
      <c r="AU225" s="244" t="s">
        <v>186</v>
      </c>
      <c r="AV225" s="242" t="s">
        <v>77</v>
      </c>
      <c r="AW225" s="242" t="s">
        <v>30</v>
      </c>
      <c r="AX225" s="242" t="s">
        <v>75</v>
      </c>
      <c r="AY225" s="244" t="s">
        <v>268</v>
      </c>
    </row>
    <row r="226" spans="2:65" s="1" customFormat="1" ht="33" customHeight="1">
      <c r="B226" s="14"/>
      <c r="C226" s="262" t="s">
        <v>475</v>
      </c>
      <c r="D226" s="262" t="s">
        <v>383</v>
      </c>
      <c r="E226" s="263" t="s">
        <v>863</v>
      </c>
      <c r="F226" s="264" t="s">
        <v>864</v>
      </c>
      <c r="G226" s="265" t="s">
        <v>317</v>
      </c>
      <c r="H226" s="266">
        <v>2</v>
      </c>
      <c r="I226" s="24"/>
      <c r="J226" s="268">
        <f>ROUND(I226*H226,2)</f>
        <v>0</v>
      </c>
      <c r="K226" s="264" t="s">
        <v>274</v>
      </c>
      <c r="L226" s="269"/>
      <c r="M226" s="270" t="s">
        <v>3</v>
      </c>
      <c r="N226" s="271" t="s">
        <v>39</v>
      </c>
      <c r="P226" s="234">
        <f>O226*H226</f>
        <v>0</v>
      </c>
      <c r="Q226" s="234">
        <v>1.553E-2</v>
      </c>
      <c r="R226" s="234">
        <f>Q226*H226</f>
        <v>3.1060000000000001E-2</v>
      </c>
      <c r="S226" s="234">
        <v>0</v>
      </c>
      <c r="T226" s="235">
        <f>S226*H226</f>
        <v>0</v>
      </c>
      <c r="AR226" s="236" t="s">
        <v>314</v>
      </c>
      <c r="AT226" s="236" t="s">
        <v>383</v>
      </c>
      <c r="AU226" s="236" t="s">
        <v>186</v>
      </c>
      <c r="AY226" s="4" t="s">
        <v>268</v>
      </c>
      <c r="BE226" s="237">
        <f>IF(N226="základní",J226,0)</f>
        <v>0</v>
      </c>
      <c r="BF226" s="237">
        <f>IF(N226="snížená",J226,0)</f>
        <v>0</v>
      </c>
      <c r="BG226" s="237">
        <f>IF(N226="zákl. přenesená",J226,0)</f>
        <v>0</v>
      </c>
      <c r="BH226" s="237">
        <f>IF(N226="sníž. přenesená",J226,0)</f>
        <v>0</v>
      </c>
      <c r="BI226" s="237">
        <f>IF(N226="nulová",J226,0)</f>
        <v>0</v>
      </c>
      <c r="BJ226" s="4" t="s">
        <v>75</v>
      </c>
      <c r="BK226" s="237">
        <f>ROUND(I226*H226,2)</f>
        <v>0</v>
      </c>
      <c r="BL226" s="4" t="s">
        <v>275</v>
      </c>
      <c r="BM226" s="236" t="s">
        <v>865</v>
      </c>
    </row>
    <row r="227" spans="2:65" s="242" customFormat="1">
      <c r="B227" s="241"/>
      <c r="D227" s="243" t="s">
        <v>279</v>
      </c>
      <c r="E227" s="244" t="s">
        <v>3</v>
      </c>
      <c r="F227" s="245" t="s">
        <v>866</v>
      </c>
      <c r="H227" s="246">
        <v>2</v>
      </c>
      <c r="L227" s="241"/>
      <c r="M227" s="247"/>
      <c r="T227" s="248"/>
      <c r="AT227" s="244" t="s">
        <v>279</v>
      </c>
      <c r="AU227" s="244" t="s">
        <v>186</v>
      </c>
      <c r="AV227" s="242" t="s">
        <v>77</v>
      </c>
      <c r="AW227" s="242" t="s">
        <v>30</v>
      </c>
      <c r="AX227" s="242" t="s">
        <v>75</v>
      </c>
      <c r="AY227" s="244" t="s">
        <v>268</v>
      </c>
    </row>
    <row r="228" spans="2:65" s="1" customFormat="1" ht="37.9" customHeight="1">
      <c r="B228" s="14"/>
      <c r="C228" s="225" t="s">
        <v>480</v>
      </c>
      <c r="D228" s="225" t="s">
        <v>271</v>
      </c>
      <c r="E228" s="226" t="s">
        <v>465</v>
      </c>
      <c r="F228" s="227" t="s">
        <v>466</v>
      </c>
      <c r="G228" s="228" t="s">
        <v>184</v>
      </c>
      <c r="H228" s="229">
        <v>3.4380000000000002</v>
      </c>
      <c r="I228" s="22"/>
      <c r="J228" s="231">
        <f>ROUND(I228*H228,2)</f>
        <v>0</v>
      </c>
      <c r="K228" s="227" t="s">
        <v>274</v>
      </c>
      <c r="L228" s="14"/>
      <c r="M228" s="232" t="s">
        <v>3</v>
      </c>
      <c r="N228" s="233" t="s">
        <v>39</v>
      </c>
      <c r="P228" s="234">
        <f>O228*H228</f>
        <v>0</v>
      </c>
      <c r="Q228" s="234">
        <v>6.7000000000000002E-5</v>
      </c>
      <c r="R228" s="234">
        <f>Q228*H228</f>
        <v>2.3034600000000001E-4</v>
      </c>
      <c r="S228" s="234">
        <v>0</v>
      </c>
      <c r="T228" s="235">
        <f>S228*H228</f>
        <v>0</v>
      </c>
      <c r="AR228" s="236" t="s">
        <v>292</v>
      </c>
      <c r="AT228" s="236" t="s">
        <v>271</v>
      </c>
      <c r="AU228" s="236" t="s">
        <v>186</v>
      </c>
      <c r="AY228" s="4" t="s">
        <v>268</v>
      </c>
      <c r="BE228" s="237">
        <f>IF(N228="základní",J228,0)</f>
        <v>0</v>
      </c>
      <c r="BF228" s="237">
        <f>IF(N228="snížená",J228,0)</f>
        <v>0</v>
      </c>
      <c r="BG228" s="237">
        <f>IF(N228="zákl. přenesená",J228,0)</f>
        <v>0</v>
      </c>
      <c r="BH228" s="237">
        <f>IF(N228="sníž. přenesená",J228,0)</f>
        <v>0</v>
      </c>
      <c r="BI228" s="237">
        <f>IF(N228="nulová",J228,0)</f>
        <v>0</v>
      </c>
      <c r="BJ228" s="4" t="s">
        <v>75</v>
      </c>
      <c r="BK228" s="237">
        <f>ROUND(I228*H228,2)</f>
        <v>0</v>
      </c>
      <c r="BL228" s="4" t="s">
        <v>292</v>
      </c>
      <c r="BM228" s="236" t="s">
        <v>467</v>
      </c>
    </row>
    <row r="229" spans="2:65" s="1" customFormat="1">
      <c r="B229" s="14"/>
      <c r="D229" s="238" t="s">
        <v>277</v>
      </c>
      <c r="F229" s="239" t="s">
        <v>468</v>
      </c>
      <c r="L229" s="14"/>
      <c r="M229" s="240"/>
      <c r="T229" s="142"/>
      <c r="AT229" s="4" t="s">
        <v>277</v>
      </c>
      <c r="AU229" s="4" t="s">
        <v>186</v>
      </c>
    </row>
    <row r="230" spans="2:65" s="242" customFormat="1">
      <c r="B230" s="241"/>
      <c r="D230" s="243" t="s">
        <v>279</v>
      </c>
      <c r="E230" s="244" t="s">
        <v>3</v>
      </c>
      <c r="F230" s="245" t="s">
        <v>469</v>
      </c>
      <c r="H230" s="246">
        <v>0.96799999999999997</v>
      </c>
      <c r="L230" s="241"/>
      <c r="M230" s="247"/>
      <c r="T230" s="248"/>
      <c r="AT230" s="244" t="s">
        <v>279</v>
      </c>
      <c r="AU230" s="244" t="s">
        <v>186</v>
      </c>
      <c r="AV230" s="242" t="s">
        <v>77</v>
      </c>
      <c r="AW230" s="242" t="s">
        <v>30</v>
      </c>
      <c r="AX230" s="242" t="s">
        <v>68</v>
      </c>
      <c r="AY230" s="244" t="s">
        <v>268</v>
      </c>
    </row>
    <row r="231" spans="2:65" s="242" customFormat="1">
      <c r="B231" s="241"/>
      <c r="D231" s="243" t="s">
        <v>279</v>
      </c>
      <c r="E231" s="244" t="s">
        <v>3</v>
      </c>
      <c r="F231" s="245" t="s">
        <v>867</v>
      </c>
      <c r="H231" s="246">
        <v>2.4700000000000002</v>
      </c>
      <c r="L231" s="241"/>
      <c r="M231" s="247"/>
      <c r="T231" s="248"/>
      <c r="AT231" s="244" t="s">
        <v>279</v>
      </c>
      <c r="AU231" s="244" t="s">
        <v>186</v>
      </c>
      <c r="AV231" s="242" t="s">
        <v>77</v>
      </c>
      <c r="AW231" s="242" t="s">
        <v>30</v>
      </c>
      <c r="AX231" s="242" t="s">
        <v>68</v>
      </c>
      <c r="AY231" s="244" t="s">
        <v>268</v>
      </c>
    </row>
    <row r="232" spans="2:65" s="250" customFormat="1">
      <c r="B232" s="249"/>
      <c r="D232" s="243" t="s">
        <v>279</v>
      </c>
      <c r="E232" s="251" t="s">
        <v>3</v>
      </c>
      <c r="F232" s="252" t="s">
        <v>298</v>
      </c>
      <c r="H232" s="253">
        <v>3.4380000000000002</v>
      </c>
      <c r="L232" s="249"/>
      <c r="M232" s="254"/>
      <c r="T232" s="255"/>
      <c r="AT232" s="251" t="s">
        <v>279</v>
      </c>
      <c r="AU232" s="251" t="s">
        <v>186</v>
      </c>
      <c r="AV232" s="250" t="s">
        <v>275</v>
      </c>
      <c r="AW232" s="250" t="s">
        <v>30</v>
      </c>
      <c r="AX232" s="250" t="s">
        <v>75</v>
      </c>
      <c r="AY232" s="251" t="s">
        <v>268</v>
      </c>
    </row>
    <row r="233" spans="2:65" s="1" customFormat="1" ht="24.2" customHeight="1">
      <c r="B233" s="14"/>
      <c r="C233" s="225" t="s">
        <v>486</v>
      </c>
      <c r="D233" s="225" t="s">
        <v>271</v>
      </c>
      <c r="E233" s="226" t="s">
        <v>471</v>
      </c>
      <c r="F233" s="227" t="s">
        <v>472</v>
      </c>
      <c r="G233" s="228" t="s">
        <v>184</v>
      </c>
      <c r="H233" s="229">
        <v>3.4380000000000002</v>
      </c>
      <c r="I233" s="22"/>
      <c r="J233" s="231">
        <f>ROUND(I233*H233,2)</f>
        <v>0</v>
      </c>
      <c r="K233" s="227" t="s">
        <v>274</v>
      </c>
      <c r="L233" s="14"/>
      <c r="M233" s="232" t="s">
        <v>3</v>
      </c>
      <c r="N233" s="233" t="s">
        <v>39</v>
      </c>
      <c r="P233" s="234">
        <f>O233*H233</f>
        <v>0</v>
      </c>
      <c r="Q233" s="234">
        <v>1.4375E-4</v>
      </c>
      <c r="R233" s="234">
        <f>Q233*H233</f>
        <v>4.9421250000000001E-4</v>
      </c>
      <c r="S233" s="234">
        <v>0</v>
      </c>
      <c r="T233" s="235">
        <f>S233*H233</f>
        <v>0</v>
      </c>
      <c r="AR233" s="236" t="s">
        <v>292</v>
      </c>
      <c r="AT233" s="236" t="s">
        <v>271</v>
      </c>
      <c r="AU233" s="236" t="s">
        <v>186</v>
      </c>
      <c r="AY233" s="4" t="s">
        <v>268</v>
      </c>
      <c r="BE233" s="237">
        <f>IF(N233="základní",J233,0)</f>
        <v>0</v>
      </c>
      <c r="BF233" s="237">
        <f>IF(N233="snížená",J233,0)</f>
        <v>0</v>
      </c>
      <c r="BG233" s="237">
        <f>IF(N233="zákl. přenesená",J233,0)</f>
        <v>0</v>
      </c>
      <c r="BH233" s="237">
        <f>IF(N233="sníž. přenesená",J233,0)</f>
        <v>0</v>
      </c>
      <c r="BI233" s="237">
        <f>IF(N233="nulová",J233,0)</f>
        <v>0</v>
      </c>
      <c r="BJ233" s="4" t="s">
        <v>75</v>
      </c>
      <c r="BK233" s="237">
        <f>ROUND(I233*H233,2)</f>
        <v>0</v>
      </c>
      <c r="BL233" s="4" t="s">
        <v>292</v>
      </c>
      <c r="BM233" s="236" t="s">
        <v>473</v>
      </c>
    </row>
    <row r="234" spans="2:65" s="1" customFormat="1">
      <c r="B234" s="14"/>
      <c r="D234" s="238" t="s">
        <v>277</v>
      </c>
      <c r="F234" s="239" t="s">
        <v>474</v>
      </c>
      <c r="L234" s="14"/>
      <c r="M234" s="240"/>
      <c r="T234" s="142"/>
      <c r="AT234" s="4" t="s">
        <v>277</v>
      </c>
      <c r="AU234" s="4" t="s">
        <v>186</v>
      </c>
    </row>
    <row r="235" spans="2:65" s="1" customFormat="1" ht="24.2" customHeight="1">
      <c r="B235" s="14"/>
      <c r="C235" s="225" t="s">
        <v>495</v>
      </c>
      <c r="D235" s="225" t="s">
        <v>271</v>
      </c>
      <c r="E235" s="226" t="s">
        <v>476</v>
      </c>
      <c r="F235" s="227" t="s">
        <v>477</v>
      </c>
      <c r="G235" s="228" t="s">
        <v>184</v>
      </c>
      <c r="H235" s="229">
        <v>3.4380000000000002</v>
      </c>
      <c r="I235" s="22"/>
      <c r="J235" s="231">
        <f>ROUND(I235*H235,2)</f>
        <v>0</v>
      </c>
      <c r="K235" s="227" t="s">
        <v>274</v>
      </c>
      <c r="L235" s="14"/>
      <c r="M235" s="232" t="s">
        <v>3</v>
      </c>
      <c r="N235" s="233" t="s">
        <v>39</v>
      </c>
      <c r="P235" s="234">
        <f>O235*H235</f>
        <v>0</v>
      </c>
      <c r="Q235" s="234">
        <v>1.2305000000000001E-4</v>
      </c>
      <c r="R235" s="234">
        <f>Q235*H235</f>
        <v>4.2304590000000008E-4</v>
      </c>
      <c r="S235" s="234">
        <v>0</v>
      </c>
      <c r="T235" s="235">
        <f>S235*H235</f>
        <v>0</v>
      </c>
      <c r="AR235" s="236" t="s">
        <v>292</v>
      </c>
      <c r="AT235" s="236" t="s">
        <v>271</v>
      </c>
      <c r="AU235" s="236" t="s">
        <v>186</v>
      </c>
      <c r="AY235" s="4" t="s">
        <v>268</v>
      </c>
      <c r="BE235" s="237">
        <f>IF(N235="základní",J235,0)</f>
        <v>0</v>
      </c>
      <c r="BF235" s="237">
        <f>IF(N235="snížená",J235,0)</f>
        <v>0</v>
      </c>
      <c r="BG235" s="237">
        <f>IF(N235="zákl. přenesená",J235,0)</f>
        <v>0</v>
      </c>
      <c r="BH235" s="237">
        <f>IF(N235="sníž. přenesená",J235,0)</f>
        <v>0</v>
      </c>
      <c r="BI235" s="237">
        <f>IF(N235="nulová",J235,0)</f>
        <v>0</v>
      </c>
      <c r="BJ235" s="4" t="s">
        <v>75</v>
      </c>
      <c r="BK235" s="237">
        <f>ROUND(I235*H235,2)</f>
        <v>0</v>
      </c>
      <c r="BL235" s="4" t="s">
        <v>292</v>
      </c>
      <c r="BM235" s="236" t="s">
        <v>478</v>
      </c>
    </row>
    <row r="236" spans="2:65" s="1" customFormat="1">
      <c r="B236" s="14"/>
      <c r="D236" s="238" t="s">
        <v>277</v>
      </c>
      <c r="F236" s="239" t="s">
        <v>479</v>
      </c>
      <c r="L236" s="14"/>
      <c r="M236" s="240"/>
      <c r="T236" s="142"/>
      <c r="AT236" s="4" t="s">
        <v>277</v>
      </c>
      <c r="AU236" s="4" t="s">
        <v>186</v>
      </c>
    </row>
    <row r="237" spans="2:65" s="1" customFormat="1" ht="24.2" customHeight="1">
      <c r="B237" s="14"/>
      <c r="C237" s="225" t="s">
        <v>502</v>
      </c>
      <c r="D237" s="225" t="s">
        <v>271</v>
      </c>
      <c r="E237" s="226" t="s">
        <v>481</v>
      </c>
      <c r="F237" s="227" t="s">
        <v>482</v>
      </c>
      <c r="G237" s="228" t="s">
        <v>184</v>
      </c>
      <c r="H237" s="229">
        <v>3.4380000000000002</v>
      </c>
      <c r="I237" s="22"/>
      <c r="J237" s="231">
        <f>ROUND(I237*H237,2)</f>
        <v>0</v>
      </c>
      <c r="K237" s="227" t="s">
        <v>274</v>
      </c>
      <c r="L237" s="14"/>
      <c r="M237" s="232" t="s">
        <v>3</v>
      </c>
      <c r="N237" s="233" t="s">
        <v>39</v>
      </c>
      <c r="P237" s="234">
        <f>O237*H237</f>
        <v>0</v>
      </c>
      <c r="Q237" s="234">
        <v>1.2305000000000001E-4</v>
      </c>
      <c r="R237" s="234">
        <f>Q237*H237</f>
        <v>4.2304590000000008E-4</v>
      </c>
      <c r="S237" s="234">
        <v>0</v>
      </c>
      <c r="T237" s="235">
        <f>S237*H237</f>
        <v>0</v>
      </c>
      <c r="AR237" s="236" t="s">
        <v>292</v>
      </c>
      <c r="AT237" s="236" t="s">
        <v>271</v>
      </c>
      <c r="AU237" s="236" t="s">
        <v>186</v>
      </c>
      <c r="AY237" s="4" t="s">
        <v>268</v>
      </c>
      <c r="BE237" s="237">
        <f>IF(N237="základní",J237,0)</f>
        <v>0</v>
      </c>
      <c r="BF237" s="237">
        <f>IF(N237="snížená",J237,0)</f>
        <v>0</v>
      </c>
      <c r="BG237" s="237">
        <f>IF(N237="zákl. přenesená",J237,0)</f>
        <v>0</v>
      </c>
      <c r="BH237" s="237">
        <f>IF(N237="sníž. přenesená",J237,0)</f>
        <v>0</v>
      </c>
      <c r="BI237" s="237">
        <f>IF(N237="nulová",J237,0)</f>
        <v>0</v>
      </c>
      <c r="BJ237" s="4" t="s">
        <v>75</v>
      </c>
      <c r="BK237" s="237">
        <f>ROUND(I237*H237,2)</f>
        <v>0</v>
      </c>
      <c r="BL237" s="4" t="s">
        <v>292</v>
      </c>
      <c r="BM237" s="236" t="s">
        <v>483</v>
      </c>
    </row>
    <row r="238" spans="2:65" s="1" customFormat="1">
      <c r="B238" s="14"/>
      <c r="D238" s="238" t="s">
        <v>277</v>
      </c>
      <c r="F238" s="239" t="s">
        <v>484</v>
      </c>
      <c r="L238" s="14"/>
      <c r="M238" s="240"/>
      <c r="T238" s="142"/>
      <c r="AT238" s="4" t="s">
        <v>277</v>
      </c>
      <c r="AU238" s="4" t="s">
        <v>186</v>
      </c>
    </row>
    <row r="239" spans="2:65" s="214" customFormat="1" ht="22.9" customHeight="1">
      <c r="B239" s="213"/>
      <c r="D239" s="215" t="s">
        <v>67</v>
      </c>
      <c r="E239" s="223" t="s">
        <v>323</v>
      </c>
      <c r="F239" s="223" t="s">
        <v>485</v>
      </c>
      <c r="J239" s="224">
        <f>BK239</f>
        <v>0</v>
      </c>
      <c r="L239" s="213"/>
      <c r="M239" s="218"/>
      <c r="P239" s="219">
        <f>SUM(P240:P244)</f>
        <v>0</v>
      </c>
      <c r="R239" s="219">
        <f>SUM(R240:R244)</f>
        <v>1.9092499999999997E-3</v>
      </c>
      <c r="T239" s="220">
        <f>SUM(T240:T244)</f>
        <v>0</v>
      </c>
      <c r="AR239" s="215" t="s">
        <v>75</v>
      </c>
      <c r="AT239" s="221" t="s">
        <v>67</v>
      </c>
      <c r="AU239" s="221" t="s">
        <v>75</v>
      </c>
      <c r="AY239" s="215" t="s">
        <v>268</v>
      </c>
      <c r="BK239" s="222">
        <f>SUM(BK240:BK244)</f>
        <v>0</v>
      </c>
    </row>
    <row r="240" spans="2:65" s="1" customFormat="1" ht="37.9" customHeight="1">
      <c r="B240" s="14"/>
      <c r="C240" s="225" t="s">
        <v>511</v>
      </c>
      <c r="D240" s="225" t="s">
        <v>271</v>
      </c>
      <c r="E240" s="226" t="s">
        <v>487</v>
      </c>
      <c r="F240" s="227" t="s">
        <v>488</v>
      </c>
      <c r="G240" s="228" t="s">
        <v>184</v>
      </c>
      <c r="H240" s="229">
        <v>54.55</v>
      </c>
      <c r="I240" s="22"/>
      <c r="J240" s="231">
        <f>ROUND(I240*H240,2)</f>
        <v>0</v>
      </c>
      <c r="K240" s="227" t="s">
        <v>274</v>
      </c>
      <c r="L240" s="14"/>
      <c r="M240" s="232" t="s">
        <v>3</v>
      </c>
      <c r="N240" s="233" t="s">
        <v>39</v>
      </c>
      <c r="P240" s="234">
        <f>O240*H240</f>
        <v>0</v>
      </c>
      <c r="Q240" s="234">
        <v>3.4999999999999997E-5</v>
      </c>
      <c r="R240" s="234">
        <f>Q240*H240</f>
        <v>1.9092499999999997E-3</v>
      </c>
      <c r="S240" s="234">
        <v>0</v>
      </c>
      <c r="T240" s="235">
        <f>S240*H240</f>
        <v>0</v>
      </c>
      <c r="AR240" s="236" t="s">
        <v>292</v>
      </c>
      <c r="AT240" s="236" t="s">
        <v>271</v>
      </c>
      <c r="AU240" s="236" t="s">
        <v>77</v>
      </c>
      <c r="AY240" s="4" t="s">
        <v>268</v>
      </c>
      <c r="BE240" s="237">
        <f>IF(N240="základní",J240,0)</f>
        <v>0</v>
      </c>
      <c r="BF240" s="237">
        <f>IF(N240="snížená",J240,0)</f>
        <v>0</v>
      </c>
      <c r="BG240" s="237">
        <f>IF(N240="zákl. přenesená",J240,0)</f>
        <v>0</v>
      </c>
      <c r="BH240" s="237">
        <f>IF(N240="sníž. přenesená",J240,0)</f>
        <v>0</v>
      </c>
      <c r="BI240" s="237">
        <f>IF(N240="nulová",J240,0)</f>
        <v>0</v>
      </c>
      <c r="BJ240" s="4" t="s">
        <v>75</v>
      </c>
      <c r="BK240" s="237">
        <f>ROUND(I240*H240,2)</f>
        <v>0</v>
      </c>
      <c r="BL240" s="4" t="s">
        <v>292</v>
      </c>
      <c r="BM240" s="236" t="s">
        <v>489</v>
      </c>
    </row>
    <row r="241" spans="2:65" s="1" customFormat="1">
      <c r="B241" s="14"/>
      <c r="D241" s="238" t="s">
        <v>277</v>
      </c>
      <c r="F241" s="239" t="s">
        <v>490</v>
      </c>
      <c r="L241" s="14"/>
      <c r="M241" s="240"/>
      <c r="T241" s="142"/>
      <c r="AT241" s="4" t="s">
        <v>277</v>
      </c>
      <c r="AU241" s="4" t="s">
        <v>77</v>
      </c>
    </row>
    <row r="242" spans="2:65" s="257" customFormat="1">
      <c r="B242" s="256"/>
      <c r="D242" s="243" t="s">
        <v>279</v>
      </c>
      <c r="E242" s="258" t="s">
        <v>3</v>
      </c>
      <c r="F242" s="259" t="s">
        <v>491</v>
      </c>
      <c r="H242" s="258" t="s">
        <v>3</v>
      </c>
      <c r="L242" s="256"/>
      <c r="M242" s="260"/>
      <c r="T242" s="261"/>
      <c r="AT242" s="258" t="s">
        <v>279</v>
      </c>
      <c r="AU242" s="258" t="s">
        <v>77</v>
      </c>
      <c r="AV242" s="257" t="s">
        <v>75</v>
      </c>
      <c r="AW242" s="257" t="s">
        <v>30</v>
      </c>
      <c r="AX242" s="257" t="s">
        <v>68</v>
      </c>
      <c r="AY242" s="258" t="s">
        <v>268</v>
      </c>
    </row>
    <row r="243" spans="2:65" s="242" customFormat="1">
      <c r="B243" s="241"/>
      <c r="D243" s="243" t="s">
        <v>279</v>
      </c>
      <c r="E243" s="244" t="s">
        <v>3</v>
      </c>
      <c r="F243" s="245" t="s">
        <v>492</v>
      </c>
      <c r="H243" s="246">
        <v>54.55</v>
      </c>
      <c r="L243" s="241"/>
      <c r="M243" s="247"/>
      <c r="T243" s="248"/>
      <c r="AT243" s="244" t="s">
        <v>279</v>
      </c>
      <c r="AU243" s="244" t="s">
        <v>77</v>
      </c>
      <c r="AV243" s="242" t="s">
        <v>77</v>
      </c>
      <c r="AW243" s="242" t="s">
        <v>30</v>
      </c>
      <c r="AX243" s="242" t="s">
        <v>68</v>
      </c>
      <c r="AY243" s="244" t="s">
        <v>268</v>
      </c>
    </row>
    <row r="244" spans="2:65" s="250" customFormat="1">
      <c r="B244" s="249"/>
      <c r="D244" s="243" t="s">
        <v>279</v>
      </c>
      <c r="E244" s="251" t="s">
        <v>3</v>
      </c>
      <c r="F244" s="252" t="s">
        <v>298</v>
      </c>
      <c r="H244" s="253">
        <v>54.55</v>
      </c>
      <c r="L244" s="249"/>
      <c r="M244" s="254"/>
      <c r="T244" s="255"/>
      <c r="AT244" s="251" t="s">
        <v>279</v>
      </c>
      <c r="AU244" s="251" t="s">
        <v>77</v>
      </c>
      <c r="AV244" s="250" t="s">
        <v>275</v>
      </c>
      <c r="AW244" s="250" t="s">
        <v>30</v>
      </c>
      <c r="AX244" s="250" t="s">
        <v>75</v>
      </c>
      <c r="AY244" s="251" t="s">
        <v>268</v>
      </c>
    </row>
    <row r="245" spans="2:65" s="214" customFormat="1" ht="22.9" customHeight="1">
      <c r="B245" s="213"/>
      <c r="D245" s="215" t="s">
        <v>67</v>
      </c>
      <c r="E245" s="223" t="s">
        <v>493</v>
      </c>
      <c r="F245" s="223" t="s">
        <v>494</v>
      </c>
      <c r="J245" s="224">
        <f>BK245</f>
        <v>0</v>
      </c>
      <c r="L245" s="213"/>
      <c r="M245" s="218"/>
      <c r="P245" s="219">
        <f>SUM(P246:P252)</f>
        <v>0</v>
      </c>
      <c r="R245" s="219">
        <f>SUM(R246:R252)</f>
        <v>0</v>
      </c>
      <c r="T245" s="220">
        <f>SUM(T246:T252)</f>
        <v>0</v>
      </c>
      <c r="AR245" s="215" t="s">
        <v>75</v>
      </c>
      <c r="AT245" s="221" t="s">
        <v>67</v>
      </c>
      <c r="AU245" s="221" t="s">
        <v>75</v>
      </c>
      <c r="AY245" s="215" t="s">
        <v>268</v>
      </c>
      <c r="BK245" s="222">
        <f>SUM(BK246:BK252)</f>
        <v>0</v>
      </c>
    </row>
    <row r="246" spans="2:65" s="1" customFormat="1" ht="37.9" customHeight="1">
      <c r="B246" s="14"/>
      <c r="C246" s="225" t="s">
        <v>516</v>
      </c>
      <c r="D246" s="225" t="s">
        <v>271</v>
      </c>
      <c r="E246" s="226" t="s">
        <v>496</v>
      </c>
      <c r="F246" s="227" t="s">
        <v>497</v>
      </c>
      <c r="G246" s="228" t="s">
        <v>184</v>
      </c>
      <c r="H246" s="229">
        <v>24.97</v>
      </c>
      <c r="I246" s="22"/>
      <c r="J246" s="231">
        <f>ROUND(I246*H246,2)</f>
        <v>0</v>
      </c>
      <c r="K246" s="227" t="s">
        <v>274</v>
      </c>
      <c r="L246" s="14"/>
      <c r="M246" s="232" t="s">
        <v>3</v>
      </c>
      <c r="N246" s="233" t="s">
        <v>39</v>
      </c>
      <c r="P246" s="234">
        <f>O246*H246</f>
        <v>0</v>
      </c>
      <c r="Q246" s="234">
        <v>0</v>
      </c>
      <c r="R246" s="234">
        <f>Q246*H246</f>
        <v>0</v>
      </c>
      <c r="S246" s="234">
        <v>0</v>
      </c>
      <c r="T246" s="235">
        <f>S246*H246</f>
        <v>0</v>
      </c>
      <c r="AR246" s="236" t="s">
        <v>275</v>
      </c>
      <c r="AT246" s="236" t="s">
        <v>271</v>
      </c>
      <c r="AU246" s="236" t="s">
        <v>77</v>
      </c>
      <c r="AY246" s="4" t="s">
        <v>268</v>
      </c>
      <c r="BE246" s="237">
        <f>IF(N246="základní",J246,0)</f>
        <v>0</v>
      </c>
      <c r="BF246" s="237">
        <f>IF(N246="snížená",J246,0)</f>
        <v>0</v>
      </c>
      <c r="BG246" s="237">
        <f>IF(N246="zákl. přenesená",J246,0)</f>
        <v>0</v>
      </c>
      <c r="BH246" s="237">
        <f>IF(N246="sníž. přenesená",J246,0)</f>
        <v>0</v>
      </c>
      <c r="BI246" s="237">
        <f>IF(N246="nulová",J246,0)</f>
        <v>0</v>
      </c>
      <c r="BJ246" s="4" t="s">
        <v>75</v>
      </c>
      <c r="BK246" s="237">
        <f>ROUND(I246*H246,2)</f>
        <v>0</v>
      </c>
      <c r="BL246" s="4" t="s">
        <v>275</v>
      </c>
      <c r="BM246" s="236" t="s">
        <v>498</v>
      </c>
    </row>
    <row r="247" spans="2:65" s="1" customFormat="1">
      <c r="B247" s="14"/>
      <c r="D247" s="238" t="s">
        <v>277</v>
      </c>
      <c r="F247" s="239" t="s">
        <v>499</v>
      </c>
      <c r="L247" s="14"/>
      <c r="M247" s="240"/>
      <c r="T247" s="142"/>
      <c r="AT247" s="4" t="s">
        <v>277</v>
      </c>
      <c r="AU247" s="4" t="s">
        <v>77</v>
      </c>
    </row>
    <row r="248" spans="2:65" s="242" customFormat="1">
      <c r="B248" s="241"/>
      <c r="D248" s="243" t="s">
        <v>279</v>
      </c>
      <c r="E248" s="244" t="s">
        <v>3</v>
      </c>
      <c r="F248" s="245" t="s">
        <v>868</v>
      </c>
      <c r="H248" s="246">
        <v>5.0999999999999996</v>
      </c>
      <c r="L248" s="241"/>
      <c r="M248" s="247"/>
      <c r="T248" s="248"/>
      <c r="AT248" s="244" t="s">
        <v>279</v>
      </c>
      <c r="AU248" s="244" t="s">
        <v>77</v>
      </c>
      <c r="AV248" s="242" t="s">
        <v>77</v>
      </c>
      <c r="AW248" s="242" t="s">
        <v>30</v>
      </c>
      <c r="AX248" s="242" t="s">
        <v>68</v>
      </c>
      <c r="AY248" s="244" t="s">
        <v>268</v>
      </c>
    </row>
    <row r="249" spans="2:65" s="242" customFormat="1">
      <c r="B249" s="241"/>
      <c r="D249" s="243" t="s">
        <v>279</v>
      </c>
      <c r="E249" s="244" t="s">
        <v>3</v>
      </c>
      <c r="F249" s="245" t="s">
        <v>869</v>
      </c>
      <c r="H249" s="246">
        <v>4.59</v>
      </c>
      <c r="L249" s="241"/>
      <c r="M249" s="247"/>
      <c r="T249" s="248"/>
      <c r="AT249" s="244" t="s">
        <v>279</v>
      </c>
      <c r="AU249" s="244" t="s">
        <v>77</v>
      </c>
      <c r="AV249" s="242" t="s">
        <v>77</v>
      </c>
      <c r="AW249" s="242" t="s">
        <v>30</v>
      </c>
      <c r="AX249" s="242" t="s">
        <v>68</v>
      </c>
      <c r="AY249" s="244" t="s">
        <v>268</v>
      </c>
    </row>
    <row r="250" spans="2:65" s="242" customFormat="1">
      <c r="B250" s="241"/>
      <c r="D250" s="243" t="s">
        <v>279</v>
      </c>
      <c r="E250" s="244" t="s">
        <v>3</v>
      </c>
      <c r="F250" s="245" t="s">
        <v>870</v>
      </c>
      <c r="H250" s="246">
        <v>6.76</v>
      </c>
      <c r="L250" s="241"/>
      <c r="M250" s="247"/>
      <c r="T250" s="248"/>
      <c r="AT250" s="244" t="s">
        <v>279</v>
      </c>
      <c r="AU250" s="244" t="s">
        <v>77</v>
      </c>
      <c r="AV250" s="242" t="s">
        <v>77</v>
      </c>
      <c r="AW250" s="242" t="s">
        <v>30</v>
      </c>
      <c r="AX250" s="242" t="s">
        <v>68</v>
      </c>
      <c r="AY250" s="244" t="s">
        <v>268</v>
      </c>
    </row>
    <row r="251" spans="2:65" s="242" customFormat="1">
      <c r="B251" s="241"/>
      <c r="D251" s="243" t="s">
        <v>279</v>
      </c>
      <c r="E251" s="244" t="s">
        <v>3</v>
      </c>
      <c r="F251" s="245" t="s">
        <v>871</v>
      </c>
      <c r="H251" s="246">
        <v>8.52</v>
      </c>
      <c r="L251" s="241"/>
      <c r="M251" s="247"/>
      <c r="T251" s="248"/>
      <c r="AT251" s="244" t="s">
        <v>279</v>
      </c>
      <c r="AU251" s="244" t="s">
        <v>77</v>
      </c>
      <c r="AV251" s="242" t="s">
        <v>77</v>
      </c>
      <c r="AW251" s="242" t="s">
        <v>30</v>
      </c>
      <c r="AX251" s="242" t="s">
        <v>68</v>
      </c>
      <c r="AY251" s="244" t="s">
        <v>268</v>
      </c>
    </row>
    <row r="252" spans="2:65" s="250" customFormat="1">
      <c r="B252" s="249"/>
      <c r="D252" s="243" t="s">
        <v>279</v>
      </c>
      <c r="E252" s="251" t="s">
        <v>3</v>
      </c>
      <c r="F252" s="252" t="s">
        <v>298</v>
      </c>
      <c r="H252" s="253">
        <v>24.97</v>
      </c>
      <c r="L252" s="249"/>
      <c r="M252" s="254"/>
      <c r="T252" s="255"/>
      <c r="AT252" s="251" t="s">
        <v>279</v>
      </c>
      <c r="AU252" s="251" t="s">
        <v>77</v>
      </c>
      <c r="AV252" s="250" t="s">
        <v>275</v>
      </c>
      <c r="AW252" s="250" t="s">
        <v>30</v>
      </c>
      <c r="AX252" s="250" t="s">
        <v>75</v>
      </c>
      <c r="AY252" s="251" t="s">
        <v>268</v>
      </c>
    </row>
    <row r="253" spans="2:65" s="214" customFormat="1" ht="22.9" customHeight="1">
      <c r="B253" s="213"/>
      <c r="D253" s="215" t="s">
        <v>67</v>
      </c>
      <c r="E253" s="223" t="s">
        <v>500</v>
      </c>
      <c r="F253" s="223" t="s">
        <v>501</v>
      </c>
      <c r="J253" s="224">
        <f>BK253</f>
        <v>0</v>
      </c>
      <c r="L253" s="213"/>
      <c r="M253" s="218"/>
      <c r="P253" s="219">
        <f>SUM(P254:P255)</f>
        <v>0</v>
      </c>
      <c r="R253" s="219">
        <f>SUM(R254:R255)</f>
        <v>0</v>
      </c>
      <c r="T253" s="220">
        <f>SUM(T254:T255)</f>
        <v>0</v>
      </c>
      <c r="AR253" s="215" t="s">
        <v>75</v>
      </c>
      <c r="AT253" s="221" t="s">
        <v>67</v>
      </c>
      <c r="AU253" s="221" t="s">
        <v>75</v>
      </c>
      <c r="AY253" s="215" t="s">
        <v>268</v>
      </c>
      <c r="BK253" s="222">
        <f>SUM(BK254:BK255)</f>
        <v>0</v>
      </c>
    </row>
    <row r="254" spans="2:65" s="1" customFormat="1" ht="55.5" customHeight="1">
      <c r="B254" s="14"/>
      <c r="C254" s="225" t="s">
        <v>521</v>
      </c>
      <c r="D254" s="225" t="s">
        <v>271</v>
      </c>
      <c r="E254" s="226" t="s">
        <v>503</v>
      </c>
      <c r="F254" s="227" t="s">
        <v>504</v>
      </c>
      <c r="G254" s="228" t="s">
        <v>353</v>
      </c>
      <c r="H254" s="229">
        <v>3.5169999999999999</v>
      </c>
      <c r="I254" s="22"/>
      <c r="J254" s="231">
        <f>ROUND(I254*H254,2)</f>
        <v>0</v>
      </c>
      <c r="K254" s="227" t="s">
        <v>274</v>
      </c>
      <c r="L254" s="14"/>
      <c r="M254" s="232" t="s">
        <v>3</v>
      </c>
      <c r="N254" s="233" t="s">
        <v>39</v>
      </c>
      <c r="P254" s="234">
        <f>O254*H254</f>
        <v>0</v>
      </c>
      <c r="Q254" s="234">
        <v>0</v>
      </c>
      <c r="R254" s="234">
        <f>Q254*H254</f>
        <v>0</v>
      </c>
      <c r="S254" s="234">
        <v>0</v>
      </c>
      <c r="T254" s="235">
        <f>S254*H254</f>
        <v>0</v>
      </c>
      <c r="AR254" s="236" t="s">
        <v>275</v>
      </c>
      <c r="AT254" s="236" t="s">
        <v>271</v>
      </c>
      <c r="AU254" s="236" t="s">
        <v>77</v>
      </c>
      <c r="AY254" s="4" t="s">
        <v>268</v>
      </c>
      <c r="BE254" s="237">
        <f>IF(N254="základní",J254,0)</f>
        <v>0</v>
      </c>
      <c r="BF254" s="237">
        <f>IF(N254="snížená",J254,0)</f>
        <v>0</v>
      </c>
      <c r="BG254" s="237">
        <f>IF(N254="zákl. přenesená",J254,0)</f>
        <v>0</v>
      </c>
      <c r="BH254" s="237">
        <f>IF(N254="sníž. přenesená",J254,0)</f>
        <v>0</v>
      </c>
      <c r="BI254" s="237">
        <f>IF(N254="nulová",J254,0)</f>
        <v>0</v>
      </c>
      <c r="BJ254" s="4" t="s">
        <v>75</v>
      </c>
      <c r="BK254" s="237">
        <f>ROUND(I254*H254,2)</f>
        <v>0</v>
      </c>
      <c r="BL254" s="4" t="s">
        <v>275</v>
      </c>
      <c r="BM254" s="236" t="s">
        <v>505</v>
      </c>
    </row>
    <row r="255" spans="2:65" s="1" customFormat="1">
      <c r="B255" s="14"/>
      <c r="D255" s="238" t="s">
        <v>277</v>
      </c>
      <c r="F255" s="239" t="s">
        <v>506</v>
      </c>
      <c r="L255" s="14"/>
      <c r="M255" s="240"/>
      <c r="T255" s="142"/>
      <c r="AT255" s="4" t="s">
        <v>277</v>
      </c>
      <c r="AU255" s="4" t="s">
        <v>77</v>
      </c>
    </row>
    <row r="256" spans="2:65" s="214" customFormat="1" ht="25.9" customHeight="1">
      <c r="B256" s="213"/>
      <c r="D256" s="215" t="s">
        <v>67</v>
      </c>
      <c r="E256" s="216" t="s">
        <v>507</v>
      </c>
      <c r="F256" s="216" t="s">
        <v>508</v>
      </c>
      <c r="J256" s="217">
        <f>BK256</f>
        <v>0</v>
      </c>
      <c r="L256" s="213"/>
      <c r="M256" s="218"/>
      <c r="P256" s="219">
        <f>P257+P282+P309+P328+P361+P403</f>
        <v>0</v>
      </c>
      <c r="R256" s="219">
        <f>R257+R282+R309+R328+R361+R403</f>
        <v>3.8756959869999998</v>
      </c>
      <c r="T256" s="220">
        <f>T257+T282+T309+T328+T361+T403</f>
        <v>1.88535E-3</v>
      </c>
      <c r="AR256" s="215" t="s">
        <v>77</v>
      </c>
      <c r="AT256" s="221" t="s">
        <v>67</v>
      </c>
      <c r="AU256" s="221" t="s">
        <v>68</v>
      </c>
      <c r="AY256" s="215" t="s">
        <v>268</v>
      </c>
      <c r="BK256" s="222">
        <f>BK257+BK282+BK309+BK328+BK361+BK403</f>
        <v>0</v>
      </c>
    </row>
    <row r="257" spans="2:65" s="214" customFormat="1" ht="22.9" customHeight="1">
      <c r="B257" s="213"/>
      <c r="D257" s="215" t="s">
        <v>67</v>
      </c>
      <c r="E257" s="223" t="s">
        <v>509</v>
      </c>
      <c r="F257" s="223" t="s">
        <v>510</v>
      </c>
      <c r="J257" s="224">
        <f>BK257</f>
        <v>0</v>
      </c>
      <c r="L257" s="213"/>
      <c r="M257" s="218"/>
      <c r="P257" s="219">
        <f>SUM(P258:P281)</f>
        <v>0</v>
      </c>
      <c r="R257" s="219">
        <f>SUM(R258:R281)</f>
        <v>1.7432599999999999E-2</v>
      </c>
      <c r="T257" s="220">
        <f>SUM(T258:T281)</f>
        <v>0</v>
      </c>
      <c r="AR257" s="215" t="s">
        <v>77</v>
      </c>
      <c r="AT257" s="221" t="s">
        <v>67</v>
      </c>
      <c r="AU257" s="221" t="s">
        <v>75</v>
      </c>
      <c r="AY257" s="215" t="s">
        <v>268</v>
      </c>
      <c r="BK257" s="222">
        <f>SUM(BK258:BK281)</f>
        <v>0</v>
      </c>
    </row>
    <row r="258" spans="2:65" s="1" customFormat="1" ht="55.5" customHeight="1">
      <c r="B258" s="14"/>
      <c r="C258" s="225" t="s">
        <v>525</v>
      </c>
      <c r="D258" s="225" t="s">
        <v>271</v>
      </c>
      <c r="E258" s="226" t="s">
        <v>512</v>
      </c>
      <c r="F258" s="227" t="s">
        <v>513</v>
      </c>
      <c r="G258" s="228" t="s">
        <v>353</v>
      </c>
      <c r="H258" s="229">
        <v>1.7000000000000001E-2</v>
      </c>
      <c r="I258" s="22"/>
      <c r="J258" s="231">
        <f>ROUND(I258*H258,2)</f>
        <v>0</v>
      </c>
      <c r="K258" s="227" t="s">
        <v>274</v>
      </c>
      <c r="L258" s="14"/>
      <c r="M258" s="232" t="s">
        <v>3</v>
      </c>
      <c r="N258" s="233" t="s">
        <v>39</v>
      </c>
      <c r="P258" s="234">
        <f>O258*H258</f>
        <v>0</v>
      </c>
      <c r="Q258" s="234">
        <v>0</v>
      </c>
      <c r="R258" s="234">
        <f>Q258*H258</f>
        <v>0</v>
      </c>
      <c r="S258" s="234">
        <v>0</v>
      </c>
      <c r="T258" s="235">
        <f>S258*H258</f>
        <v>0</v>
      </c>
      <c r="AR258" s="236" t="s">
        <v>292</v>
      </c>
      <c r="AT258" s="236" t="s">
        <v>271</v>
      </c>
      <c r="AU258" s="236" t="s">
        <v>77</v>
      </c>
      <c r="AY258" s="4" t="s">
        <v>268</v>
      </c>
      <c r="BE258" s="237">
        <f>IF(N258="základní",J258,0)</f>
        <v>0</v>
      </c>
      <c r="BF258" s="237">
        <f>IF(N258="snížená",J258,0)</f>
        <v>0</v>
      </c>
      <c r="BG258" s="237">
        <f>IF(N258="zákl. přenesená",J258,0)</f>
        <v>0</v>
      </c>
      <c r="BH258" s="237">
        <f>IF(N258="sníž. přenesená",J258,0)</f>
        <v>0</v>
      </c>
      <c r="BI258" s="237">
        <f>IF(N258="nulová",J258,0)</f>
        <v>0</v>
      </c>
      <c r="BJ258" s="4" t="s">
        <v>75</v>
      </c>
      <c r="BK258" s="237">
        <f>ROUND(I258*H258,2)</f>
        <v>0</v>
      </c>
      <c r="BL258" s="4" t="s">
        <v>292</v>
      </c>
      <c r="BM258" s="236" t="s">
        <v>514</v>
      </c>
    </row>
    <row r="259" spans="2:65" s="1" customFormat="1">
      <c r="B259" s="14"/>
      <c r="D259" s="238" t="s">
        <v>277</v>
      </c>
      <c r="F259" s="239" t="s">
        <v>515</v>
      </c>
      <c r="L259" s="14"/>
      <c r="M259" s="240"/>
      <c r="T259" s="142"/>
      <c r="AT259" s="4" t="s">
        <v>277</v>
      </c>
      <c r="AU259" s="4" t="s">
        <v>77</v>
      </c>
    </row>
    <row r="260" spans="2:65" s="1" customFormat="1" ht="24.2" customHeight="1">
      <c r="B260" s="14"/>
      <c r="C260" s="225" t="s">
        <v>530</v>
      </c>
      <c r="D260" s="225" t="s">
        <v>271</v>
      </c>
      <c r="E260" s="226" t="s">
        <v>517</v>
      </c>
      <c r="F260" s="227" t="s">
        <v>518</v>
      </c>
      <c r="G260" s="228" t="s">
        <v>317</v>
      </c>
      <c r="H260" s="229">
        <v>2</v>
      </c>
      <c r="I260" s="22"/>
      <c r="J260" s="231">
        <f>ROUND(I260*H260,2)</f>
        <v>0</v>
      </c>
      <c r="K260" s="227" t="s">
        <v>274</v>
      </c>
      <c r="L260" s="14"/>
      <c r="M260" s="232" t="s">
        <v>3</v>
      </c>
      <c r="N260" s="233" t="s">
        <v>39</v>
      </c>
      <c r="P260" s="234">
        <f>O260*H260</f>
        <v>0</v>
      </c>
      <c r="Q260" s="234">
        <v>0</v>
      </c>
      <c r="R260" s="234">
        <f>Q260*H260</f>
        <v>0</v>
      </c>
      <c r="S260" s="234">
        <v>0</v>
      </c>
      <c r="T260" s="235">
        <f>S260*H260</f>
        <v>0</v>
      </c>
      <c r="AR260" s="236" t="s">
        <v>275</v>
      </c>
      <c r="AT260" s="236" t="s">
        <v>271</v>
      </c>
      <c r="AU260" s="236" t="s">
        <v>77</v>
      </c>
      <c r="AY260" s="4" t="s">
        <v>268</v>
      </c>
      <c r="BE260" s="237">
        <f>IF(N260="základní",J260,0)</f>
        <v>0</v>
      </c>
      <c r="BF260" s="237">
        <f>IF(N260="snížená",J260,0)</f>
        <v>0</v>
      </c>
      <c r="BG260" s="237">
        <f>IF(N260="zákl. přenesená",J260,0)</f>
        <v>0</v>
      </c>
      <c r="BH260" s="237">
        <f>IF(N260="sníž. přenesená",J260,0)</f>
        <v>0</v>
      </c>
      <c r="BI260" s="237">
        <f>IF(N260="nulová",J260,0)</f>
        <v>0</v>
      </c>
      <c r="BJ260" s="4" t="s">
        <v>75</v>
      </c>
      <c r="BK260" s="237">
        <f>ROUND(I260*H260,2)</f>
        <v>0</v>
      </c>
      <c r="BL260" s="4" t="s">
        <v>275</v>
      </c>
      <c r="BM260" s="236" t="s">
        <v>519</v>
      </c>
    </row>
    <row r="261" spans="2:65" s="1" customFormat="1">
      <c r="B261" s="14"/>
      <c r="D261" s="238" t="s">
        <v>277</v>
      </c>
      <c r="F261" s="239" t="s">
        <v>520</v>
      </c>
      <c r="L261" s="14"/>
      <c r="M261" s="240"/>
      <c r="T261" s="142"/>
      <c r="AT261" s="4" t="s">
        <v>277</v>
      </c>
      <c r="AU261" s="4" t="s">
        <v>77</v>
      </c>
    </row>
    <row r="262" spans="2:65" s="1" customFormat="1" ht="16.5" customHeight="1">
      <c r="B262" s="14"/>
      <c r="C262" s="262" t="s">
        <v>534</v>
      </c>
      <c r="D262" s="262" t="s">
        <v>383</v>
      </c>
      <c r="E262" s="263" t="s">
        <v>522</v>
      </c>
      <c r="F262" s="264" t="s">
        <v>523</v>
      </c>
      <c r="G262" s="265" t="s">
        <v>317</v>
      </c>
      <c r="H262" s="266">
        <v>2</v>
      </c>
      <c r="I262" s="24"/>
      <c r="J262" s="268">
        <f>ROUND(I262*H262,2)</f>
        <v>0</v>
      </c>
      <c r="K262" s="264" t="s">
        <v>274</v>
      </c>
      <c r="L262" s="269"/>
      <c r="M262" s="270" t="s">
        <v>3</v>
      </c>
      <c r="N262" s="271" t="s">
        <v>39</v>
      </c>
      <c r="P262" s="234">
        <f>O262*H262</f>
        <v>0</v>
      </c>
      <c r="Q262" s="234">
        <v>2.0000000000000001E-4</v>
      </c>
      <c r="R262" s="234">
        <f>Q262*H262</f>
        <v>4.0000000000000002E-4</v>
      </c>
      <c r="S262" s="234">
        <v>0</v>
      </c>
      <c r="T262" s="235">
        <f>S262*H262</f>
        <v>0</v>
      </c>
      <c r="AR262" s="236" t="s">
        <v>314</v>
      </c>
      <c r="AT262" s="236" t="s">
        <v>383</v>
      </c>
      <c r="AU262" s="236" t="s">
        <v>77</v>
      </c>
      <c r="AY262" s="4" t="s">
        <v>268</v>
      </c>
      <c r="BE262" s="237">
        <f>IF(N262="základní",J262,0)</f>
        <v>0</v>
      </c>
      <c r="BF262" s="237">
        <f>IF(N262="snížená",J262,0)</f>
        <v>0</v>
      </c>
      <c r="BG262" s="237">
        <f>IF(N262="zákl. přenesená",J262,0)</f>
        <v>0</v>
      </c>
      <c r="BH262" s="237">
        <f>IF(N262="sníž. přenesená",J262,0)</f>
        <v>0</v>
      </c>
      <c r="BI262" s="237">
        <f>IF(N262="nulová",J262,0)</f>
        <v>0</v>
      </c>
      <c r="BJ262" s="4" t="s">
        <v>75</v>
      </c>
      <c r="BK262" s="237">
        <f>ROUND(I262*H262,2)</f>
        <v>0</v>
      </c>
      <c r="BL262" s="4" t="s">
        <v>275</v>
      </c>
      <c r="BM262" s="236" t="s">
        <v>524</v>
      </c>
    </row>
    <row r="263" spans="2:65" s="1" customFormat="1" ht="24.2" customHeight="1">
      <c r="B263" s="14"/>
      <c r="C263" s="225" t="s">
        <v>539</v>
      </c>
      <c r="D263" s="225" t="s">
        <v>271</v>
      </c>
      <c r="E263" s="226" t="s">
        <v>526</v>
      </c>
      <c r="F263" s="227" t="s">
        <v>527</v>
      </c>
      <c r="G263" s="228" t="s">
        <v>317</v>
      </c>
      <c r="H263" s="229">
        <v>3</v>
      </c>
      <c r="I263" s="22"/>
      <c r="J263" s="231">
        <f>ROUND(I263*H263,2)</f>
        <v>0</v>
      </c>
      <c r="K263" s="227" t="s">
        <v>274</v>
      </c>
      <c r="L263" s="14"/>
      <c r="M263" s="232" t="s">
        <v>3</v>
      </c>
      <c r="N263" s="233" t="s">
        <v>39</v>
      </c>
      <c r="P263" s="234">
        <f>O263*H263</f>
        <v>0</v>
      </c>
      <c r="Q263" s="234">
        <v>0</v>
      </c>
      <c r="R263" s="234">
        <f>Q263*H263</f>
        <v>0</v>
      </c>
      <c r="S263" s="234">
        <v>0</v>
      </c>
      <c r="T263" s="235">
        <f>S263*H263</f>
        <v>0</v>
      </c>
      <c r="AR263" s="236" t="s">
        <v>292</v>
      </c>
      <c r="AT263" s="236" t="s">
        <v>271</v>
      </c>
      <c r="AU263" s="236" t="s">
        <v>77</v>
      </c>
      <c r="AY263" s="4" t="s">
        <v>268</v>
      </c>
      <c r="BE263" s="237">
        <f>IF(N263="základní",J263,0)</f>
        <v>0</v>
      </c>
      <c r="BF263" s="237">
        <f>IF(N263="snížená",J263,0)</f>
        <v>0</v>
      </c>
      <c r="BG263" s="237">
        <f>IF(N263="zákl. přenesená",J263,0)</f>
        <v>0</v>
      </c>
      <c r="BH263" s="237">
        <f>IF(N263="sníž. přenesená",J263,0)</f>
        <v>0</v>
      </c>
      <c r="BI263" s="237">
        <f>IF(N263="nulová",J263,0)</f>
        <v>0</v>
      </c>
      <c r="BJ263" s="4" t="s">
        <v>75</v>
      </c>
      <c r="BK263" s="237">
        <f>ROUND(I263*H263,2)</f>
        <v>0</v>
      </c>
      <c r="BL263" s="4" t="s">
        <v>292</v>
      </c>
      <c r="BM263" s="236" t="s">
        <v>528</v>
      </c>
    </row>
    <row r="264" spans="2:65" s="1" customFormat="1">
      <c r="B264" s="14"/>
      <c r="D264" s="238" t="s">
        <v>277</v>
      </c>
      <c r="F264" s="239" t="s">
        <v>529</v>
      </c>
      <c r="L264" s="14"/>
      <c r="M264" s="240"/>
      <c r="T264" s="142"/>
      <c r="AT264" s="4" t="s">
        <v>277</v>
      </c>
      <c r="AU264" s="4" t="s">
        <v>77</v>
      </c>
    </row>
    <row r="265" spans="2:65" s="1" customFormat="1" ht="21.75" customHeight="1">
      <c r="B265" s="14"/>
      <c r="C265" s="262" t="s">
        <v>543</v>
      </c>
      <c r="D265" s="262" t="s">
        <v>383</v>
      </c>
      <c r="E265" s="263" t="s">
        <v>531</v>
      </c>
      <c r="F265" s="264" t="s">
        <v>532</v>
      </c>
      <c r="G265" s="265" t="s">
        <v>317</v>
      </c>
      <c r="H265" s="266">
        <v>3</v>
      </c>
      <c r="I265" s="24"/>
      <c r="J265" s="268">
        <f>ROUND(I265*H265,2)</f>
        <v>0</v>
      </c>
      <c r="K265" s="264" t="s">
        <v>274</v>
      </c>
      <c r="L265" s="269"/>
      <c r="M265" s="270" t="s">
        <v>3</v>
      </c>
      <c r="N265" s="271" t="s">
        <v>39</v>
      </c>
      <c r="P265" s="234">
        <f>O265*H265</f>
        <v>0</v>
      </c>
      <c r="Q265" s="234">
        <v>5.0000000000000001E-4</v>
      </c>
      <c r="R265" s="234">
        <f>Q265*H265</f>
        <v>1.5E-3</v>
      </c>
      <c r="S265" s="234">
        <v>0</v>
      </c>
      <c r="T265" s="235">
        <f>S265*H265</f>
        <v>0</v>
      </c>
      <c r="AR265" s="236" t="s">
        <v>470</v>
      </c>
      <c r="AT265" s="236" t="s">
        <v>383</v>
      </c>
      <c r="AU265" s="236" t="s">
        <v>77</v>
      </c>
      <c r="AY265" s="4" t="s">
        <v>268</v>
      </c>
      <c r="BE265" s="237">
        <f>IF(N265="základní",J265,0)</f>
        <v>0</v>
      </c>
      <c r="BF265" s="237">
        <f>IF(N265="snížená",J265,0)</f>
        <v>0</v>
      </c>
      <c r="BG265" s="237">
        <f>IF(N265="zákl. přenesená",J265,0)</f>
        <v>0</v>
      </c>
      <c r="BH265" s="237">
        <f>IF(N265="sníž. přenesená",J265,0)</f>
        <v>0</v>
      </c>
      <c r="BI265" s="237">
        <f>IF(N265="nulová",J265,0)</f>
        <v>0</v>
      </c>
      <c r="BJ265" s="4" t="s">
        <v>75</v>
      </c>
      <c r="BK265" s="237">
        <f>ROUND(I265*H265,2)</f>
        <v>0</v>
      </c>
      <c r="BL265" s="4" t="s">
        <v>292</v>
      </c>
      <c r="BM265" s="236" t="s">
        <v>533</v>
      </c>
    </row>
    <row r="266" spans="2:65" s="1" customFormat="1" ht="24.2" customHeight="1">
      <c r="B266" s="14"/>
      <c r="C266" s="225" t="s">
        <v>547</v>
      </c>
      <c r="D266" s="225" t="s">
        <v>271</v>
      </c>
      <c r="E266" s="226" t="s">
        <v>535</v>
      </c>
      <c r="F266" s="227" t="s">
        <v>536</v>
      </c>
      <c r="G266" s="228" t="s">
        <v>317</v>
      </c>
      <c r="H266" s="229">
        <v>4</v>
      </c>
      <c r="I266" s="22"/>
      <c r="J266" s="231">
        <f>ROUND(I266*H266,2)</f>
        <v>0</v>
      </c>
      <c r="K266" s="227" t="s">
        <v>274</v>
      </c>
      <c r="L266" s="14"/>
      <c r="M266" s="232" t="s">
        <v>3</v>
      </c>
      <c r="N266" s="233" t="s">
        <v>39</v>
      </c>
      <c r="P266" s="234">
        <f>O266*H266</f>
        <v>0</v>
      </c>
      <c r="Q266" s="234">
        <v>0</v>
      </c>
      <c r="R266" s="234">
        <f>Q266*H266</f>
        <v>0</v>
      </c>
      <c r="S266" s="234">
        <v>0</v>
      </c>
      <c r="T266" s="235">
        <f>S266*H266</f>
        <v>0</v>
      </c>
      <c r="AR266" s="236" t="s">
        <v>292</v>
      </c>
      <c r="AT266" s="236" t="s">
        <v>271</v>
      </c>
      <c r="AU266" s="236" t="s">
        <v>77</v>
      </c>
      <c r="AY266" s="4" t="s">
        <v>268</v>
      </c>
      <c r="BE266" s="237">
        <f>IF(N266="základní",J266,0)</f>
        <v>0</v>
      </c>
      <c r="BF266" s="237">
        <f>IF(N266="snížená",J266,0)</f>
        <v>0</v>
      </c>
      <c r="BG266" s="237">
        <f>IF(N266="zákl. přenesená",J266,0)</f>
        <v>0</v>
      </c>
      <c r="BH266" s="237">
        <f>IF(N266="sníž. přenesená",J266,0)</f>
        <v>0</v>
      </c>
      <c r="BI266" s="237">
        <f>IF(N266="nulová",J266,0)</f>
        <v>0</v>
      </c>
      <c r="BJ266" s="4" t="s">
        <v>75</v>
      </c>
      <c r="BK266" s="237">
        <f>ROUND(I266*H266,2)</f>
        <v>0</v>
      </c>
      <c r="BL266" s="4" t="s">
        <v>292</v>
      </c>
      <c r="BM266" s="236" t="s">
        <v>537</v>
      </c>
    </row>
    <row r="267" spans="2:65" s="1" customFormat="1">
      <c r="B267" s="14"/>
      <c r="D267" s="238" t="s">
        <v>277</v>
      </c>
      <c r="F267" s="239" t="s">
        <v>538</v>
      </c>
      <c r="L267" s="14"/>
      <c r="M267" s="240"/>
      <c r="T267" s="142"/>
      <c r="AT267" s="4" t="s">
        <v>277</v>
      </c>
      <c r="AU267" s="4" t="s">
        <v>77</v>
      </c>
    </row>
    <row r="268" spans="2:65" s="1" customFormat="1" ht="24.2" customHeight="1">
      <c r="B268" s="14"/>
      <c r="C268" s="262" t="s">
        <v>551</v>
      </c>
      <c r="D268" s="262" t="s">
        <v>383</v>
      </c>
      <c r="E268" s="263" t="s">
        <v>540</v>
      </c>
      <c r="F268" s="264" t="s">
        <v>541</v>
      </c>
      <c r="G268" s="265" t="s">
        <v>317</v>
      </c>
      <c r="H268" s="266">
        <v>4</v>
      </c>
      <c r="I268" s="24"/>
      <c r="J268" s="268">
        <f t="shared" ref="J268:J274" si="0">ROUND(I268*H268,2)</f>
        <v>0</v>
      </c>
      <c r="K268" s="264" t="s">
        <v>274</v>
      </c>
      <c r="L268" s="269"/>
      <c r="M268" s="270" t="s">
        <v>3</v>
      </c>
      <c r="N268" s="271" t="s">
        <v>39</v>
      </c>
      <c r="P268" s="234">
        <f t="shared" ref="P268:P274" si="1">O268*H268</f>
        <v>0</v>
      </c>
      <c r="Q268" s="234">
        <v>5.0000000000000001E-4</v>
      </c>
      <c r="R268" s="234">
        <f t="shared" ref="R268:R274" si="2">Q268*H268</f>
        <v>2E-3</v>
      </c>
      <c r="S268" s="234">
        <v>0</v>
      </c>
      <c r="T268" s="235">
        <f t="shared" ref="T268:T274" si="3">S268*H268</f>
        <v>0</v>
      </c>
      <c r="AR268" s="236" t="s">
        <v>470</v>
      </c>
      <c r="AT268" s="236" t="s">
        <v>383</v>
      </c>
      <c r="AU268" s="236" t="s">
        <v>77</v>
      </c>
      <c r="AY268" s="4" t="s">
        <v>268</v>
      </c>
      <c r="BE268" s="237">
        <f t="shared" ref="BE268:BE274" si="4">IF(N268="základní",J268,0)</f>
        <v>0</v>
      </c>
      <c r="BF268" s="237">
        <f t="shared" ref="BF268:BF274" si="5">IF(N268="snížená",J268,0)</f>
        <v>0</v>
      </c>
      <c r="BG268" s="237">
        <f t="shared" ref="BG268:BG274" si="6">IF(N268="zákl. přenesená",J268,0)</f>
        <v>0</v>
      </c>
      <c r="BH268" s="237">
        <f t="shared" ref="BH268:BH274" si="7">IF(N268="sníž. přenesená",J268,0)</f>
        <v>0</v>
      </c>
      <c r="BI268" s="237">
        <f t="shared" ref="BI268:BI274" si="8">IF(N268="nulová",J268,0)</f>
        <v>0</v>
      </c>
      <c r="BJ268" s="4" t="s">
        <v>75</v>
      </c>
      <c r="BK268" s="237">
        <f t="shared" ref="BK268:BK274" si="9">ROUND(I268*H268,2)</f>
        <v>0</v>
      </c>
      <c r="BL268" s="4" t="s">
        <v>292</v>
      </c>
      <c r="BM268" s="236" t="s">
        <v>542</v>
      </c>
    </row>
    <row r="269" spans="2:65" s="1" customFormat="1" ht="16.5" customHeight="1">
      <c r="B269" s="14"/>
      <c r="C269" s="225" t="s">
        <v>555</v>
      </c>
      <c r="D269" s="225" t="s">
        <v>271</v>
      </c>
      <c r="E269" s="226" t="s">
        <v>544</v>
      </c>
      <c r="F269" s="227" t="s">
        <v>545</v>
      </c>
      <c r="G269" s="228" t="s">
        <v>308</v>
      </c>
      <c r="H269" s="229">
        <v>4</v>
      </c>
      <c r="I269" s="22"/>
      <c r="J269" s="231">
        <f t="shared" si="0"/>
        <v>0</v>
      </c>
      <c r="K269" s="227" t="s">
        <v>303</v>
      </c>
      <c r="L269" s="14"/>
      <c r="M269" s="232" t="s">
        <v>3</v>
      </c>
      <c r="N269" s="233" t="s">
        <v>39</v>
      </c>
      <c r="P269" s="234">
        <f t="shared" si="1"/>
        <v>0</v>
      </c>
      <c r="Q269" s="234">
        <v>0</v>
      </c>
      <c r="R269" s="234">
        <f t="shared" si="2"/>
        <v>0</v>
      </c>
      <c r="S269" s="234">
        <v>0</v>
      </c>
      <c r="T269" s="235">
        <f t="shared" si="3"/>
        <v>0</v>
      </c>
      <c r="AR269" s="236" t="s">
        <v>292</v>
      </c>
      <c r="AT269" s="236" t="s">
        <v>271</v>
      </c>
      <c r="AU269" s="236" t="s">
        <v>77</v>
      </c>
      <c r="AY269" s="4" t="s">
        <v>268</v>
      </c>
      <c r="BE269" s="237">
        <f t="shared" si="4"/>
        <v>0</v>
      </c>
      <c r="BF269" s="237">
        <f t="shared" si="5"/>
        <v>0</v>
      </c>
      <c r="BG269" s="237">
        <f t="shared" si="6"/>
        <v>0</v>
      </c>
      <c r="BH269" s="237">
        <f t="shared" si="7"/>
        <v>0</v>
      </c>
      <c r="BI269" s="237">
        <f t="shared" si="8"/>
        <v>0</v>
      </c>
      <c r="BJ269" s="4" t="s">
        <v>75</v>
      </c>
      <c r="BK269" s="237">
        <f t="shared" si="9"/>
        <v>0</v>
      </c>
      <c r="BL269" s="4" t="s">
        <v>292</v>
      </c>
      <c r="BM269" s="236" t="s">
        <v>546</v>
      </c>
    </row>
    <row r="270" spans="2:65" s="1" customFormat="1" ht="24.2" customHeight="1">
      <c r="B270" s="14"/>
      <c r="C270" s="262" t="s">
        <v>559</v>
      </c>
      <c r="D270" s="262" t="s">
        <v>383</v>
      </c>
      <c r="E270" s="263" t="s">
        <v>548</v>
      </c>
      <c r="F270" s="264" t="s">
        <v>549</v>
      </c>
      <c r="G270" s="265" t="s">
        <v>308</v>
      </c>
      <c r="H270" s="266">
        <v>4</v>
      </c>
      <c r="I270" s="24"/>
      <c r="J270" s="268">
        <f t="shared" si="0"/>
        <v>0</v>
      </c>
      <c r="K270" s="264" t="s">
        <v>303</v>
      </c>
      <c r="L270" s="269"/>
      <c r="M270" s="270" t="s">
        <v>3</v>
      </c>
      <c r="N270" s="271" t="s">
        <v>39</v>
      </c>
      <c r="P270" s="234">
        <f t="shared" si="1"/>
        <v>0</v>
      </c>
      <c r="Q270" s="234">
        <v>0</v>
      </c>
      <c r="R270" s="234">
        <f t="shared" si="2"/>
        <v>0</v>
      </c>
      <c r="S270" s="234">
        <v>0</v>
      </c>
      <c r="T270" s="235">
        <f t="shared" si="3"/>
        <v>0</v>
      </c>
      <c r="AR270" s="236" t="s">
        <v>470</v>
      </c>
      <c r="AT270" s="236" t="s">
        <v>383</v>
      </c>
      <c r="AU270" s="236" t="s">
        <v>77</v>
      </c>
      <c r="AY270" s="4" t="s">
        <v>268</v>
      </c>
      <c r="BE270" s="237">
        <f t="shared" si="4"/>
        <v>0</v>
      </c>
      <c r="BF270" s="237">
        <f t="shared" si="5"/>
        <v>0</v>
      </c>
      <c r="BG270" s="237">
        <f t="shared" si="6"/>
        <v>0</v>
      </c>
      <c r="BH270" s="237">
        <f t="shared" si="7"/>
        <v>0</v>
      </c>
      <c r="BI270" s="237">
        <f t="shared" si="8"/>
        <v>0</v>
      </c>
      <c r="BJ270" s="4" t="s">
        <v>75</v>
      </c>
      <c r="BK270" s="237">
        <f t="shared" si="9"/>
        <v>0</v>
      </c>
      <c r="BL270" s="4" t="s">
        <v>292</v>
      </c>
      <c r="BM270" s="236" t="s">
        <v>550</v>
      </c>
    </row>
    <row r="271" spans="2:65" s="1" customFormat="1" ht="24.2" customHeight="1">
      <c r="B271" s="14"/>
      <c r="C271" s="225" t="s">
        <v>563</v>
      </c>
      <c r="D271" s="225" t="s">
        <v>271</v>
      </c>
      <c r="E271" s="226" t="s">
        <v>552</v>
      </c>
      <c r="F271" s="227" t="s">
        <v>553</v>
      </c>
      <c r="G271" s="228" t="s">
        <v>302</v>
      </c>
      <c r="H271" s="229">
        <v>4</v>
      </c>
      <c r="I271" s="22"/>
      <c r="J271" s="231">
        <f t="shared" si="0"/>
        <v>0</v>
      </c>
      <c r="K271" s="227" t="s">
        <v>303</v>
      </c>
      <c r="L271" s="14"/>
      <c r="M271" s="232" t="s">
        <v>3</v>
      </c>
      <c r="N271" s="233" t="s">
        <v>39</v>
      </c>
      <c r="P271" s="234">
        <f t="shared" si="1"/>
        <v>0</v>
      </c>
      <c r="Q271" s="234">
        <v>0</v>
      </c>
      <c r="R271" s="234">
        <f t="shared" si="2"/>
        <v>0</v>
      </c>
      <c r="S271" s="234">
        <v>0</v>
      </c>
      <c r="T271" s="235">
        <f t="shared" si="3"/>
        <v>0</v>
      </c>
      <c r="AR271" s="236" t="s">
        <v>292</v>
      </c>
      <c r="AT271" s="236" t="s">
        <v>271</v>
      </c>
      <c r="AU271" s="236" t="s">
        <v>77</v>
      </c>
      <c r="AY271" s="4" t="s">
        <v>268</v>
      </c>
      <c r="BE271" s="237">
        <f t="shared" si="4"/>
        <v>0</v>
      </c>
      <c r="BF271" s="237">
        <f t="shared" si="5"/>
        <v>0</v>
      </c>
      <c r="BG271" s="237">
        <f t="shared" si="6"/>
        <v>0</v>
      </c>
      <c r="BH271" s="237">
        <f t="shared" si="7"/>
        <v>0</v>
      </c>
      <c r="BI271" s="237">
        <f t="shared" si="8"/>
        <v>0</v>
      </c>
      <c r="BJ271" s="4" t="s">
        <v>75</v>
      </c>
      <c r="BK271" s="237">
        <f t="shared" si="9"/>
        <v>0</v>
      </c>
      <c r="BL271" s="4" t="s">
        <v>292</v>
      </c>
      <c r="BM271" s="236" t="s">
        <v>554</v>
      </c>
    </row>
    <row r="272" spans="2:65" s="1" customFormat="1" ht="24.2" customHeight="1">
      <c r="B272" s="14"/>
      <c r="C272" s="225" t="s">
        <v>568</v>
      </c>
      <c r="D272" s="225" t="s">
        <v>271</v>
      </c>
      <c r="E272" s="226" t="s">
        <v>556</v>
      </c>
      <c r="F272" s="227" t="s">
        <v>557</v>
      </c>
      <c r="G272" s="228" t="s">
        <v>302</v>
      </c>
      <c r="H272" s="229">
        <v>4</v>
      </c>
      <c r="I272" s="22"/>
      <c r="J272" s="231">
        <f t="shared" si="0"/>
        <v>0</v>
      </c>
      <c r="K272" s="227" t="s">
        <v>303</v>
      </c>
      <c r="L272" s="14"/>
      <c r="M272" s="232" t="s">
        <v>3</v>
      </c>
      <c r="N272" s="233" t="s">
        <v>39</v>
      </c>
      <c r="P272" s="234">
        <f t="shared" si="1"/>
        <v>0</v>
      </c>
      <c r="Q272" s="234">
        <v>0</v>
      </c>
      <c r="R272" s="234">
        <f t="shared" si="2"/>
        <v>0</v>
      </c>
      <c r="S272" s="234">
        <v>0</v>
      </c>
      <c r="T272" s="235">
        <f t="shared" si="3"/>
        <v>0</v>
      </c>
      <c r="AR272" s="236" t="s">
        <v>292</v>
      </c>
      <c r="AT272" s="236" t="s">
        <v>271</v>
      </c>
      <c r="AU272" s="236" t="s">
        <v>77</v>
      </c>
      <c r="AY272" s="4" t="s">
        <v>268</v>
      </c>
      <c r="BE272" s="237">
        <f t="shared" si="4"/>
        <v>0</v>
      </c>
      <c r="BF272" s="237">
        <f t="shared" si="5"/>
        <v>0</v>
      </c>
      <c r="BG272" s="237">
        <f t="shared" si="6"/>
        <v>0</v>
      </c>
      <c r="BH272" s="237">
        <f t="shared" si="7"/>
        <v>0</v>
      </c>
      <c r="BI272" s="237">
        <f t="shared" si="8"/>
        <v>0</v>
      </c>
      <c r="BJ272" s="4" t="s">
        <v>75</v>
      </c>
      <c r="BK272" s="237">
        <f t="shared" si="9"/>
        <v>0</v>
      </c>
      <c r="BL272" s="4" t="s">
        <v>292</v>
      </c>
      <c r="BM272" s="236" t="s">
        <v>558</v>
      </c>
    </row>
    <row r="273" spans="2:65" s="1" customFormat="1" ht="24.2" customHeight="1">
      <c r="B273" s="14"/>
      <c r="C273" s="225" t="s">
        <v>574</v>
      </c>
      <c r="D273" s="225" t="s">
        <v>271</v>
      </c>
      <c r="E273" s="226" t="s">
        <v>560</v>
      </c>
      <c r="F273" s="227" t="s">
        <v>561</v>
      </c>
      <c r="G273" s="228" t="s">
        <v>302</v>
      </c>
      <c r="H273" s="229">
        <v>1</v>
      </c>
      <c r="I273" s="22"/>
      <c r="J273" s="231">
        <f t="shared" si="0"/>
        <v>0</v>
      </c>
      <c r="K273" s="227" t="s">
        <v>303</v>
      </c>
      <c r="L273" s="14"/>
      <c r="M273" s="232" t="s">
        <v>3</v>
      </c>
      <c r="N273" s="233" t="s">
        <v>39</v>
      </c>
      <c r="P273" s="234">
        <f t="shared" si="1"/>
        <v>0</v>
      </c>
      <c r="Q273" s="234">
        <v>0</v>
      </c>
      <c r="R273" s="234">
        <f t="shared" si="2"/>
        <v>0</v>
      </c>
      <c r="S273" s="234">
        <v>0</v>
      </c>
      <c r="T273" s="235">
        <f t="shared" si="3"/>
        <v>0</v>
      </c>
      <c r="AR273" s="236" t="s">
        <v>292</v>
      </c>
      <c r="AT273" s="236" t="s">
        <v>271</v>
      </c>
      <c r="AU273" s="236" t="s">
        <v>77</v>
      </c>
      <c r="AY273" s="4" t="s">
        <v>268</v>
      </c>
      <c r="BE273" s="237">
        <f t="shared" si="4"/>
        <v>0</v>
      </c>
      <c r="BF273" s="237">
        <f t="shared" si="5"/>
        <v>0</v>
      </c>
      <c r="BG273" s="237">
        <f t="shared" si="6"/>
        <v>0</v>
      </c>
      <c r="BH273" s="237">
        <f t="shared" si="7"/>
        <v>0</v>
      </c>
      <c r="BI273" s="237">
        <f t="shared" si="8"/>
        <v>0</v>
      </c>
      <c r="BJ273" s="4" t="s">
        <v>75</v>
      </c>
      <c r="BK273" s="237">
        <f t="shared" si="9"/>
        <v>0</v>
      </c>
      <c r="BL273" s="4" t="s">
        <v>292</v>
      </c>
      <c r="BM273" s="236" t="s">
        <v>562</v>
      </c>
    </row>
    <row r="274" spans="2:65" s="1" customFormat="1" ht="24.2" customHeight="1">
      <c r="B274" s="14"/>
      <c r="C274" s="225" t="s">
        <v>581</v>
      </c>
      <c r="D274" s="225" t="s">
        <v>271</v>
      </c>
      <c r="E274" s="226" t="s">
        <v>564</v>
      </c>
      <c r="F274" s="227" t="s">
        <v>565</v>
      </c>
      <c r="G274" s="228" t="s">
        <v>317</v>
      </c>
      <c r="H274" s="229">
        <v>2</v>
      </c>
      <c r="I274" s="22"/>
      <c r="J274" s="231">
        <f t="shared" si="0"/>
        <v>0</v>
      </c>
      <c r="K274" s="227" t="s">
        <v>274</v>
      </c>
      <c r="L274" s="14"/>
      <c r="M274" s="232" t="s">
        <v>3</v>
      </c>
      <c r="N274" s="233" t="s">
        <v>39</v>
      </c>
      <c r="P274" s="234">
        <f t="shared" si="1"/>
        <v>0</v>
      </c>
      <c r="Q274" s="234">
        <v>0</v>
      </c>
      <c r="R274" s="234">
        <f t="shared" si="2"/>
        <v>0</v>
      </c>
      <c r="S274" s="234">
        <v>0</v>
      </c>
      <c r="T274" s="235">
        <f t="shared" si="3"/>
        <v>0</v>
      </c>
      <c r="AR274" s="236" t="s">
        <v>292</v>
      </c>
      <c r="AT274" s="236" t="s">
        <v>271</v>
      </c>
      <c r="AU274" s="236" t="s">
        <v>77</v>
      </c>
      <c r="AY274" s="4" t="s">
        <v>268</v>
      </c>
      <c r="BE274" s="237">
        <f t="shared" si="4"/>
        <v>0</v>
      </c>
      <c r="BF274" s="237">
        <f t="shared" si="5"/>
        <v>0</v>
      </c>
      <c r="BG274" s="237">
        <f t="shared" si="6"/>
        <v>0</v>
      </c>
      <c r="BH274" s="237">
        <f t="shared" si="7"/>
        <v>0</v>
      </c>
      <c r="BI274" s="237">
        <f t="shared" si="8"/>
        <v>0</v>
      </c>
      <c r="BJ274" s="4" t="s">
        <v>75</v>
      </c>
      <c r="BK274" s="237">
        <f t="shared" si="9"/>
        <v>0</v>
      </c>
      <c r="BL274" s="4" t="s">
        <v>292</v>
      </c>
      <c r="BM274" s="236" t="s">
        <v>566</v>
      </c>
    </row>
    <row r="275" spans="2:65" s="1" customFormat="1">
      <c r="B275" s="14"/>
      <c r="D275" s="238" t="s">
        <v>277</v>
      </c>
      <c r="F275" s="239" t="s">
        <v>567</v>
      </c>
      <c r="L275" s="14"/>
      <c r="M275" s="240"/>
      <c r="T275" s="142"/>
      <c r="AT275" s="4" t="s">
        <v>277</v>
      </c>
      <c r="AU275" s="4" t="s">
        <v>77</v>
      </c>
    </row>
    <row r="276" spans="2:65" s="1" customFormat="1" ht="16.5" customHeight="1">
      <c r="B276" s="14"/>
      <c r="C276" s="262" t="s">
        <v>586</v>
      </c>
      <c r="D276" s="262" t="s">
        <v>383</v>
      </c>
      <c r="E276" s="263" t="s">
        <v>569</v>
      </c>
      <c r="F276" s="264" t="s">
        <v>570</v>
      </c>
      <c r="G276" s="265" t="s">
        <v>317</v>
      </c>
      <c r="H276" s="266">
        <v>2</v>
      </c>
      <c r="I276" s="24"/>
      <c r="J276" s="268">
        <f>ROUND(I276*H276,2)</f>
        <v>0</v>
      </c>
      <c r="K276" s="264" t="s">
        <v>274</v>
      </c>
      <c r="L276" s="269"/>
      <c r="M276" s="270" t="s">
        <v>3</v>
      </c>
      <c r="N276" s="271" t="s">
        <v>39</v>
      </c>
      <c r="P276" s="234">
        <f>O276*H276</f>
        <v>0</v>
      </c>
      <c r="Q276" s="234">
        <v>2.8E-3</v>
      </c>
      <c r="R276" s="234">
        <f>Q276*H276</f>
        <v>5.5999999999999999E-3</v>
      </c>
      <c r="S276" s="234">
        <v>0</v>
      </c>
      <c r="T276" s="235">
        <f>S276*H276</f>
        <v>0</v>
      </c>
      <c r="AR276" s="236" t="s">
        <v>470</v>
      </c>
      <c r="AT276" s="236" t="s">
        <v>383</v>
      </c>
      <c r="AU276" s="236" t="s">
        <v>77</v>
      </c>
      <c r="AY276" s="4" t="s">
        <v>268</v>
      </c>
      <c r="BE276" s="237">
        <f>IF(N276="základní",J276,0)</f>
        <v>0</v>
      </c>
      <c r="BF276" s="237">
        <f>IF(N276="snížená",J276,0)</f>
        <v>0</v>
      </c>
      <c r="BG276" s="237">
        <f>IF(N276="zákl. přenesená",J276,0)</f>
        <v>0</v>
      </c>
      <c r="BH276" s="237">
        <f>IF(N276="sníž. přenesená",J276,0)</f>
        <v>0</v>
      </c>
      <c r="BI276" s="237">
        <f>IF(N276="nulová",J276,0)</f>
        <v>0</v>
      </c>
      <c r="BJ276" s="4" t="s">
        <v>75</v>
      </c>
      <c r="BK276" s="237">
        <f>ROUND(I276*H276,2)</f>
        <v>0</v>
      </c>
      <c r="BL276" s="4" t="s">
        <v>292</v>
      </c>
      <c r="BM276" s="236" t="s">
        <v>571</v>
      </c>
    </row>
    <row r="277" spans="2:65" s="1" customFormat="1" ht="24.2" customHeight="1">
      <c r="B277" s="14"/>
      <c r="C277" s="225" t="s">
        <v>591</v>
      </c>
      <c r="D277" s="225" t="s">
        <v>271</v>
      </c>
      <c r="E277" s="226" t="s">
        <v>887</v>
      </c>
      <c r="F277" s="227" t="s">
        <v>888</v>
      </c>
      <c r="G277" s="228" t="s">
        <v>184</v>
      </c>
      <c r="H277" s="229">
        <v>0.54</v>
      </c>
      <c r="I277" s="22"/>
      <c r="J277" s="231">
        <f>ROUND(I277*H277,2)</f>
        <v>0</v>
      </c>
      <c r="K277" s="227" t="s">
        <v>274</v>
      </c>
      <c r="L277" s="14"/>
      <c r="M277" s="232" t="s">
        <v>3</v>
      </c>
      <c r="N277" s="233" t="s">
        <v>39</v>
      </c>
      <c r="P277" s="234">
        <f>O277*H277</f>
        <v>0</v>
      </c>
      <c r="Q277" s="234">
        <v>1.49E-3</v>
      </c>
      <c r="R277" s="234">
        <f>Q277*H277</f>
        <v>8.0460000000000004E-4</v>
      </c>
      <c r="S277" s="234">
        <v>0</v>
      </c>
      <c r="T277" s="235">
        <f>S277*H277</f>
        <v>0</v>
      </c>
      <c r="AR277" s="236" t="s">
        <v>292</v>
      </c>
      <c r="AT277" s="236" t="s">
        <v>271</v>
      </c>
      <c r="AU277" s="236" t="s">
        <v>77</v>
      </c>
      <c r="AY277" s="4" t="s">
        <v>268</v>
      </c>
      <c r="BE277" s="237">
        <f>IF(N277="základní",J277,0)</f>
        <v>0</v>
      </c>
      <c r="BF277" s="237">
        <f>IF(N277="snížená",J277,0)</f>
        <v>0</v>
      </c>
      <c r="BG277" s="237">
        <f>IF(N277="zákl. přenesená",J277,0)</f>
        <v>0</v>
      </c>
      <c r="BH277" s="237">
        <f>IF(N277="sníž. přenesená",J277,0)</f>
        <v>0</v>
      </c>
      <c r="BI277" s="237">
        <f>IF(N277="nulová",J277,0)</f>
        <v>0</v>
      </c>
      <c r="BJ277" s="4" t="s">
        <v>75</v>
      </c>
      <c r="BK277" s="237">
        <f>ROUND(I277*H277,2)</f>
        <v>0</v>
      </c>
      <c r="BL277" s="4" t="s">
        <v>292</v>
      </c>
      <c r="BM277" s="236" t="s">
        <v>889</v>
      </c>
    </row>
    <row r="278" spans="2:65" s="1" customFormat="1">
      <c r="B278" s="14"/>
      <c r="D278" s="238" t="s">
        <v>277</v>
      </c>
      <c r="F278" s="239" t="s">
        <v>890</v>
      </c>
      <c r="L278" s="14"/>
      <c r="M278" s="240"/>
      <c r="T278" s="142"/>
      <c r="AT278" s="4" t="s">
        <v>277</v>
      </c>
      <c r="AU278" s="4" t="s">
        <v>77</v>
      </c>
    </row>
    <row r="279" spans="2:65" s="242" customFormat="1">
      <c r="B279" s="241"/>
      <c r="D279" s="243" t="s">
        <v>279</v>
      </c>
      <c r="E279" s="244" t="s">
        <v>3</v>
      </c>
      <c r="F279" s="245" t="s">
        <v>891</v>
      </c>
      <c r="H279" s="246">
        <v>0.54</v>
      </c>
      <c r="L279" s="241"/>
      <c r="M279" s="247"/>
      <c r="T279" s="248"/>
      <c r="AT279" s="244" t="s">
        <v>279</v>
      </c>
      <c r="AU279" s="244" t="s">
        <v>77</v>
      </c>
      <c r="AV279" s="242" t="s">
        <v>77</v>
      </c>
      <c r="AW279" s="242" t="s">
        <v>30</v>
      </c>
      <c r="AX279" s="242" t="s">
        <v>75</v>
      </c>
      <c r="AY279" s="244" t="s">
        <v>268</v>
      </c>
    </row>
    <row r="280" spans="2:65" s="1" customFormat="1" ht="24.2" customHeight="1">
      <c r="B280" s="14"/>
      <c r="C280" s="262" t="s">
        <v>597</v>
      </c>
      <c r="D280" s="262" t="s">
        <v>383</v>
      </c>
      <c r="E280" s="263" t="s">
        <v>892</v>
      </c>
      <c r="F280" s="264" t="s">
        <v>893</v>
      </c>
      <c r="G280" s="265" t="s">
        <v>184</v>
      </c>
      <c r="H280" s="266">
        <v>0.59399999999999997</v>
      </c>
      <c r="I280" s="24"/>
      <c r="J280" s="268">
        <f>ROUND(I280*H280,2)</f>
        <v>0</v>
      </c>
      <c r="K280" s="264" t="s">
        <v>274</v>
      </c>
      <c r="L280" s="269"/>
      <c r="M280" s="270" t="s">
        <v>3</v>
      </c>
      <c r="N280" s="271" t="s">
        <v>39</v>
      </c>
      <c r="P280" s="234">
        <f>O280*H280</f>
        <v>0</v>
      </c>
      <c r="Q280" s="234">
        <v>1.2E-2</v>
      </c>
      <c r="R280" s="234">
        <f>Q280*H280</f>
        <v>7.1279999999999998E-3</v>
      </c>
      <c r="S280" s="234">
        <v>0</v>
      </c>
      <c r="T280" s="235">
        <f>S280*H280</f>
        <v>0</v>
      </c>
      <c r="AR280" s="236" t="s">
        <v>470</v>
      </c>
      <c r="AT280" s="236" t="s">
        <v>383</v>
      </c>
      <c r="AU280" s="236" t="s">
        <v>77</v>
      </c>
      <c r="AY280" s="4" t="s">
        <v>268</v>
      </c>
      <c r="BE280" s="237">
        <f>IF(N280="základní",J280,0)</f>
        <v>0</v>
      </c>
      <c r="BF280" s="237">
        <f>IF(N280="snížená",J280,0)</f>
        <v>0</v>
      </c>
      <c r="BG280" s="237">
        <f>IF(N280="zákl. přenesená",J280,0)</f>
        <v>0</v>
      </c>
      <c r="BH280" s="237">
        <f>IF(N280="sníž. přenesená",J280,0)</f>
        <v>0</v>
      </c>
      <c r="BI280" s="237">
        <f>IF(N280="nulová",J280,0)</f>
        <v>0</v>
      </c>
      <c r="BJ280" s="4" t="s">
        <v>75</v>
      </c>
      <c r="BK280" s="237">
        <f>ROUND(I280*H280,2)</f>
        <v>0</v>
      </c>
      <c r="BL280" s="4" t="s">
        <v>292</v>
      </c>
      <c r="BM280" s="236" t="s">
        <v>894</v>
      </c>
    </row>
    <row r="281" spans="2:65" s="242" customFormat="1">
      <c r="B281" s="241"/>
      <c r="D281" s="243" t="s">
        <v>279</v>
      </c>
      <c r="F281" s="245" t="s">
        <v>895</v>
      </c>
      <c r="H281" s="246">
        <v>0.59399999999999997</v>
      </c>
      <c r="L281" s="241"/>
      <c r="M281" s="247"/>
      <c r="T281" s="248"/>
      <c r="AT281" s="244" t="s">
        <v>279</v>
      </c>
      <c r="AU281" s="244" t="s">
        <v>77</v>
      </c>
      <c r="AV281" s="242" t="s">
        <v>77</v>
      </c>
      <c r="AW281" s="242" t="s">
        <v>4</v>
      </c>
      <c r="AX281" s="242" t="s">
        <v>75</v>
      </c>
      <c r="AY281" s="244" t="s">
        <v>268</v>
      </c>
    </row>
    <row r="282" spans="2:65" s="214" customFormat="1" ht="22.9" customHeight="1">
      <c r="B282" s="213"/>
      <c r="D282" s="215" t="s">
        <v>67</v>
      </c>
      <c r="E282" s="223" t="s">
        <v>572</v>
      </c>
      <c r="F282" s="223" t="s">
        <v>573</v>
      </c>
      <c r="J282" s="224">
        <f>BK282</f>
        <v>0</v>
      </c>
      <c r="L282" s="213"/>
      <c r="M282" s="218"/>
      <c r="P282" s="219">
        <f>P283+P284+P285+P301</f>
        <v>0</v>
      </c>
      <c r="R282" s="219">
        <f>R283+R284+R285+R301</f>
        <v>0.87785167799999986</v>
      </c>
      <c r="T282" s="220">
        <f>T283+T284+T285+T301</f>
        <v>0</v>
      </c>
      <c r="AR282" s="215" t="s">
        <v>77</v>
      </c>
      <c r="AT282" s="221" t="s">
        <v>67</v>
      </c>
      <c r="AU282" s="221" t="s">
        <v>75</v>
      </c>
      <c r="AY282" s="215" t="s">
        <v>268</v>
      </c>
      <c r="BK282" s="222">
        <f>BK283+BK284+BK285+BK301</f>
        <v>0</v>
      </c>
    </row>
    <row r="283" spans="2:65" s="1" customFormat="1" ht="78" customHeight="1">
      <c r="B283" s="14"/>
      <c r="C283" s="225" t="s">
        <v>601</v>
      </c>
      <c r="D283" s="225" t="s">
        <v>271</v>
      </c>
      <c r="E283" s="226" t="s">
        <v>575</v>
      </c>
      <c r="F283" s="227" t="s">
        <v>576</v>
      </c>
      <c r="G283" s="228" t="s">
        <v>353</v>
      </c>
      <c r="H283" s="229">
        <v>0.878</v>
      </c>
      <c r="I283" s="22"/>
      <c r="J283" s="231">
        <f>ROUND(I283*H283,2)</f>
        <v>0</v>
      </c>
      <c r="K283" s="227" t="s">
        <v>274</v>
      </c>
      <c r="L283" s="14"/>
      <c r="M283" s="232" t="s">
        <v>3</v>
      </c>
      <c r="N283" s="233" t="s">
        <v>39</v>
      </c>
      <c r="P283" s="234">
        <f>O283*H283</f>
        <v>0</v>
      </c>
      <c r="Q283" s="234">
        <v>0</v>
      </c>
      <c r="R283" s="234">
        <f>Q283*H283</f>
        <v>0</v>
      </c>
      <c r="S283" s="234">
        <v>0</v>
      </c>
      <c r="T283" s="235">
        <f>S283*H283</f>
        <v>0</v>
      </c>
      <c r="AR283" s="236" t="s">
        <v>292</v>
      </c>
      <c r="AT283" s="236" t="s">
        <v>271</v>
      </c>
      <c r="AU283" s="236" t="s">
        <v>77</v>
      </c>
      <c r="AY283" s="4" t="s">
        <v>268</v>
      </c>
      <c r="BE283" s="237">
        <f>IF(N283="základní",J283,0)</f>
        <v>0</v>
      </c>
      <c r="BF283" s="237">
        <f>IF(N283="snížená",J283,0)</f>
        <v>0</v>
      </c>
      <c r="BG283" s="237">
        <f>IF(N283="zákl. přenesená",J283,0)</f>
        <v>0</v>
      </c>
      <c r="BH283" s="237">
        <f>IF(N283="sníž. přenesená",J283,0)</f>
        <v>0</v>
      </c>
      <c r="BI283" s="237">
        <f>IF(N283="nulová",J283,0)</f>
        <v>0</v>
      </c>
      <c r="BJ283" s="4" t="s">
        <v>75</v>
      </c>
      <c r="BK283" s="237">
        <f>ROUND(I283*H283,2)</f>
        <v>0</v>
      </c>
      <c r="BL283" s="4" t="s">
        <v>292</v>
      </c>
      <c r="BM283" s="236" t="s">
        <v>577</v>
      </c>
    </row>
    <row r="284" spans="2:65" s="1" customFormat="1">
      <c r="B284" s="14"/>
      <c r="D284" s="238" t="s">
        <v>277</v>
      </c>
      <c r="F284" s="239" t="s">
        <v>578</v>
      </c>
      <c r="L284" s="14"/>
      <c r="M284" s="240"/>
      <c r="T284" s="142"/>
      <c r="AT284" s="4" t="s">
        <v>277</v>
      </c>
      <c r="AU284" s="4" t="s">
        <v>77</v>
      </c>
    </row>
    <row r="285" spans="2:65" s="214" customFormat="1" ht="20.85" customHeight="1">
      <c r="B285" s="213"/>
      <c r="D285" s="215" t="s">
        <v>67</v>
      </c>
      <c r="E285" s="223" t="s">
        <v>579</v>
      </c>
      <c r="F285" s="223" t="s">
        <v>580</v>
      </c>
      <c r="J285" s="224">
        <f>BK285</f>
        <v>0</v>
      </c>
      <c r="L285" s="213"/>
      <c r="M285" s="218"/>
      <c r="P285" s="219">
        <f>SUM(P286:P300)</f>
        <v>0</v>
      </c>
      <c r="R285" s="219">
        <f>SUM(R286:R300)</f>
        <v>0.32055474099999998</v>
      </c>
      <c r="T285" s="220">
        <f>SUM(T286:T300)</f>
        <v>0</v>
      </c>
      <c r="AR285" s="215" t="s">
        <v>77</v>
      </c>
      <c r="AT285" s="221" t="s">
        <v>67</v>
      </c>
      <c r="AU285" s="221" t="s">
        <v>77</v>
      </c>
      <c r="AY285" s="215" t="s">
        <v>268</v>
      </c>
      <c r="BK285" s="222">
        <f>SUM(BK286:BK300)</f>
        <v>0</v>
      </c>
    </row>
    <row r="286" spans="2:65" s="1" customFormat="1" ht="49.15" customHeight="1">
      <c r="B286" s="14"/>
      <c r="C286" s="225" t="s">
        <v>607</v>
      </c>
      <c r="D286" s="225" t="s">
        <v>271</v>
      </c>
      <c r="E286" s="226" t="s">
        <v>582</v>
      </c>
      <c r="F286" s="227" t="s">
        <v>583</v>
      </c>
      <c r="G286" s="228" t="s">
        <v>184</v>
      </c>
      <c r="H286" s="229">
        <v>24.55</v>
      </c>
      <c r="I286" s="22"/>
      <c r="J286" s="231">
        <f>ROUND(I286*H286,2)</f>
        <v>0</v>
      </c>
      <c r="K286" s="227" t="s">
        <v>274</v>
      </c>
      <c r="L286" s="14"/>
      <c r="M286" s="232" t="s">
        <v>3</v>
      </c>
      <c r="N286" s="233" t="s">
        <v>39</v>
      </c>
      <c r="P286" s="234">
        <f>O286*H286</f>
        <v>0</v>
      </c>
      <c r="Q286" s="234">
        <v>1.259502E-2</v>
      </c>
      <c r="R286" s="234">
        <f>Q286*H286</f>
        <v>0.30920774100000004</v>
      </c>
      <c r="S286" s="234">
        <v>0</v>
      </c>
      <c r="T286" s="235">
        <f>S286*H286</f>
        <v>0</v>
      </c>
      <c r="AR286" s="236" t="s">
        <v>292</v>
      </c>
      <c r="AT286" s="236" t="s">
        <v>271</v>
      </c>
      <c r="AU286" s="236" t="s">
        <v>186</v>
      </c>
      <c r="AY286" s="4" t="s">
        <v>268</v>
      </c>
      <c r="BE286" s="237">
        <f>IF(N286="základní",J286,0)</f>
        <v>0</v>
      </c>
      <c r="BF286" s="237">
        <f>IF(N286="snížená",J286,0)</f>
        <v>0</v>
      </c>
      <c r="BG286" s="237">
        <f>IF(N286="zákl. přenesená",J286,0)</f>
        <v>0</v>
      </c>
      <c r="BH286" s="237">
        <f>IF(N286="sníž. přenesená",J286,0)</f>
        <v>0</v>
      </c>
      <c r="BI286" s="237">
        <f>IF(N286="nulová",J286,0)</f>
        <v>0</v>
      </c>
      <c r="BJ286" s="4" t="s">
        <v>75</v>
      </c>
      <c r="BK286" s="237">
        <f>ROUND(I286*H286,2)</f>
        <v>0</v>
      </c>
      <c r="BL286" s="4" t="s">
        <v>292</v>
      </c>
      <c r="BM286" s="236" t="s">
        <v>584</v>
      </c>
    </row>
    <row r="287" spans="2:65" s="1" customFormat="1">
      <c r="B287" s="14"/>
      <c r="D287" s="238" t="s">
        <v>277</v>
      </c>
      <c r="F287" s="239" t="s">
        <v>585</v>
      </c>
      <c r="L287" s="14"/>
      <c r="M287" s="240"/>
      <c r="T287" s="142"/>
      <c r="AT287" s="4" t="s">
        <v>277</v>
      </c>
      <c r="AU287" s="4" t="s">
        <v>186</v>
      </c>
    </row>
    <row r="288" spans="2:65" s="242" customFormat="1">
      <c r="B288" s="241"/>
      <c r="D288" s="243" t="s">
        <v>279</v>
      </c>
      <c r="E288" s="244" t="s">
        <v>3</v>
      </c>
      <c r="F288" s="245" t="s">
        <v>191</v>
      </c>
      <c r="H288" s="246">
        <v>24.55</v>
      </c>
      <c r="L288" s="241"/>
      <c r="M288" s="247"/>
      <c r="T288" s="248"/>
      <c r="AT288" s="244" t="s">
        <v>279</v>
      </c>
      <c r="AU288" s="244" t="s">
        <v>186</v>
      </c>
      <c r="AV288" s="242" t="s">
        <v>77</v>
      </c>
      <c r="AW288" s="242" t="s">
        <v>30</v>
      </c>
      <c r="AX288" s="242" t="s">
        <v>75</v>
      </c>
      <c r="AY288" s="244" t="s">
        <v>268</v>
      </c>
    </row>
    <row r="289" spans="2:65" s="1" customFormat="1" ht="37.9" customHeight="1">
      <c r="B289" s="14"/>
      <c r="C289" s="225" t="s">
        <v>613</v>
      </c>
      <c r="D289" s="225" t="s">
        <v>271</v>
      </c>
      <c r="E289" s="226" t="s">
        <v>587</v>
      </c>
      <c r="F289" s="227" t="s">
        <v>588</v>
      </c>
      <c r="G289" s="228" t="s">
        <v>184</v>
      </c>
      <c r="H289" s="229">
        <v>24.55</v>
      </c>
      <c r="I289" s="22"/>
      <c r="J289" s="231">
        <f>ROUND(I289*H289,2)</f>
        <v>0</v>
      </c>
      <c r="K289" s="227" t="s">
        <v>274</v>
      </c>
      <c r="L289" s="14"/>
      <c r="M289" s="232" t="s">
        <v>3</v>
      </c>
      <c r="N289" s="233" t="s">
        <v>39</v>
      </c>
      <c r="P289" s="234">
        <f>O289*H289</f>
        <v>0</v>
      </c>
      <c r="Q289" s="234">
        <v>1E-4</v>
      </c>
      <c r="R289" s="234">
        <f>Q289*H289</f>
        <v>2.4550000000000002E-3</v>
      </c>
      <c r="S289" s="234">
        <v>0</v>
      </c>
      <c r="T289" s="235">
        <f>S289*H289</f>
        <v>0</v>
      </c>
      <c r="AR289" s="236" t="s">
        <v>292</v>
      </c>
      <c r="AT289" s="236" t="s">
        <v>271</v>
      </c>
      <c r="AU289" s="236" t="s">
        <v>186</v>
      </c>
      <c r="AY289" s="4" t="s">
        <v>268</v>
      </c>
      <c r="BE289" s="237">
        <f>IF(N289="základní",J289,0)</f>
        <v>0</v>
      </c>
      <c r="BF289" s="237">
        <f>IF(N289="snížená",J289,0)</f>
        <v>0</v>
      </c>
      <c r="BG289" s="237">
        <f>IF(N289="zákl. přenesená",J289,0)</f>
        <v>0</v>
      </c>
      <c r="BH289" s="237">
        <f>IF(N289="sníž. přenesená",J289,0)</f>
        <v>0</v>
      </c>
      <c r="BI289" s="237">
        <f>IF(N289="nulová",J289,0)</f>
        <v>0</v>
      </c>
      <c r="BJ289" s="4" t="s">
        <v>75</v>
      </c>
      <c r="BK289" s="237">
        <f>ROUND(I289*H289,2)</f>
        <v>0</v>
      </c>
      <c r="BL289" s="4" t="s">
        <v>292</v>
      </c>
      <c r="BM289" s="236" t="s">
        <v>589</v>
      </c>
    </row>
    <row r="290" spans="2:65" s="1" customFormat="1">
      <c r="B290" s="14"/>
      <c r="D290" s="238" t="s">
        <v>277</v>
      </c>
      <c r="F290" s="239" t="s">
        <v>590</v>
      </c>
      <c r="L290" s="14"/>
      <c r="M290" s="240"/>
      <c r="T290" s="142"/>
      <c r="AT290" s="4" t="s">
        <v>277</v>
      </c>
      <c r="AU290" s="4" t="s">
        <v>186</v>
      </c>
    </row>
    <row r="291" spans="2:65" s="242" customFormat="1">
      <c r="B291" s="241"/>
      <c r="D291" s="243" t="s">
        <v>279</v>
      </c>
      <c r="E291" s="244" t="s">
        <v>3</v>
      </c>
      <c r="F291" s="245" t="s">
        <v>191</v>
      </c>
      <c r="H291" s="246">
        <v>24.55</v>
      </c>
      <c r="L291" s="241"/>
      <c r="M291" s="247"/>
      <c r="T291" s="248"/>
      <c r="AT291" s="244" t="s">
        <v>279</v>
      </c>
      <c r="AU291" s="244" t="s">
        <v>186</v>
      </c>
      <c r="AV291" s="242" t="s">
        <v>77</v>
      </c>
      <c r="AW291" s="242" t="s">
        <v>30</v>
      </c>
      <c r="AX291" s="242" t="s">
        <v>68</v>
      </c>
      <c r="AY291" s="244" t="s">
        <v>268</v>
      </c>
    </row>
    <row r="292" spans="2:65" s="250" customFormat="1">
      <c r="B292" s="249"/>
      <c r="D292" s="243" t="s">
        <v>279</v>
      </c>
      <c r="E292" s="251" t="s">
        <v>3</v>
      </c>
      <c r="F292" s="252" t="s">
        <v>298</v>
      </c>
      <c r="H292" s="253">
        <v>24.55</v>
      </c>
      <c r="L292" s="249"/>
      <c r="M292" s="254"/>
      <c r="T292" s="255"/>
      <c r="AT292" s="251" t="s">
        <v>279</v>
      </c>
      <c r="AU292" s="251" t="s">
        <v>186</v>
      </c>
      <c r="AV292" s="250" t="s">
        <v>275</v>
      </c>
      <c r="AW292" s="250" t="s">
        <v>30</v>
      </c>
      <c r="AX292" s="250" t="s">
        <v>75</v>
      </c>
      <c r="AY292" s="251" t="s">
        <v>268</v>
      </c>
    </row>
    <row r="293" spans="2:65" s="1" customFormat="1" ht="37.9" customHeight="1">
      <c r="B293" s="14"/>
      <c r="C293" s="225" t="s">
        <v>620</v>
      </c>
      <c r="D293" s="225" t="s">
        <v>271</v>
      </c>
      <c r="E293" s="226" t="s">
        <v>602</v>
      </c>
      <c r="F293" s="227" t="s">
        <v>603</v>
      </c>
      <c r="G293" s="228" t="s">
        <v>317</v>
      </c>
      <c r="H293" s="229">
        <v>1</v>
      </c>
      <c r="I293" s="22"/>
      <c r="J293" s="231">
        <f>ROUND(I293*H293,2)</f>
        <v>0</v>
      </c>
      <c r="K293" s="227" t="s">
        <v>274</v>
      </c>
      <c r="L293" s="14"/>
      <c r="M293" s="232" t="s">
        <v>3</v>
      </c>
      <c r="N293" s="233" t="s">
        <v>39</v>
      </c>
      <c r="P293" s="234">
        <f>O293*H293</f>
        <v>0</v>
      </c>
      <c r="Q293" s="234">
        <v>3.1999999999999999E-5</v>
      </c>
      <c r="R293" s="234">
        <f>Q293*H293</f>
        <v>3.1999999999999999E-5</v>
      </c>
      <c r="S293" s="234">
        <v>0</v>
      </c>
      <c r="T293" s="235">
        <f>S293*H293</f>
        <v>0</v>
      </c>
      <c r="AR293" s="236" t="s">
        <v>292</v>
      </c>
      <c r="AT293" s="236" t="s">
        <v>271</v>
      </c>
      <c r="AU293" s="236" t="s">
        <v>186</v>
      </c>
      <c r="AY293" s="4" t="s">
        <v>268</v>
      </c>
      <c r="BE293" s="237">
        <f>IF(N293="základní",J293,0)</f>
        <v>0</v>
      </c>
      <c r="BF293" s="237">
        <f>IF(N293="snížená",J293,0)</f>
        <v>0</v>
      </c>
      <c r="BG293" s="237">
        <f>IF(N293="zákl. přenesená",J293,0)</f>
        <v>0</v>
      </c>
      <c r="BH293" s="237">
        <f>IF(N293="sníž. přenesená",J293,0)</f>
        <v>0</v>
      </c>
      <c r="BI293" s="237">
        <f>IF(N293="nulová",J293,0)</f>
        <v>0</v>
      </c>
      <c r="BJ293" s="4" t="s">
        <v>75</v>
      </c>
      <c r="BK293" s="237">
        <f>ROUND(I293*H293,2)</f>
        <v>0</v>
      </c>
      <c r="BL293" s="4" t="s">
        <v>292</v>
      </c>
      <c r="BM293" s="236" t="s">
        <v>938</v>
      </c>
    </row>
    <row r="294" spans="2:65" s="1" customFormat="1">
      <c r="B294" s="14"/>
      <c r="D294" s="238" t="s">
        <v>277</v>
      </c>
      <c r="F294" s="239" t="s">
        <v>605</v>
      </c>
      <c r="L294" s="14"/>
      <c r="M294" s="240"/>
      <c r="T294" s="142"/>
      <c r="AT294" s="4" t="s">
        <v>277</v>
      </c>
      <c r="AU294" s="4" t="s">
        <v>186</v>
      </c>
    </row>
    <row r="295" spans="2:65" s="242" customFormat="1">
      <c r="B295" s="241"/>
      <c r="D295" s="243" t="s">
        <v>279</v>
      </c>
      <c r="E295" s="244" t="s">
        <v>3</v>
      </c>
      <c r="F295" s="245" t="s">
        <v>606</v>
      </c>
      <c r="H295" s="246">
        <v>1</v>
      </c>
      <c r="L295" s="241"/>
      <c r="M295" s="247"/>
      <c r="T295" s="248"/>
      <c r="AT295" s="244" t="s">
        <v>279</v>
      </c>
      <c r="AU295" s="244" t="s">
        <v>186</v>
      </c>
      <c r="AV295" s="242" t="s">
        <v>77</v>
      </c>
      <c r="AW295" s="242" t="s">
        <v>30</v>
      </c>
      <c r="AX295" s="242" t="s">
        <v>75</v>
      </c>
      <c r="AY295" s="244" t="s">
        <v>268</v>
      </c>
    </row>
    <row r="296" spans="2:65" s="1" customFormat="1" ht="24.2" customHeight="1">
      <c r="B296" s="14"/>
      <c r="C296" s="262" t="s">
        <v>375</v>
      </c>
      <c r="D296" s="262" t="s">
        <v>383</v>
      </c>
      <c r="E296" s="263" t="s">
        <v>608</v>
      </c>
      <c r="F296" s="264" t="s">
        <v>609</v>
      </c>
      <c r="G296" s="265" t="s">
        <v>317</v>
      </c>
      <c r="H296" s="266">
        <v>1</v>
      </c>
      <c r="I296" s="24"/>
      <c r="J296" s="268">
        <f>ROUND(I296*H296,2)</f>
        <v>0</v>
      </c>
      <c r="K296" s="264" t="s">
        <v>274</v>
      </c>
      <c r="L296" s="269"/>
      <c r="M296" s="270" t="s">
        <v>3</v>
      </c>
      <c r="N296" s="271" t="s">
        <v>39</v>
      </c>
      <c r="P296" s="234">
        <f>O296*H296</f>
        <v>0</v>
      </c>
      <c r="Q296" s="234">
        <v>2.2000000000000001E-3</v>
      </c>
      <c r="R296" s="234">
        <f>Q296*H296</f>
        <v>2.2000000000000001E-3</v>
      </c>
      <c r="S296" s="234">
        <v>0</v>
      </c>
      <c r="T296" s="235">
        <f>S296*H296</f>
        <v>0</v>
      </c>
      <c r="AR296" s="236" t="s">
        <v>470</v>
      </c>
      <c r="AT296" s="236" t="s">
        <v>383</v>
      </c>
      <c r="AU296" s="236" t="s">
        <v>186</v>
      </c>
      <c r="AY296" s="4" t="s">
        <v>268</v>
      </c>
      <c r="BE296" s="237">
        <f>IF(N296="základní",J296,0)</f>
        <v>0</v>
      </c>
      <c r="BF296" s="237">
        <f>IF(N296="snížená",J296,0)</f>
        <v>0</v>
      </c>
      <c r="BG296" s="237">
        <f>IF(N296="zákl. přenesená",J296,0)</f>
        <v>0</v>
      </c>
      <c r="BH296" s="237">
        <f>IF(N296="sníž. přenesená",J296,0)</f>
        <v>0</v>
      </c>
      <c r="BI296" s="237">
        <f>IF(N296="nulová",J296,0)</f>
        <v>0</v>
      </c>
      <c r="BJ296" s="4" t="s">
        <v>75</v>
      </c>
      <c r="BK296" s="237">
        <f>ROUND(I296*H296,2)</f>
        <v>0</v>
      </c>
      <c r="BL296" s="4" t="s">
        <v>292</v>
      </c>
      <c r="BM296" s="236" t="s">
        <v>939</v>
      </c>
    </row>
    <row r="297" spans="2:65" s="1" customFormat="1" ht="37.9" customHeight="1">
      <c r="B297" s="14"/>
      <c r="C297" s="225" t="s">
        <v>631</v>
      </c>
      <c r="D297" s="225" t="s">
        <v>271</v>
      </c>
      <c r="E297" s="226" t="s">
        <v>592</v>
      </c>
      <c r="F297" s="227" t="s">
        <v>593</v>
      </c>
      <c r="G297" s="228" t="s">
        <v>317</v>
      </c>
      <c r="H297" s="229">
        <v>2</v>
      </c>
      <c r="I297" s="22"/>
      <c r="J297" s="231">
        <f>ROUND(I297*H297,2)</f>
        <v>0</v>
      </c>
      <c r="K297" s="227" t="s">
        <v>274</v>
      </c>
      <c r="L297" s="14"/>
      <c r="M297" s="232" t="s">
        <v>3</v>
      </c>
      <c r="N297" s="233" t="s">
        <v>39</v>
      </c>
      <c r="P297" s="234">
        <f>O297*H297</f>
        <v>0</v>
      </c>
      <c r="Q297" s="234">
        <v>3.0000000000000001E-5</v>
      </c>
      <c r="R297" s="234">
        <f>Q297*H297</f>
        <v>6.0000000000000002E-5</v>
      </c>
      <c r="S297" s="234">
        <v>0</v>
      </c>
      <c r="T297" s="235">
        <f>S297*H297</f>
        <v>0</v>
      </c>
      <c r="AR297" s="236" t="s">
        <v>292</v>
      </c>
      <c r="AT297" s="236" t="s">
        <v>271</v>
      </c>
      <c r="AU297" s="236" t="s">
        <v>186</v>
      </c>
      <c r="AY297" s="4" t="s">
        <v>268</v>
      </c>
      <c r="BE297" s="237">
        <f>IF(N297="základní",J297,0)</f>
        <v>0</v>
      </c>
      <c r="BF297" s="237">
        <f>IF(N297="snížená",J297,0)</f>
        <v>0</v>
      </c>
      <c r="BG297" s="237">
        <f>IF(N297="zákl. přenesená",J297,0)</f>
        <v>0</v>
      </c>
      <c r="BH297" s="237">
        <f>IF(N297="sníž. přenesená",J297,0)</f>
        <v>0</v>
      </c>
      <c r="BI297" s="237">
        <f>IF(N297="nulová",J297,0)</f>
        <v>0</v>
      </c>
      <c r="BJ297" s="4" t="s">
        <v>75</v>
      </c>
      <c r="BK297" s="237">
        <f>ROUND(I297*H297,2)</f>
        <v>0</v>
      </c>
      <c r="BL297" s="4" t="s">
        <v>292</v>
      </c>
      <c r="BM297" s="236" t="s">
        <v>940</v>
      </c>
    </row>
    <row r="298" spans="2:65" s="1" customFormat="1">
      <c r="B298" s="14"/>
      <c r="D298" s="238" t="s">
        <v>277</v>
      </c>
      <c r="F298" s="239" t="s">
        <v>595</v>
      </c>
      <c r="L298" s="14"/>
      <c r="M298" s="240"/>
      <c r="T298" s="142"/>
      <c r="AT298" s="4" t="s">
        <v>277</v>
      </c>
      <c r="AU298" s="4" t="s">
        <v>186</v>
      </c>
    </row>
    <row r="299" spans="2:65" s="242" customFormat="1">
      <c r="B299" s="241"/>
      <c r="D299" s="243" t="s">
        <v>279</v>
      </c>
      <c r="E299" s="244" t="s">
        <v>3</v>
      </c>
      <c r="F299" s="245" t="s">
        <v>941</v>
      </c>
      <c r="H299" s="246">
        <v>2</v>
      </c>
      <c r="L299" s="241"/>
      <c r="M299" s="247"/>
      <c r="T299" s="248"/>
      <c r="AT299" s="244" t="s">
        <v>279</v>
      </c>
      <c r="AU299" s="244" t="s">
        <v>186</v>
      </c>
      <c r="AV299" s="242" t="s">
        <v>77</v>
      </c>
      <c r="AW299" s="242" t="s">
        <v>30</v>
      </c>
      <c r="AX299" s="242" t="s">
        <v>75</v>
      </c>
      <c r="AY299" s="244" t="s">
        <v>268</v>
      </c>
    </row>
    <row r="300" spans="2:65" s="1" customFormat="1" ht="24.2" customHeight="1">
      <c r="B300" s="14"/>
      <c r="C300" s="262" t="s">
        <v>439</v>
      </c>
      <c r="D300" s="262" t="s">
        <v>383</v>
      </c>
      <c r="E300" s="263" t="s">
        <v>598</v>
      </c>
      <c r="F300" s="264" t="s">
        <v>599</v>
      </c>
      <c r="G300" s="265" t="s">
        <v>317</v>
      </c>
      <c r="H300" s="266">
        <v>2</v>
      </c>
      <c r="I300" s="24"/>
      <c r="J300" s="268">
        <f>ROUND(I300*H300,2)</f>
        <v>0</v>
      </c>
      <c r="K300" s="264" t="s">
        <v>274</v>
      </c>
      <c r="L300" s="269"/>
      <c r="M300" s="270" t="s">
        <v>3</v>
      </c>
      <c r="N300" s="271" t="s">
        <v>39</v>
      </c>
      <c r="P300" s="234">
        <f>O300*H300</f>
        <v>0</v>
      </c>
      <c r="Q300" s="234">
        <v>3.3E-3</v>
      </c>
      <c r="R300" s="234">
        <f>Q300*H300</f>
        <v>6.6E-3</v>
      </c>
      <c r="S300" s="234">
        <v>0</v>
      </c>
      <c r="T300" s="235">
        <f>S300*H300</f>
        <v>0</v>
      </c>
      <c r="AR300" s="236" t="s">
        <v>470</v>
      </c>
      <c r="AT300" s="236" t="s">
        <v>383</v>
      </c>
      <c r="AU300" s="236" t="s">
        <v>186</v>
      </c>
      <c r="AY300" s="4" t="s">
        <v>268</v>
      </c>
      <c r="BE300" s="237">
        <f>IF(N300="základní",J300,0)</f>
        <v>0</v>
      </c>
      <c r="BF300" s="237">
        <f>IF(N300="snížená",J300,0)</f>
        <v>0</v>
      </c>
      <c r="BG300" s="237">
        <f>IF(N300="zákl. přenesená",J300,0)</f>
        <v>0</v>
      </c>
      <c r="BH300" s="237">
        <f>IF(N300="sníž. přenesená",J300,0)</f>
        <v>0</v>
      </c>
      <c r="BI300" s="237">
        <f>IF(N300="nulová",J300,0)</f>
        <v>0</v>
      </c>
      <c r="BJ300" s="4" t="s">
        <v>75</v>
      </c>
      <c r="BK300" s="237">
        <f>ROUND(I300*H300,2)</f>
        <v>0</v>
      </c>
      <c r="BL300" s="4" t="s">
        <v>292</v>
      </c>
      <c r="BM300" s="236" t="s">
        <v>942</v>
      </c>
    </row>
    <row r="301" spans="2:65" s="214" customFormat="1" ht="20.85" customHeight="1">
      <c r="B301" s="213"/>
      <c r="D301" s="215" t="s">
        <v>67</v>
      </c>
      <c r="E301" s="223" t="s">
        <v>611</v>
      </c>
      <c r="F301" s="223" t="s">
        <v>612</v>
      </c>
      <c r="J301" s="224">
        <f>BK301</f>
        <v>0</v>
      </c>
      <c r="L301" s="213"/>
      <c r="M301" s="218"/>
      <c r="P301" s="219">
        <f>SUM(P302:P308)</f>
        <v>0</v>
      </c>
      <c r="R301" s="219">
        <f>SUM(R302:R308)</f>
        <v>0.55729693699999994</v>
      </c>
      <c r="T301" s="220">
        <f>SUM(T302:T308)</f>
        <v>0</v>
      </c>
      <c r="AR301" s="215" t="s">
        <v>77</v>
      </c>
      <c r="AT301" s="221" t="s">
        <v>67</v>
      </c>
      <c r="AU301" s="221" t="s">
        <v>77</v>
      </c>
      <c r="AY301" s="215" t="s">
        <v>268</v>
      </c>
      <c r="BK301" s="222">
        <f>SUM(BK302:BK308)</f>
        <v>0</v>
      </c>
    </row>
    <row r="302" spans="2:65" s="1" customFormat="1" ht="37.9" customHeight="1">
      <c r="B302" s="14"/>
      <c r="C302" s="225" t="s">
        <v>452</v>
      </c>
      <c r="D302" s="225" t="s">
        <v>271</v>
      </c>
      <c r="E302" s="226" t="s">
        <v>614</v>
      </c>
      <c r="F302" s="227" t="s">
        <v>615</v>
      </c>
      <c r="G302" s="228" t="s">
        <v>184</v>
      </c>
      <c r="H302" s="229">
        <v>7.31</v>
      </c>
      <c r="I302" s="22"/>
      <c r="J302" s="231">
        <f>ROUND(I302*H302,2)</f>
        <v>0</v>
      </c>
      <c r="K302" s="227" t="s">
        <v>274</v>
      </c>
      <c r="L302" s="14"/>
      <c r="M302" s="232" t="s">
        <v>3</v>
      </c>
      <c r="N302" s="233" t="s">
        <v>39</v>
      </c>
      <c r="P302" s="234">
        <f>O302*H302</f>
        <v>0</v>
      </c>
      <c r="Q302" s="234">
        <v>5.4012699999999997E-2</v>
      </c>
      <c r="R302" s="234">
        <f>Q302*H302</f>
        <v>0.39483283699999994</v>
      </c>
      <c r="S302" s="234">
        <v>0</v>
      </c>
      <c r="T302" s="235">
        <f>S302*H302</f>
        <v>0</v>
      </c>
      <c r="AR302" s="236" t="s">
        <v>292</v>
      </c>
      <c r="AT302" s="236" t="s">
        <v>271</v>
      </c>
      <c r="AU302" s="236" t="s">
        <v>186</v>
      </c>
      <c r="AY302" s="4" t="s">
        <v>268</v>
      </c>
      <c r="BE302" s="237">
        <f>IF(N302="základní",J302,0)</f>
        <v>0</v>
      </c>
      <c r="BF302" s="237">
        <f>IF(N302="snížená",J302,0)</f>
        <v>0</v>
      </c>
      <c r="BG302" s="237">
        <f>IF(N302="zákl. přenesená",J302,0)</f>
        <v>0</v>
      </c>
      <c r="BH302" s="237">
        <f>IF(N302="sníž. přenesená",J302,0)</f>
        <v>0</v>
      </c>
      <c r="BI302" s="237">
        <f>IF(N302="nulová",J302,0)</f>
        <v>0</v>
      </c>
      <c r="BJ302" s="4" t="s">
        <v>75</v>
      </c>
      <c r="BK302" s="237">
        <f>ROUND(I302*H302,2)</f>
        <v>0</v>
      </c>
      <c r="BL302" s="4" t="s">
        <v>292</v>
      </c>
      <c r="BM302" s="236" t="s">
        <v>616</v>
      </c>
    </row>
    <row r="303" spans="2:65" s="1" customFormat="1">
      <c r="B303" s="14"/>
      <c r="D303" s="238" t="s">
        <v>277</v>
      </c>
      <c r="F303" s="239" t="s">
        <v>617</v>
      </c>
      <c r="L303" s="14"/>
      <c r="M303" s="240"/>
      <c r="T303" s="142"/>
      <c r="AT303" s="4" t="s">
        <v>277</v>
      </c>
      <c r="AU303" s="4" t="s">
        <v>186</v>
      </c>
    </row>
    <row r="304" spans="2:65" s="242" customFormat="1">
      <c r="B304" s="241"/>
      <c r="D304" s="243" t="s">
        <v>279</v>
      </c>
      <c r="E304" s="244" t="s">
        <v>3</v>
      </c>
      <c r="F304" s="245" t="s">
        <v>898</v>
      </c>
      <c r="H304" s="246">
        <v>11.51</v>
      </c>
      <c r="L304" s="241"/>
      <c r="M304" s="247"/>
      <c r="T304" s="248"/>
      <c r="AT304" s="244" t="s">
        <v>279</v>
      </c>
      <c r="AU304" s="244" t="s">
        <v>186</v>
      </c>
      <c r="AV304" s="242" t="s">
        <v>77</v>
      </c>
      <c r="AW304" s="242" t="s">
        <v>30</v>
      </c>
      <c r="AX304" s="242" t="s">
        <v>68</v>
      </c>
      <c r="AY304" s="244" t="s">
        <v>268</v>
      </c>
    </row>
    <row r="305" spans="2:65" s="242" customFormat="1">
      <c r="B305" s="241"/>
      <c r="D305" s="243" t="s">
        <v>279</v>
      </c>
      <c r="E305" s="244" t="s">
        <v>3</v>
      </c>
      <c r="F305" s="245" t="s">
        <v>619</v>
      </c>
      <c r="H305" s="246">
        <v>-4.2</v>
      </c>
      <c r="L305" s="241"/>
      <c r="M305" s="247"/>
      <c r="T305" s="248"/>
      <c r="AT305" s="244" t="s">
        <v>279</v>
      </c>
      <c r="AU305" s="244" t="s">
        <v>186</v>
      </c>
      <c r="AV305" s="242" t="s">
        <v>77</v>
      </c>
      <c r="AW305" s="242" t="s">
        <v>30</v>
      </c>
      <c r="AX305" s="242" t="s">
        <v>68</v>
      </c>
      <c r="AY305" s="244" t="s">
        <v>268</v>
      </c>
    </row>
    <row r="306" spans="2:65" s="250" customFormat="1">
      <c r="B306" s="249"/>
      <c r="D306" s="243" t="s">
        <v>279</v>
      </c>
      <c r="E306" s="251" t="s">
        <v>3</v>
      </c>
      <c r="F306" s="252" t="s">
        <v>298</v>
      </c>
      <c r="H306" s="253">
        <v>7.31</v>
      </c>
      <c r="L306" s="249"/>
      <c r="M306" s="254"/>
      <c r="T306" s="255"/>
      <c r="AT306" s="251" t="s">
        <v>279</v>
      </c>
      <c r="AU306" s="251" t="s">
        <v>186</v>
      </c>
      <c r="AV306" s="250" t="s">
        <v>275</v>
      </c>
      <c r="AW306" s="250" t="s">
        <v>30</v>
      </c>
      <c r="AX306" s="250" t="s">
        <v>75</v>
      </c>
      <c r="AY306" s="251" t="s">
        <v>268</v>
      </c>
    </row>
    <row r="307" spans="2:65" s="1" customFormat="1" ht="62.65" customHeight="1">
      <c r="B307" s="14"/>
      <c r="C307" s="225" t="s">
        <v>643</v>
      </c>
      <c r="D307" s="225" t="s">
        <v>271</v>
      </c>
      <c r="E307" s="226" t="s">
        <v>621</v>
      </c>
      <c r="F307" s="227" t="s">
        <v>622</v>
      </c>
      <c r="G307" s="228" t="s">
        <v>317</v>
      </c>
      <c r="H307" s="229">
        <v>3</v>
      </c>
      <c r="I307" s="22"/>
      <c r="J307" s="231">
        <f>ROUND(I307*H307,2)</f>
        <v>0</v>
      </c>
      <c r="K307" s="227" t="s">
        <v>274</v>
      </c>
      <c r="L307" s="14"/>
      <c r="M307" s="232" t="s">
        <v>3</v>
      </c>
      <c r="N307" s="233" t="s">
        <v>39</v>
      </c>
      <c r="P307" s="234">
        <f>O307*H307</f>
        <v>0</v>
      </c>
      <c r="Q307" s="234">
        <v>5.41547E-2</v>
      </c>
      <c r="R307" s="234">
        <f>Q307*H307</f>
        <v>0.1624641</v>
      </c>
      <c r="S307" s="234">
        <v>0</v>
      </c>
      <c r="T307" s="235">
        <f>S307*H307</f>
        <v>0</v>
      </c>
      <c r="AR307" s="236" t="s">
        <v>292</v>
      </c>
      <c r="AT307" s="236" t="s">
        <v>271</v>
      </c>
      <c r="AU307" s="236" t="s">
        <v>186</v>
      </c>
      <c r="AY307" s="4" t="s">
        <v>268</v>
      </c>
      <c r="BE307" s="237">
        <f>IF(N307="základní",J307,0)</f>
        <v>0</v>
      </c>
      <c r="BF307" s="237">
        <f>IF(N307="snížená",J307,0)</f>
        <v>0</v>
      </c>
      <c r="BG307" s="237">
        <f>IF(N307="zákl. přenesená",J307,0)</f>
        <v>0</v>
      </c>
      <c r="BH307" s="237">
        <f>IF(N307="sníž. přenesená",J307,0)</f>
        <v>0</v>
      </c>
      <c r="BI307" s="237">
        <f>IF(N307="nulová",J307,0)</f>
        <v>0</v>
      </c>
      <c r="BJ307" s="4" t="s">
        <v>75</v>
      </c>
      <c r="BK307" s="237">
        <f>ROUND(I307*H307,2)</f>
        <v>0</v>
      </c>
      <c r="BL307" s="4" t="s">
        <v>292</v>
      </c>
      <c r="BM307" s="236" t="s">
        <v>623</v>
      </c>
    </row>
    <row r="308" spans="2:65" s="1" customFormat="1">
      <c r="B308" s="14"/>
      <c r="D308" s="238" t="s">
        <v>277</v>
      </c>
      <c r="F308" s="239" t="s">
        <v>624</v>
      </c>
      <c r="L308" s="14"/>
      <c r="M308" s="240"/>
      <c r="T308" s="142"/>
      <c r="AT308" s="4" t="s">
        <v>277</v>
      </c>
      <c r="AU308" s="4" t="s">
        <v>186</v>
      </c>
    </row>
    <row r="309" spans="2:65" s="214" customFormat="1" ht="22.9" customHeight="1">
      <c r="B309" s="213"/>
      <c r="D309" s="215" t="s">
        <v>67</v>
      </c>
      <c r="E309" s="223" t="s">
        <v>625</v>
      </c>
      <c r="F309" s="223" t="s">
        <v>626</v>
      </c>
      <c r="J309" s="224">
        <f>BK309</f>
        <v>0</v>
      </c>
      <c r="L309" s="213"/>
      <c r="M309" s="218"/>
      <c r="P309" s="219">
        <f>SUM(P310:P327)</f>
        <v>0</v>
      </c>
      <c r="R309" s="219">
        <f>SUM(R310:R327)</f>
        <v>6.7549999999999985E-2</v>
      </c>
      <c r="T309" s="220">
        <f>SUM(T310:T327)</f>
        <v>0</v>
      </c>
      <c r="AR309" s="215" t="s">
        <v>77</v>
      </c>
      <c r="AT309" s="221" t="s">
        <v>67</v>
      </c>
      <c r="AU309" s="221" t="s">
        <v>75</v>
      </c>
      <c r="AY309" s="215" t="s">
        <v>268</v>
      </c>
      <c r="BK309" s="222">
        <f>SUM(BK310:BK327)</f>
        <v>0</v>
      </c>
    </row>
    <row r="310" spans="2:65" s="1" customFormat="1" ht="55.5" customHeight="1">
      <c r="B310" s="14"/>
      <c r="C310" s="225" t="s">
        <v>647</v>
      </c>
      <c r="D310" s="225" t="s">
        <v>271</v>
      </c>
      <c r="E310" s="226" t="s">
        <v>627</v>
      </c>
      <c r="F310" s="227" t="s">
        <v>628</v>
      </c>
      <c r="G310" s="228" t="s">
        <v>353</v>
      </c>
      <c r="H310" s="229">
        <v>6.8000000000000005E-2</v>
      </c>
      <c r="I310" s="22"/>
      <c r="J310" s="231">
        <f>ROUND(I310*H310,2)</f>
        <v>0</v>
      </c>
      <c r="K310" s="227" t="s">
        <v>274</v>
      </c>
      <c r="L310" s="14"/>
      <c r="M310" s="232" t="s">
        <v>3</v>
      </c>
      <c r="N310" s="233" t="s">
        <v>39</v>
      </c>
      <c r="P310" s="234">
        <f>O310*H310</f>
        <v>0</v>
      </c>
      <c r="Q310" s="234">
        <v>0</v>
      </c>
      <c r="R310" s="234">
        <f>Q310*H310</f>
        <v>0</v>
      </c>
      <c r="S310" s="234">
        <v>0</v>
      </c>
      <c r="T310" s="235">
        <f>S310*H310</f>
        <v>0</v>
      </c>
      <c r="AR310" s="236" t="s">
        <v>292</v>
      </c>
      <c r="AT310" s="236" t="s">
        <v>271</v>
      </c>
      <c r="AU310" s="236" t="s">
        <v>77</v>
      </c>
      <c r="AY310" s="4" t="s">
        <v>268</v>
      </c>
      <c r="BE310" s="237">
        <f>IF(N310="základní",J310,0)</f>
        <v>0</v>
      </c>
      <c r="BF310" s="237">
        <f>IF(N310="snížená",J310,0)</f>
        <v>0</v>
      </c>
      <c r="BG310" s="237">
        <f>IF(N310="zákl. přenesená",J310,0)</f>
        <v>0</v>
      </c>
      <c r="BH310" s="237">
        <f>IF(N310="sníž. přenesená",J310,0)</f>
        <v>0</v>
      </c>
      <c r="BI310" s="237">
        <f>IF(N310="nulová",J310,0)</f>
        <v>0</v>
      </c>
      <c r="BJ310" s="4" t="s">
        <v>75</v>
      </c>
      <c r="BK310" s="237">
        <f>ROUND(I310*H310,2)</f>
        <v>0</v>
      </c>
      <c r="BL310" s="4" t="s">
        <v>292</v>
      </c>
      <c r="BM310" s="236" t="s">
        <v>629</v>
      </c>
    </row>
    <row r="311" spans="2:65" s="1" customFormat="1">
      <c r="B311" s="14"/>
      <c r="D311" s="238" t="s">
        <v>277</v>
      </c>
      <c r="F311" s="239" t="s">
        <v>630</v>
      </c>
      <c r="L311" s="14"/>
      <c r="M311" s="240"/>
      <c r="T311" s="142"/>
      <c r="AT311" s="4" t="s">
        <v>277</v>
      </c>
      <c r="AU311" s="4" t="s">
        <v>77</v>
      </c>
    </row>
    <row r="312" spans="2:65" s="1" customFormat="1" ht="37.9" customHeight="1">
      <c r="B312" s="14"/>
      <c r="C312" s="225" t="s">
        <v>652</v>
      </c>
      <c r="D312" s="225" t="s">
        <v>271</v>
      </c>
      <c r="E312" s="226" t="s">
        <v>899</v>
      </c>
      <c r="F312" s="227" t="s">
        <v>900</v>
      </c>
      <c r="G312" s="228" t="s">
        <v>317</v>
      </c>
      <c r="H312" s="229">
        <v>2</v>
      </c>
      <c r="I312" s="22"/>
      <c r="J312" s="231">
        <f>ROUND(I312*H312,2)</f>
        <v>0</v>
      </c>
      <c r="K312" s="227" t="s">
        <v>274</v>
      </c>
      <c r="L312" s="14"/>
      <c r="M312" s="232" t="s">
        <v>3</v>
      </c>
      <c r="N312" s="233" t="s">
        <v>39</v>
      </c>
      <c r="P312" s="234">
        <f>O312*H312</f>
        <v>0</v>
      </c>
      <c r="Q312" s="234">
        <v>0</v>
      </c>
      <c r="R312" s="234">
        <f>Q312*H312</f>
        <v>0</v>
      </c>
      <c r="S312" s="234">
        <v>0</v>
      </c>
      <c r="T312" s="235">
        <f>S312*H312</f>
        <v>0</v>
      </c>
      <c r="AR312" s="236" t="s">
        <v>292</v>
      </c>
      <c r="AT312" s="236" t="s">
        <v>271</v>
      </c>
      <c r="AU312" s="236" t="s">
        <v>77</v>
      </c>
      <c r="AY312" s="4" t="s">
        <v>268</v>
      </c>
      <c r="BE312" s="237">
        <f>IF(N312="základní",J312,0)</f>
        <v>0</v>
      </c>
      <c r="BF312" s="237">
        <f>IF(N312="snížená",J312,0)</f>
        <v>0</v>
      </c>
      <c r="BG312" s="237">
        <f>IF(N312="zákl. přenesená",J312,0)</f>
        <v>0</v>
      </c>
      <c r="BH312" s="237">
        <f>IF(N312="sníž. přenesená",J312,0)</f>
        <v>0</v>
      </c>
      <c r="BI312" s="237">
        <f>IF(N312="nulová",J312,0)</f>
        <v>0</v>
      </c>
      <c r="BJ312" s="4" t="s">
        <v>75</v>
      </c>
      <c r="BK312" s="237">
        <f>ROUND(I312*H312,2)</f>
        <v>0</v>
      </c>
      <c r="BL312" s="4" t="s">
        <v>292</v>
      </c>
      <c r="BM312" s="236" t="s">
        <v>901</v>
      </c>
    </row>
    <row r="313" spans="2:65" s="1" customFormat="1">
      <c r="B313" s="14"/>
      <c r="D313" s="238" t="s">
        <v>277</v>
      </c>
      <c r="F313" s="239" t="s">
        <v>902</v>
      </c>
      <c r="L313" s="14"/>
      <c r="M313" s="240"/>
      <c r="T313" s="142"/>
      <c r="AT313" s="4" t="s">
        <v>277</v>
      </c>
      <c r="AU313" s="4" t="s">
        <v>77</v>
      </c>
    </row>
    <row r="314" spans="2:65" s="242" customFormat="1">
      <c r="B314" s="241"/>
      <c r="D314" s="243" t="s">
        <v>279</v>
      </c>
      <c r="E314" s="244" t="s">
        <v>3</v>
      </c>
      <c r="F314" s="245" t="s">
        <v>866</v>
      </c>
      <c r="H314" s="246">
        <v>2</v>
      </c>
      <c r="L314" s="241"/>
      <c r="M314" s="247"/>
      <c r="T314" s="248"/>
      <c r="AT314" s="244" t="s">
        <v>279</v>
      </c>
      <c r="AU314" s="244" t="s">
        <v>77</v>
      </c>
      <c r="AV314" s="242" t="s">
        <v>77</v>
      </c>
      <c r="AW314" s="242" t="s">
        <v>30</v>
      </c>
      <c r="AX314" s="242" t="s">
        <v>75</v>
      </c>
      <c r="AY314" s="244" t="s">
        <v>268</v>
      </c>
    </row>
    <row r="315" spans="2:65" s="1" customFormat="1" ht="24.2" customHeight="1">
      <c r="B315" s="14"/>
      <c r="C315" s="262" t="s">
        <v>658</v>
      </c>
      <c r="D315" s="262" t="s">
        <v>383</v>
      </c>
      <c r="E315" s="263" t="s">
        <v>903</v>
      </c>
      <c r="F315" s="264" t="s">
        <v>904</v>
      </c>
      <c r="G315" s="265" t="s">
        <v>317</v>
      </c>
      <c r="H315" s="266">
        <v>2</v>
      </c>
      <c r="I315" s="24"/>
      <c r="J315" s="268">
        <f>ROUND(I315*H315,2)</f>
        <v>0</v>
      </c>
      <c r="K315" s="264" t="s">
        <v>881</v>
      </c>
      <c r="L315" s="269"/>
      <c r="M315" s="270" t="s">
        <v>3</v>
      </c>
      <c r="N315" s="271" t="s">
        <v>39</v>
      </c>
      <c r="P315" s="234">
        <f>O315*H315</f>
        <v>0</v>
      </c>
      <c r="Q315" s="234">
        <v>2.0500000000000001E-2</v>
      </c>
      <c r="R315" s="234">
        <f>Q315*H315</f>
        <v>4.1000000000000002E-2</v>
      </c>
      <c r="S315" s="234">
        <v>0</v>
      </c>
      <c r="T315" s="235">
        <f>S315*H315</f>
        <v>0</v>
      </c>
      <c r="AR315" s="236" t="s">
        <v>470</v>
      </c>
      <c r="AT315" s="236" t="s">
        <v>383</v>
      </c>
      <c r="AU315" s="236" t="s">
        <v>77</v>
      </c>
      <c r="AY315" s="4" t="s">
        <v>268</v>
      </c>
      <c r="BE315" s="237">
        <f>IF(N315="základní",J315,0)</f>
        <v>0</v>
      </c>
      <c r="BF315" s="237">
        <f>IF(N315="snížená",J315,0)</f>
        <v>0</v>
      </c>
      <c r="BG315" s="237">
        <f>IF(N315="zákl. přenesená",J315,0)</f>
        <v>0</v>
      </c>
      <c r="BH315" s="237">
        <f>IF(N315="sníž. přenesená",J315,0)</f>
        <v>0</v>
      </c>
      <c r="BI315" s="237">
        <f>IF(N315="nulová",J315,0)</f>
        <v>0</v>
      </c>
      <c r="BJ315" s="4" t="s">
        <v>75</v>
      </c>
      <c r="BK315" s="237">
        <f>ROUND(I315*H315,2)</f>
        <v>0</v>
      </c>
      <c r="BL315" s="4" t="s">
        <v>292</v>
      </c>
      <c r="BM315" s="236" t="s">
        <v>905</v>
      </c>
    </row>
    <row r="316" spans="2:65" s="1" customFormat="1" ht="37.9" customHeight="1">
      <c r="B316" s="14"/>
      <c r="C316" s="225" t="s">
        <v>663</v>
      </c>
      <c r="D316" s="225" t="s">
        <v>271</v>
      </c>
      <c r="E316" s="226" t="s">
        <v>632</v>
      </c>
      <c r="F316" s="227" t="s">
        <v>633</v>
      </c>
      <c r="G316" s="228" t="s">
        <v>317</v>
      </c>
      <c r="H316" s="229">
        <v>1</v>
      </c>
      <c r="I316" s="22"/>
      <c r="J316" s="231">
        <f>ROUND(I316*H316,2)</f>
        <v>0</v>
      </c>
      <c r="K316" s="227" t="s">
        <v>274</v>
      </c>
      <c r="L316" s="14"/>
      <c r="M316" s="232" t="s">
        <v>3</v>
      </c>
      <c r="N316" s="233" t="s">
        <v>39</v>
      </c>
      <c r="P316" s="234">
        <f>O316*H316</f>
        <v>0</v>
      </c>
      <c r="Q316" s="234">
        <v>0</v>
      </c>
      <c r="R316" s="234">
        <f>Q316*H316</f>
        <v>0</v>
      </c>
      <c r="S316" s="234">
        <v>0</v>
      </c>
      <c r="T316" s="235">
        <f>S316*H316</f>
        <v>0</v>
      </c>
      <c r="AR316" s="236" t="s">
        <v>292</v>
      </c>
      <c r="AT316" s="236" t="s">
        <v>271</v>
      </c>
      <c r="AU316" s="236" t="s">
        <v>77</v>
      </c>
      <c r="AY316" s="4" t="s">
        <v>268</v>
      </c>
      <c r="BE316" s="237">
        <f>IF(N316="základní",J316,0)</f>
        <v>0</v>
      </c>
      <c r="BF316" s="237">
        <f>IF(N316="snížená",J316,0)</f>
        <v>0</v>
      </c>
      <c r="BG316" s="237">
        <f>IF(N316="zákl. přenesená",J316,0)</f>
        <v>0</v>
      </c>
      <c r="BH316" s="237">
        <f>IF(N316="sníž. přenesená",J316,0)</f>
        <v>0</v>
      </c>
      <c r="BI316" s="237">
        <f>IF(N316="nulová",J316,0)</f>
        <v>0</v>
      </c>
      <c r="BJ316" s="4" t="s">
        <v>75</v>
      </c>
      <c r="BK316" s="237">
        <f>ROUND(I316*H316,2)</f>
        <v>0</v>
      </c>
      <c r="BL316" s="4" t="s">
        <v>292</v>
      </c>
      <c r="BM316" s="236" t="s">
        <v>634</v>
      </c>
    </row>
    <row r="317" spans="2:65" s="1" customFormat="1">
      <c r="B317" s="14"/>
      <c r="D317" s="238" t="s">
        <v>277</v>
      </c>
      <c r="F317" s="239" t="s">
        <v>635</v>
      </c>
      <c r="L317" s="14"/>
      <c r="M317" s="240"/>
      <c r="T317" s="142"/>
      <c r="AT317" s="4" t="s">
        <v>277</v>
      </c>
      <c r="AU317" s="4" t="s">
        <v>77</v>
      </c>
    </row>
    <row r="318" spans="2:65" s="242" customFormat="1">
      <c r="B318" s="241"/>
      <c r="D318" s="243" t="s">
        <v>279</v>
      </c>
      <c r="E318" s="244" t="s">
        <v>3</v>
      </c>
      <c r="F318" s="245" t="s">
        <v>463</v>
      </c>
      <c r="H318" s="246">
        <v>1</v>
      </c>
      <c r="L318" s="241"/>
      <c r="M318" s="247"/>
      <c r="T318" s="248"/>
      <c r="AT318" s="244" t="s">
        <v>279</v>
      </c>
      <c r="AU318" s="244" t="s">
        <v>77</v>
      </c>
      <c r="AV318" s="242" t="s">
        <v>77</v>
      </c>
      <c r="AW318" s="242" t="s">
        <v>30</v>
      </c>
      <c r="AX318" s="242" t="s">
        <v>75</v>
      </c>
      <c r="AY318" s="244" t="s">
        <v>268</v>
      </c>
    </row>
    <row r="319" spans="2:65" s="1" customFormat="1" ht="24.2" customHeight="1">
      <c r="B319" s="14"/>
      <c r="C319" s="262" t="s">
        <v>665</v>
      </c>
      <c r="D319" s="262" t="s">
        <v>383</v>
      </c>
      <c r="E319" s="263" t="s">
        <v>636</v>
      </c>
      <c r="F319" s="264" t="s">
        <v>637</v>
      </c>
      <c r="G319" s="265" t="s">
        <v>317</v>
      </c>
      <c r="H319" s="266">
        <v>1</v>
      </c>
      <c r="I319" s="24"/>
      <c r="J319" s="268">
        <f>ROUND(I319*H319,2)</f>
        <v>0</v>
      </c>
      <c r="K319" s="264" t="s">
        <v>274</v>
      </c>
      <c r="L319" s="269"/>
      <c r="M319" s="270" t="s">
        <v>3</v>
      </c>
      <c r="N319" s="271" t="s">
        <v>39</v>
      </c>
      <c r="P319" s="234">
        <f>O319*H319</f>
        <v>0</v>
      </c>
      <c r="Q319" s="234">
        <v>1.95E-2</v>
      </c>
      <c r="R319" s="234">
        <f>Q319*H319</f>
        <v>1.95E-2</v>
      </c>
      <c r="S319" s="234">
        <v>0</v>
      </c>
      <c r="T319" s="235">
        <f>S319*H319</f>
        <v>0</v>
      </c>
      <c r="AR319" s="236" t="s">
        <v>470</v>
      </c>
      <c r="AT319" s="236" t="s">
        <v>383</v>
      </c>
      <c r="AU319" s="236" t="s">
        <v>77</v>
      </c>
      <c r="AY319" s="4" t="s">
        <v>268</v>
      </c>
      <c r="BE319" s="237">
        <f>IF(N319="základní",J319,0)</f>
        <v>0</v>
      </c>
      <c r="BF319" s="237">
        <f>IF(N319="snížená",J319,0)</f>
        <v>0</v>
      </c>
      <c r="BG319" s="237">
        <f>IF(N319="zákl. přenesená",J319,0)</f>
        <v>0</v>
      </c>
      <c r="BH319" s="237">
        <f>IF(N319="sníž. přenesená",J319,0)</f>
        <v>0</v>
      </c>
      <c r="BI319" s="237">
        <f>IF(N319="nulová",J319,0)</f>
        <v>0</v>
      </c>
      <c r="BJ319" s="4" t="s">
        <v>75</v>
      </c>
      <c r="BK319" s="237">
        <f>ROUND(I319*H319,2)</f>
        <v>0</v>
      </c>
      <c r="BL319" s="4" t="s">
        <v>292</v>
      </c>
      <c r="BM319" s="236" t="s">
        <v>638</v>
      </c>
    </row>
    <row r="320" spans="2:65" s="1" customFormat="1" ht="24.2" customHeight="1">
      <c r="B320" s="14"/>
      <c r="C320" s="225" t="s">
        <v>670</v>
      </c>
      <c r="D320" s="225" t="s">
        <v>271</v>
      </c>
      <c r="E320" s="226" t="s">
        <v>639</v>
      </c>
      <c r="F320" s="227" t="s">
        <v>640</v>
      </c>
      <c r="G320" s="228" t="s">
        <v>317</v>
      </c>
      <c r="H320" s="229">
        <v>3</v>
      </c>
      <c r="I320" s="22"/>
      <c r="J320" s="231">
        <f>ROUND(I320*H320,2)</f>
        <v>0</v>
      </c>
      <c r="K320" s="227" t="s">
        <v>274</v>
      </c>
      <c r="L320" s="14"/>
      <c r="M320" s="232" t="s">
        <v>3</v>
      </c>
      <c r="N320" s="233" t="s">
        <v>39</v>
      </c>
      <c r="P320" s="234">
        <f>O320*H320</f>
        <v>0</v>
      </c>
      <c r="Q320" s="234">
        <v>0</v>
      </c>
      <c r="R320" s="234">
        <f>Q320*H320</f>
        <v>0</v>
      </c>
      <c r="S320" s="234">
        <v>0</v>
      </c>
      <c r="T320" s="235">
        <f>S320*H320</f>
        <v>0</v>
      </c>
      <c r="AR320" s="236" t="s">
        <v>292</v>
      </c>
      <c r="AT320" s="236" t="s">
        <v>271</v>
      </c>
      <c r="AU320" s="236" t="s">
        <v>77</v>
      </c>
      <c r="AY320" s="4" t="s">
        <v>268</v>
      </c>
      <c r="BE320" s="237">
        <f>IF(N320="základní",J320,0)</f>
        <v>0</v>
      </c>
      <c r="BF320" s="237">
        <f>IF(N320="snížená",J320,0)</f>
        <v>0</v>
      </c>
      <c r="BG320" s="237">
        <f>IF(N320="zákl. přenesená",J320,0)</f>
        <v>0</v>
      </c>
      <c r="BH320" s="237">
        <f>IF(N320="sníž. přenesená",J320,0)</f>
        <v>0</v>
      </c>
      <c r="BI320" s="237">
        <f>IF(N320="nulová",J320,0)</f>
        <v>0</v>
      </c>
      <c r="BJ320" s="4" t="s">
        <v>75</v>
      </c>
      <c r="BK320" s="237">
        <f>ROUND(I320*H320,2)</f>
        <v>0</v>
      </c>
      <c r="BL320" s="4" t="s">
        <v>292</v>
      </c>
      <c r="BM320" s="236" t="s">
        <v>641</v>
      </c>
    </row>
    <row r="321" spans="2:65" s="1" customFormat="1">
      <c r="B321" s="14"/>
      <c r="D321" s="238" t="s">
        <v>277</v>
      </c>
      <c r="F321" s="239" t="s">
        <v>642</v>
      </c>
      <c r="L321" s="14"/>
      <c r="M321" s="240"/>
      <c r="T321" s="142"/>
      <c r="AT321" s="4" t="s">
        <v>277</v>
      </c>
      <c r="AU321" s="4" t="s">
        <v>77</v>
      </c>
    </row>
    <row r="322" spans="2:65" s="1" customFormat="1" ht="24.2" customHeight="1">
      <c r="B322" s="14"/>
      <c r="C322" s="262" t="s">
        <v>675</v>
      </c>
      <c r="D322" s="262" t="s">
        <v>383</v>
      </c>
      <c r="E322" s="263" t="s">
        <v>644</v>
      </c>
      <c r="F322" s="264" t="s">
        <v>645</v>
      </c>
      <c r="G322" s="265" t="s">
        <v>317</v>
      </c>
      <c r="H322" s="266">
        <v>2</v>
      </c>
      <c r="I322" s="24"/>
      <c r="J322" s="268">
        <f>ROUND(I322*H322,2)</f>
        <v>0</v>
      </c>
      <c r="K322" s="264" t="s">
        <v>274</v>
      </c>
      <c r="L322" s="269"/>
      <c r="M322" s="270" t="s">
        <v>3</v>
      </c>
      <c r="N322" s="271" t="s">
        <v>39</v>
      </c>
      <c r="P322" s="234">
        <f>O322*H322</f>
        <v>0</v>
      </c>
      <c r="Q322" s="234">
        <v>1.4999999999999999E-4</v>
      </c>
      <c r="R322" s="234">
        <f>Q322*H322</f>
        <v>2.9999999999999997E-4</v>
      </c>
      <c r="S322" s="234">
        <v>0</v>
      </c>
      <c r="T322" s="235">
        <f>S322*H322</f>
        <v>0</v>
      </c>
      <c r="AR322" s="236" t="s">
        <v>470</v>
      </c>
      <c r="AT322" s="236" t="s">
        <v>383</v>
      </c>
      <c r="AU322" s="236" t="s">
        <v>77</v>
      </c>
      <c r="AY322" s="4" t="s">
        <v>268</v>
      </c>
      <c r="BE322" s="237">
        <f>IF(N322="základní",J322,0)</f>
        <v>0</v>
      </c>
      <c r="BF322" s="237">
        <f>IF(N322="snížená",J322,0)</f>
        <v>0</v>
      </c>
      <c r="BG322" s="237">
        <f>IF(N322="zákl. přenesená",J322,0)</f>
        <v>0</v>
      </c>
      <c r="BH322" s="237">
        <f>IF(N322="sníž. přenesená",J322,0)</f>
        <v>0</v>
      </c>
      <c r="BI322" s="237">
        <f>IF(N322="nulová",J322,0)</f>
        <v>0</v>
      </c>
      <c r="BJ322" s="4" t="s">
        <v>75</v>
      </c>
      <c r="BK322" s="237">
        <f>ROUND(I322*H322,2)</f>
        <v>0</v>
      </c>
      <c r="BL322" s="4" t="s">
        <v>292</v>
      </c>
      <c r="BM322" s="236" t="s">
        <v>646</v>
      </c>
    </row>
    <row r="323" spans="2:65" s="1" customFormat="1" ht="24.2" customHeight="1">
      <c r="B323" s="14"/>
      <c r="C323" s="262" t="s">
        <v>682</v>
      </c>
      <c r="D323" s="262" t="s">
        <v>383</v>
      </c>
      <c r="E323" s="263" t="s">
        <v>906</v>
      </c>
      <c r="F323" s="264" t="s">
        <v>907</v>
      </c>
      <c r="G323" s="265" t="s">
        <v>317</v>
      </c>
      <c r="H323" s="266">
        <v>1</v>
      </c>
      <c r="I323" s="24"/>
      <c r="J323" s="268">
        <f>ROUND(I323*H323,2)</f>
        <v>0</v>
      </c>
      <c r="K323" s="264" t="s">
        <v>274</v>
      </c>
      <c r="L323" s="269"/>
      <c r="M323" s="270" t="s">
        <v>3</v>
      </c>
      <c r="N323" s="271" t="s">
        <v>39</v>
      </c>
      <c r="P323" s="234">
        <f>O323*H323</f>
        <v>0</v>
      </c>
      <c r="Q323" s="234">
        <v>1.4999999999999999E-4</v>
      </c>
      <c r="R323" s="234">
        <f>Q323*H323</f>
        <v>1.4999999999999999E-4</v>
      </c>
      <c r="S323" s="234">
        <v>0</v>
      </c>
      <c r="T323" s="235">
        <f>S323*H323</f>
        <v>0</v>
      </c>
      <c r="AR323" s="236" t="s">
        <v>470</v>
      </c>
      <c r="AT323" s="236" t="s">
        <v>383</v>
      </c>
      <c r="AU323" s="236" t="s">
        <v>77</v>
      </c>
      <c r="AY323" s="4" t="s">
        <v>268</v>
      </c>
      <c r="BE323" s="237">
        <f>IF(N323="základní",J323,0)</f>
        <v>0</v>
      </c>
      <c r="BF323" s="237">
        <f>IF(N323="snížená",J323,0)</f>
        <v>0</v>
      </c>
      <c r="BG323" s="237">
        <f>IF(N323="zákl. přenesená",J323,0)</f>
        <v>0</v>
      </c>
      <c r="BH323" s="237">
        <f>IF(N323="sníž. přenesená",J323,0)</f>
        <v>0</v>
      </c>
      <c r="BI323" s="237">
        <f>IF(N323="nulová",J323,0)</f>
        <v>0</v>
      </c>
      <c r="BJ323" s="4" t="s">
        <v>75</v>
      </c>
      <c r="BK323" s="237">
        <f>ROUND(I323*H323,2)</f>
        <v>0</v>
      </c>
      <c r="BL323" s="4" t="s">
        <v>292</v>
      </c>
      <c r="BM323" s="236" t="s">
        <v>908</v>
      </c>
    </row>
    <row r="324" spans="2:65" s="1" customFormat="1" ht="24.2" customHeight="1">
      <c r="B324" s="14"/>
      <c r="C324" s="225" t="s">
        <v>687</v>
      </c>
      <c r="D324" s="225" t="s">
        <v>271</v>
      </c>
      <c r="E324" s="226" t="s">
        <v>648</v>
      </c>
      <c r="F324" s="227" t="s">
        <v>649</v>
      </c>
      <c r="G324" s="228" t="s">
        <v>317</v>
      </c>
      <c r="H324" s="229">
        <v>3</v>
      </c>
      <c r="I324" s="22"/>
      <c r="J324" s="231">
        <f>ROUND(I324*H324,2)</f>
        <v>0</v>
      </c>
      <c r="K324" s="227" t="s">
        <v>274</v>
      </c>
      <c r="L324" s="14"/>
      <c r="M324" s="232" t="s">
        <v>3</v>
      </c>
      <c r="N324" s="233" t="s">
        <v>39</v>
      </c>
      <c r="P324" s="234">
        <f>O324*H324</f>
        <v>0</v>
      </c>
      <c r="Q324" s="234">
        <v>0</v>
      </c>
      <c r="R324" s="234">
        <f>Q324*H324</f>
        <v>0</v>
      </c>
      <c r="S324" s="234">
        <v>0</v>
      </c>
      <c r="T324" s="235">
        <f>S324*H324</f>
        <v>0</v>
      </c>
      <c r="AR324" s="236" t="s">
        <v>292</v>
      </c>
      <c r="AT324" s="236" t="s">
        <v>271</v>
      </c>
      <c r="AU324" s="236" t="s">
        <v>77</v>
      </c>
      <c r="AY324" s="4" t="s">
        <v>268</v>
      </c>
      <c r="BE324" s="237">
        <f>IF(N324="základní",J324,0)</f>
        <v>0</v>
      </c>
      <c r="BF324" s="237">
        <f>IF(N324="snížená",J324,0)</f>
        <v>0</v>
      </c>
      <c r="BG324" s="237">
        <f>IF(N324="zákl. přenesená",J324,0)</f>
        <v>0</v>
      </c>
      <c r="BH324" s="237">
        <f>IF(N324="sníž. přenesená",J324,0)</f>
        <v>0</v>
      </c>
      <c r="BI324" s="237">
        <f>IF(N324="nulová",J324,0)</f>
        <v>0</v>
      </c>
      <c r="BJ324" s="4" t="s">
        <v>75</v>
      </c>
      <c r="BK324" s="237">
        <f>ROUND(I324*H324,2)</f>
        <v>0</v>
      </c>
      <c r="BL324" s="4" t="s">
        <v>292</v>
      </c>
      <c r="BM324" s="236" t="s">
        <v>650</v>
      </c>
    </row>
    <row r="325" spans="2:65" s="1" customFormat="1">
      <c r="B325" s="14"/>
      <c r="D325" s="238" t="s">
        <v>277</v>
      </c>
      <c r="F325" s="239" t="s">
        <v>651</v>
      </c>
      <c r="L325" s="14"/>
      <c r="M325" s="240"/>
      <c r="T325" s="142"/>
      <c r="AT325" s="4" t="s">
        <v>277</v>
      </c>
      <c r="AU325" s="4" t="s">
        <v>77</v>
      </c>
    </row>
    <row r="326" spans="2:65" s="1" customFormat="1" ht="16.5" customHeight="1">
      <c r="B326" s="14"/>
      <c r="C326" s="262" t="s">
        <v>693</v>
      </c>
      <c r="D326" s="262" t="s">
        <v>383</v>
      </c>
      <c r="E326" s="263" t="s">
        <v>653</v>
      </c>
      <c r="F326" s="264" t="s">
        <v>654</v>
      </c>
      <c r="G326" s="265" t="s">
        <v>317</v>
      </c>
      <c r="H326" s="266">
        <v>2</v>
      </c>
      <c r="I326" s="24"/>
      <c r="J326" s="268">
        <f>ROUND(I326*H326,2)</f>
        <v>0</v>
      </c>
      <c r="K326" s="264" t="s">
        <v>274</v>
      </c>
      <c r="L326" s="269"/>
      <c r="M326" s="270" t="s">
        <v>3</v>
      </c>
      <c r="N326" s="271" t="s">
        <v>39</v>
      </c>
      <c r="P326" s="234">
        <f>O326*H326</f>
        <v>0</v>
      </c>
      <c r="Q326" s="234">
        <v>2.2000000000000001E-3</v>
      </c>
      <c r="R326" s="234">
        <f>Q326*H326</f>
        <v>4.4000000000000003E-3</v>
      </c>
      <c r="S326" s="234">
        <v>0</v>
      </c>
      <c r="T326" s="235">
        <f>S326*H326</f>
        <v>0</v>
      </c>
      <c r="AR326" s="236" t="s">
        <v>470</v>
      </c>
      <c r="AT326" s="236" t="s">
        <v>383</v>
      </c>
      <c r="AU326" s="236" t="s">
        <v>77</v>
      </c>
      <c r="AY326" s="4" t="s">
        <v>268</v>
      </c>
      <c r="BE326" s="237">
        <f>IF(N326="základní",J326,0)</f>
        <v>0</v>
      </c>
      <c r="BF326" s="237">
        <f>IF(N326="snížená",J326,0)</f>
        <v>0</v>
      </c>
      <c r="BG326" s="237">
        <f>IF(N326="zákl. přenesená",J326,0)</f>
        <v>0</v>
      </c>
      <c r="BH326" s="237">
        <f>IF(N326="sníž. přenesená",J326,0)</f>
        <v>0</v>
      </c>
      <c r="BI326" s="237">
        <f>IF(N326="nulová",J326,0)</f>
        <v>0</v>
      </c>
      <c r="BJ326" s="4" t="s">
        <v>75</v>
      </c>
      <c r="BK326" s="237">
        <f>ROUND(I326*H326,2)</f>
        <v>0</v>
      </c>
      <c r="BL326" s="4" t="s">
        <v>292</v>
      </c>
      <c r="BM326" s="236" t="s">
        <v>655</v>
      </c>
    </row>
    <row r="327" spans="2:65" s="1" customFormat="1" ht="16.5" customHeight="1">
      <c r="B327" s="14"/>
      <c r="C327" s="262" t="s">
        <v>701</v>
      </c>
      <c r="D327" s="262" t="s">
        <v>383</v>
      </c>
      <c r="E327" s="263" t="s">
        <v>909</v>
      </c>
      <c r="F327" s="264" t="s">
        <v>910</v>
      </c>
      <c r="G327" s="265" t="s">
        <v>317</v>
      </c>
      <c r="H327" s="266">
        <v>1</v>
      </c>
      <c r="I327" s="24"/>
      <c r="J327" s="268">
        <f>ROUND(I327*H327,2)</f>
        <v>0</v>
      </c>
      <c r="K327" s="264" t="s">
        <v>274</v>
      </c>
      <c r="L327" s="269"/>
      <c r="M327" s="270" t="s">
        <v>3</v>
      </c>
      <c r="N327" s="271" t="s">
        <v>39</v>
      </c>
      <c r="P327" s="234">
        <f>O327*H327</f>
        <v>0</v>
      </c>
      <c r="Q327" s="234">
        <v>2.2000000000000001E-3</v>
      </c>
      <c r="R327" s="234">
        <f>Q327*H327</f>
        <v>2.2000000000000001E-3</v>
      </c>
      <c r="S327" s="234">
        <v>0</v>
      </c>
      <c r="T327" s="235">
        <f>S327*H327</f>
        <v>0</v>
      </c>
      <c r="AR327" s="236" t="s">
        <v>470</v>
      </c>
      <c r="AT327" s="236" t="s">
        <v>383</v>
      </c>
      <c r="AU327" s="236" t="s">
        <v>77</v>
      </c>
      <c r="AY327" s="4" t="s">
        <v>268</v>
      </c>
      <c r="BE327" s="237">
        <f>IF(N327="základní",J327,0)</f>
        <v>0</v>
      </c>
      <c r="BF327" s="237">
        <f>IF(N327="snížená",J327,0)</f>
        <v>0</v>
      </c>
      <c r="BG327" s="237">
        <f>IF(N327="zákl. přenesená",J327,0)</f>
        <v>0</v>
      </c>
      <c r="BH327" s="237">
        <f>IF(N327="sníž. přenesená",J327,0)</f>
        <v>0</v>
      </c>
      <c r="BI327" s="237">
        <f>IF(N327="nulová",J327,0)</f>
        <v>0</v>
      </c>
      <c r="BJ327" s="4" t="s">
        <v>75</v>
      </c>
      <c r="BK327" s="237">
        <f>ROUND(I327*H327,2)</f>
        <v>0</v>
      </c>
      <c r="BL327" s="4" t="s">
        <v>292</v>
      </c>
      <c r="BM327" s="236" t="s">
        <v>911</v>
      </c>
    </row>
    <row r="328" spans="2:65" s="214" customFormat="1" ht="22.9" customHeight="1">
      <c r="B328" s="213"/>
      <c r="D328" s="215" t="s">
        <v>67</v>
      </c>
      <c r="E328" s="223" t="s">
        <v>656</v>
      </c>
      <c r="F328" s="223" t="s">
        <v>657</v>
      </c>
      <c r="J328" s="224">
        <f>BK328</f>
        <v>0</v>
      </c>
      <c r="L328" s="213"/>
      <c r="M328" s="218"/>
      <c r="P328" s="219">
        <f>P329+SUM(P330:P342)</f>
        <v>0</v>
      </c>
      <c r="R328" s="219">
        <f>R329+SUM(R330:R342)</f>
        <v>0.88746976999999982</v>
      </c>
      <c r="T328" s="220">
        <f>T329+SUM(T330:T342)</f>
        <v>0</v>
      </c>
      <c r="AR328" s="215" t="s">
        <v>77</v>
      </c>
      <c r="AT328" s="221" t="s">
        <v>67</v>
      </c>
      <c r="AU328" s="221" t="s">
        <v>75</v>
      </c>
      <c r="AY328" s="215" t="s">
        <v>268</v>
      </c>
      <c r="BK328" s="222">
        <f>BK329+SUM(BK330:BK342)</f>
        <v>0</v>
      </c>
    </row>
    <row r="329" spans="2:65" s="1" customFormat="1" ht="24.2" customHeight="1">
      <c r="B329" s="14"/>
      <c r="C329" s="225" t="s">
        <v>707</v>
      </c>
      <c r="D329" s="225" t="s">
        <v>271</v>
      </c>
      <c r="E329" s="226" t="s">
        <v>659</v>
      </c>
      <c r="F329" s="227" t="s">
        <v>660</v>
      </c>
      <c r="G329" s="228" t="s">
        <v>184</v>
      </c>
      <c r="H329" s="229">
        <v>26.02</v>
      </c>
      <c r="I329" s="22"/>
      <c r="J329" s="231">
        <f>ROUND(I329*H329,2)</f>
        <v>0</v>
      </c>
      <c r="K329" s="227" t="s">
        <v>274</v>
      </c>
      <c r="L329" s="14"/>
      <c r="M329" s="232" t="s">
        <v>3</v>
      </c>
      <c r="N329" s="233" t="s">
        <v>39</v>
      </c>
      <c r="P329" s="234">
        <f>O329*H329</f>
        <v>0</v>
      </c>
      <c r="Q329" s="234">
        <v>0</v>
      </c>
      <c r="R329" s="234">
        <f>Q329*H329</f>
        <v>0</v>
      </c>
      <c r="S329" s="234">
        <v>0</v>
      </c>
      <c r="T329" s="235">
        <f>S329*H329</f>
        <v>0</v>
      </c>
      <c r="AR329" s="236" t="s">
        <v>292</v>
      </c>
      <c r="AT329" s="236" t="s">
        <v>271</v>
      </c>
      <c r="AU329" s="236" t="s">
        <v>77</v>
      </c>
      <c r="AY329" s="4" t="s">
        <v>268</v>
      </c>
      <c r="BE329" s="237">
        <f>IF(N329="základní",J329,0)</f>
        <v>0</v>
      </c>
      <c r="BF329" s="237">
        <f>IF(N329="snížená",J329,0)</f>
        <v>0</v>
      </c>
      <c r="BG329" s="237">
        <f>IF(N329="zákl. přenesená",J329,0)</f>
        <v>0</v>
      </c>
      <c r="BH329" s="237">
        <f>IF(N329="sníž. přenesená",J329,0)</f>
        <v>0</v>
      </c>
      <c r="BI329" s="237">
        <f>IF(N329="nulová",J329,0)</f>
        <v>0</v>
      </c>
      <c r="BJ329" s="4" t="s">
        <v>75</v>
      </c>
      <c r="BK329" s="237">
        <f>ROUND(I329*H329,2)</f>
        <v>0</v>
      </c>
      <c r="BL329" s="4" t="s">
        <v>292</v>
      </c>
      <c r="BM329" s="236" t="s">
        <v>661</v>
      </c>
    </row>
    <row r="330" spans="2:65" s="1" customFormat="1">
      <c r="B330" s="14"/>
      <c r="D330" s="238" t="s">
        <v>277</v>
      </c>
      <c r="F330" s="239" t="s">
        <v>662</v>
      </c>
      <c r="L330" s="14"/>
      <c r="M330" s="240"/>
      <c r="T330" s="142"/>
      <c r="AT330" s="4" t="s">
        <v>277</v>
      </c>
      <c r="AU330" s="4" t="s">
        <v>77</v>
      </c>
    </row>
    <row r="331" spans="2:65" s="242" customFormat="1">
      <c r="B331" s="241"/>
      <c r="D331" s="243" t="s">
        <v>279</v>
      </c>
      <c r="E331" s="244" t="s">
        <v>3</v>
      </c>
      <c r="F331" s="245" t="s">
        <v>182</v>
      </c>
      <c r="H331" s="246">
        <v>26.02</v>
      </c>
      <c r="L331" s="241"/>
      <c r="M331" s="247"/>
      <c r="T331" s="248"/>
      <c r="AT331" s="244" t="s">
        <v>279</v>
      </c>
      <c r="AU331" s="244" t="s">
        <v>77</v>
      </c>
      <c r="AV331" s="242" t="s">
        <v>77</v>
      </c>
      <c r="AW331" s="242" t="s">
        <v>30</v>
      </c>
      <c r="AX331" s="242" t="s">
        <v>75</v>
      </c>
      <c r="AY331" s="244" t="s">
        <v>268</v>
      </c>
    </row>
    <row r="332" spans="2:65" s="1" customFormat="1" ht="16.5" customHeight="1">
      <c r="B332" s="14"/>
      <c r="C332" s="225" t="s">
        <v>715</v>
      </c>
      <c r="D332" s="225" t="s">
        <v>271</v>
      </c>
      <c r="E332" s="226" t="s">
        <v>448</v>
      </c>
      <c r="F332" s="227" t="s">
        <v>449</v>
      </c>
      <c r="G332" s="228" t="s">
        <v>184</v>
      </c>
      <c r="H332" s="229">
        <v>26.02</v>
      </c>
      <c r="I332" s="22"/>
      <c r="J332" s="231">
        <f>ROUND(I332*H332,2)</f>
        <v>0</v>
      </c>
      <c r="K332" s="227" t="s">
        <v>274</v>
      </c>
      <c r="L332" s="14"/>
      <c r="M332" s="232" t="s">
        <v>3</v>
      </c>
      <c r="N332" s="233" t="s">
        <v>39</v>
      </c>
      <c r="P332" s="234">
        <f>O332*H332</f>
        <v>0</v>
      </c>
      <c r="Q332" s="234">
        <v>2.9999999999999997E-4</v>
      </c>
      <c r="R332" s="234">
        <f>Q332*H332</f>
        <v>7.8059999999999996E-3</v>
      </c>
      <c r="S332" s="234">
        <v>0</v>
      </c>
      <c r="T332" s="235">
        <f>S332*H332</f>
        <v>0</v>
      </c>
      <c r="AR332" s="236" t="s">
        <v>292</v>
      </c>
      <c r="AT332" s="236" t="s">
        <v>271</v>
      </c>
      <c r="AU332" s="236" t="s">
        <v>77</v>
      </c>
      <c r="AY332" s="4" t="s">
        <v>268</v>
      </c>
      <c r="BE332" s="237">
        <f>IF(N332="základní",J332,0)</f>
        <v>0</v>
      </c>
      <c r="BF332" s="237">
        <f>IF(N332="snížená",J332,0)</f>
        <v>0</v>
      </c>
      <c r="BG332" s="237">
        <f>IF(N332="zákl. přenesená",J332,0)</f>
        <v>0</v>
      </c>
      <c r="BH332" s="237">
        <f>IF(N332="sníž. přenesená",J332,0)</f>
        <v>0</v>
      </c>
      <c r="BI332" s="237">
        <f>IF(N332="nulová",J332,0)</f>
        <v>0</v>
      </c>
      <c r="BJ332" s="4" t="s">
        <v>75</v>
      </c>
      <c r="BK332" s="237">
        <f>ROUND(I332*H332,2)</f>
        <v>0</v>
      </c>
      <c r="BL332" s="4" t="s">
        <v>292</v>
      </c>
      <c r="BM332" s="236" t="s">
        <v>664</v>
      </c>
    </row>
    <row r="333" spans="2:65" s="1" customFormat="1">
      <c r="B333" s="14"/>
      <c r="D333" s="238" t="s">
        <v>277</v>
      </c>
      <c r="F333" s="239" t="s">
        <v>451</v>
      </c>
      <c r="L333" s="14"/>
      <c r="M333" s="240"/>
      <c r="T333" s="142"/>
      <c r="AT333" s="4" t="s">
        <v>277</v>
      </c>
      <c r="AU333" s="4" t="s">
        <v>77</v>
      </c>
    </row>
    <row r="334" spans="2:65" s="242" customFormat="1">
      <c r="B334" s="241"/>
      <c r="D334" s="243" t="s">
        <v>279</v>
      </c>
      <c r="E334" s="244" t="s">
        <v>3</v>
      </c>
      <c r="F334" s="245" t="s">
        <v>182</v>
      </c>
      <c r="H334" s="246">
        <v>26.02</v>
      </c>
      <c r="L334" s="241"/>
      <c r="M334" s="247"/>
      <c r="T334" s="248"/>
      <c r="AT334" s="244" t="s">
        <v>279</v>
      </c>
      <c r="AU334" s="244" t="s">
        <v>77</v>
      </c>
      <c r="AV334" s="242" t="s">
        <v>77</v>
      </c>
      <c r="AW334" s="242" t="s">
        <v>30</v>
      </c>
      <c r="AX334" s="242" t="s">
        <v>68</v>
      </c>
      <c r="AY334" s="244" t="s">
        <v>268</v>
      </c>
    </row>
    <row r="335" spans="2:65" s="250" customFormat="1">
      <c r="B335" s="249"/>
      <c r="D335" s="243" t="s">
        <v>279</v>
      </c>
      <c r="E335" s="251" t="s">
        <v>3</v>
      </c>
      <c r="F335" s="252" t="s">
        <v>298</v>
      </c>
      <c r="H335" s="253">
        <v>26.02</v>
      </c>
      <c r="L335" s="249"/>
      <c r="M335" s="254"/>
      <c r="T335" s="255"/>
      <c r="AT335" s="251" t="s">
        <v>279</v>
      </c>
      <c r="AU335" s="251" t="s">
        <v>77</v>
      </c>
      <c r="AV335" s="250" t="s">
        <v>275</v>
      </c>
      <c r="AW335" s="250" t="s">
        <v>30</v>
      </c>
      <c r="AX335" s="250" t="s">
        <v>75</v>
      </c>
      <c r="AY335" s="251" t="s">
        <v>268</v>
      </c>
    </row>
    <row r="336" spans="2:65" s="1" customFormat="1" ht="37.9" customHeight="1">
      <c r="B336" s="14"/>
      <c r="C336" s="225" t="s">
        <v>720</v>
      </c>
      <c r="D336" s="225" t="s">
        <v>271</v>
      </c>
      <c r="E336" s="226" t="s">
        <v>666</v>
      </c>
      <c r="F336" s="227" t="s">
        <v>667</v>
      </c>
      <c r="G336" s="228" t="s">
        <v>184</v>
      </c>
      <c r="H336" s="229">
        <v>26.02</v>
      </c>
      <c r="I336" s="22"/>
      <c r="J336" s="231">
        <f>ROUND(I336*H336,2)</f>
        <v>0</v>
      </c>
      <c r="K336" s="227" t="s">
        <v>274</v>
      </c>
      <c r="L336" s="14"/>
      <c r="M336" s="232" t="s">
        <v>3</v>
      </c>
      <c r="N336" s="233" t="s">
        <v>39</v>
      </c>
      <c r="P336" s="234">
        <f>O336*H336</f>
        <v>0</v>
      </c>
      <c r="Q336" s="234">
        <v>5.9959999999999996E-3</v>
      </c>
      <c r="R336" s="234">
        <f>Q336*H336</f>
        <v>0.15601591999999997</v>
      </c>
      <c r="S336" s="234">
        <v>0</v>
      </c>
      <c r="T336" s="235">
        <f>S336*H336</f>
        <v>0</v>
      </c>
      <c r="AR336" s="236" t="s">
        <v>292</v>
      </c>
      <c r="AT336" s="236" t="s">
        <v>271</v>
      </c>
      <c r="AU336" s="236" t="s">
        <v>77</v>
      </c>
      <c r="AY336" s="4" t="s">
        <v>268</v>
      </c>
      <c r="BE336" s="237">
        <f>IF(N336="základní",J336,0)</f>
        <v>0</v>
      </c>
      <c r="BF336" s="237">
        <f>IF(N336="snížená",J336,0)</f>
        <v>0</v>
      </c>
      <c r="BG336" s="237">
        <f>IF(N336="zákl. přenesená",J336,0)</f>
        <v>0</v>
      </c>
      <c r="BH336" s="237">
        <f>IF(N336="sníž. přenesená",J336,0)</f>
        <v>0</v>
      </c>
      <c r="BI336" s="237">
        <f>IF(N336="nulová",J336,0)</f>
        <v>0</v>
      </c>
      <c r="BJ336" s="4" t="s">
        <v>75</v>
      </c>
      <c r="BK336" s="237">
        <f>ROUND(I336*H336,2)</f>
        <v>0</v>
      </c>
      <c r="BL336" s="4" t="s">
        <v>292</v>
      </c>
      <c r="BM336" s="236" t="s">
        <v>668</v>
      </c>
    </row>
    <row r="337" spans="2:65" s="1" customFormat="1">
      <c r="B337" s="14"/>
      <c r="D337" s="238" t="s">
        <v>277</v>
      </c>
      <c r="F337" s="239" t="s">
        <v>669</v>
      </c>
      <c r="L337" s="14"/>
      <c r="M337" s="240"/>
      <c r="T337" s="142"/>
      <c r="AT337" s="4" t="s">
        <v>277</v>
      </c>
      <c r="AU337" s="4" t="s">
        <v>77</v>
      </c>
    </row>
    <row r="338" spans="2:65" s="1" customFormat="1" ht="33" customHeight="1">
      <c r="B338" s="14"/>
      <c r="C338" s="262" t="s">
        <v>725</v>
      </c>
      <c r="D338" s="262" t="s">
        <v>383</v>
      </c>
      <c r="E338" s="263" t="s">
        <v>671</v>
      </c>
      <c r="F338" s="264" t="s">
        <v>672</v>
      </c>
      <c r="G338" s="265" t="s">
        <v>184</v>
      </c>
      <c r="H338" s="266">
        <v>28.622</v>
      </c>
      <c r="I338" s="24"/>
      <c r="J338" s="268">
        <f>ROUND(I338*H338,2)</f>
        <v>0</v>
      </c>
      <c r="K338" s="264" t="s">
        <v>274</v>
      </c>
      <c r="L338" s="269"/>
      <c r="M338" s="270" t="s">
        <v>3</v>
      </c>
      <c r="N338" s="271" t="s">
        <v>39</v>
      </c>
      <c r="P338" s="234">
        <f>O338*H338</f>
        <v>0</v>
      </c>
      <c r="Q338" s="234">
        <v>2.1999999999999999E-2</v>
      </c>
      <c r="R338" s="234">
        <f>Q338*H338</f>
        <v>0.62968399999999991</v>
      </c>
      <c r="S338" s="234">
        <v>0</v>
      </c>
      <c r="T338" s="235">
        <f>S338*H338</f>
        <v>0</v>
      </c>
      <c r="AR338" s="236" t="s">
        <v>470</v>
      </c>
      <c r="AT338" s="236" t="s">
        <v>383</v>
      </c>
      <c r="AU338" s="236" t="s">
        <v>77</v>
      </c>
      <c r="AY338" s="4" t="s">
        <v>268</v>
      </c>
      <c r="BE338" s="237">
        <f>IF(N338="základní",J338,0)</f>
        <v>0</v>
      </c>
      <c r="BF338" s="237">
        <f>IF(N338="snížená",J338,0)</f>
        <v>0</v>
      </c>
      <c r="BG338" s="237">
        <f>IF(N338="zákl. přenesená",J338,0)</f>
        <v>0</v>
      </c>
      <c r="BH338" s="237">
        <f>IF(N338="sníž. přenesená",J338,0)</f>
        <v>0</v>
      </c>
      <c r="BI338" s="237">
        <f>IF(N338="nulová",J338,0)</f>
        <v>0</v>
      </c>
      <c r="BJ338" s="4" t="s">
        <v>75</v>
      </c>
      <c r="BK338" s="237">
        <f>ROUND(I338*H338,2)</f>
        <v>0</v>
      </c>
      <c r="BL338" s="4" t="s">
        <v>292</v>
      </c>
      <c r="BM338" s="236" t="s">
        <v>673</v>
      </c>
    </row>
    <row r="339" spans="2:65" s="242" customFormat="1">
      <c r="B339" s="241"/>
      <c r="D339" s="243" t="s">
        <v>279</v>
      </c>
      <c r="F339" s="245" t="s">
        <v>943</v>
      </c>
      <c r="H339" s="246">
        <v>28.622</v>
      </c>
      <c r="L339" s="241"/>
      <c r="M339" s="247"/>
      <c r="T339" s="248"/>
      <c r="AT339" s="244" t="s">
        <v>279</v>
      </c>
      <c r="AU339" s="244" t="s">
        <v>77</v>
      </c>
      <c r="AV339" s="242" t="s">
        <v>77</v>
      </c>
      <c r="AW339" s="242" t="s">
        <v>4</v>
      </c>
      <c r="AX339" s="242" t="s">
        <v>75</v>
      </c>
      <c r="AY339" s="244" t="s">
        <v>268</v>
      </c>
    </row>
    <row r="340" spans="2:65" s="1" customFormat="1" ht="55.5" customHeight="1">
      <c r="B340" s="14"/>
      <c r="C340" s="225" t="s">
        <v>730</v>
      </c>
      <c r="D340" s="225" t="s">
        <v>271</v>
      </c>
      <c r="E340" s="226" t="s">
        <v>676</v>
      </c>
      <c r="F340" s="227" t="s">
        <v>677</v>
      </c>
      <c r="G340" s="228" t="s">
        <v>353</v>
      </c>
      <c r="H340" s="229">
        <v>0.88700000000000001</v>
      </c>
      <c r="I340" s="22"/>
      <c r="J340" s="231">
        <f>ROUND(I340*H340,2)</f>
        <v>0</v>
      </c>
      <c r="K340" s="227" t="s">
        <v>274</v>
      </c>
      <c r="L340" s="14"/>
      <c r="M340" s="232" t="s">
        <v>3</v>
      </c>
      <c r="N340" s="233" t="s">
        <v>39</v>
      </c>
      <c r="P340" s="234">
        <f>O340*H340</f>
        <v>0</v>
      </c>
      <c r="Q340" s="234">
        <v>0</v>
      </c>
      <c r="R340" s="234">
        <f>Q340*H340</f>
        <v>0</v>
      </c>
      <c r="S340" s="234">
        <v>0</v>
      </c>
      <c r="T340" s="235">
        <f>S340*H340</f>
        <v>0</v>
      </c>
      <c r="AR340" s="236" t="s">
        <v>292</v>
      </c>
      <c r="AT340" s="236" t="s">
        <v>271</v>
      </c>
      <c r="AU340" s="236" t="s">
        <v>77</v>
      </c>
      <c r="AY340" s="4" t="s">
        <v>268</v>
      </c>
      <c r="BE340" s="237">
        <f>IF(N340="základní",J340,0)</f>
        <v>0</v>
      </c>
      <c r="BF340" s="237">
        <f>IF(N340="snížená",J340,0)</f>
        <v>0</v>
      </c>
      <c r="BG340" s="237">
        <f>IF(N340="zákl. přenesená",J340,0)</f>
        <v>0</v>
      </c>
      <c r="BH340" s="237">
        <f>IF(N340="sníž. přenesená",J340,0)</f>
        <v>0</v>
      </c>
      <c r="BI340" s="237">
        <f>IF(N340="nulová",J340,0)</f>
        <v>0</v>
      </c>
      <c r="BJ340" s="4" t="s">
        <v>75</v>
      </c>
      <c r="BK340" s="237">
        <f>ROUND(I340*H340,2)</f>
        <v>0</v>
      </c>
      <c r="BL340" s="4" t="s">
        <v>292</v>
      </c>
      <c r="BM340" s="236" t="s">
        <v>678</v>
      </c>
    </row>
    <row r="341" spans="2:65" s="1" customFormat="1">
      <c r="B341" s="14"/>
      <c r="D341" s="238" t="s">
        <v>277</v>
      </c>
      <c r="F341" s="239" t="s">
        <v>679</v>
      </c>
      <c r="L341" s="14"/>
      <c r="M341" s="240"/>
      <c r="T341" s="142"/>
      <c r="AT341" s="4" t="s">
        <v>277</v>
      </c>
      <c r="AU341" s="4" t="s">
        <v>77</v>
      </c>
    </row>
    <row r="342" spans="2:65" s="214" customFormat="1" ht="20.85" customHeight="1">
      <c r="B342" s="213"/>
      <c r="D342" s="215" t="s">
        <v>67</v>
      </c>
      <c r="E342" s="223" t="s">
        <v>680</v>
      </c>
      <c r="F342" s="223" t="s">
        <v>681</v>
      </c>
      <c r="J342" s="224">
        <f>BK342</f>
        <v>0</v>
      </c>
      <c r="L342" s="213"/>
      <c r="M342" s="218"/>
      <c r="P342" s="219">
        <f>SUM(P343:P360)</f>
        <v>0</v>
      </c>
      <c r="R342" s="219">
        <f>SUM(R343:R360)</f>
        <v>9.3963849999999988E-2</v>
      </c>
      <c r="T342" s="220">
        <f>SUM(T343:T360)</f>
        <v>0</v>
      </c>
      <c r="AR342" s="215" t="s">
        <v>77</v>
      </c>
      <c r="AT342" s="221" t="s">
        <v>67</v>
      </c>
      <c r="AU342" s="221" t="s">
        <v>77</v>
      </c>
      <c r="AY342" s="215" t="s">
        <v>268</v>
      </c>
      <c r="BK342" s="222">
        <f>SUM(BK343:BK360)</f>
        <v>0</v>
      </c>
    </row>
    <row r="343" spans="2:65" s="1" customFormat="1" ht="24.2" customHeight="1">
      <c r="B343" s="14"/>
      <c r="C343" s="225" t="s">
        <v>739</v>
      </c>
      <c r="D343" s="225" t="s">
        <v>271</v>
      </c>
      <c r="E343" s="226" t="s">
        <v>683</v>
      </c>
      <c r="F343" s="227" t="s">
        <v>684</v>
      </c>
      <c r="G343" s="228" t="s">
        <v>184</v>
      </c>
      <c r="H343" s="229">
        <v>26.02</v>
      </c>
      <c r="I343" s="22"/>
      <c r="J343" s="231">
        <f>ROUND(I343*H343,2)</f>
        <v>0</v>
      </c>
      <c r="K343" s="227" t="s">
        <v>274</v>
      </c>
      <c r="L343" s="14"/>
      <c r="M343" s="232" t="s">
        <v>3</v>
      </c>
      <c r="N343" s="233" t="s">
        <v>39</v>
      </c>
      <c r="P343" s="234">
        <f>O343*H343</f>
        <v>0</v>
      </c>
      <c r="Q343" s="234">
        <v>0</v>
      </c>
      <c r="R343" s="234">
        <f>Q343*H343</f>
        <v>0</v>
      </c>
      <c r="S343" s="234">
        <v>0</v>
      </c>
      <c r="T343" s="235">
        <f>S343*H343</f>
        <v>0</v>
      </c>
      <c r="AR343" s="236" t="s">
        <v>292</v>
      </c>
      <c r="AT343" s="236" t="s">
        <v>271</v>
      </c>
      <c r="AU343" s="236" t="s">
        <v>186</v>
      </c>
      <c r="AY343" s="4" t="s">
        <v>268</v>
      </c>
      <c r="BE343" s="237">
        <f>IF(N343="základní",J343,0)</f>
        <v>0</v>
      </c>
      <c r="BF343" s="237">
        <f>IF(N343="snížená",J343,0)</f>
        <v>0</v>
      </c>
      <c r="BG343" s="237">
        <f>IF(N343="zákl. přenesená",J343,0)</f>
        <v>0</v>
      </c>
      <c r="BH343" s="237">
        <f>IF(N343="sníž. přenesená",J343,0)</f>
        <v>0</v>
      </c>
      <c r="BI343" s="237">
        <f>IF(N343="nulová",J343,0)</f>
        <v>0</v>
      </c>
      <c r="BJ343" s="4" t="s">
        <v>75</v>
      </c>
      <c r="BK343" s="237">
        <f>ROUND(I343*H343,2)</f>
        <v>0</v>
      </c>
      <c r="BL343" s="4" t="s">
        <v>292</v>
      </c>
      <c r="BM343" s="236" t="s">
        <v>685</v>
      </c>
    </row>
    <row r="344" spans="2:65" s="1" customFormat="1">
      <c r="B344" s="14"/>
      <c r="D344" s="238" t="s">
        <v>277</v>
      </c>
      <c r="F344" s="239" t="s">
        <v>686</v>
      </c>
      <c r="L344" s="14"/>
      <c r="M344" s="240"/>
      <c r="T344" s="142"/>
      <c r="AT344" s="4" t="s">
        <v>277</v>
      </c>
      <c r="AU344" s="4" t="s">
        <v>186</v>
      </c>
    </row>
    <row r="345" spans="2:65" s="242" customFormat="1">
      <c r="B345" s="241"/>
      <c r="D345" s="243" t="s">
        <v>279</v>
      </c>
      <c r="E345" s="244" t="s">
        <v>3</v>
      </c>
      <c r="F345" s="245" t="s">
        <v>182</v>
      </c>
      <c r="H345" s="246">
        <v>26.02</v>
      </c>
      <c r="L345" s="241"/>
      <c r="M345" s="247"/>
      <c r="T345" s="248"/>
      <c r="AT345" s="244" t="s">
        <v>279</v>
      </c>
      <c r="AU345" s="244" t="s">
        <v>186</v>
      </c>
      <c r="AV345" s="242" t="s">
        <v>77</v>
      </c>
      <c r="AW345" s="242" t="s">
        <v>30</v>
      </c>
      <c r="AX345" s="242" t="s">
        <v>75</v>
      </c>
      <c r="AY345" s="244" t="s">
        <v>268</v>
      </c>
    </row>
    <row r="346" spans="2:65" s="1" customFormat="1" ht="24.2" customHeight="1">
      <c r="B346" s="14"/>
      <c r="C346" s="225" t="s">
        <v>744</v>
      </c>
      <c r="D346" s="225" t="s">
        <v>271</v>
      </c>
      <c r="E346" s="226" t="s">
        <v>688</v>
      </c>
      <c r="F346" s="227" t="s">
        <v>689</v>
      </c>
      <c r="G346" s="228" t="s">
        <v>184</v>
      </c>
      <c r="H346" s="229">
        <v>5.9029999999999996</v>
      </c>
      <c r="I346" s="22"/>
      <c r="J346" s="231">
        <f>ROUND(I346*H346,2)</f>
        <v>0</v>
      </c>
      <c r="K346" s="227" t="s">
        <v>274</v>
      </c>
      <c r="L346" s="14"/>
      <c r="M346" s="232" t="s">
        <v>3</v>
      </c>
      <c r="N346" s="233" t="s">
        <v>39</v>
      </c>
      <c r="P346" s="234">
        <f>O346*H346</f>
        <v>0</v>
      </c>
      <c r="Q346" s="234">
        <v>0</v>
      </c>
      <c r="R346" s="234">
        <f>Q346*H346</f>
        <v>0</v>
      </c>
      <c r="S346" s="234">
        <v>0</v>
      </c>
      <c r="T346" s="235">
        <f>S346*H346</f>
        <v>0</v>
      </c>
      <c r="AR346" s="236" t="s">
        <v>292</v>
      </c>
      <c r="AT346" s="236" t="s">
        <v>271</v>
      </c>
      <c r="AU346" s="236" t="s">
        <v>186</v>
      </c>
      <c r="AY346" s="4" t="s">
        <v>268</v>
      </c>
      <c r="BE346" s="237">
        <f>IF(N346="základní",J346,0)</f>
        <v>0</v>
      </c>
      <c r="BF346" s="237">
        <f>IF(N346="snížená",J346,0)</f>
        <v>0</v>
      </c>
      <c r="BG346" s="237">
        <f>IF(N346="zákl. přenesená",J346,0)</f>
        <v>0</v>
      </c>
      <c r="BH346" s="237">
        <f>IF(N346="sníž. přenesená",J346,0)</f>
        <v>0</v>
      </c>
      <c r="BI346" s="237">
        <f>IF(N346="nulová",J346,0)</f>
        <v>0</v>
      </c>
      <c r="BJ346" s="4" t="s">
        <v>75</v>
      </c>
      <c r="BK346" s="237">
        <f>ROUND(I346*H346,2)</f>
        <v>0</v>
      </c>
      <c r="BL346" s="4" t="s">
        <v>292</v>
      </c>
      <c r="BM346" s="236" t="s">
        <v>690</v>
      </c>
    </row>
    <row r="347" spans="2:65" s="1" customFormat="1">
      <c r="B347" s="14"/>
      <c r="D347" s="238" t="s">
        <v>277</v>
      </c>
      <c r="F347" s="239" t="s">
        <v>691</v>
      </c>
      <c r="L347" s="14"/>
      <c r="M347" s="240"/>
      <c r="T347" s="142"/>
      <c r="AT347" s="4" t="s">
        <v>277</v>
      </c>
      <c r="AU347" s="4" t="s">
        <v>186</v>
      </c>
    </row>
    <row r="348" spans="2:65" s="242" customFormat="1">
      <c r="B348" s="241"/>
      <c r="D348" s="243" t="s">
        <v>279</v>
      </c>
      <c r="E348" s="244" t="s">
        <v>3</v>
      </c>
      <c r="F348" s="245" t="s">
        <v>692</v>
      </c>
      <c r="H348" s="246">
        <v>5.9029999999999996</v>
      </c>
      <c r="L348" s="241"/>
      <c r="M348" s="247"/>
      <c r="T348" s="248"/>
      <c r="AT348" s="244" t="s">
        <v>279</v>
      </c>
      <c r="AU348" s="244" t="s">
        <v>186</v>
      </c>
      <c r="AV348" s="242" t="s">
        <v>77</v>
      </c>
      <c r="AW348" s="242" t="s">
        <v>30</v>
      </c>
      <c r="AX348" s="242" t="s">
        <v>68</v>
      </c>
      <c r="AY348" s="244" t="s">
        <v>268</v>
      </c>
    </row>
    <row r="349" spans="2:65" s="250" customFormat="1">
      <c r="B349" s="249"/>
      <c r="D349" s="243" t="s">
        <v>279</v>
      </c>
      <c r="E349" s="251" t="s">
        <v>3</v>
      </c>
      <c r="F349" s="252" t="s">
        <v>298</v>
      </c>
      <c r="H349" s="253">
        <v>5.9029999999999996</v>
      </c>
      <c r="L349" s="249"/>
      <c r="M349" s="254"/>
      <c r="T349" s="255"/>
      <c r="AT349" s="251" t="s">
        <v>279</v>
      </c>
      <c r="AU349" s="251" t="s">
        <v>186</v>
      </c>
      <c r="AV349" s="250" t="s">
        <v>275</v>
      </c>
      <c r="AW349" s="250" t="s">
        <v>30</v>
      </c>
      <c r="AX349" s="250" t="s">
        <v>75</v>
      </c>
      <c r="AY349" s="251" t="s">
        <v>268</v>
      </c>
    </row>
    <row r="350" spans="2:65" s="1" customFormat="1" ht="24.2" customHeight="1">
      <c r="B350" s="14"/>
      <c r="C350" s="262" t="s">
        <v>750</v>
      </c>
      <c r="D350" s="262" t="s">
        <v>383</v>
      </c>
      <c r="E350" s="263" t="s">
        <v>694</v>
      </c>
      <c r="F350" s="264" t="s">
        <v>695</v>
      </c>
      <c r="G350" s="265" t="s">
        <v>696</v>
      </c>
      <c r="H350" s="266">
        <v>47.884999999999998</v>
      </c>
      <c r="I350" s="24"/>
      <c r="J350" s="268">
        <f>ROUND(I350*H350,2)</f>
        <v>0</v>
      </c>
      <c r="K350" s="264" t="s">
        <v>274</v>
      </c>
      <c r="L350" s="269"/>
      <c r="M350" s="270" t="s">
        <v>3</v>
      </c>
      <c r="N350" s="271" t="s">
        <v>39</v>
      </c>
      <c r="P350" s="234">
        <f>O350*H350</f>
        <v>0</v>
      </c>
      <c r="Q350" s="234">
        <v>1E-3</v>
      </c>
      <c r="R350" s="234">
        <f>Q350*H350</f>
        <v>4.7884999999999997E-2</v>
      </c>
      <c r="S350" s="234">
        <v>0</v>
      </c>
      <c r="T350" s="235">
        <f>S350*H350</f>
        <v>0</v>
      </c>
      <c r="AR350" s="236" t="s">
        <v>470</v>
      </c>
      <c r="AT350" s="236" t="s">
        <v>383</v>
      </c>
      <c r="AU350" s="236" t="s">
        <v>186</v>
      </c>
      <c r="AY350" s="4" t="s">
        <v>268</v>
      </c>
      <c r="BE350" s="237">
        <f>IF(N350="základní",J350,0)</f>
        <v>0</v>
      </c>
      <c r="BF350" s="237">
        <f>IF(N350="snížená",J350,0)</f>
        <v>0</v>
      </c>
      <c r="BG350" s="237">
        <f>IF(N350="zákl. přenesená",J350,0)</f>
        <v>0</v>
      </c>
      <c r="BH350" s="237">
        <f>IF(N350="sníž. přenesená",J350,0)</f>
        <v>0</v>
      </c>
      <c r="BI350" s="237">
        <f>IF(N350="nulová",J350,0)</f>
        <v>0</v>
      </c>
      <c r="BJ350" s="4" t="s">
        <v>75</v>
      </c>
      <c r="BK350" s="237">
        <f>ROUND(I350*H350,2)</f>
        <v>0</v>
      </c>
      <c r="BL350" s="4" t="s">
        <v>292</v>
      </c>
      <c r="BM350" s="236" t="s">
        <v>697</v>
      </c>
    </row>
    <row r="351" spans="2:65" s="1" customFormat="1" ht="19.5">
      <c r="B351" s="14"/>
      <c r="D351" s="243" t="s">
        <v>698</v>
      </c>
      <c r="F351" s="281" t="s">
        <v>699</v>
      </c>
      <c r="L351" s="14"/>
      <c r="M351" s="240"/>
      <c r="T351" s="142"/>
      <c r="AT351" s="4" t="s">
        <v>698</v>
      </c>
      <c r="AU351" s="4" t="s">
        <v>186</v>
      </c>
    </row>
    <row r="352" spans="2:65" s="242" customFormat="1">
      <c r="B352" s="241"/>
      <c r="D352" s="243" t="s">
        <v>279</v>
      </c>
      <c r="F352" s="245" t="s">
        <v>944</v>
      </c>
      <c r="H352" s="246">
        <v>47.884999999999998</v>
      </c>
      <c r="L352" s="241"/>
      <c r="M352" s="247"/>
      <c r="T352" s="248"/>
      <c r="AT352" s="244" t="s">
        <v>279</v>
      </c>
      <c r="AU352" s="244" t="s">
        <v>186</v>
      </c>
      <c r="AV352" s="242" t="s">
        <v>77</v>
      </c>
      <c r="AW352" s="242" t="s">
        <v>4</v>
      </c>
      <c r="AX352" s="242" t="s">
        <v>75</v>
      </c>
      <c r="AY352" s="244" t="s">
        <v>268</v>
      </c>
    </row>
    <row r="353" spans="2:65" s="1" customFormat="1" ht="24.2" customHeight="1">
      <c r="B353" s="14"/>
      <c r="C353" s="225" t="s">
        <v>757</v>
      </c>
      <c r="D353" s="225" t="s">
        <v>271</v>
      </c>
      <c r="E353" s="226" t="s">
        <v>702</v>
      </c>
      <c r="F353" s="227" t="s">
        <v>703</v>
      </c>
      <c r="G353" s="228" t="s">
        <v>379</v>
      </c>
      <c r="H353" s="229">
        <v>39.35</v>
      </c>
      <c r="I353" s="22"/>
      <c r="J353" s="231">
        <f>ROUND(I353*H353,2)</f>
        <v>0</v>
      </c>
      <c r="K353" s="227" t="s">
        <v>274</v>
      </c>
      <c r="L353" s="14"/>
      <c r="M353" s="232" t="s">
        <v>3</v>
      </c>
      <c r="N353" s="233" t="s">
        <v>39</v>
      </c>
      <c r="P353" s="234">
        <f>O353*H353</f>
        <v>0</v>
      </c>
      <c r="Q353" s="234">
        <v>1.7000000000000001E-4</v>
      </c>
      <c r="R353" s="234">
        <f>Q353*H353</f>
        <v>6.689500000000001E-3</v>
      </c>
      <c r="S353" s="234">
        <v>0</v>
      </c>
      <c r="T353" s="235">
        <f>S353*H353</f>
        <v>0</v>
      </c>
      <c r="AR353" s="236" t="s">
        <v>292</v>
      </c>
      <c r="AT353" s="236" t="s">
        <v>271</v>
      </c>
      <c r="AU353" s="236" t="s">
        <v>186</v>
      </c>
      <c r="AY353" s="4" t="s">
        <v>268</v>
      </c>
      <c r="BE353" s="237">
        <f>IF(N353="základní",J353,0)</f>
        <v>0</v>
      </c>
      <c r="BF353" s="237">
        <f>IF(N353="snížená",J353,0)</f>
        <v>0</v>
      </c>
      <c r="BG353" s="237">
        <f>IF(N353="zákl. přenesená",J353,0)</f>
        <v>0</v>
      </c>
      <c r="BH353" s="237">
        <f>IF(N353="sníž. přenesená",J353,0)</f>
        <v>0</v>
      </c>
      <c r="BI353" s="237">
        <f>IF(N353="nulová",J353,0)</f>
        <v>0</v>
      </c>
      <c r="BJ353" s="4" t="s">
        <v>75</v>
      </c>
      <c r="BK353" s="237">
        <f>ROUND(I353*H353,2)</f>
        <v>0</v>
      </c>
      <c r="BL353" s="4" t="s">
        <v>292</v>
      </c>
      <c r="BM353" s="236" t="s">
        <v>704</v>
      </c>
    </row>
    <row r="354" spans="2:65" s="1" customFormat="1">
      <c r="B354" s="14"/>
      <c r="D354" s="238" t="s">
        <v>277</v>
      </c>
      <c r="F354" s="239" t="s">
        <v>705</v>
      </c>
      <c r="L354" s="14"/>
      <c r="M354" s="240"/>
      <c r="T354" s="142"/>
      <c r="AT354" s="4" t="s">
        <v>277</v>
      </c>
      <c r="AU354" s="4" t="s">
        <v>186</v>
      </c>
    </row>
    <row r="355" spans="2:65" s="257" customFormat="1">
      <c r="B355" s="256"/>
      <c r="D355" s="243" t="s">
        <v>279</v>
      </c>
      <c r="E355" s="258" t="s">
        <v>3</v>
      </c>
      <c r="F355" s="259" t="s">
        <v>706</v>
      </c>
      <c r="H355" s="258" t="s">
        <v>3</v>
      </c>
      <c r="L355" s="256"/>
      <c r="M355" s="260"/>
      <c r="T355" s="261"/>
      <c r="AT355" s="258" t="s">
        <v>279</v>
      </c>
      <c r="AU355" s="258" t="s">
        <v>186</v>
      </c>
      <c r="AV355" s="257" t="s">
        <v>75</v>
      </c>
      <c r="AW355" s="257" t="s">
        <v>30</v>
      </c>
      <c r="AX355" s="257" t="s">
        <v>68</v>
      </c>
      <c r="AY355" s="258" t="s">
        <v>268</v>
      </c>
    </row>
    <row r="356" spans="2:65" s="242" customFormat="1">
      <c r="B356" s="241"/>
      <c r="D356" s="243" t="s">
        <v>279</v>
      </c>
      <c r="E356" s="244" t="s">
        <v>3</v>
      </c>
      <c r="F356" s="245" t="s">
        <v>197</v>
      </c>
      <c r="H356" s="246">
        <v>39.35</v>
      </c>
      <c r="L356" s="241"/>
      <c r="M356" s="247"/>
      <c r="T356" s="248"/>
      <c r="AT356" s="244" t="s">
        <v>279</v>
      </c>
      <c r="AU356" s="244" t="s">
        <v>186</v>
      </c>
      <c r="AV356" s="242" t="s">
        <v>77</v>
      </c>
      <c r="AW356" s="242" t="s">
        <v>30</v>
      </c>
      <c r="AX356" s="242" t="s">
        <v>68</v>
      </c>
      <c r="AY356" s="244" t="s">
        <v>268</v>
      </c>
    </row>
    <row r="357" spans="2:65" s="250" customFormat="1">
      <c r="B357" s="249"/>
      <c r="D357" s="243" t="s">
        <v>279</v>
      </c>
      <c r="E357" s="251" t="s">
        <v>3</v>
      </c>
      <c r="F357" s="252" t="s">
        <v>298</v>
      </c>
      <c r="H357" s="253">
        <v>39.35</v>
      </c>
      <c r="L357" s="249"/>
      <c r="M357" s="254"/>
      <c r="T357" s="255"/>
      <c r="AT357" s="251" t="s">
        <v>279</v>
      </c>
      <c r="AU357" s="251" t="s">
        <v>186</v>
      </c>
      <c r="AV357" s="250" t="s">
        <v>275</v>
      </c>
      <c r="AW357" s="250" t="s">
        <v>30</v>
      </c>
      <c r="AX357" s="250" t="s">
        <v>75</v>
      </c>
      <c r="AY357" s="251" t="s">
        <v>268</v>
      </c>
    </row>
    <row r="358" spans="2:65" s="1" customFormat="1" ht="16.5" customHeight="1">
      <c r="B358" s="14"/>
      <c r="C358" s="262" t="s">
        <v>763</v>
      </c>
      <c r="D358" s="262" t="s">
        <v>383</v>
      </c>
      <c r="E358" s="263" t="s">
        <v>708</v>
      </c>
      <c r="F358" s="264" t="s">
        <v>709</v>
      </c>
      <c r="G358" s="265" t="s">
        <v>379</v>
      </c>
      <c r="H358" s="266">
        <v>43.284999999999997</v>
      </c>
      <c r="I358" s="24"/>
      <c r="J358" s="268">
        <f>ROUND(I358*H358,2)</f>
        <v>0</v>
      </c>
      <c r="K358" s="264" t="s">
        <v>274</v>
      </c>
      <c r="L358" s="269"/>
      <c r="M358" s="270" t="s">
        <v>3</v>
      </c>
      <c r="N358" s="271" t="s">
        <v>39</v>
      </c>
      <c r="P358" s="234">
        <f>O358*H358</f>
        <v>0</v>
      </c>
      <c r="Q358" s="234">
        <v>9.1E-4</v>
      </c>
      <c r="R358" s="234">
        <f>Q358*H358</f>
        <v>3.9389349999999997E-2</v>
      </c>
      <c r="S358" s="234">
        <v>0</v>
      </c>
      <c r="T358" s="235">
        <f>S358*H358</f>
        <v>0</v>
      </c>
      <c r="AR358" s="236" t="s">
        <v>470</v>
      </c>
      <c r="AT358" s="236" t="s">
        <v>383</v>
      </c>
      <c r="AU358" s="236" t="s">
        <v>186</v>
      </c>
      <c r="AY358" s="4" t="s">
        <v>268</v>
      </c>
      <c r="BE358" s="237">
        <f>IF(N358="základní",J358,0)</f>
        <v>0</v>
      </c>
      <c r="BF358" s="237">
        <f>IF(N358="snížená",J358,0)</f>
        <v>0</v>
      </c>
      <c r="BG358" s="237">
        <f>IF(N358="zákl. přenesená",J358,0)</f>
        <v>0</v>
      </c>
      <c r="BH358" s="237">
        <f>IF(N358="sníž. přenesená",J358,0)</f>
        <v>0</v>
      </c>
      <c r="BI358" s="237">
        <f>IF(N358="nulová",J358,0)</f>
        <v>0</v>
      </c>
      <c r="BJ358" s="4" t="s">
        <v>75</v>
      </c>
      <c r="BK358" s="237">
        <f>ROUND(I358*H358,2)</f>
        <v>0</v>
      </c>
      <c r="BL358" s="4" t="s">
        <v>292</v>
      </c>
      <c r="BM358" s="236" t="s">
        <v>710</v>
      </c>
    </row>
    <row r="359" spans="2:65" s="1" customFormat="1" ht="19.5">
      <c r="B359" s="14"/>
      <c r="D359" s="243" t="s">
        <v>698</v>
      </c>
      <c r="F359" s="281" t="s">
        <v>711</v>
      </c>
      <c r="L359" s="14"/>
      <c r="M359" s="240"/>
      <c r="T359" s="142"/>
      <c r="AT359" s="4" t="s">
        <v>698</v>
      </c>
      <c r="AU359" s="4" t="s">
        <v>186</v>
      </c>
    </row>
    <row r="360" spans="2:65" s="242" customFormat="1">
      <c r="B360" s="241"/>
      <c r="D360" s="243" t="s">
        <v>279</v>
      </c>
      <c r="F360" s="245" t="s">
        <v>914</v>
      </c>
      <c r="H360" s="246">
        <v>43.284999999999997</v>
      </c>
      <c r="L360" s="241"/>
      <c r="M360" s="247"/>
      <c r="T360" s="248"/>
      <c r="AT360" s="244" t="s">
        <v>279</v>
      </c>
      <c r="AU360" s="244" t="s">
        <v>186</v>
      </c>
      <c r="AV360" s="242" t="s">
        <v>77</v>
      </c>
      <c r="AW360" s="242" t="s">
        <v>4</v>
      </c>
      <c r="AX360" s="242" t="s">
        <v>75</v>
      </c>
      <c r="AY360" s="244" t="s">
        <v>268</v>
      </c>
    </row>
    <row r="361" spans="2:65" s="214" customFormat="1" ht="22.9" customHeight="1">
      <c r="B361" s="213"/>
      <c r="D361" s="215" t="s">
        <v>67</v>
      </c>
      <c r="E361" s="223" t="s">
        <v>713</v>
      </c>
      <c r="F361" s="223" t="s">
        <v>714</v>
      </c>
      <c r="J361" s="224">
        <f>BK361</f>
        <v>0</v>
      </c>
      <c r="L361" s="213"/>
      <c r="M361" s="218"/>
      <c r="P361" s="219">
        <f>SUM(P362:P402)</f>
        <v>0</v>
      </c>
      <c r="R361" s="219">
        <f>SUM(R362:R402)</f>
        <v>1.9782289800000001</v>
      </c>
      <c r="T361" s="220">
        <f>SUM(T362:T402)</f>
        <v>0</v>
      </c>
      <c r="AR361" s="215" t="s">
        <v>77</v>
      </c>
      <c r="AT361" s="221" t="s">
        <v>67</v>
      </c>
      <c r="AU361" s="221" t="s">
        <v>75</v>
      </c>
      <c r="AY361" s="215" t="s">
        <v>268</v>
      </c>
      <c r="BK361" s="222">
        <f>SUM(BK362:BK402)</f>
        <v>0</v>
      </c>
    </row>
    <row r="362" spans="2:65" s="1" customFormat="1" ht="24.2" customHeight="1">
      <c r="B362" s="14"/>
      <c r="C362" s="225" t="s">
        <v>768</v>
      </c>
      <c r="D362" s="225" t="s">
        <v>271</v>
      </c>
      <c r="E362" s="226" t="s">
        <v>716</v>
      </c>
      <c r="F362" s="227" t="s">
        <v>717</v>
      </c>
      <c r="G362" s="228" t="s">
        <v>184</v>
      </c>
      <c r="H362" s="229">
        <v>88.350999999999999</v>
      </c>
      <c r="I362" s="22"/>
      <c r="J362" s="231">
        <f>ROUND(I362*H362,2)</f>
        <v>0</v>
      </c>
      <c r="K362" s="227" t="s">
        <v>274</v>
      </c>
      <c r="L362" s="14"/>
      <c r="M362" s="232" t="s">
        <v>3</v>
      </c>
      <c r="N362" s="233" t="s">
        <v>39</v>
      </c>
      <c r="P362" s="234">
        <f>O362*H362</f>
        <v>0</v>
      </c>
      <c r="Q362" s="234">
        <v>2.9999999999999997E-4</v>
      </c>
      <c r="R362" s="234">
        <f>Q362*H362</f>
        <v>2.6505299999999999E-2</v>
      </c>
      <c r="S362" s="234">
        <v>0</v>
      </c>
      <c r="T362" s="235">
        <f>S362*H362</f>
        <v>0</v>
      </c>
      <c r="AR362" s="236" t="s">
        <v>292</v>
      </c>
      <c r="AT362" s="236" t="s">
        <v>271</v>
      </c>
      <c r="AU362" s="236" t="s">
        <v>77</v>
      </c>
      <c r="AY362" s="4" t="s">
        <v>268</v>
      </c>
      <c r="BE362" s="237">
        <f>IF(N362="základní",J362,0)</f>
        <v>0</v>
      </c>
      <c r="BF362" s="237">
        <f>IF(N362="snížená",J362,0)</f>
        <v>0</v>
      </c>
      <c r="BG362" s="237">
        <f>IF(N362="zákl. přenesená",J362,0)</f>
        <v>0</v>
      </c>
      <c r="BH362" s="237">
        <f>IF(N362="sníž. přenesená",J362,0)</f>
        <v>0</v>
      </c>
      <c r="BI362" s="237">
        <f>IF(N362="nulová",J362,0)</f>
        <v>0</v>
      </c>
      <c r="BJ362" s="4" t="s">
        <v>75</v>
      </c>
      <c r="BK362" s="237">
        <f>ROUND(I362*H362,2)</f>
        <v>0</v>
      </c>
      <c r="BL362" s="4" t="s">
        <v>292</v>
      </c>
      <c r="BM362" s="236" t="s">
        <v>718</v>
      </c>
    </row>
    <row r="363" spans="2:65" s="1" customFormat="1">
      <c r="B363" s="14"/>
      <c r="D363" s="238" t="s">
        <v>277</v>
      </c>
      <c r="F363" s="239" t="s">
        <v>719</v>
      </c>
      <c r="L363" s="14"/>
      <c r="M363" s="240"/>
      <c r="T363" s="142"/>
      <c r="AT363" s="4" t="s">
        <v>277</v>
      </c>
      <c r="AU363" s="4" t="s">
        <v>77</v>
      </c>
    </row>
    <row r="364" spans="2:65" s="242" customFormat="1">
      <c r="B364" s="241"/>
      <c r="D364" s="243" t="s">
        <v>279</v>
      </c>
      <c r="E364" s="244" t="s">
        <v>3</v>
      </c>
      <c r="F364" s="245" t="s">
        <v>200</v>
      </c>
      <c r="H364" s="246">
        <v>88.350999999999999</v>
      </c>
      <c r="L364" s="241"/>
      <c r="M364" s="247"/>
      <c r="T364" s="248"/>
      <c r="AT364" s="244" t="s">
        <v>279</v>
      </c>
      <c r="AU364" s="244" t="s">
        <v>77</v>
      </c>
      <c r="AV364" s="242" t="s">
        <v>77</v>
      </c>
      <c r="AW364" s="242" t="s">
        <v>30</v>
      </c>
      <c r="AX364" s="242" t="s">
        <v>75</v>
      </c>
      <c r="AY364" s="244" t="s">
        <v>268</v>
      </c>
    </row>
    <row r="365" spans="2:65" s="1" customFormat="1" ht="37.9" customHeight="1">
      <c r="B365" s="14"/>
      <c r="C365" s="225" t="s">
        <v>773</v>
      </c>
      <c r="D365" s="225" t="s">
        <v>271</v>
      </c>
      <c r="E365" s="226" t="s">
        <v>721</v>
      </c>
      <c r="F365" s="227" t="s">
        <v>722</v>
      </c>
      <c r="G365" s="228" t="s">
        <v>184</v>
      </c>
      <c r="H365" s="229">
        <v>88.350999999999999</v>
      </c>
      <c r="I365" s="22"/>
      <c r="J365" s="231">
        <f>ROUND(I365*H365,2)</f>
        <v>0</v>
      </c>
      <c r="K365" s="227" t="s">
        <v>274</v>
      </c>
      <c r="L365" s="14"/>
      <c r="M365" s="232" t="s">
        <v>3</v>
      </c>
      <c r="N365" s="233" t="s">
        <v>39</v>
      </c>
      <c r="P365" s="234">
        <f>O365*H365</f>
        <v>0</v>
      </c>
      <c r="Q365" s="234">
        <v>5.5799999999999999E-3</v>
      </c>
      <c r="R365" s="234">
        <f>Q365*H365</f>
        <v>0.49299857999999996</v>
      </c>
      <c r="S365" s="234">
        <v>0</v>
      </c>
      <c r="T365" s="235">
        <f>S365*H365</f>
        <v>0</v>
      </c>
      <c r="AR365" s="236" t="s">
        <v>292</v>
      </c>
      <c r="AT365" s="236" t="s">
        <v>271</v>
      </c>
      <c r="AU365" s="236" t="s">
        <v>77</v>
      </c>
      <c r="AY365" s="4" t="s">
        <v>268</v>
      </c>
      <c r="BE365" s="237">
        <f>IF(N365="základní",J365,0)</f>
        <v>0</v>
      </c>
      <c r="BF365" s="237">
        <f>IF(N365="snížená",J365,0)</f>
        <v>0</v>
      </c>
      <c r="BG365" s="237">
        <f>IF(N365="zákl. přenesená",J365,0)</f>
        <v>0</v>
      </c>
      <c r="BH365" s="237">
        <f>IF(N365="sníž. přenesená",J365,0)</f>
        <v>0</v>
      </c>
      <c r="BI365" s="237">
        <f>IF(N365="nulová",J365,0)</f>
        <v>0</v>
      </c>
      <c r="BJ365" s="4" t="s">
        <v>75</v>
      </c>
      <c r="BK365" s="237">
        <f>ROUND(I365*H365,2)</f>
        <v>0</v>
      </c>
      <c r="BL365" s="4" t="s">
        <v>292</v>
      </c>
      <c r="BM365" s="236" t="s">
        <v>723</v>
      </c>
    </row>
    <row r="366" spans="2:65" s="1" customFormat="1">
      <c r="B366" s="14"/>
      <c r="D366" s="238" t="s">
        <v>277</v>
      </c>
      <c r="F366" s="239" t="s">
        <v>724</v>
      </c>
      <c r="L366" s="14"/>
      <c r="M366" s="240"/>
      <c r="T366" s="142"/>
      <c r="AT366" s="4" t="s">
        <v>277</v>
      </c>
      <c r="AU366" s="4" t="s">
        <v>77</v>
      </c>
    </row>
    <row r="367" spans="2:65" s="1" customFormat="1" ht="33" customHeight="1">
      <c r="B367" s="14"/>
      <c r="C367" s="262" t="s">
        <v>777</v>
      </c>
      <c r="D367" s="262" t="s">
        <v>383</v>
      </c>
      <c r="E367" s="263" t="s">
        <v>726</v>
      </c>
      <c r="F367" s="264" t="s">
        <v>727</v>
      </c>
      <c r="G367" s="265" t="s">
        <v>184</v>
      </c>
      <c r="H367" s="266">
        <v>97.186000000000007</v>
      </c>
      <c r="I367" s="24"/>
      <c r="J367" s="268">
        <f>ROUND(I367*H367,2)</f>
        <v>0</v>
      </c>
      <c r="K367" s="264" t="s">
        <v>274</v>
      </c>
      <c r="L367" s="269"/>
      <c r="M367" s="270" t="s">
        <v>3</v>
      </c>
      <c r="N367" s="271" t="s">
        <v>39</v>
      </c>
      <c r="P367" s="234">
        <f>O367*H367</f>
        <v>0</v>
      </c>
      <c r="Q367" s="234">
        <v>1.4290000000000001E-2</v>
      </c>
      <c r="R367" s="234">
        <f>Q367*H367</f>
        <v>1.3887879400000001</v>
      </c>
      <c r="S367" s="234">
        <v>0</v>
      </c>
      <c r="T367" s="235">
        <f>S367*H367</f>
        <v>0</v>
      </c>
      <c r="AR367" s="236" t="s">
        <v>470</v>
      </c>
      <c r="AT367" s="236" t="s">
        <v>383</v>
      </c>
      <c r="AU367" s="236" t="s">
        <v>77</v>
      </c>
      <c r="AY367" s="4" t="s">
        <v>268</v>
      </c>
      <c r="BE367" s="237">
        <f>IF(N367="základní",J367,0)</f>
        <v>0</v>
      </c>
      <c r="BF367" s="237">
        <f>IF(N367="snížená",J367,0)</f>
        <v>0</v>
      </c>
      <c r="BG367" s="237">
        <f>IF(N367="zákl. přenesená",J367,0)</f>
        <v>0</v>
      </c>
      <c r="BH367" s="237">
        <f>IF(N367="sníž. přenesená",J367,0)</f>
        <v>0</v>
      </c>
      <c r="BI367" s="237">
        <f>IF(N367="nulová",J367,0)</f>
        <v>0</v>
      </c>
      <c r="BJ367" s="4" t="s">
        <v>75</v>
      </c>
      <c r="BK367" s="237">
        <f>ROUND(I367*H367,2)</f>
        <v>0</v>
      </c>
      <c r="BL367" s="4" t="s">
        <v>292</v>
      </c>
      <c r="BM367" s="236" t="s">
        <v>728</v>
      </c>
    </row>
    <row r="368" spans="2:65" s="242" customFormat="1">
      <c r="B368" s="241"/>
      <c r="D368" s="243" t="s">
        <v>279</v>
      </c>
      <c r="F368" s="245" t="s">
        <v>915</v>
      </c>
      <c r="H368" s="246">
        <v>97.186000000000007</v>
      </c>
      <c r="L368" s="241"/>
      <c r="M368" s="247"/>
      <c r="T368" s="248"/>
      <c r="AT368" s="244" t="s">
        <v>279</v>
      </c>
      <c r="AU368" s="244" t="s">
        <v>77</v>
      </c>
      <c r="AV368" s="242" t="s">
        <v>77</v>
      </c>
      <c r="AW368" s="242" t="s">
        <v>4</v>
      </c>
      <c r="AX368" s="242" t="s">
        <v>75</v>
      </c>
      <c r="AY368" s="244" t="s">
        <v>268</v>
      </c>
    </row>
    <row r="369" spans="2:65" s="1" customFormat="1" ht="33" customHeight="1">
      <c r="B369" s="14"/>
      <c r="C369" s="225" t="s">
        <v>781</v>
      </c>
      <c r="D369" s="225" t="s">
        <v>271</v>
      </c>
      <c r="E369" s="226" t="s">
        <v>731</v>
      </c>
      <c r="F369" s="227" t="s">
        <v>732</v>
      </c>
      <c r="G369" s="228" t="s">
        <v>379</v>
      </c>
      <c r="H369" s="229">
        <v>24.885000000000002</v>
      </c>
      <c r="I369" s="22"/>
      <c r="J369" s="231">
        <f>ROUND(I369*H369,2)</f>
        <v>0</v>
      </c>
      <c r="K369" s="227" t="s">
        <v>274</v>
      </c>
      <c r="L369" s="14"/>
      <c r="M369" s="232" t="s">
        <v>3</v>
      </c>
      <c r="N369" s="233" t="s">
        <v>39</v>
      </c>
      <c r="P369" s="234">
        <f>O369*H369</f>
        <v>0</v>
      </c>
      <c r="Q369" s="234">
        <v>2.0000000000000001E-4</v>
      </c>
      <c r="R369" s="234">
        <f>Q369*H369</f>
        <v>4.9770000000000005E-3</v>
      </c>
      <c r="S369" s="234">
        <v>0</v>
      </c>
      <c r="T369" s="235">
        <f>S369*H369</f>
        <v>0</v>
      </c>
      <c r="AR369" s="236" t="s">
        <v>292</v>
      </c>
      <c r="AT369" s="236" t="s">
        <v>271</v>
      </c>
      <c r="AU369" s="236" t="s">
        <v>77</v>
      </c>
      <c r="AY369" s="4" t="s">
        <v>268</v>
      </c>
      <c r="BE369" s="237">
        <f>IF(N369="základní",J369,0)</f>
        <v>0</v>
      </c>
      <c r="BF369" s="237">
        <f>IF(N369="snížená",J369,0)</f>
        <v>0</v>
      </c>
      <c r="BG369" s="237">
        <f>IF(N369="zákl. přenesená",J369,0)</f>
        <v>0</v>
      </c>
      <c r="BH369" s="237">
        <f>IF(N369="sníž. přenesená",J369,0)</f>
        <v>0</v>
      </c>
      <c r="BI369" s="237">
        <f>IF(N369="nulová",J369,0)</f>
        <v>0</v>
      </c>
      <c r="BJ369" s="4" t="s">
        <v>75</v>
      </c>
      <c r="BK369" s="237">
        <f>ROUND(I369*H369,2)</f>
        <v>0</v>
      </c>
      <c r="BL369" s="4" t="s">
        <v>292</v>
      </c>
      <c r="BM369" s="236" t="s">
        <v>733</v>
      </c>
    </row>
    <row r="370" spans="2:65" s="1" customFormat="1">
      <c r="B370" s="14"/>
      <c r="D370" s="238" t="s">
        <v>277</v>
      </c>
      <c r="F370" s="239" t="s">
        <v>734</v>
      </c>
      <c r="L370" s="14"/>
      <c r="M370" s="240"/>
      <c r="T370" s="142"/>
      <c r="AT370" s="4" t="s">
        <v>277</v>
      </c>
      <c r="AU370" s="4" t="s">
        <v>77</v>
      </c>
    </row>
    <row r="371" spans="2:65" s="257" customFormat="1">
      <c r="B371" s="256"/>
      <c r="D371" s="243" t="s">
        <v>279</v>
      </c>
      <c r="E371" s="258" t="s">
        <v>3</v>
      </c>
      <c r="F371" s="259" t="s">
        <v>735</v>
      </c>
      <c r="H371" s="258" t="s">
        <v>3</v>
      </c>
      <c r="L371" s="256"/>
      <c r="M371" s="260"/>
      <c r="T371" s="261"/>
      <c r="AT371" s="258" t="s">
        <v>279</v>
      </c>
      <c r="AU371" s="258" t="s">
        <v>77</v>
      </c>
      <c r="AV371" s="257" t="s">
        <v>75</v>
      </c>
      <c r="AW371" s="257" t="s">
        <v>30</v>
      </c>
      <c r="AX371" s="257" t="s">
        <v>68</v>
      </c>
      <c r="AY371" s="258" t="s">
        <v>268</v>
      </c>
    </row>
    <row r="372" spans="2:65" s="242" customFormat="1">
      <c r="B372" s="241"/>
      <c r="D372" s="243" t="s">
        <v>279</v>
      </c>
      <c r="E372" s="244" t="s">
        <v>3</v>
      </c>
      <c r="F372" s="245" t="s">
        <v>221</v>
      </c>
      <c r="H372" s="246">
        <v>5.4950000000000001</v>
      </c>
      <c r="L372" s="241"/>
      <c r="M372" s="247"/>
      <c r="T372" s="248"/>
      <c r="AT372" s="244" t="s">
        <v>279</v>
      </c>
      <c r="AU372" s="244" t="s">
        <v>77</v>
      </c>
      <c r="AV372" s="242" t="s">
        <v>77</v>
      </c>
      <c r="AW372" s="242" t="s">
        <v>30</v>
      </c>
      <c r="AX372" s="242" t="s">
        <v>68</v>
      </c>
      <c r="AY372" s="244" t="s">
        <v>268</v>
      </c>
    </row>
    <row r="373" spans="2:65" s="257" customFormat="1">
      <c r="B373" s="256"/>
      <c r="D373" s="243" t="s">
        <v>279</v>
      </c>
      <c r="E373" s="258" t="s">
        <v>3</v>
      </c>
      <c r="F373" s="259" t="s">
        <v>736</v>
      </c>
      <c r="H373" s="258" t="s">
        <v>3</v>
      </c>
      <c r="L373" s="256"/>
      <c r="M373" s="260"/>
      <c r="T373" s="261"/>
      <c r="AT373" s="258" t="s">
        <v>279</v>
      </c>
      <c r="AU373" s="258" t="s">
        <v>77</v>
      </c>
      <c r="AV373" s="257" t="s">
        <v>75</v>
      </c>
      <c r="AW373" s="257" t="s">
        <v>30</v>
      </c>
      <c r="AX373" s="257" t="s">
        <v>68</v>
      </c>
      <c r="AY373" s="258" t="s">
        <v>268</v>
      </c>
    </row>
    <row r="374" spans="2:65" s="242" customFormat="1">
      <c r="B374" s="241"/>
      <c r="D374" s="243" t="s">
        <v>279</v>
      </c>
      <c r="E374" s="244" t="s">
        <v>3</v>
      </c>
      <c r="F374" s="245" t="s">
        <v>220</v>
      </c>
      <c r="H374" s="246">
        <v>2.25</v>
      </c>
      <c r="L374" s="241"/>
      <c r="M374" s="247"/>
      <c r="T374" s="248"/>
      <c r="AT374" s="244" t="s">
        <v>279</v>
      </c>
      <c r="AU374" s="244" t="s">
        <v>77</v>
      </c>
      <c r="AV374" s="242" t="s">
        <v>77</v>
      </c>
      <c r="AW374" s="242" t="s">
        <v>30</v>
      </c>
      <c r="AX374" s="242" t="s">
        <v>68</v>
      </c>
      <c r="AY374" s="244" t="s">
        <v>268</v>
      </c>
    </row>
    <row r="375" spans="2:65" s="257" customFormat="1">
      <c r="B375" s="256"/>
      <c r="D375" s="243" t="s">
        <v>279</v>
      </c>
      <c r="E375" s="258" t="s">
        <v>3</v>
      </c>
      <c r="F375" s="259" t="s">
        <v>737</v>
      </c>
      <c r="H375" s="258" t="s">
        <v>3</v>
      </c>
      <c r="L375" s="256"/>
      <c r="M375" s="260"/>
      <c r="T375" s="261"/>
      <c r="AT375" s="258" t="s">
        <v>279</v>
      </c>
      <c r="AU375" s="258" t="s">
        <v>77</v>
      </c>
      <c r="AV375" s="257" t="s">
        <v>75</v>
      </c>
      <c r="AW375" s="257" t="s">
        <v>30</v>
      </c>
      <c r="AX375" s="257" t="s">
        <v>68</v>
      </c>
      <c r="AY375" s="258" t="s">
        <v>268</v>
      </c>
    </row>
    <row r="376" spans="2:65" s="242" customFormat="1">
      <c r="B376" s="241"/>
      <c r="D376" s="243" t="s">
        <v>279</v>
      </c>
      <c r="E376" s="244" t="s">
        <v>3</v>
      </c>
      <c r="F376" s="245" t="s">
        <v>916</v>
      </c>
      <c r="H376" s="246">
        <v>17.14</v>
      </c>
      <c r="L376" s="241"/>
      <c r="M376" s="247"/>
      <c r="T376" s="248"/>
      <c r="AT376" s="244" t="s">
        <v>279</v>
      </c>
      <c r="AU376" s="244" t="s">
        <v>77</v>
      </c>
      <c r="AV376" s="242" t="s">
        <v>77</v>
      </c>
      <c r="AW376" s="242" t="s">
        <v>30</v>
      </c>
      <c r="AX376" s="242" t="s">
        <v>68</v>
      </c>
      <c r="AY376" s="244" t="s">
        <v>268</v>
      </c>
    </row>
    <row r="377" spans="2:65" s="250" customFormat="1">
      <c r="B377" s="249"/>
      <c r="D377" s="243" t="s">
        <v>279</v>
      </c>
      <c r="E377" s="251" t="s">
        <v>3</v>
      </c>
      <c r="F377" s="252" t="s">
        <v>298</v>
      </c>
      <c r="H377" s="253">
        <v>24.885000000000002</v>
      </c>
      <c r="L377" s="249"/>
      <c r="M377" s="254"/>
      <c r="T377" s="255"/>
      <c r="AT377" s="251" t="s">
        <v>279</v>
      </c>
      <c r="AU377" s="251" t="s">
        <v>77</v>
      </c>
      <c r="AV377" s="250" t="s">
        <v>275</v>
      </c>
      <c r="AW377" s="250" t="s">
        <v>30</v>
      </c>
      <c r="AX377" s="250" t="s">
        <v>75</v>
      </c>
      <c r="AY377" s="251" t="s">
        <v>268</v>
      </c>
    </row>
    <row r="378" spans="2:65" s="1" customFormat="1" ht="24.2" customHeight="1">
      <c r="B378" s="14"/>
      <c r="C378" s="262" t="s">
        <v>784</v>
      </c>
      <c r="D378" s="262" t="s">
        <v>383</v>
      </c>
      <c r="E378" s="263" t="s">
        <v>740</v>
      </c>
      <c r="F378" s="264" t="s">
        <v>741</v>
      </c>
      <c r="G378" s="265" t="s">
        <v>379</v>
      </c>
      <c r="H378" s="266">
        <v>27.373999999999999</v>
      </c>
      <c r="I378" s="24"/>
      <c r="J378" s="268">
        <f>ROUND(I378*H378,2)</f>
        <v>0</v>
      </c>
      <c r="K378" s="264" t="s">
        <v>274</v>
      </c>
      <c r="L378" s="269"/>
      <c r="M378" s="270" t="s">
        <v>3</v>
      </c>
      <c r="N378" s="271" t="s">
        <v>39</v>
      </c>
      <c r="P378" s="234">
        <f>O378*H378</f>
        <v>0</v>
      </c>
      <c r="Q378" s="234">
        <v>2.5999999999999998E-4</v>
      </c>
      <c r="R378" s="234">
        <f>Q378*H378</f>
        <v>7.1172399999999986E-3</v>
      </c>
      <c r="S378" s="234">
        <v>0</v>
      </c>
      <c r="T378" s="235">
        <f>S378*H378</f>
        <v>0</v>
      </c>
      <c r="AR378" s="236" t="s">
        <v>470</v>
      </c>
      <c r="AT378" s="236" t="s">
        <v>383</v>
      </c>
      <c r="AU378" s="236" t="s">
        <v>77</v>
      </c>
      <c r="AY378" s="4" t="s">
        <v>268</v>
      </c>
      <c r="BE378" s="237">
        <f>IF(N378="základní",J378,0)</f>
        <v>0</v>
      </c>
      <c r="BF378" s="237">
        <f>IF(N378="snížená",J378,0)</f>
        <v>0</v>
      </c>
      <c r="BG378" s="237">
        <f>IF(N378="zákl. přenesená",J378,0)</f>
        <v>0</v>
      </c>
      <c r="BH378" s="237">
        <f>IF(N378="sníž. přenesená",J378,0)</f>
        <v>0</v>
      </c>
      <c r="BI378" s="237">
        <f>IF(N378="nulová",J378,0)</f>
        <v>0</v>
      </c>
      <c r="BJ378" s="4" t="s">
        <v>75</v>
      </c>
      <c r="BK378" s="237">
        <f>ROUND(I378*H378,2)</f>
        <v>0</v>
      </c>
      <c r="BL378" s="4" t="s">
        <v>292</v>
      </c>
      <c r="BM378" s="236" t="s">
        <v>742</v>
      </c>
    </row>
    <row r="379" spans="2:65" s="242" customFormat="1">
      <c r="B379" s="241"/>
      <c r="D379" s="243" t="s">
        <v>279</v>
      </c>
      <c r="F379" s="245" t="s">
        <v>917</v>
      </c>
      <c r="H379" s="246">
        <v>27.373999999999999</v>
      </c>
      <c r="L379" s="241"/>
      <c r="M379" s="247"/>
      <c r="T379" s="248"/>
      <c r="AT379" s="244" t="s">
        <v>279</v>
      </c>
      <c r="AU379" s="244" t="s">
        <v>77</v>
      </c>
      <c r="AV379" s="242" t="s">
        <v>77</v>
      </c>
      <c r="AW379" s="242" t="s">
        <v>4</v>
      </c>
      <c r="AX379" s="242" t="s">
        <v>75</v>
      </c>
      <c r="AY379" s="244" t="s">
        <v>268</v>
      </c>
    </row>
    <row r="380" spans="2:65" s="1" customFormat="1" ht="24.2" customHeight="1">
      <c r="B380" s="14"/>
      <c r="C380" s="225" t="s">
        <v>791</v>
      </c>
      <c r="D380" s="225" t="s">
        <v>271</v>
      </c>
      <c r="E380" s="226" t="s">
        <v>769</v>
      </c>
      <c r="F380" s="227" t="s">
        <v>770</v>
      </c>
      <c r="G380" s="228" t="s">
        <v>317</v>
      </c>
      <c r="H380" s="229">
        <v>3</v>
      </c>
      <c r="I380" s="22"/>
      <c r="J380" s="231">
        <f>ROUND(I380*H380,2)</f>
        <v>0</v>
      </c>
      <c r="K380" s="227" t="s">
        <v>303</v>
      </c>
      <c r="L380" s="14"/>
      <c r="M380" s="232" t="s">
        <v>3</v>
      </c>
      <c r="N380" s="233" t="s">
        <v>39</v>
      </c>
      <c r="P380" s="234">
        <f>O380*H380</f>
        <v>0</v>
      </c>
      <c r="Q380" s="234">
        <v>2.0000000000000001E-4</v>
      </c>
      <c r="R380" s="234">
        <f>Q380*H380</f>
        <v>6.0000000000000006E-4</v>
      </c>
      <c r="S380" s="234">
        <v>0</v>
      </c>
      <c r="T380" s="235">
        <f>S380*H380</f>
        <v>0</v>
      </c>
      <c r="AR380" s="236" t="s">
        <v>292</v>
      </c>
      <c r="AT380" s="236" t="s">
        <v>271</v>
      </c>
      <c r="AU380" s="236" t="s">
        <v>77</v>
      </c>
      <c r="AY380" s="4" t="s">
        <v>268</v>
      </c>
      <c r="BE380" s="237">
        <f>IF(N380="základní",J380,0)</f>
        <v>0</v>
      </c>
      <c r="BF380" s="237">
        <f>IF(N380="snížená",J380,0)</f>
        <v>0</v>
      </c>
      <c r="BG380" s="237">
        <f>IF(N380="zákl. přenesená",J380,0)</f>
        <v>0</v>
      </c>
      <c r="BH380" s="237">
        <f>IF(N380="sníž. přenesená",J380,0)</f>
        <v>0</v>
      </c>
      <c r="BI380" s="237">
        <f>IF(N380="nulová",J380,0)</f>
        <v>0</v>
      </c>
      <c r="BJ380" s="4" t="s">
        <v>75</v>
      </c>
      <c r="BK380" s="237">
        <f>ROUND(I380*H380,2)</f>
        <v>0</v>
      </c>
      <c r="BL380" s="4" t="s">
        <v>292</v>
      </c>
      <c r="BM380" s="236" t="s">
        <v>945</v>
      </c>
    </row>
    <row r="381" spans="2:65" s="242" customFormat="1">
      <c r="B381" s="241"/>
      <c r="D381" s="243" t="s">
        <v>279</v>
      </c>
      <c r="E381" s="244" t="s">
        <v>3</v>
      </c>
      <c r="F381" s="245" t="s">
        <v>946</v>
      </c>
      <c r="H381" s="246">
        <v>3</v>
      </c>
      <c r="L381" s="241"/>
      <c r="M381" s="247"/>
      <c r="T381" s="248"/>
      <c r="AT381" s="244" t="s">
        <v>279</v>
      </c>
      <c r="AU381" s="244" t="s">
        <v>77</v>
      </c>
      <c r="AV381" s="242" t="s">
        <v>77</v>
      </c>
      <c r="AW381" s="242" t="s">
        <v>30</v>
      </c>
      <c r="AX381" s="242" t="s">
        <v>75</v>
      </c>
      <c r="AY381" s="244" t="s">
        <v>268</v>
      </c>
    </row>
    <row r="382" spans="2:65" s="1" customFormat="1" ht="16.5" customHeight="1">
      <c r="B382" s="14"/>
      <c r="C382" s="262" t="s">
        <v>798</v>
      </c>
      <c r="D382" s="262" t="s">
        <v>383</v>
      </c>
      <c r="E382" s="263" t="s">
        <v>774</v>
      </c>
      <c r="F382" s="264" t="s">
        <v>775</v>
      </c>
      <c r="G382" s="265" t="s">
        <v>317</v>
      </c>
      <c r="H382" s="266">
        <v>3</v>
      </c>
      <c r="I382" s="24"/>
      <c r="J382" s="268">
        <f>ROUND(I382*H382,2)</f>
        <v>0</v>
      </c>
      <c r="K382" s="264" t="s">
        <v>303</v>
      </c>
      <c r="L382" s="269"/>
      <c r="M382" s="270" t="s">
        <v>3</v>
      </c>
      <c r="N382" s="271" t="s">
        <v>39</v>
      </c>
      <c r="P382" s="234">
        <f>O382*H382</f>
        <v>0</v>
      </c>
      <c r="Q382" s="234">
        <v>0</v>
      </c>
      <c r="R382" s="234">
        <f>Q382*H382</f>
        <v>0</v>
      </c>
      <c r="S382" s="234">
        <v>0</v>
      </c>
      <c r="T382" s="235">
        <f>S382*H382</f>
        <v>0</v>
      </c>
      <c r="AR382" s="236" t="s">
        <v>470</v>
      </c>
      <c r="AT382" s="236" t="s">
        <v>383</v>
      </c>
      <c r="AU382" s="236" t="s">
        <v>77</v>
      </c>
      <c r="AY382" s="4" t="s">
        <v>268</v>
      </c>
      <c r="BE382" s="237">
        <f>IF(N382="základní",J382,0)</f>
        <v>0</v>
      </c>
      <c r="BF382" s="237">
        <f>IF(N382="snížená",J382,0)</f>
        <v>0</v>
      </c>
      <c r="BG382" s="237">
        <f>IF(N382="zákl. přenesená",J382,0)</f>
        <v>0</v>
      </c>
      <c r="BH382" s="237">
        <f>IF(N382="sníž. přenesená",J382,0)</f>
        <v>0</v>
      </c>
      <c r="BI382" s="237">
        <f>IF(N382="nulová",J382,0)</f>
        <v>0</v>
      </c>
      <c r="BJ382" s="4" t="s">
        <v>75</v>
      </c>
      <c r="BK382" s="237">
        <f>ROUND(I382*H382,2)</f>
        <v>0</v>
      </c>
      <c r="BL382" s="4" t="s">
        <v>292</v>
      </c>
      <c r="BM382" s="236" t="s">
        <v>947</v>
      </c>
    </row>
    <row r="383" spans="2:65" s="1" customFormat="1" ht="24.2" customHeight="1">
      <c r="B383" s="14"/>
      <c r="C383" s="225" t="s">
        <v>493</v>
      </c>
      <c r="D383" s="225" t="s">
        <v>271</v>
      </c>
      <c r="E383" s="226" t="s">
        <v>745</v>
      </c>
      <c r="F383" s="227" t="s">
        <v>746</v>
      </c>
      <c r="G383" s="228" t="s">
        <v>379</v>
      </c>
      <c r="H383" s="229">
        <v>77.599999999999994</v>
      </c>
      <c r="I383" s="22"/>
      <c r="J383" s="231">
        <f>ROUND(I383*H383,2)</f>
        <v>0</v>
      </c>
      <c r="K383" s="227" t="s">
        <v>274</v>
      </c>
      <c r="L383" s="14"/>
      <c r="M383" s="232" t="s">
        <v>3</v>
      </c>
      <c r="N383" s="233" t="s">
        <v>39</v>
      </c>
      <c r="P383" s="234">
        <f>O383*H383</f>
        <v>0</v>
      </c>
      <c r="Q383" s="234">
        <v>9.0000000000000006E-5</v>
      </c>
      <c r="R383" s="234">
        <f>Q383*H383</f>
        <v>6.9839999999999998E-3</v>
      </c>
      <c r="S383" s="234">
        <v>0</v>
      </c>
      <c r="T383" s="235">
        <f>S383*H383</f>
        <v>0</v>
      </c>
      <c r="AR383" s="236" t="s">
        <v>292</v>
      </c>
      <c r="AT383" s="236" t="s">
        <v>271</v>
      </c>
      <c r="AU383" s="236" t="s">
        <v>77</v>
      </c>
      <c r="AY383" s="4" t="s">
        <v>268</v>
      </c>
      <c r="BE383" s="237">
        <f>IF(N383="základní",J383,0)</f>
        <v>0</v>
      </c>
      <c r="BF383" s="237">
        <f>IF(N383="snížená",J383,0)</f>
        <v>0</v>
      </c>
      <c r="BG383" s="237">
        <f>IF(N383="zákl. přenesená",J383,0)</f>
        <v>0</v>
      </c>
      <c r="BH383" s="237">
        <f>IF(N383="sníž. přenesená",J383,0)</f>
        <v>0</v>
      </c>
      <c r="BI383" s="237">
        <f>IF(N383="nulová",J383,0)</f>
        <v>0</v>
      </c>
      <c r="BJ383" s="4" t="s">
        <v>75</v>
      </c>
      <c r="BK383" s="237">
        <f>ROUND(I383*H383,2)</f>
        <v>0</v>
      </c>
      <c r="BL383" s="4" t="s">
        <v>292</v>
      </c>
      <c r="BM383" s="236" t="s">
        <v>747</v>
      </c>
    </row>
    <row r="384" spans="2:65" s="1" customFormat="1">
      <c r="B384" s="14"/>
      <c r="D384" s="238" t="s">
        <v>277</v>
      </c>
      <c r="F384" s="239" t="s">
        <v>748</v>
      </c>
      <c r="L384" s="14"/>
      <c r="M384" s="240"/>
      <c r="T384" s="142"/>
      <c r="AT384" s="4" t="s">
        <v>277</v>
      </c>
      <c r="AU384" s="4" t="s">
        <v>77</v>
      </c>
    </row>
    <row r="385" spans="2:65" s="242" customFormat="1">
      <c r="B385" s="241"/>
      <c r="D385" s="243" t="s">
        <v>279</v>
      </c>
      <c r="E385" s="244" t="s">
        <v>3</v>
      </c>
      <c r="F385" s="245" t="s">
        <v>197</v>
      </c>
      <c r="H385" s="246">
        <v>39.35</v>
      </c>
      <c r="L385" s="241"/>
      <c r="M385" s="247"/>
      <c r="T385" s="248"/>
      <c r="AT385" s="244" t="s">
        <v>279</v>
      </c>
      <c r="AU385" s="244" t="s">
        <v>77</v>
      </c>
      <c r="AV385" s="242" t="s">
        <v>77</v>
      </c>
      <c r="AW385" s="242" t="s">
        <v>30</v>
      </c>
      <c r="AX385" s="242" t="s">
        <v>68</v>
      </c>
      <c r="AY385" s="244" t="s">
        <v>268</v>
      </c>
    </row>
    <row r="386" spans="2:65" s="242" customFormat="1">
      <c r="B386" s="241"/>
      <c r="D386" s="243" t="s">
        <v>279</v>
      </c>
      <c r="E386" s="244" t="s">
        <v>3</v>
      </c>
      <c r="F386" s="245" t="s">
        <v>918</v>
      </c>
      <c r="H386" s="246">
        <v>38.25</v>
      </c>
      <c r="L386" s="241"/>
      <c r="M386" s="247"/>
      <c r="T386" s="248"/>
      <c r="AT386" s="244" t="s">
        <v>279</v>
      </c>
      <c r="AU386" s="244" t="s">
        <v>77</v>
      </c>
      <c r="AV386" s="242" t="s">
        <v>77</v>
      </c>
      <c r="AW386" s="242" t="s">
        <v>30</v>
      </c>
      <c r="AX386" s="242" t="s">
        <v>68</v>
      </c>
      <c r="AY386" s="244" t="s">
        <v>268</v>
      </c>
    </row>
    <row r="387" spans="2:65" s="250" customFormat="1">
      <c r="B387" s="249"/>
      <c r="D387" s="243" t="s">
        <v>279</v>
      </c>
      <c r="E387" s="251" t="s">
        <v>3</v>
      </c>
      <c r="F387" s="252" t="s">
        <v>298</v>
      </c>
      <c r="H387" s="253">
        <v>77.599999999999994</v>
      </c>
      <c r="L387" s="249"/>
      <c r="M387" s="254"/>
      <c r="T387" s="255"/>
      <c r="AT387" s="251" t="s">
        <v>279</v>
      </c>
      <c r="AU387" s="251" t="s">
        <v>77</v>
      </c>
      <c r="AV387" s="250" t="s">
        <v>275</v>
      </c>
      <c r="AW387" s="250" t="s">
        <v>30</v>
      </c>
      <c r="AX387" s="250" t="s">
        <v>75</v>
      </c>
      <c r="AY387" s="251" t="s">
        <v>268</v>
      </c>
    </row>
    <row r="388" spans="2:65" s="1" customFormat="1" ht="24.2" customHeight="1">
      <c r="B388" s="14"/>
      <c r="C388" s="225" t="s">
        <v>806</v>
      </c>
      <c r="D388" s="225" t="s">
        <v>271</v>
      </c>
      <c r="E388" s="226" t="s">
        <v>751</v>
      </c>
      <c r="F388" s="227" t="s">
        <v>752</v>
      </c>
      <c r="G388" s="228" t="s">
        <v>317</v>
      </c>
      <c r="H388" s="229">
        <v>16</v>
      </c>
      <c r="I388" s="22"/>
      <c r="J388" s="231">
        <f>ROUND(I388*H388,2)</f>
        <v>0</v>
      </c>
      <c r="K388" s="227" t="s">
        <v>274</v>
      </c>
      <c r="L388" s="14"/>
      <c r="M388" s="232" t="s">
        <v>3</v>
      </c>
      <c r="N388" s="233" t="s">
        <v>39</v>
      </c>
      <c r="P388" s="234">
        <f>O388*H388</f>
        <v>0</v>
      </c>
      <c r="Q388" s="234">
        <v>0</v>
      </c>
      <c r="R388" s="234">
        <f>Q388*H388</f>
        <v>0</v>
      </c>
      <c r="S388" s="234">
        <v>0</v>
      </c>
      <c r="T388" s="235">
        <f>S388*H388</f>
        <v>0</v>
      </c>
      <c r="AR388" s="236" t="s">
        <v>292</v>
      </c>
      <c r="AT388" s="236" t="s">
        <v>271</v>
      </c>
      <c r="AU388" s="236" t="s">
        <v>77</v>
      </c>
      <c r="AY388" s="4" t="s">
        <v>268</v>
      </c>
      <c r="BE388" s="237">
        <f>IF(N388="základní",J388,0)</f>
        <v>0</v>
      </c>
      <c r="BF388" s="237">
        <f>IF(N388="snížená",J388,0)</f>
        <v>0</v>
      </c>
      <c r="BG388" s="237">
        <f>IF(N388="zákl. přenesená",J388,0)</f>
        <v>0</v>
      </c>
      <c r="BH388" s="237">
        <f>IF(N388="sníž. přenesená",J388,0)</f>
        <v>0</v>
      </c>
      <c r="BI388" s="237">
        <f>IF(N388="nulová",J388,0)</f>
        <v>0</v>
      </c>
      <c r="BJ388" s="4" t="s">
        <v>75</v>
      </c>
      <c r="BK388" s="237">
        <f>ROUND(I388*H388,2)</f>
        <v>0</v>
      </c>
      <c r="BL388" s="4" t="s">
        <v>292</v>
      </c>
      <c r="BM388" s="236" t="s">
        <v>753</v>
      </c>
    </row>
    <row r="389" spans="2:65" s="1" customFormat="1">
      <c r="B389" s="14"/>
      <c r="D389" s="238" t="s">
        <v>277</v>
      </c>
      <c r="F389" s="239" t="s">
        <v>754</v>
      </c>
      <c r="L389" s="14"/>
      <c r="M389" s="240"/>
      <c r="T389" s="142"/>
      <c r="AT389" s="4" t="s">
        <v>277</v>
      </c>
      <c r="AU389" s="4" t="s">
        <v>77</v>
      </c>
    </row>
    <row r="390" spans="2:65" s="242" customFormat="1">
      <c r="B390" s="241"/>
      <c r="D390" s="243" t="s">
        <v>279</v>
      </c>
      <c r="E390" s="244" t="s">
        <v>3</v>
      </c>
      <c r="F390" s="245" t="s">
        <v>919</v>
      </c>
      <c r="H390" s="246">
        <v>9</v>
      </c>
      <c r="L390" s="241"/>
      <c r="M390" s="247"/>
      <c r="T390" s="248"/>
      <c r="AT390" s="244" t="s">
        <v>279</v>
      </c>
      <c r="AU390" s="244" t="s">
        <v>77</v>
      </c>
      <c r="AV390" s="242" t="s">
        <v>77</v>
      </c>
      <c r="AW390" s="242" t="s">
        <v>30</v>
      </c>
      <c r="AX390" s="242" t="s">
        <v>68</v>
      </c>
      <c r="AY390" s="244" t="s">
        <v>268</v>
      </c>
    </row>
    <row r="391" spans="2:65" s="242" customFormat="1">
      <c r="B391" s="241"/>
      <c r="D391" s="243" t="s">
        <v>279</v>
      </c>
      <c r="E391" s="244" t="s">
        <v>3</v>
      </c>
      <c r="F391" s="245" t="s">
        <v>948</v>
      </c>
      <c r="H391" s="246">
        <v>7</v>
      </c>
      <c r="L391" s="241"/>
      <c r="M391" s="247"/>
      <c r="T391" s="248"/>
      <c r="AT391" s="244" t="s">
        <v>279</v>
      </c>
      <c r="AU391" s="244" t="s">
        <v>77</v>
      </c>
      <c r="AV391" s="242" t="s">
        <v>77</v>
      </c>
      <c r="AW391" s="242" t="s">
        <v>30</v>
      </c>
      <c r="AX391" s="242" t="s">
        <v>68</v>
      </c>
      <c r="AY391" s="244" t="s">
        <v>268</v>
      </c>
    </row>
    <row r="392" spans="2:65" s="250" customFormat="1">
      <c r="B392" s="249"/>
      <c r="D392" s="243" t="s">
        <v>279</v>
      </c>
      <c r="E392" s="251" t="s">
        <v>3</v>
      </c>
      <c r="F392" s="252" t="s">
        <v>298</v>
      </c>
      <c r="H392" s="253">
        <v>16</v>
      </c>
      <c r="L392" s="249"/>
      <c r="M392" s="254"/>
      <c r="T392" s="255"/>
      <c r="AT392" s="251" t="s">
        <v>279</v>
      </c>
      <c r="AU392" s="251" t="s">
        <v>77</v>
      </c>
      <c r="AV392" s="250" t="s">
        <v>275</v>
      </c>
      <c r="AW392" s="250" t="s">
        <v>30</v>
      </c>
      <c r="AX392" s="250" t="s">
        <v>75</v>
      </c>
      <c r="AY392" s="251" t="s">
        <v>268</v>
      </c>
    </row>
    <row r="393" spans="2:65" s="1" customFormat="1" ht="24.2" customHeight="1">
      <c r="B393" s="14"/>
      <c r="C393" s="225" t="s">
        <v>813</v>
      </c>
      <c r="D393" s="225" t="s">
        <v>271</v>
      </c>
      <c r="E393" s="226" t="s">
        <v>758</v>
      </c>
      <c r="F393" s="227" t="s">
        <v>759</v>
      </c>
      <c r="G393" s="228" t="s">
        <v>317</v>
      </c>
      <c r="H393" s="229">
        <v>4</v>
      </c>
      <c r="I393" s="22"/>
      <c r="J393" s="231">
        <f>ROUND(I393*H393,2)</f>
        <v>0</v>
      </c>
      <c r="K393" s="227" t="s">
        <v>274</v>
      </c>
      <c r="L393" s="14"/>
      <c r="M393" s="232" t="s">
        <v>3</v>
      </c>
      <c r="N393" s="233" t="s">
        <v>39</v>
      </c>
      <c r="P393" s="234">
        <f>O393*H393</f>
        <v>0</v>
      </c>
      <c r="Q393" s="234">
        <v>0</v>
      </c>
      <c r="R393" s="234">
        <f>Q393*H393</f>
        <v>0</v>
      </c>
      <c r="S393" s="234">
        <v>0</v>
      </c>
      <c r="T393" s="235">
        <f>S393*H393</f>
        <v>0</v>
      </c>
      <c r="AR393" s="236" t="s">
        <v>292</v>
      </c>
      <c r="AT393" s="236" t="s">
        <v>271</v>
      </c>
      <c r="AU393" s="236" t="s">
        <v>77</v>
      </c>
      <c r="AY393" s="4" t="s">
        <v>268</v>
      </c>
      <c r="BE393" s="237">
        <f>IF(N393="základní",J393,0)</f>
        <v>0</v>
      </c>
      <c r="BF393" s="237">
        <f>IF(N393="snížená",J393,0)</f>
        <v>0</v>
      </c>
      <c r="BG393" s="237">
        <f>IF(N393="zákl. přenesená",J393,0)</f>
        <v>0</v>
      </c>
      <c r="BH393" s="237">
        <f>IF(N393="sníž. přenesená",J393,0)</f>
        <v>0</v>
      </c>
      <c r="BI393" s="237">
        <f>IF(N393="nulová",J393,0)</f>
        <v>0</v>
      </c>
      <c r="BJ393" s="4" t="s">
        <v>75</v>
      </c>
      <c r="BK393" s="237">
        <f>ROUND(I393*H393,2)</f>
        <v>0</v>
      </c>
      <c r="BL393" s="4" t="s">
        <v>292</v>
      </c>
      <c r="BM393" s="236" t="s">
        <v>760</v>
      </c>
    </row>
    <row r="394" spans="2:65" s="1" customFormat="1">
      <c r="B394" s="14"/>
      <c r="D394" s="238" t="s">
        <v>277</v>
      </c>
      <c r="F394" s="239" t="s">
        <v>761</v>
      </c>
      <c r="L394" s="14"/>
      <c r="M394" s="240"/>
      <c r="T394" s="142"/>
      <c r="AT394" s="4" t="s">
        <v>277</v>
      </c>
      <c r="AU394" s="4" t="s">
        <v>77</v>
      </c>
    </row>
    <row r="395" spans="2:65" s="242" customFormat="1">
      <c r="B395" s="241"/>
      <c r="D395" s="243" t="s">
        <v>279</v>
      </c>
      <c r="E395" s="244" t="s">
        <v>3</v>
      </c>
      <c r="F395" s="245" t="s">
        <v>920</v>
      </c>
      <c r="H395" s="246">
        <v>4</v>
      </c>
      <c r="L395" s="241"/>
      <c r="M395" s="247"/>
      <c r="T395" s="248"/>
      <c r="AT395" s="244" t="s">
        <v>279</v>
      </c>
      <c r="AU395" s="244" t="s">
        <v>77</v>
      </c>
      <c r="AV395" s="242" t="s">
        <v>77</v>
      </c>
      <c r="AW395" s="242" t="s">
        <v>30</v>
      </c>
      <c r="AX395" s="242" t="s">
        <v>75</v>
      </c>
      <c r="AY395" s="244" t="s">
        <v>268</v>
      </c>
    </row>
    <row r="396" spans="2:65" s="1" customFormat="1" ht="37.9" customHeight="1">
      <c r="B396" s="14"/>
      <c r="C396" s="225" t="s">
        <v>816</v>
      </c>
      <c r="D396" s="225" t="s">
        <v>271</v>
      </c>
      <c r="E396" s="226" t="s">
        <v>764</v>
      </c>
      <c r="F396" s="227" t="s">
        <v>765</v>
      </c>
      <c r="G396" s="228" t="s">
        <v>379</v>
      </c>
      <c r="H396" s="229">
        <v>5.4950000000000001</v>
      </c>
      <c r="I396" s="22"/>
      <c r="J396" s="231">
        <f>ROUND(I396*H396,2)</f>
        <v>0</v>
      </c>
      <c r="K396" s="227" t="s">
        <v>274</v>
      </c>
      <c r="L396" s="14"/>
      <c r="M396" s="232" t="s">
        <v>3</v>
      </c>
      <c r="N396" s="233" t="s">
        <v>39</v>
      </c>
      <c r="P396" s="234">
        <f>O396*H396</f>
        <v>0</v>
      </c>
      <c r="Q396" s="234">
        <v>2E-3</v>
      </c>
      <c r="R396" s="234">
        <f>Q396*H396</f>
        <v>1.099E-2</v>
      </c>
      <c r="S396" s="234">
        <v>0</v>
      </c>
      <c r="T396" s="235">
        <f>S396*H396</f>
        <v>0</v>
      </c>
      <c r="AR396" s="236" t="s">
        <v>292</v>
      </c>
      <c r="AT396" s="236" t="s">
        <v>271</v>
      </c>
      <c r="AU396" s="236" t="s">
        <v>77</v>
      </c>
      <c r="AY396" s="4" t="s">
        <v>268</v>
      </c>
      <c r="BE396" s="237">
        <f>IF(N396="základní",J396,0)</f>
        <v>0</v>
      </c>
      <c r="BF396" s="237">
        <f>IF(N396="snížená",J396,0)</f>
        <v>0</v>
      </c>
      <c r="BG396" s="237">
        <f>IF(N396="zákl. přenesená",J396,0)</f>
        <v>0</v>
      </c>
      <c r="BH396" s="237">
        <f>IF(N396="sníž. přenesená",J396,0)</f>
        <v>0</v>
      </c>
      <c r="BI396" s="237">
        <f>IF(N396="nulová",J396,0)</f>
        <v>0</v>
      </c>
      <c r="BJ396" s="4" t="s">
        <v>75</v>
      </c>
      <c r="BK396" s="237">
        <f>ROUND(I396*H396,2)</f>
        <v>0</v>
      </c>
      <c r="BL396" s="4" t="s">
        <v>292</v>
      </c>
      <c r="BM396" s="236" t="s">
        <v>766</v>
      </c>
    </row>
    <row r="397" spans="2:65" s="1" customFormat="1">
      <c r="B397" s="14"/>
      <c r="D397" s="238" t="s">
        <v>277</v>
      </c>
      <c r="F397" s="239" t="s">
        <v>767</v>
      </c>
      <c r="L397" s="14"/>
      <c r="M397" s="240"/>
      <c r="T397" s="142"/>
      <c r="AT397" s="4" t="s">
        <v>277</v>
      </c>
      <c r="AU397" s="4" t="s">
        <v>77</v>
      </c>
    </row>
    <row r="398" spans="2:65" s="242" customFormat="1">
      <c r="B398" s="241"/>
      <c r="D398" s="243" t="s">
        <v>279</v>
      </c>
      <c r="E398" s="244" t="s">
        <v>3</v>
      </c>
      <c r="F398" s="245" t="s">
        <v>221</v>
      </c>
      <c r="H398" s="246">
        <v>5.4950000000000001</v>
      </c>
      <c r="L398" s="241"/>
      <c r="M398" s="247"/>
      <c r="T398" s="248"/>
      <c r="AT398" s="244" t="s">
        <v>279</v>
      </c>
      <c r="AU398" s="244" t="s">
        <v>77</v>
      </c>
      <c r="AV398" s="242" t="s">
        <v>77</v>
      </c>
      <c r="AW398" s="242" t="s">
        <v>30</v>
      </c>
      <c r="AX398" s="242" t="s">
        <v>75</v>
      </c>
      <c r="AY398" s="244" t="s">
        <v>268</v>
      </c>
    </row>
    <row r="399" spans="2:65" s="1" customFormat="1" ht="33" customHeight="1">
      <c r="B399" s="14"/>
      <c r="C399" s="262" t="s">
        <v>821</v>
      </c>
      <c r="D399" s="262" t="s">
        <v>383</v>
      </c>
      <c r="E399" s="263" t="s">
        <v>726</v>
      </c>
      <c r="F399" s="264" t="s">
        <v>727</v>
      </c>
      <c r="G399" s="265" t="s">
        <v>184</v>
      </c>
      <c r="H399" s="266">
        <v>2.7480000000000002</v>
      </c>
      <c r="I399" s="24"/>
      <c r="J399" s="268">
        <f>ROUND(I399*H399,2)</f>
        <v>0</v>
      </c>
      <c r="K399" s="264" t="s">
        <v>274</v>
      </c>
      <c r="L399" s="269"/>
      <c r="M399" s="270" t="s">
        <v>3</v>
      </c>
      <c r="N399" s="271" t="s">
        <v>39</v>
      </c>
      <c r="P399" s="234">
        <f>O399*H399</f>
        <v>0</v>
      </c>
      <c r="Q399" s="234">
        <v>1.4290000000000001E-2</v>
      </c>
      <c r="R399" s="234">
        <f>Q399*H399</f>
        <v>3.9268920000000006E-2</v>
      </c>
      <c r="S399" s="234">
        <v>0</v>
      </c>
      <c r="T399" s="235">
        <f>S399*H399</f>
        <v>0</v>
      </c>
      <c r="AR399" s="236" t="s">
        <v>470</v>
      </c>
      <c r="AT399" s="236" t="s">
        <v>383</v>
      </c>
      <c r="AU399" s="236" t="s">
        <v>77</v>
      </c>
      <c r="AY399" s="4" t="s">
        <v>268</v>
      </c>
      <c r="BE399" s="237">
        <f>IF(N399="základní",J399,0)</f>
        <v>0</v>
      </c>
      <c r="BF399" s="237">
        <f>IF(N399="snížená",J399,0)</f>
        <v>0</v>
      </c>
      <c r="BG399" s="237">
        <f>IF(N399="zákl. přenesená",J399,0)</f>
        <v>0</v>
      </c>
      <c r="BH399" s="237">
        <f>IF(N399="sníž. přenesená",J399,0)</f>
        <v>0</v>
      </c>
      <c r="BI399" s="237">
        <f>IF(N399="nulová",J399,0)</f>
        <v>0</v>
      </c>
      <c r="BJ399" s="4" t="s">
        <v>75</v>
      </c>
      <c r="BK399" s="237">
        <f>ROUND(I399*H399,2)</f>
        <v>0</v>
      </c>
      <c r="BL399" s="4" t="s">
        <v>292</v>
      </c>
      <c r="BM399" s="236" t="s">
        <v>782</v>
      </c>
    </row>
    <row r="400" spans="2:65" s="242" customFormat="1">
      <c r="B400" s="241"/>
      <c r="D400" s="243" t="s">
        <v>279</v>
      </c>
      <c r="F400" s="245" t="s">
        <v>923</v>
      </c>
      <c r="H400" s="246">
        <v>2.7480000000000002</v>
      </c>
      <c r="L400" s="241"/>
      <c r="M400" s="247"/>
      <c r="T400" s="248"/>
      <c r="AT400" s="244" t="s">
        <v>279</v>
      </c>
      <c r="AU400" s="244" t="s">
        <v>77</v>
      </c>
      <c r="AV400" s="242" t="s">
        <v>77</v>
      </c>
      <c r="AW400" s="242" t="s">
        <v>4</v>
      </c>
      <c r="AX400" s="242" t="s">
        <v>75</v>
      </c>
      <c r="AY400" s="244" t="s">
        <v>268</v>
      </c>
    </row>
    <row r="401" spans="2:65" s="1" customFormat="1" ht="55.5" customHeight="1">
      <c r="B401" s="14"/>
      <c r="C401" s="225" t="s">
        <v>921</v>
      </c>
      <c r="D401" s="225" t="s">
        <v>271</v>
      </c>
      <c r="E401" s="226" t="s">
        <v>785</v>
      </c>
      <c r="F401" s="227" t="s">
        <v>786</v>
      </c>
      <c r="G401" s="228" t="s">
        <v>353</v>
      </c>
      <c r="H401" s="229">
        <v>1.978</v>
      </c>
      <c r="I401" s="22"/>
      <c r="J401" s="231">
        <f>ROUND(I401*H401,2)</f>
        <v>0</v>
      </c>
      <c r="K401" s="227" t="s">
        <v>274</v>
      </c>
      <c r="L401" s="14"/>
      <c r="M401" s="232" t="s">
        <v>3</v>
      </c>
      <c r="N401" s="233" t="s">
        <v>39</v>
      </c>
      <c r="P401" s="234">
        <f>O401*H401</f>
        <v>0</v>
      </c>
      <c r="Q401" s="234">
        <v>0</v>
      </c>
      <c r="R401" s="234">
        <f>Q401*H401</f>
        <v>0</v>
      </c>
      <c r="S401" s="234">
        <v>0</v>
      </c>
      <c r="T401" s="235">
        <f>S401*H401</f>
        <v>0</v>
      </c>
      <c r="AR401" s="236" t="s">
        <v>292</v>
      </c>
      <c r="AT401" s="236" t="s">
        <v>271</v>
      </c>
      <c r="AU401" s="236" t="s">
        <v>77</v>
      </c>
      <c r="AY401" s="4" t="s">
        <v>268</v>
      </c>
      <c r="BE401" s="237">
        <f>IF(N401="základní",J401,0)</f>
        <v>0</v>
      </c>
      <c r="BF401" s="237">
        <f>IF(N401="snížená",J401,0)</f>
        <v>0</v>
      </c>
      <c r="BG401" s="237">
        <f>IF(N401="zákl. přenesená",J401,0)</f>
        <v>0</v>
      </c>
      <c r="BH401" s="237">
        <f>IF(N401="sníž. přenesená",J401,0)</f>
        <v>0</v>
      </c>
      <c r="BI401" s="237">
        <f>IF(N401="nulová",J401,0)</f>
        <v>0</v>
      </c>
      <c r="BJ401" s="4" t="s">
        <v>75</v>
      </c>
      <c r="BK401" s="237">
        <f>ROUND(I401*H401,2)</f>
        <v>0</v>
      </c>
      <c r="BL401" s="4" t="s">
        <v>292</v>
      </c>
      <c r="BM401" s="236" t="s">
        <v>787</v>
      </c>
    </row>
    <row r="402" spans="2:65" s="1" customFormat="1">
      <c r="B402" s="14"/>
      <c r="D402" s="238" t="s">
        <v>277</v>
      </c>
      <c r="F402" s="239" t="s">
        <v>788</v>
      </c>
      <c r="L402" s="14"/>
      <c r="M402" s="240"/>
      <c r="T402" s="142"/>
      <c r="AT402" s="4" t="s">
        <v>277</v>
      </c>
      <c r="AU402" s="4" t="s">
        <v>77</v>
      </c>
    </row>
    <row r="403" spans="2:65" s="214" customFormat="1" ht="22.9" customHeight="1">
      <c r="B403" s="213"/>
      <c r="D403" s="215" t="s">
        <v>67</v>
      </c>
      <c r="E403" s="223" t="s">
        <v>789</v>
      </c>
      <c r="F403" s="223" t="s">
        <v>790</v>
      </c>
      <c r="J403" s="224">
        <f>BK403</f>
        <v>0</v>
      </c>
      <c r="L403" s="213"/>
      <c r="M403" s="218"/>
      <c r="P403" s="219">
        <f>SUM(P404:P424)</f>
        <v>0</v>
      </c>
      <c r="R403" s="219">
        <f>SUM(R404:R424)</f>
        <v>4.7162958999999997E-2</v>
      </c>
      <c r="T403" s="220">
        <f>SUM(T404:T424)</f>
        <v>1.88535E-3</v>
      </c>
      <c r="AR403" s="215" t="s">
        <v>77</v>
      </c>
      <c r="AT403" s="221" t="s">
        <v>67</v>
      </c>
      <c r="AU403" s="221" t="s">
        <v>75</v>
      </c>
      <c r="AY403" s="215" t="s">
        <v>268</v>
      </c>
      <c r="BK403" s="222">
        <f>SUM(BK404:BK424)</f>
        <v>0</v>
      </c>
    </row>
    <row r="404" spans="2:65" s="1" customFormat="1" ht="24.2" customHeight="1">
      <c r="B404" s="14"/>
      <c r="C404" s="225" t="s">
        <v>922</v>
      </c>
      <c r="D404" s="225" t="s">
        <v>271</v>
      </c>
      <c r="E404" s="226" t="s">
        <v>792</v>
      </c>
      <c r="F404" s="227" t="s">
        <v>793</v>
      </c>
      <c r="G404" s="228" t="s">
        <v>184</v>
      </c>
      <c r="H404" s="229">
        <v>94.263000000000005</v>
      </c>
      <c r="I404" s="22"/>
      <c r="J404" s="231">
        <f>ROUND(I404*H404,2)</f>
        <v>0</v>
      </c>
      <c r="K404" s="227" t="s">
        <v>274</v>
      </c>
      <c r="L404" s="14"/>
      <c r="M404" s="232" t="s">
        <v>3</v>
      </c>
      <c r="N404" s="233" t="s">
        <v>39</v>
      </c>
      <c r="P404" s="234">
        <f>O404*H404</f>
        <v>0</v>
      </c>
      <c r="Q404" s="234">
        <v>0</v>
      </c>
      <c r="R404" s="234">
        <f>Q404*H404</f>
        <v>0</v>
      </c>
      <c r="S404" s="234">
        <v>0</v>
      </c>
      <c r="T404" s="235">
        <f>S404*H404</f>
        <v>0</v>
      </c>
      <c r="AR404" s="236" t="s">
        <v>292</v>
      </c>
      <c r="AT404" s="236" t="s">
        <v>271</v>
      </c>
      <c r="AU404" s="236" t="s">
        <v>77</v>
      </c>
      <c r="AY404" s="4" t="s">
        <v>268</v>
      </c>
      <c r="BE404" s="237">
        <f>IF(N404="základní",J404,0)</f>
        <v>0</v>
      </c>
      <c r="BF404" s="237">
        <f>IF(N404="snížená",J404,0)</f>
        <v>0</v>
      </c>
      <c r="BG404" s="237">
        <f>IF(N404="zákl. přenesená",J404,0)</f>
        <v>0</v>
      </c>
      <c r="BH404" s="237">
        <f>IF(N404="sníž. přenesená",J404,0)</f>
        <v>0</v>
      </c>
      <c r="BI404" s="237">
        <f>IF(N404="nulová",J404,0)</f>
        <v>0</v>
      </c>
      <c r="BJ404" s="4" t="s">
        <v>75</v>
      </c>
      <c r="BK404" s="237">
        <f>ROUND(I404*H404,2)</f>
        <v>0</v>
      </c>
      <c r="BL404" s="4" t="s">
        <v>292</v>
      </c>
      <c r="BM404" s="236" t="s">
        <v>794</v>
      </c>
    </row>
    <row r="405" spans="2:65" s="1" customFormat="1">
      <c r="B405" s="14"/>
      <c r="D405" s="238" t="s">
        <v>277</v>
      </c>
      <c r="F405" s="239" t="s">
        <v>795</v>
      </c>
      <c r="L405" s="14"/>
      <c r="M405" s="240"/>
      <c r="T405" s="142"/>
      <c r="AT405" s="4" t="s">
        <v>277</v>
      </c>
      <c r="AU405" s="4" t="s">
        <v>77</v>
      </c>
    </row>
    <row r="406" spans="2:65" s="242" customFormat="1">
      <c r="B406" s="241"/>
      <c r="D406" s="243" t="s">
        <v>279</v>
      </c>
      <c r="E406" s="244" t="s">
        <v>3</v>
      </c>
      <c r="F406" s="245" t="s">
        <v>191</v>
      </c>
      <c r="H406" s="246">
        <v>24.55</v>
      </c>
      <c r="L406" s="241"/>
      <c r="M406" s="247"/>
      <c r="T406" s="248"/>
      <c r="AT406" s="244" t="s">
        <v>279</v>
      </c>
      <c r="AU406" s="244" t="s">
        <v>77</v>
      </c>
      <c r="AV406" s="242" t="s">
        <v>77</v>
      </c>
      <c r="AW406" s="242" t="s">
        <v>30</v>
      </c>
      <c r="AX406" s="242" t="s">
        <v>68</v>
      </c>
      <c r="AY406" s="244" t="s">
        <v>268</v>
      </c>
    </row>
    <row r="407" spans="2:65" s="242" customFormat="1">
      <c r="B407" s="241"/>
      <c r="D407" s="243" t="s">
        <v>279</v>
      </c>
      <c r="E407" s="244" t="s">
        <v>3</v>
      </c>
      <c r="F407" s="245" t="s">
        <v>796</v>
      </c>
      <c r="H407" s="246">
        <v>49.713000000000001</v>
      </c>
      <c r="L407" s="241"/>
      <c r="M407" s="247"/>
      <c r="T407" s="248"/>
      <c r="AT407" s="244" t="s">
        <v>279</v>
      </c>
      <c r="AU407" s="244" t="s">
        <v>77</v>
      </c>
      <c r="AV407" s="242" t="s">
        <v>77</v>
      </c>
      <c r="AW407" s="242" t="s">
        <v>30</v>
      </c>
      <c r="AX407" s="242" t="s">
        <v>68</v>
      </c>
      <c r="AY407" s="244" t="s">
        <v>268</v>
      </c>
    </row>
    <row r="408" spans="2:65" s="242" customFormat="1">
      <c r="B408" s="241"/>
      <c r="D408" s="243" t="s">
        <v>279</v>
      </c>
      <c r="E408" s="244" t="s">
        <v>3</v>
      </c>
      <c r="F408" s="245" t="s">
        <v>797</v>
      </c>
      <c r="H408" s="246">
        <v>20</v>
      </c>
      <c r="L408" s="241"/>
      <c r="M408" s="247"/>
      <c r="T408" s="248"/>
      <c r="AT408" s="244" t="s">
        <v>279</v>
      </c>
      <c r="AU408" s="244" t="s">
        <v>77</v>
      </c>
      <c r="AV408" s="242" t="s">
        <v>77</v>
      </c>
      <c r="AW408" s="242" t="s">
        <v>30</v>
      </c>
      <c r="AX408" s="242" t="s">
        <v>68</v>
      </c>
      <c r="AY408" s="244" t="s">
        <v>268</v>
      </c>
    </row>
    <row r="409" spans="2:65" s="250" customFormat="1">
      <c r="B409" s="249"/>
      <c r="D409" s="243" t="s">
        <v>279</v>
      </c>
      <c r="E409" s="251" t="s">
        <v>3</v>
      </c>
      <c r="F409" s="252" t="s">
        <v>298</v>
      </c>
      <c r="H409" s="253">
        <v>94.263000000000005</v>
      </c>
      <c r="L409" s="249"/>
      <c r="M409" s="254"/>
      <c r="T409" s="255"/>
      <c r="AT409" s="251" t="s">
        <v>279</v>
      </c>
      <c r="AU409" s="251" t="s">
        <v>77</v>
      </c>
      <c r="AV409" s="250" t="s">
        <v>275</v>
      </c>
      <c r="AW409" s="250" t="s">
        <v>30</v>
      </c>
      <c r="AX409" s="250" t="s">
        <v>75</v>
      </c>
      <c r="AY409" s="251" t="s">
        <v>268</v>
      </c>
    </row>
    <row r="410" spans="2:65" s="1" customFormat="1" ht="24.2" customHeight="1">
      <c r="B410" s="14"/>
      <c r="C410" s="225" t="s">
        <v>924</v>
      </c>
      <c r="D410" s="225" t="s">
        <v>271</v>
      </c>
      <c r="E410" s="226" t="s">
        <v>799</v>
      </c>
      <c r="F410" s="227" t="s">
        <v>800</v>
      </c>
      <c r="G410" s="228" t="s">
        <v>184</v>
      </c>
      <c r="H410" s="229">
        <v>26.02</v>
      </c>
      <c r="I410" s="22"/>
      <c r="J410" s="231">
        <f>ROUND(I410*H410,2)</f>
        <v>0</v>
      </c>
      <c r="K410" s="227" t="s">
        <v>274</v>
      </c>
      <c r="L410" s="14"/>
      <c r="M410" s="232" t="s">
        <v>3</v>
      </c>
      <c r="N410" s="233" t="s">
        <v>39</v>
      </c>
      <c r="P410" s="234">
        <f>O410*H410</f>
        <v>0</v>
      </c>
      <c r="Q410" s="234">
        <v>0</v>
      </c>
      <c r="R410" s="234">
        <f>Q410*H410</f>
        <v>0</v>
      </c>
      <c r="S410" s="234">
        <v>3.0000000000000001E-5</v>
      </c>
      <c r="T410" s="235">
        <f>S410*H410</f>
        <v>7.806E-4</v>
      </c>
      <c r="AR410" s="236" t="s">
        <v>292</v>
      </c>
      <c r="AT410" s="236" t="s">
        <v>271</v>
      </c>
      <c r="AU410" s="236" t="s">
        <v>77</v>
      </c>
      <c r="AY410" s="4" t="s">
        <v>268</v>
      </c>
      <c r="BE410" s="237">
        <f>IF(N410="základní",J410,0)</f>
        <v>0</v>
      </c>
      <c r="BF410" s="237">
        <f>IF(N410="snížená",J410,0)</f>
        <v>0</v>
      </c>
      <c r="BG410" s="237">
        <f>IF(N410="zákl. přenesená",J410,0)</f>
        <v>0</v>
      </c>
      <c r="BH410" s="237">
        <f>IF(N410="sníž. přenesená",J410,0)</f>
        <v>0</v>
      </c>
      <c r="BI410" s="237">
        <f>IF(N410="nulová",J410,0)</f>
        <v>0</v>
      </c>
      <c r="BJ410" s="4" t="s">
        <v>75</v>
      </c>
      <c r="BK410" s="237">
        <f>ROUND(I410*H410,2)</f>
        <v>0</v>
      </c>
      <c r="BL410" s="4" t="s">
        <v>292</v>
      </c>
      <c r="BM410" s="236" t="s">
        <v>801</v>
      </c>
    </row>
    <row r="411" spans="2:65" s="1" customFormat="1">
      <c r="B411" s="14"/>
      <c r="D411" s="238" t="s">
        <v>277</v>
      </c>
      <c r="F411" s="239" t="s">
        <v>802</v>
      </c>
      <c r="L411" s="14"/>
      <c r="M411" s="240"/>
      <c r="T411" s="142"/>
      <c r="AT411" s="4" t="s">
        <v>277</v>
      </c>
      <c r="AU411" s="4" t="s">
        <v>77</v>
      </c>
    </row>
    <row r="412" spans="2:65" s="242" customFormat="1">
      <c r="B412" s="241"/>
      <c r="D412" s="243" t="s">
        <v>279</v>
      </c>
      <c r="E412" s="244" t="s">
        <v>3</v>
      </c>
      <c r="F412" s="245" t="s">
        <v>182</v>
      </c>
      <c r="H412" s="246">
        <v>26.02</v>
      </c>
      <c r="L412" s="241"/>
      <c r="M412" s="247"/>
      <c r="T412" s="248"/>
      <c r="AT412" s="244" t="s">
        <v>279</v>
      </c>
      <c r="AU412" s="244" t="s">
        <v>77</v>
      </c>
      <c r="AV412" s="242" t="s">
        <v>77</v>
      </c>
      <c r="AW412" s="242" t="s">
        <v>30</v>
      </c>
      <c r="AX412" s="242" t="s">
        <v>75</v>
      </c>
      <c r="AY412" s="244" t="s">
        <v>268</v>
      </c>
    </row>
    <row r="413" spans="2:65" s="1" customFormat="1" ht="16.5" customHeight="1">
      <c r="B413" s="14"/>
      <c r="C413" s="262" t="s">
        <v>925</v>
      </c>
      <c r="D413" s="262" t="s">
        <v>383</v>
      </c>
      <c r="E413" s="263" t="s">
        <v>803</v>
      </c>
      <c r="F413" s="264" t="s">
        <v>804</v>
      </c>
      <c r="G413" s="265" t="s">
        <v>184</v>
      </c>
      <c r="H413" s="266">
        <v>28.622</v>
      </c>
      <c r="I413" s="24"/>
      <c r="J413" s="268">
        <f>ROUND(I413*H413,2)</f>
        <v>0</v>
      </c>
      <c r="K413" s="264" t="s">
        <v>274</v>
      </c>
      <c r="L413" s="269"/>
      <c r="M413" s="270" t="s">
        <v>3</v>
      </c>
      <c r="N413" s="271" t="s">
        <v>39</v>
      </c>
      <c r="P413" s="234">
        <f>O413*H413</f>
        <v>0</v>
      </c>
      <c r="Q413" s="234">
        <v>1.0000000000000001E-5</v>
      </c>
      <c r="R413" s="234">
        <f>Q413*H413</f>
        <v>2.8622000000000001E-4</v>
      </c>
      <c r="S413" s="234">
        <v>0</v>
      </c>
      <c r="T413" s="235">
        <f>S413*H413</f>
        <v>0</v>
      </c>
      <c r="AR413" s="236" t="s">
        <v>470</v>
      </c>
      <c r="AT413" s="236" t="s">
        <v>383</v>
      </c>
      <c r="AU413" s="236" t="s">
        <v>77</v>
      </c>
      <c r="AY413" s="4" t="s">
        <v>268</v>
      </c>
      <c r="BE413" s="237">
        <f>IF(N413="základní",J413,0)</f>
        <v>0</v>
      </c>
      <c r="BF413" s="237">
        <f>IF(N413="snížená",J413,0)</f>
        <v>0</v>
      </c>
      <c r="BG413" s="237">
        <f>IF(N413="zákl. přenesená",J413,0)</f>
        <v>0</v>
      </c>
      <c r="BH413" s="237">
        <f>IF(N413="sníž. přenesená",J413,0)</f>
        <v>0</v>
      </c>
      <c r="BI413" s="237">
        <f>IF(N413="nulová",J413,0)</f>
        <v>0</v>
      </c>
      <c r="BJ413" s="4" t="s">
        <v>75</v>
      </c>
      <c r="BK413" s="237">
        <f>ROUND(I413*H413,2)</f>
        <v>0</v>
      </c>
      <c r="BL413" s="4" t="s">
        <v>292</v>
      </c>
      <c r="BM413" s="236" t="s">
        <v>805</v>
      </c>
    </row>
    <row r="414" spans="2:65" s="242" customFormat="1">
      <c r="B414" s="241"/>
      <c r="D414" s="243" t="s">
        <v>279</v>
      </c>
      <c r="F414" s="245" t="s">
        <v>943</v>
      </c>
      <c r="H414" s="246">
        <v>28.622</v>
      </c>
      <c r="L414" s="241"/>
      <c r="M414" s="247"/>
      <c r="T414" s="248"/>
      <c r="AT414" s="244" t="s">
        <v>279</v>
      </c>
      <c r="AU414" s="244" t="s">
        <v>77</v>
      </c>
      <c r="AV414" s="242" t="s">
        <v>77</v>
      </c>
      <c r="AW414" s="242" t="s">
        <v>4</v>
      </c>
      <c r="AX414" s="242" t="s">
        <v>75</v>
      </c>
      <c r="AY414" s="244" t="s">
        <v>268</v>
      </c>
    </row>
    <row r="415" spans="2:65" s="1" customFormat="1" ht="55.5" customHeight="1">
      <c r="B415" s="14"/>
      <c r="C415" s="225" t="s">
        <v>926</v>
      </c>
      <c r="D415" s="225" t="s">
        <v>271</v>
      </c>
      <c r="E415" s="226" t="s">
        <v>807</v>
      </c>
      <c r="F415" s="227" t="s">
        <v>808</v>
      </c>
      <c r="G415" s="228" t="s">
        <v>184</v>
      </c>
      <c r="H415" s="229">
        <v>36.825000000000003</v>
      </c>
      <c r="I415" s="22"/>
      <c r="J415" s="231">
        <f>ROUND(I415*H415,2)</f>
        <v>0</v>
      </c>
      <c r="K415" s="227" t="s">
        <v>274</v>
      </c>
      <c r="L415" s="14"/>
      <c r="M415" s="232" t="s">
        <v>3</v>
      </c>
      <c r="N415" s="233" t="s">
        <v>39</v>
      </c>
      <c r="P415" s="234">
        <f>O415*H415</f>
        <v>0</v>
      </c>
      <c r="Q415" s="234">
        <v>0</v>
      </c>
      <c r="R415" s="234">
        <f>Q415*H415</f>
        <v>0</v>
      </c>
      <c r="S415" s="234">
        <v>3.0000000000000001E-5</v>
      </c>
      <c r="T415" s="235">
        <f>S415*H415</f>
        <v>1.10475E-3</v>
      </c>
      <c r="AR415" s="236" t="s">
        <v>292</v>
      </c>
      <c r="AT415" s="236" t="s">
        <v>271</v>
      </c>
      <c r="AU415" s="236" t="s">
        <v>77</v>
      </c>
      <c r="AY415" s="4" t="s">
        <v>268</v>
      </c>
      <c r="BE415" s="237">
        <f>IF(N415="základní",J415,0)</f>
        <v>0</v>
      </c>
      <c r="BF415" s="237">
        <f>IF(N415="snížená",J415,0)</f>
        <v>0</v>
      </c>
      <c r="BG415" s="237">
        <f>IF(N415="zákl. přenesená",J415,0)</f>
        <v>0</v>
      </c>
      <c r="BH415" s="237">
        <f>IF(N415="sníž. přenesená",J415,0)</f>
        <v>0</v>
      </c>
      <c r="BI415" s="237">
        <f>IF(N415="nulová",J415,0)</f>
        <v>0</v>
      </c>
      <c r="BJ415" s="4" t="s">
        <v>75</v>
      </c>
      <c r="BK415" s="237">
        <f>ROUND(I415*H415,2)</f>
        <v>0</v>
      </c>
      <c r="BL415" s="4" t="s">
        <v>292</v>
      </c>
      <c r="BM415" s="236" t="s">
        <v>809</v>
      </c>
    </row>
    <row r="416" spans="2:65" s="1" customFormat="1">
      <c r="B416" s="14"/>
      <c r="D416" s="238" t="s">
        <v>277</v>
      </c>
      <c r="F416" s="239" t="s">
        <v>810</v>
      </c>
      <c r="L416" s="14"/>
      <c r="M416" s="240"/>
      <c r="T416" s="142"/>
      <c r="AT416" s="4" t="s">
        <v>277</v>
      </c>
      <c r="AU416" s="4" t="s">
        <v>77</v>
      </c>
    </row>
    <row r="417" spans="2:65" s="257" customFormat="1">
      <c r="B417" s="256"/>
      <c r="D417" s="243" t="s">
        <v>279</v>
      </c>
      <c r="E417" s="258" t="s">
        <v>3</v>
      </c>
      <c r="F417" s="259" t="s">
        <v>811</v>
      </c>
      <c r="H417" s="258" t="s">
        <v>3</v>
      </c>
      <c r="L417" s="256"/>
      <c r="M417" s="260"/>
      <c r="T417" s="261"/>
      <c r="AT417" s="258" t="s">
        <v>279</v>
      </c>
      <c r="AU417" s="258" t="s">
        <v>77</v>
      </c>
      <c r="AV417" s="257" t="s">
        <v>75</v>
      </c>
      <c r="AW417" s="257" t="s">
        <v>30</v>
      </c>
      <c r="AX417" s="257" t="s">
        <v>68</v>
      </c>
      <c r="AY417" s="258" t="s">
        <v>268</v>
      </c>
    </row>
    <row r="418" spans="2:65" s="242" customFormat="1">
      <c r="B418" s="241"/>
      <c r="D418" s="243" t="s">
        <v>279</v>
      </c>
      <c r="E418" s="244" t="s">
        <v>3</v>
      </c>
      <c r="F418" s="245" t="s">
        <v>812</v>
      </c>
      <c r="H418" s="246">
        <v>36.825000000000003</v>
      </c>
      <c r="L418" s="241"/>
      <c r="M418" s="247"/>
      <c r="T418" s="248"/>
      <c r="AT418" s="244" t="s">
        <v>279</v>
      </c>
      <c r="AU418" s="244" t="s">
        <v>77</v>
      </c>
      <c r="AV418" s="242" t="s">
        <v>77</v>
      </c>
      <c r="AW418" s="242" t="s">
        <v>30</v>
      </c>
      <c r="AX418" s="242" t="s">
        <v>75</v>
      </c>
      <c r="AY418" s="244" t="s">
        <v>268</v>
      </c>
    </row>
    <row r="419" spans="2:65" s="1" customFormat="1" ht="16.5" customHeight="1">
      <c r="B419" s="14"/>
      <c r="C419" s="262" t="s">
        <v>927</v>
      </c>
      <c r="D419" s="262" t="s">
        <v>383</v>
      </c>
      <c r="E419" s="263" t="s">
        <v>803</v>
      </c>
      <c r="F419" s="264" t="s">
        <v>804</v>
      </c>
      <c r="G419" s="265" t="s">
        <v>184</v>
      </c>
      <c r="H419" s="266">
        <v>40.508000000000003</v>
      </c>
      <c r="I419" s="24"/>
      <c r="J419" s="268">
        <f>ROUND(I419*H419,2)</f>
        <v>0</v>
      </c>
      <c r="K419" s="264" t="s">
        <v>274</v>
      </c>
      <c r="L419" s="269"/>
      <c r="M419" s="270" t="s">
        <v>3</v>
      </c>
      <c r="N419" s="271" t="s">
        <v>39</v>
      </c>
      <c r="P419" s="234">
        <f>O419*H419</f>
        <v>0</v>
      </c>
      <c r="Q419" s="234">
        <v>1.0000000000000001E-5</v>
      </c>
      <c r="R419" s="234">
        <f>Q419*H419</f>
        <v>4.0508000000000005E-4</v>
      </c>
      <c r="S419" s="234">
        <v>0</v>
      </c>
      <c r="T419" s="235">
        <f>S419*H419</f>
        <v>0</v>
      </c>
      <c r="AR419" s="236" t="s">
        <v>470</v>
      </c>
      <c r="AT419" s="236" t="s">
        <v>383</v>
      </c>
      <c r="AU419" s="236" t="s">
        <v>77</v>
      </c>
      <c r="AY419" s="4" t="s">
        <v>268</v>
      </c>
      <c r="BE419" s="237">
        <f>IF(N419="základní",J419,0)</f>
        <v>0</v>
      </c>
      <c r="BF419" s="237">
        <f>IF(N419="snížená",J419,0)</f>
        <v>0</v>
      </c>
      <c r="BG419" s="237">
        <f>IF(N419="zákl. přenesená",J419,0)</f>
        <v>0</v>
      </c>
      <c r="BH419" s="237">
        <f>IF(N419="sníž. přenesená",J419,0)</f>
        <v>0</v>
      </c>
      <c r="BI419" s="237">
        <f>IF(N419="nulová",J419,0)</f>
        <v>0</v>
      </c>
      <c r="BJ419" s="4" t="s">
        <v>75</v>
      </c>
      <c r="BK419" s="237">
        <f>ROUND(I419*H419,2)</f>
        <v>0</v>
      </c>
      <c r="BL419" s="4" t="s">
        <v>292</v>
      </c>
      <c r="BM419" s="236" t="s">
        <v>814</v>
      </c>
    </row>
    <row r="420" spans="2:65" s="242" customFormat="1">
      <c r="B420" s="241"/>
      <c r="D420" s="243" t="s">
        <v>279</v>
      </c>
      <c r="F420" s="245" t="s">
        <v>949</v>
      </c>
      <c r="H420" s="246">
        <v>40.508000000000003</v>
      </c>
      <c r="L420" s="241"/>
      <c r="M420" s="247"/>
      <c r="T420" s="248"/>
      <c r="AT420" s="244" t="s">
        <v>279</v>
      </c>
      <c r="AU420" s="244" t="s">
        <v>77</v>
      </c>
      <c r="AV420" s="242" t="s">
        <v>77</v>
      </c>
      <c r="AW420" s="242" t="s">
        <v>4</v>
      </c>
      <c r="AX420" s="242" t="s">
        <v>75</v>
      </c>
      <c r="AY420" s="244" t="s">
        <v>268</v>
      </c>
    </row>
    <row r="421" spans="2:65" s="1" customFormat="1" ht="33" customHeight="1">
      <c r="B421" s="14"/>
      <c r="C421" s="225" t="s">
        <v>928</v>
      </c>
      <c r="D421" s="225" t="s">
        <v>271</v>
      </c>
      <c r="E421" s="226" t="s">
        <v>817</v>
      </c>
      <c r="F421" s="227" t="s">
        <v>818</v>
      </c>
      <c r="G421" s="228" t="s">
        <v>184</v>
      </c>
      <c r="H421" s="229">
        <v>94.263000000000005</v>
      </c>
      <c r="I421" s="22"/>
      <c r="J421" s="231">
        <f>ROUND(I421*H421,2)</f>
        <v>0</v>
      </c>
      <c r="K421" s="227" t="s">
        <v>274</v>
      </c>
      <c r="L421" s="14"/>
      <c r="M421" s="232" t="s">
        <v>3</v>
      </c>
      <c r="N421" s="233" t="s">
        <v>39</v>
      </c>
      <c r="P421" s="234">
        <f>O421*H421</f>
        <v>0</v>
      </c>
      <c r="Q421" s="234">
        <v>2.0799999999999999E-4</v>
      </c>
      <c r="R421" s="234">
        <f>Q421*H421</f>
        <v>1.9606703999999999E-2</v>
      </c>
      <c r="S421" s="234">
        <v>0</v>
      </c>
      <c r="T421" s="235">
        <f>S421*H421</f>
        <v>0</v>
      </c>
      <c r="AR421" s="236" t="s">
        <v>292</v>
      </c>
      <c r="AT421" s="236" t="s">
        <v>271</v>
      </c>
      <c r="AU421" s="236" t="s">
        <v>77</v>
      </c>
      <c r="AY421" s="4" t="s">
        <v>268</v>
      </c>
      <c r="BE421" s="237">
        <f>IF(N421="základní",J421,0)</f>
        <v>0</v>
      </c>
      <c r="BF421" s="237">
        <f>IF(N421="snížená",J421,0)</f>
        <v>0</v>
      </c>
      <c r="BG421" s="237">
        <f>IF(N421="zákl. přenesená",J421,0)</f>
        <v>0</v>
      </c>
      <c r="BH421" s="237">
        <f>IF(N421="sníž. přenesená",J421,0)</f>
        <v>0</v>
      </c>
      <c r="BI421" s="237">
        <f>IF(N421="nulová",J421,0)</f>
        <v>0</v>
      </c>
      <c r="BJ421" s="4" t="s">
        <v>75</v>
      </c>
      <c r="BK421" s="237">
        <f>ROUND(I421*H421,2)</f>
        <v>0</v>
      </c>
      <c r="BL421" s="4" t="s">
        <v>292</v>
      </c>
      <c r="BM421" s="236" t="s">
        <v>819</v>
      </c>
    </row>
    <row r="422" spans="2:65" s="1" customFormat="1">
      <c r="B422" s="14"/>
      <c r="D422" s="238" t="s">
        <v>277</v>
      </c>
      <c r="F422" s="239" t="s">
        <v>820</v>
      </c>
      <c r="L422" s="14"/>
      <c r="M422" s="240"/>
      <c r="T422" s="142"/>
      <c r="AT422" s="4" t="s">
        <v>277</v>
      </c>
      <c r="AU422" s="4" t="s">
        <v>77</v>
      </c>
    </row>
    <row r="423" spans="2:65" s="1" customFormat="1" ht="37.9" customHeight="1">
      <c r="B423" s="14"/>
      <c r="C423" s="225" t="s">
        <v>929</v>
      </c>
      <c r="D423" s="225" t="s">
        <v>271</v>
      </c>
      <c r="E423" s="226" t="s">
        <v>822</v>
      </c>
      <c r="F423" s="227" t="s">
        <v>823</v>
      </c>
      <c r="G423" s="228" t="s">
        <v>184</v>
      </c>
      <c r="H423" s="229">
        <v>94.263000000000005</v>
      </c>
      <c r="I423" s="22"/>
      <c r="J423" s="231">
        <f>ROUND(I423*H423,2)</f>
        <v>0</v>
      </c>
      <c r="K423" s="227" t="s">
        <v>274</v>
      </c>
      <c r="L423" s="14"/>
      <c r="M423" s="232" t="s">
        <v>3</v>
      </c>
      <c r="N423" s="233" t="s">
        <v>39</v>
      </c>
      <c r="P423" s="234">
        <f>O423*H423</f>
        <v>0</v>
      </c>
      <c r="Q423" s="234">
        <v>2.8499999999999999E-4</v>
      </c>
      <c r="R423" s="234">
        <f>Q423*H423</f>
        <v>2.6864954999999999E-2</v>
      </c>
      <c r="S423" s="234">
        <v>0</v>
      </c>
      <c r="T423" s="235">
        <f>S423*H423</f>
        <v>0</v>
      </c>
      <c r="AR423" s="236" t="s">
        <v>292</v>
      </c>
      <c r="AT423" s="236" t="s">
        <v>271</v>
      </c>
      <c r="AU423" s="236" t="s">
        <v>77</v>
      </c>
      <c r="AY423" s="4" t="s">
        <v>268</v>
      </c>
      <c r="BE423" s="237">
        <f>IF(N423="základní",J423,0)</f>
        <v>0</v>
      </c>
      <c r="BF423" s="237">
        <f>IF(N423="snížená",J423,0)</f>
        <v>0</v>
      </c>
      <c r="BG423" s="237">
        <f>IF(N423="zákl. přenesená",J423,0)</f>
        <v>0</v>
      </c>
      <c r="BH423" s="237">
        <f>IF(N423="sníž. přenesená",J423,0)</f>
        <v>0</v>
      </c>
      <c r="BI423" s="237">
        <f>IF(N423="nulová",J423,0)</f>
        <v>0</v>
      </c>
      <c r="BJ423" s="4" t="s">
        <v>75</v>
      </c>
      <c r="BK423" s="237">
        <f>ROUND(I423*H423,2)</f>
        <v>0</v>
      </c>
      <c r="BL423" s="4" t="s">
        <v>292</v>
      </c>
      <c r="BM423" s="236" t="s">
        <v>824</v>
      </c>
    </row>
    <row r="424" spans="2:65" s="1" customFormat="1">
      <c r="B424" s="14"/>
      <c r="D424" s="238" t="s">
        <v>277</v>
      </c>
      <c r="F424" s="239" t="s">
        <v>825</v>
      </c>
      <c r="L424" s="14"/>
      <c r="M424" s="282"/>
      <c r="N424" s="283"/>
      <c r="O424" s="283"/>
      <c r="P424" s="283"/>
      <c r="Q424" s="283"/>
      <c r="R424" s="283"/>
      <c r="S424" s="283"/>
      <c r="T424" s="284"/>
      <c r="AT424" s="4" t="s">
        <v>277</v>
      </c>
      <c r="AU424" s="4" t="s">
        <v>77</v>
      </c>
    </row>
    <row r="425" spans="2:65" s="1" customFormat="1" ht="6.95" customHeight="1">
      <c r="B425" s="15"/>
      <c r="C425" s="16"/>
      <c r="D425" s="16"/>
      <c r="E425" s="16"/>
      <c r="F425" s="16"/>
      <c r="G425" s="16"/>
      <c r="H425" s="16"/>
      <c r="I425" s="16"/>
      <c r="J425" s="16"/>
      <c r="K425" s="16"/>
      <c r="L425" s="14"/>
    </row>
  </sheetData>
  <sheetProtection algorithmName="SHA-512" hashValue="lUM0eA5z6LtT+h4XGFH7XysB7dvqiQT8geLvb4meyUqcAkC/Uy1iU5mc+WqFQ92XqZakRgE/NV6uy3uI/3DwIA==" saltValue="mM4jiqGnz98+0+GLePhnfg==" spinCount="100000" sheet="1" objects="1" scenarios="1"/>
  <autoFilter ref="C109:K424" xr:uid="{00000000-0009-0000-0000-000003000000}"/>
  <mergeCells count="12">
    <mergeCell ref="E102:H102"/>
    <mergeCell ref="L2:V2"/>
    <mergeCell ref="E50:H50"/>
    <mergeCell ref="E52:H52"/>
    <mergeCell ref="E54:H54"/>
    <mergeCell ref="E98:H98"/>
    <mergeCell ref="E100:H100"/>
    <mergeCell ref="E7:H7"/>
    <mergeCell ref="E9:H9"/>
    <mergeCell ref="E11:H11"/>
    <mergeCell ref="E20:H20"/>
    <mergeCell ref="E29:H29"/>
  </mergeCells>
  <hyperlinks>
    <hyperlink ref="F114" r:id="rId1" xr:uid="{00000000-0004-0000-0300-000000000000}"/>
    <hyperlink ref="F117" r:id="rId2" xr:uid="{00000000-0004-0000-0300-000001000000}"/>
    <hyperlink ref="F120" r:id="rId3" xr:uid="{00000000-0004-0000-0300-000002000000}"/>
    <hyperlink ref="F123" r:id="rId4" xr:uid="{00000000-0004-0000-0300-000003000000}"/>
    <hyperlink ref="F133" r:id="rId5" xr:uid="{00000000-0004-0000-0300-000004000000}"/>
    <hyperlink ref="F137" r:id="rId6" xr:uid="{00000000-0004-0000-0300-000005000000}"/>
    <hyperlink ref="F146" r:id="rId7" xr:uid="{00000000-0004-0000-0300-000006000000}"/>
    <hyperlink ref="F152" r:id="rId8" xr:uid="{00000000-0004-0000-0300-000007000000}"/>
    <hyperlink ref="F157" r:id="rId9" xr:uid="{00000000-0004-0000-0300-000008000000}"/>
    <hyperlink ref="F160" r:id="rId10" xr:uid="{00000000-0004-0000-0300-000009000000}"/>
    <hyperlink ref="F164" r:id="rId11" xr:uid="{00000000-0004-0000-0300-00000A000000}"/>
    <hyperlink ref="F166" r:id="rId12" xr:uid="{00000000-0004-0000-0300-00000B000000}"/>
    <hyperlink ref="F168" r:id="rId13" xr:uid="{00000000-0004-0000-0300-00000C000000}"/>
    <hyperlink ref="F171" r:id="rId14" xr:uid="{00000000-0004-0000-0300-00000D000000}"/>
    <hyperlink ref="F176" r:id="rId15" xr:uid="{00000000-0004-0000-0300-00000E000000}"/>
    <hyperlink ref="F183" r:id="rId16" xr:uid="{00000000-0004-0000-0300-00000F000000}"/>
    <hyperlink ref="F191" r:id="rId17" xr:uid="{00000000-0004-0000-0300-000010000000}"/>
    <hyperlink ref="F196" r:id="rId18" xr:uid="{00000000-0004-0000-0300-000011000000}"/>
    <hyperlink ref="F199" r:id="rId19" xr:uid="{00000000-0004-0000-0300-000012000000}"/>
    <hyperlink ref="F205" r:id="rId20" xr:uid="{00000000-0004-0000-0300-000013000000}"/>
    <hyperlink ref="F207" r:id="rId21" xr:uid="{00000000-0004-0000-0300-000014000000}"/>
    <hyperlink ref="F210" r:id="rId22" xr:uid="{00000000-0004-0000-0300-000015000000}"/>
    <hyperlink ref="F213" r:id="rId23" xr:uid="{00000000-0004-0000-0300-000016000000}"/>
    <hyperlink ref="F216" r:id="rId24" xr:uid="{00000000-0004-0000-0300-000017000000}"/>
    <hyperlink ref="F220" r:id="rId25" xr:uid="{00000000-0004-0000-0300-000018000000}"/>
    <hyperlink ref="F223" r:id="rId26" xr:uid="{00000000-0004-0000-0300-000019000000}"/>
    <hyperlink ref="F229" r:id="rId27" xr:uid="{00000000-0004-0000-0300-00001A000000}"/>
    <hyperlink ref="F234" r:id="rId28" xr:uid="{00000000-0004-0000-0300-00001B000000}"/>
    <hyperlink ref="F236" r:id="rId29" xr:uid="{00000000-0004-0000-0300-00001C000000}"/>
    <hyperlink ref="F238" r:id="rId30" xr:uid="{00000000-0004-0000-0300-00001D000000}"/>
    <hyperlink ref="F241" r:id="rId31" xr:uid="{00000000-0004-0000-0300-00001E000000}"/>
    <hyperlink ref="F247" r:id="rId32" xr:uid="{00000000-0004-0000-0300-00001F000000}"/>
    <hyperlink ref="F255" r:id="rId33" xr:uid="{00000000-0004-0000-0300-000020000000}"/>
    <hyperlink ref="F259" r:id="rId34" xr:uid="{00000000-0004-0000-0300-000021000000}"/>
    <hyperlink ref="F261" r:id="rId35" xr:uid="{00000000-0004-0000-0300-000022000000}"/>
    <hyperlink ref="F264" r:id="rId36" xr:uid="{00000000-0004-0000-0300-000023000000}"/>
    <hyperlink ref="F267" r:id="rId37" xr:uid="{00000000-0004-0000-0300-000024000000}"/>
    <hyperlink ref="F275" r:id="rId38" xr:uid="{00000000-0004-0000-0300-000025000000}"/>
    <hyperlink ref="F278" r:id="rId39" xr:uid="{00000000-0004-0000-0300-000026000000}"/>
    <hyperlink ref="F284" r:id="rId40" xr:uid="{00000000-0004-0000-0300-000027000000}"/>
    <hyperlink ref="F287" r:id="rId41" xr:uid="{00000000-0004-0000-0300-000028000000}"/>
    <hyperlink ref="F290" r:id="rId42" xr:uid="{00000000-0004-0000-0300-000029000000}"/>
    <hyperlink ref="F294" r:id="rId43" xr:uid="{00000000-0004-0000-0300-00002A000000}"/>
    <hyperlink ref="F298" r:id="rId44" xr:uid="{00000000-0004-0000-0300-00002B000000}"/>
    <hyperlink ref="F303" r:id="rId45" xr:uid="{00000000-0004-0000-0300-00002C000000}"/>
    <hyperlink ref="F308" r:id="rId46" xr:uid="{00000000-0004-0000-0300-00002D000000}"/>
    <hyperlink ref="F311" r:id="rId47" xr:uid="{00000000-0004-0000-0300-00002E000000}"/>
    <hyperlink ref="F313" r:id="rId48" xr:uid="{00000000-0004-0000-0300-00002F000000}"/>
    <hyperlink ref="F317" r:id="rId49" xr:uid="{00000000-0004-0000-0300-000030000000}"/>
    <hyperlink ref="F321" r:id="rId50" xr:uid="{00000000-0004-0000-0300-000031000000}"/>
    <hyperlink ref="F325" r:id="rId51" xr:uid="{00000000-0004-0000-0300-000032000000}"/>
    <hyperlink ref="F330" r:id="rId52" xr:uid="{00000000-0004-0000-0300-000033000000}"/>
    <hyperlink ref="F333" r:id="rId53" xr:uid="{00000000-0004-0000-0300-000034000000}"/>
    <hyperlink ref="F337" r:id="rId54" xr:uid="{00000000-0004-0000-0300-000035000000}"/>
    <hyperlink ref="F341" r:id="rId55" xr:uid="{00000000-0004-0000-0300-000036000000}"/>
    <hyperlink ref="F344" r:id="rId56" xr:uid="{00000000-0004-0000-0300-000037000000}"/>
    <hyperlink ref="F347" r:id="rId57" xr:uid="{00000000-0004-0000-0300-000038000000}"/>
    <hyperlink ref="F354" r:id="rId58" xr:uid="{00000000-0004-0000-0300-000039000000}"/>
    <hyperlink ref="F363" r:id="rId59" xr:uid="{00000000-0004-0000-0300-00003A000000}"/>
    <hyperlink ref="F366" r:id="rId60" xr:uid="{00000000-0004-0000-0300-00003B000000}"/>
    <hyperlink ref="F370" r:id="rId61" xr:uid="{00000000-0004-0000-0300-00003C000000}"/>
    <hyperlink ref="F384" r:id="rId62" xr:uid="{00000000-0004-0000-0300-00003D000000}"/>
    <hyperlink ref="F389" r:id="rId63" xr:uid="{00000000-0004-0000-0300-00003E000000}"/>
    <hyperlink ref="F394" r:id="rId64" xr:uid="{00000000-0004-0000-0300-00003F000000}"/>
    <hyperlink ref="F397" r:id="rId65" xr:uid="{00000000-0004-0000-0300-000040000000}"/>
    <hyperlink ref="F402" r:id="rId66" xr:uid="{00000000-0004-0000-0300-000041000000}"/>
    <hyperlink ref="F405" r:id="rId67" xr:uid="{00000000-0004-0000-0300-000042000000}"/>
    <hyperlink ref="F411" r:id="rId68" xr:uid="{00000000-0004-0000-0300-000043000000}"/>
    <hyperlink ref="F416" r:id="rId69" xr:uid="{00000000-0004-0000-0300-000044000000}"/>
    <hyperlink ref="F422" r:id="rId70" xr:uid="{00000000-0004-0000-0300-000045000000}"/>
    <hyperlink ref="F424" r:id="rId71" xr:uid="{00000000-0004-0000-0300-000046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7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43"/>
  <sheetViews>
    <sheetView showGridLines="0" topLeftCell="A120" workbookViewId="0">
      <selection activeCell="H133" sqref="H133:I133"/>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91</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207</v>
      </c>
      <c r="F9" s="332"/>
      <c r="G9" s="332"/>
      <c r="H9" s="332"/>
      <c r="L9" s="14"/>
    </row>
    <row r="10" spans="2:46" s="1" customFormat="1" ht="12" customHeight="1">
      <c r="B10" s="14"/>
      <c r="D10" s="11" t="s">
        <v>211</v>
      </c>
      <c r="L10" s="14"/>
    </row>
    <row r="11" spans="2:46" s="1" customFormat="1" ht="16.5" customHeight="1">
      <c r="B11" s="14"/>
      <c r="E11" s="324" t="s">
        <v>950</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ROUND((SUM(BE86:BE142)),  2)</f>
        <v>0</v>
      </c>
      <c r="I35" s="189">
        <v>0.21</v>
      </c>
      <c r="J35" s="174">
        <f>ROUND(((SUM(BE86:BE142))*I35),  2)</f>
        <v>0</v>
      </c>
      <c r="L35" s="14"/>
    </row>
    <row r="36" spans="2:12" s="1" customFormat="1" ht="14.45" customHeight="1">
      <c r="B36" s="14"/>
      <c r="E36" s="11" t="s">
        <v>40</v>
      </c>
      <c r="F36" s="174">
        <f>ROUND((SUM(BF86:BF142)),  2)</f>
        <v>0</v>
      </c>
      <c r="I36" s="189">
        <v>0.12</v>
      </c>
      <c r="J36" s="174">
        <f>ROUND(((SUM(BF86:BF142))*I36),  2)</f>
        <v>0</v>
      </c>
      <c r="L36" s="14"/>
    </row>
    <row r="37" spans="2:12" s="1" customFormat="1" ht="14.45" hidden="1" customHeight="1">
      <c r="B37" s="14"/>
      <c r="E37" s="11" t="s">
        <v>41</v>
      </c>
      <c r="F37" s="174">
        <f>ROUND((SUM(BG86:BG142)),  2)</f>
        <v>0</v>
      </c>
      <c r="I37" s="189">
        <v>0.21</v>
      </c>
      <c r="J37" s="174">
        <f>0</f>
        <v>0</v>
      </c>
      <c r="L37" s="14"/>
    </row>
    <row r="38" spans="2:12" s="1" customFormat="1" ht="14.45" hidden="1" customHeight="1">
      <c r="B38" s="14"/>
      <c r="E38" s="11" t="s">
        <v>42</v>
      </c>
      <c r="F38" s="174">
        <f>ROUND((SUM(BH86:BH142)),  2)</f>
        <v>0</v>
      </c>
      <c r="I38" s="189">
        <v>0.12</v>
      </c>
      <c r="J38" s="174">
        <f>0</f>
        <v>0</v>
      </c>
      <c r="L38" s="14"/>
    </row>
    <row r="39" spans="2:12" s="1" customFormat="1" ht="14.45" hidden="1" customHeight="1">
      <c r="B39" s="14"/>
      <c r="E39" s="11" t="s">
        <v>43</v>
      </c>
      <c r="F39" s="174">
        <f>ROUND((SUM(BI86:BI142)),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207</v>
      </c>
      <c r="F52" s="332"/>
      <c r="G52" s="332"/>
      <c r="H52" s="332"/>
      <c r="L52" s="14"/>
    </row>
    <row r="53" spans="2:47" s="1" customFormat="1" ht="12" customHeight="1">
      <c r="B53" s="14"/>
      <c r="C53" s="11" t="s">
        <v>211</v>
      </c>
      <c r="L53" s="14"/>
    </row>
    <row r="54" spans="2:47" s="1" customFormat="1" ht="16.5" customHeight="1">
      <c r="B54" s="14"/>
      <c r="E54" s="324" t="str">
        <f>E11</f>
        <v>A4 - Elektroinstalace</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951</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207</v>
      </c>
      <c r="F76" s="332"/>
      <c r="G76" s="332"/>
      <c r="H76" s="332"/>
      <c r="L76" s="14"/>
    </row>
    <row r="77" spans="2:12" s="1" customFormat="1" ht="12" customHeight="1">
      <c r="B77" s="14"/>
      <c r="C77" s="11" t="s">
        <v>211</v>
      </c>
      <c r="L77" s="14"/>
    </row>
    <row r="78" spans="2:12" s="1" customFormat="1" ht="16.5" customHeight="1">
      <c r="B78" s="14"/>
      <c r="E78" s="324" t="str">
        <f>E11</f>
        <v>A4 - Elektroinstalace</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952</v>
      </c>
      <c r="F87" s="216" t="s">
        <v>953</v>
      </c>
      <c r="J87" s="217">
        <f>BK87</f>
        <v>0</v>
      </c>
      <c r="L87" s="213"/>
      <c r="M87" s="218"/>
      <c r="P87" s="219">
        <f>SUM(P88:P142)</f>
        <v>0</v>
      </c>
      <c r="R87" s="219">
        <f>SUM(R88:R142)</f>
        <v>0</v>
      </c>
      <c r="T87" s="220">
        <f>SUM(T88:T142)</f>
        <v>0</v>
      </c>
      <c r="AR87" s="215" t="s">
        <v>75</v>
      </c>
      <c r="AT87" s="221" t="s">
        <v>67</v>
      </c>
      <c r="AU87" s="221" t="s">
        <v>68</v>
      </c>
      <c r="AY87" s="215" t="s">
        <v>268</v>
      </c>
      <c r="BK87" s="222">
        <f>SUM(BK88:BK142)</f>
        <v>0</v>
      </c>
    </row>
    <row r="88" spans="2:65" s="1" customFormat="1" ht="33" customHeight="1">
      <c r="B88" s="14"/>
      <c r="C88" s="225" t="s">
        <v>75</v>
      </c>
      <c r="D88" s="225" t="s">
        <v>271</v>
      </c>
      <c r="E88" s="226" t="s">
        <v>954</v>
      </c>
      <c r="F88" s="227" t="s">
        <v>955</v>
      </c>
      <c r="G88" s="228" t="s">
        <v>379</v>
      </c>
      <c r="H88" s="229">
        <v>350</v>
      </c>
      <c r="I88" s="22"/>
      <c r="J88" s="231">
        <f t="shared" ref="J88:J96" si="0">ROUND(I88*H88,2)</f>
        <v>0</v>
      </c>
      <c r="K88" s="227" t="s">
        <v>956</v>
      </c>
      <c r="L88" s="14"/>
      <c r="M88" s="232" t="s">
        <v>3</v>
      </c>
      <c r="N88" s="233" t="s">
        <v>39</v>
      </c>
      <c r="P88" s="234">
        <f t="shared" ref="P88:P96" si="1">O88*H88</f>
        <v>0</v>
      </c>
      <c r="Q88" s="234">
        <v>0</v>
      </c>
      <c r="R88" s="234">
        <f t="shared" ref="R88:R96" si="2">Q88*H88</f>
        <v>0</v>
      </c>
      <c r="S88" s="234">
        <v>0</v>
      </c>
      <c r="T88" s="235">
        <f t="shared" ref="T88:T96" si="3">S88*H88</f>
        <v>0</v>
      </c>
      <c r="AR88" s="236" t="s">
        <v>275</v>
      </c>
      <c r="AT88" s="236" t="s">
        <v>271</v>
      </c>
      <c r="AU88" s="236" t="s">
        <v>75</v>
      </c>
      <c r="AY88" s="4" t="s">
        <v>268</v>
      </c>
      <c r="BE88" s="237">
        <f t="shared" ref="BE88:BE96" si="4">IF(N88="základní",J88,0)</f>
        <v>0</v>
      </c>
      <c r="BF88" s="237">
        <f t="shared" ref="BF88:BF96" si="5">IF(N88="snížená",J88,0)</f>
        <v>0</v>
      </c>
      <c r="BG88" s="237">
        <f t="shared" ref="BG88:BG96" si="6">IF(N88="zákl. přenesená",J88,0)</f>
        <v>0</v>
      </c>
      <c r="BH88" s="237">
        <f t="shared" ref="BH88:BH96" si="7">IF(N88="sníž. přenesená",J88,0)</f>
        <v>0</v>
      </c>
      <c r="BI88" s="237">
        <f t="shared" ref="BI88:BI96" si="8">IF(N88="nulová",J88,0)</f>
        <v>0</v>
      </c>
      <c r="BJ88" s="4" t="s">
        <v>75</v>
      </c>
      <c r="BK88" s="237">
        <f t="shared" ref="BK88:BK96" si="9">ROUND(I88*H88,2)</f>
        <v>0</v>
      </c>
      <c r="BL88" s="4" t="s">
        <v>275</v>
      </c>
      <c r="BM88" s="236" t="s">
        <v>77</v>
      </c>
    </row>
    <row r="89" spans="2:65" s="1" customFormat="1" ht="33" customHeight="1">
      <c r="B89" s="14"/>
      <c r="C89" s="225" t="s">
        <v>77</v>
      </c>
      <c r="D89" s="225" t="s">
        <v>271</v>
      </c>
      <c r="E89" s="226" t="s">
        <v>957</v>
      </c>
      <c r="F89" s="227" t="s">
        <v>958</v>
      </c>
      <c r="G89" s="228" t="s">
        <v>379</v>
      </c>
      <c r="H89" s="229">
        <v>490</v>
      </c>
      <c r="I89" s="22"/>
      <c r="J89" s="231">
        <f t="shared" si="0"/>
        <v>0</v>
      </c>
      <c r="K89" s="227" t="s">
        <v>956</v>
      </c>
      <c r="L89" s="14"/>
      <c r="M89" s="232" t="s">
        <v>3</v>
      </c>
      <c r="N89" s="233" t="s">
        <v>39</v>
      </c>
      <c r="P89" s="234">
        <f t="shared" si="1"/>
        <v>0</v>
      </c>
      <c r="Q89" s="234">
        <v>0</v>
      </c>
      <c r="R89" s="234">
        <f t="shared" si="2"/>
        <v>0</v>
      </c>
      <c r="S89" s="234">
        <v>0</v>
      </c>
      <c r="T89" s="235">
        <f t="shared" si="3"/>
        <v>0</v>
      </c>
      <c r="AR89" s="236" t="s">
        <v>275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275</v>
      </c>
      <c r="BM89" s="236" t="s">
        <v>275</v>
      </c>
    </row>
    <row r="90" spans="2:65" s="1" customFormat="1" ht="33" customHeight="1">
      <c r="B90" s="14"/>
      <c r="C90" s="225" t="s">
        <v>186</v>
      </c>
      <c r="D90" s="225" t="s">
        <v>271</v>
      </c>
      <c r="E90" s="226" t="s">
        <v>959</v>
      </c>
      <c r="F90" s="227" t="s">
        <v>960</v>
      </c>
      <c r="G90" s="228" t="s">
        <v>379</v>
      </c>
      <c r="H90" s="229">
        <v>370</v>
      </c>
      <c r="I90" s="22"/>
      <c r="J90" s="231">
        <f t="shared" si="0"/>
        <v>0</v>
      </c>
      <c r="K90" s="227" t="s">
        <v>956</v>
      </c>
      <c r="L90" s="14"/>
      <c r="M90" s="232" t="s">
        <v>3</v>
      </c>
      <c r="N90" s="233" t="s">
        <v>39</v>
      </c>
      <c r="P90" s="234">
        <f t="shared" si="1"/>
        <v>0</v>
      </c>
      <c r="Q90" s="234">
        <v>0</v>
      </c>
      <c r="R90" s="234">
        <f t="shared" si="2"/>
        <v>0</v>
      </c>
      <c r="S90" s="234">
        <v>0</v>
      </c>
      <c r="T90" s="235">
        <f t="shared" si="3"/>
        <v>0</v>
      </c>
      <c r="AR90" s="236" t="s">
        <v>275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275</v>
      </c>
      <c r="BM90" s="236" t="s">
        <v>305</v>
      </c>
    </row>
    <row r="91" spans="2:65" s="1" customFormat="1" ht="24.2" customHeight="1">
      <c r="B91" s="14"/>
      <c r="C91" s="225" t="s">
        <v>275</v>
      </c>
      <c r="D91" s="225" t="s">
        <v>271</v>
      </c>
      <c r="E91" s="226" t="s">
        <v>961</v>
      </c>
      <c r="F91" s="227" t="s">
        <v>962</v>
      </c>
      <c r="G91" s="228" t="s">
        <v>379</v>
      </c>
      <c r="H91" s="229">
        <v>95</v>
      </c>
      <c r="I91" s="22"/>
      <c r="J91" s="231">
        <f t="shared" si="0"/>
        <v>0</v>
      </c>
      <c r="K91" s="227" t="s">
        <v>963</v>
      </c>
      <c r="L91" s="14"/>
      <c r="M91" s="232" t="s">
        <v>3</v>
      </c>
      <c r="N91" s="233" t="s">
        <v>39</v>
      </c>
      <c r="P91" s="234">
        <f t="shared" si="1"/>
        <v>0</v>
      </c>
      <c r="Q91" s="234">
        <v>0</v>
      </c>
      <c r="R91" s="234">
        <f t="shared" si="2"/>
        <v>0</v>
      </c>
      <c r="S91" s="234">
        <v>0</v>
      </c>
      <c r="T91" s="235">
        <f t="shared" si="3"/>
        <v>0</v>
      </c>
      <c r="AR91" s="236" t="s">
        <v>275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275</v>
      </c>
      <c r="BM91" s="236" t="s">
        <v>314</v>
      </c>
    </row>
    <row r="92" spans="2:65" s="1" customFormat="1" ht="24.2" customHeight="1">
      <c r="B92" s="14"/>
      <c r="C92" s="225" t="s">
        <v>299</v>
      </c>
      <c r="D92" s="225" t="s">
        <v>271</v>
      </c>
      <c r="E92" s="226" t="s">
        <v>964</v>
      </c>
      <c r="F92" s="227" t="s">
        <v>965</v>
      </c>
      <c r="G92" s="228" t="s">
        <v>379</v>
      </c>
      <c r="H92" s="229">
        <v>85</v>
      </c>
      <c r="I92" s="22"/>
      <c r="J92" s="231">
        <f t="shared" si="0"/>
        <v>0</v>
      </c>
      <c r="K92" s="227" t="s">
        <v>963</v>
      </c>
      <c r="L92" s="14"/>
      <c r="M92" s="232" t="s">
        <v>3</v>
      </c>
      <c r="N92" s="233" t="s">
        <v>39</v>
      </c>
      <c r="P92" s="234">
        <f t="shared" si="1"/>
        <v>0</v>
      </c>
      <c r="Q92" s="234">
        <v>0</v>
      </c>
      <c r="R92" s="234">
        <f t="shared" si="2"/>
        <v>0</v>
      </c>
      <c r="S92" s="234">
        <v>0</v>
      </c>
      <c r="T92" s="235">
        <f t="shared" si="3"/>
        <v>0</v>
      </c>
      <c r="AR92" s="236" t="s">
        <v>275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275</v>
      </c>
      <c r="BM92" s="236" t="s">
        <v>334</v>
      </c>
    </row>
    <row r="93" spans="2:65" s="1" customFormat="1" ht="24.2" customHeight="1">
      <c r="B93" s="14"/>
      <c r="C93" s="225" t="s">
        <v>305</v>
      </c>
      <c r="D93" s="225" t="s">
        <v>271</v>
      </c>
      <c r="E93" s="226" t="s">
        <v>966</v>
      </c>
      <c r="F93" s="227" t="s">
        <v>967</v>
      </c>
      <c r="G93" s="228" t="s">
        <v>379</v>
      </c>
      <c r="H93" s="229">
        <v>90</v>
      </c>
      <c r="I93" s="22"/>
      <c r="J93" s="231">
        <f t="shared" si="0"/>
        <v>0</v>
      </c>
      <c r="K93" s="227" t="s">
        <v>963</v>
      </c>
      <c r="L93" s="14"/>
      <c r="M93" s="232" t="s">
        <v>3</v>
      </c>
      <c r="N93" s="233" t="s">
        <v>39</v>
      </c>
      <c r="P93" s="234">
        <f t="shared" si="1"/>
        <v>0</v>
      </c>
      <c r="Q93" s="234">
        <v>0</v>
      </c>
      <c r="R93" s="234">
        <f t="shared" si="2"/>
        <v>0</v>
      </c>
      <c r="S93" s="234">
        <v>0</v>
      </c>
      <c r="T93" s="235">
        <f t="shared" si="3"/>
        <v>0</v>
      </c>
      <c r="AR93" s="236" t="s">
        <v>275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275</v>
      </c>
      <c r="BM93" s="236" t="s">
        <v>9</v>
      </c>
    </row>
    <row r="94" spans="2:65" s="1" customFormat="1" ht="24.2" customHeight="1">
      <c r="B94" s="14"/>
      <c r="C94" s="225" t="s">
        <v>310</v>
      </c>
      <c r="D94" s="225" t="s">
        <v>271</v>
      </c>
      <c r="E94" s="226" t="s">
        <v>968</v>
      </c>
      <c r="F94" s="227" t="s">
        <v>969</v>
      </c>
      <c r="G94" s="228" t="s">
        <v>317</v>
      </c>
      <c r="H94" s="229">
        <v>17</v>
      </c>
      <c r="I94" s="22"/>
      <c r="J94" s="231">
        <f t="shared" si="0"/>
        <v>0</v>
      </c>
      <c r="K94" s="227" t="s">
        <v>956</v>
      </c>
      <c r="L94" s="14"/>
      <c r="M94" s="232" t="s">
        <v>3</v>
      </c>
      <c r="N94" s="233" t="s">
        <v>39</v>
      </c>
      <c r="P94" s="234">
        <f t="shared" si="1"/>
        <v>0</v>
      </c>
      <c r="Q94" s="234">
        <v>0</v>
      </c>
      <c r="R94" s="234">
        <f t="shared" si="2"/>
        <v>0</v>
      </c>
      <c r="S94" s="234">
        <v>0</v>
      </c>
      <c r="T94" s="235">
        <f t="shared" si="3"/>
        <v>0</v>
      </c>
      <c r="AR94" s="236" t="s">
        <v>275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275</v>
      </c>
      <c r="BM94" s="236" t="s">
        <v>361</v>
      </c>
    </row>
    <row r="95" spans="2:65" s="1" customFormat="1" ht="44.25" customHeight="1">
      <c r="B95" s="14"/>
      <c r="C95" s="225" t="s">
        <v>314</v>
      </c>
      <c r="D95" s="225" t="s">
        <v>271</v>
      </c>
      <c r="E95" s="226" t="s">
        <v>970</v>
      </c>
      <c r="F95" s="227" t="s">
        <v>971</v>
      </c>
      <c r="G95" s="228" t="s">
        <v>317</v>
      </c>
      <c r="H95" s="229">
        <v>17</v>
      </c>
      <c r="I95" s="22"/>
      <c r="J95" s="231">
        <f t="shared" si="0"/>
        <v>0</v>
      </c>
      <c r="K95" s="227" t="s">
        <v>956</v>
      </c>
      <c r="L95" s="14"/>
      <c r="M95" s="232" t="s">
        <v>3</v>
      </c>
      <c r="N95" s="233" t="s">
        <v>39</v>
      </c>
      <c r="P95" s="234">
        <f t="shared" si="1"/>
        <v>0</v>
      </c>
      <c r="Q95" s="234">
        <v>0</v>
      </c>
      <c r="R95" s="234">
        <f t="shared" si="2"/>
        <v>0</v>
      </c>
      <c r="S95" s="234">
        <v>0</v>
      </c>
      <c r="T95" s="235">
        <f t="shared" si="3"/>
        <v>0</v>
      </c>
      <c r="AR95" s="236" t="s">
        <v>275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275</v>
      </c>
      <c r="BM95" s="236" t="s">
        <v>292</v>
      </c>
    </row>
    <row r="96" spans="2:65" s="1" customFormat="1" ht="24.2" customHeight="1">
      <c r="B96" s="14"/>
      <c r="C96" s="225" t="s">
        <v>323</v>
      </c>
      <c r="D96" s="225" t="s">
        <v>271</v>
      </c>
      <c r="E96" s="226" t="s">
        <v>972</v>
      </c>
      <c r="F96" s="227" t="s">
        <v>973</v>
      </c>
      <c r="G96" s="228" t="s">
        <v>317</v>
      </c>
      <c r="H96" s="229">
        <v>11</v>
      </c>
      <c r="I96" s="22"/>
      <c r="J96" s="231">
        <f t="shared" si="0"/>
        <v>0</v>
      </c>
      <c r="K96" s="227" t="s">
        <v>956</v>
      </c>
      <c r="L96" s="14"/>
      <c r="M96" s="232" t="s">
        <v>3</v>
      </c>
      <c r="N96" s="233" t="s">
        <v>39</v>
      </c>
      <c r="P96" s="234">
        <f t="shared" si="1"/>
        <v>0</v>
      </c>
      <c r="Q96" s="234">
        <v>0</v>
      </c>
      <c r="R96" s="234">
        <f t="shared" si="2"/>
        <v>0</v>
      </c>
      <c r="S96" s="234">
        <v>0</v>
      </c>
      <c r="T96" s="235">
        <f t="shared" si="3"/>
        <v>0</v>
      </c>
      <c r="AR96" s="236" t="s">
        <v>275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275</v>
      </c>
      <c r="BM96" s="236" t="s">
        <v>388</v>
      </c>
    </row>
    <row r="97" spans="2:65" s="242" customFormat="1">
      <c r="B97" s="241"/>
      <c r="D97" s="243" t="s">
        <v>279</v>
      </c>
      <c r="E97" s="244" t="s">
        <v>3</v>
      </c>
      <c r="F97" s="245" t="s">
        <v>974</v>
      </c>
      <c r="H97" s="246">
        <v>11</v>
      </c>
      <c r="L97" s="241"/>
      <c r="M97" s="247"/>
      <c r="T97" s="248"/>
      <c r="AT97" s="244" t="s">
        <v>279</v>
      </c>
      <c r="AU97" s="244" t="s">
        <v>75</v>
      </c>
      <c r="AV97" s="242" t="s">
        <v>77</v>
      </c>
      <c r="AW97" s="242" t="s">
        <v>30</v>
      </c>
      <c r="AX97" s="242" t="s">
        <v>68</v>
      </c>
      <c r="AY97" s="244" t="s">
        <v>268</v>
      </c>
    </row>
    <row r="98" spans="2:65" s="250" customFormat="1">
      <c r="B98" s="249"/>
      <c r="D98" s="243" t="s">
        <v>279</v>
      </c>
      <c r="E98" s="251" t="s">
        <v>3</v>
      </c>
      <c r="F98" s="252" t="s">
        <v>298</v>
      </c>
      <c r="H98" s="253">
        <v>11</v>
      </c>
      <c r="L98" s="249"/>
      <c r="M98" s="254"/>
      <c r="T98" s="255"/>
      <c r="AT98" s="251" t="s">
        <v>279</v>
      </c>
      <c r="AU98" s="251" t="s">
        <v>75</v>
      </c>
      <c r="AV98" s="250" t="s">
        <v>275</v>
      </c>
      <c r="AW98" s="250" t="s">
        <v>30</v>
      </c>
      <c r="AX98" s="250" t="s">
        <v>75</v>
      </c>
      <c r="AY98" s="251" t="s">
        <v>268</v>
      </c>
    </row>
    <row r="99" spans="2:65" s="1" customFormat="1" ht="55.5" customHeight="1">
      <c r="B99" s="14"/>
      <c r="C99" s="225" t="s">
        <v>334</v>
      </c>
      <c r="D99" s="225" t="s">
        <v>271</v>
      </c>
      <c r="E99" s="226" t="s">
        <v>975</v>
      </c>
      <c r="F99" s="227" t="s">
        <v>976</v>
      </c>
      <c r="G99" s="228" t="s">
        <v>317</v>
      </c>
      <c r="H99" s="229">
        <v>7</v>
      </c>
      <c r="I99" s="22"/>
      <c r="J99" s="231">
        <f>ROUND(I99*H99,2)</f>
        <v>0</v>
      </c>
      <c r="K99" s="227" t="s">
        <v>956</v>
      </c>
      <c r="L99" s="14"/>
      <c r="M99" s="232" t="s">
        <v>3</v>
      </c>
      <c r="N99" s="233" t="s">
        <v>39</v>
      </c>
      <c r="P99" s="234">
        <f>O99*H99</f>
        <v>0</v>
      </c>
      <c r="Q99" s="234">
        <v>0</v>
      </c>
      <c r="R99" s="234">
        <f>Q99*H99</f>
        <v>0</v>
      </c>
      <c r="S99" s="234">
        <v>0</v>
      </c>
      <c r="T99" s="235">
        <f>S99*H99</f>
        <v>0</v>
      </c>
      <c r="AR99" s="236" t="s">
        <v>275</v>
      </c>
      <c r="AT99" s="236" t="s">
        <v>271</v>
      </c>
      <c r="AU99" s="236" t="s">
        <v>75</v>
      </c>
      <c r="AY99" s="4" t="s">
        <v>268</v>
      </c>
      <c r="BE99" s="237">
        <f>IF(N99="základní",J99,0)</f>
        <v>0</v>
      </c>
      <c r="BF99" s="237">
        <f>IF(N99="snížená",J99,0)</f>
        <v>0</v>
      </c>
      <c r="BG99" s="237">
        <f>IF(N99="zákl. přenesená",J99,0)</f>
        <v>0</v>
      </c>
      <c r="BH99" s="237">
        <f>IF(N99="sníž. přenesená",J99,0)</f>
        <v>0</v>
      </c>
      <c r="BI99" s="237">
        <f>IF(N99="nulová",J99,0)</f>
        <v>0</v>
      </c>
      <c r="BJ99" s="4" t="s">
        <v>75</v>
      </c>
      <c r="BK99" s="237">
        <f>ROUND(I99*H99,2)</f>
        <v>0</v>
      </c>
      <c r="BL99" s="4" t="s">
        <v>275</v>
      </c>
      <c r="BM99" s="236" t="s">
        <v>399</v>
      </c>
    </row>
    <row r="100" spans="2:65" s="1" customFormat="1" ht="55.5" customHeight="1">
      <c r="B100" s="14"/>
      <c r="C100" s="225" t="s">
        <v>342</v>
      </c>
      <c r="D100" s="225" t="s">
        <v>271</v>
      </c>
      <c r="E100" s="226" t="s">
        <v>977</v>
      </c>
      <c r="F100" s="227" t="s">
        <v>978</v>
      </c>
      <c r="G100" s="228" t="s">
        <v>317</v>
      </c>
      <c r="H100" s="229">
        <v>4</v>
      </c>
      <c r="I100" s="22"/>
      <c r="J100" s="231">
        <f>ROUND(I100*H100,2)</f>
        <v>0</v>
      </c>
      <c r="K100" s="227" t="s">
        <v>963</v>
      </c>
      <c r="L100" s="14"/>
      <c r="M100" s="232" t="s">
        <v>3</v>
      </c>
      <c r="N100" s="233" t="s">
        <v>39</v>
      </c>
      <c r="P100" s="234">
        <f>O100*H100</f>
        <v>0</v>
      </c>
      <c r="Q100" s="234">
        <v>0</v>
      </c>
      <c r="R100" s="234">
        <f>Q100*H100</f>
        <v>0</v>
      </c>
      <c r="S100" s="234">
        <v>0</v>
      </c>
      <c r="T100" s="235">
        <f>S100*H100</f>
        <v>0</v>
      </c>
      <c r="AR100" s="236" t="s">
        <v>275</v>
      </c>
      <c r="AT100" s="236" t="s">
        <v>271</v>
      </c>
      <c r="AU100" s="236" t="s">
        <v>75</v>
      </c>
      <c r="AY100" s="4" t="s">
        <v>268</v>
      </c>
      <c r="BE100" s="237">
        <f>IF(N100="základní",J100,0)</f>
        <v>0</v>
      </c>
      <c r="BF100" s="237">
        <f>IF(N100="snížená",J100,0)</f>
        <v>0</v>
      </c>
      <c r="BG100" s="237">
        <f>IF(N100="zákl. přenesená",J100,0)</f>
        <v>0</v>
      </c>
      <c r="BH100" s="237">
        <f>IF(N100="sníž. přenesená",J100,0)</f>
        <v>0</v>
      </c>
      <c r="BI100" s="237">
        <f>IF(N100="nulová",J100,0)</f>
        <v>0</v>
      </c>
      <c r="BJ100" s="4" t="s">
        <v>75</v>
      </c>
      <c r="BK100" s="237">
        <f>ROUND(I100*H100,2)</f>
        <v>0</v>
      </c>
      <c r="BL100" s="4" t="s">
        <v>275</v>
      </c>
      <c r="BM100" s="236" t="s">
        <v>411</v>
      </c>
    </row>
    <row r="101" spans="2:65" s="1" customFormat="1" ht="16.5" customHeight="1">
      <c r="B101" s="14"/>
      <c r="C101" s="225" t="s">
        <v>9</v>
      </c>
      <c r="D101" s="225" t="s">
        <v>271</v>
      </c>
      <c r="E101" s="226" t="s">
        <v>979</v>
      </c>
      <c r="F101" s="227" t="s">
        <v>980</v>
      </c>
      <c r="G101" s="228" t="s">
        <v>317</v>
      </c>
      <c r="H101" s="229">
        <v>20</v>
      </c>
      <c r="I101" s="22"/>
      <c r="J101" s="231">
        <f>ROUND(I101*H101,2)</f>
        <v>0</v>
      </c>
      <c r="K101" s="227" t="s">
        <v>963</v>
      </c>
      <c r="L101" s="14"/>
      <c r="M101" s="232" t="s">
        <v>3</v>
      </c>
      <c r="N101" s="233" t="s">
        <v>39</v>
      </c>
      <c r="P101" s="234">
        <f>O101*H101</f>
        <v>0</v>
      </c>
      <c r="Q101" s="234">
        <v>0</v>
      </c>
      <c r="R101" s="234">
        <f>Q101*H101</f>
        <v>0</v>
      </c>
      <c r="S101" s="234">
        <v>0</v>
      </c>
      <c r="T101" s="235">
        <f>S101*H101</f>
        <v>0</v>
      </c>
      <c r="AR101" s="236" t="s">
        <v>275</v>
      </c>
      <c r="AT101" s="236" t="s">
        <v>271</v>
      </c>
      <c r="AU101" s="236" t="s">
        <v>75</v>
      </c>
      <c r="AY101" s="4" t="s">
        <v>268</v>
      </c>
      <c r="BE101" s="237">
        <f>IF(N101="základní",J101,0)</f>
        <v>0</v>
      </c>
      <c r="BF101" s="237">
        <f>IF(N101="snížená",J101,0)</f>
        <v>0</v>
      </c>
      <c r="BG101" s="237">
        <f>IF(N101="zákl. přenesená",J101,0)</f>
        <v>0</v>
      </c>
      <c r="BH101" s="237">
        <f>IF(N101="sníž. přenesená",J101,0)</f>
        <v>0</v>
      </c>
      <c r="BI101" s="237">
        <f>IF(N101="nulová",J101,0)</f>
        <v>0</v>
      </c>
      <c r="BJ101" s="4" t="s">
        <v>75</v>
      </c>
      <c r="BK101" s="237">
        <f>ROUND(I101*H101,2)</f>
        <v>0</v>
      </c>
      <c r="BL101" s="4" t="s">
        <v>275</v>
      </c>
      <c r="BM101" s="236" t="s">
        <v>423</v>
      </c>
    </row>
    <row r="102" spans="2:65" s="242" customFormat="1">
      <c r="B102" s="241"/>
      <c r="D102" s="243" t="s">
        <v>279</v>
      </c>
      <c r="E102" s="244" t="s">
        <v>3</v>
      </c>
      <c r="F102" s="245" t="s">
        <v>981</v>
      </c>
      <c r="H102" s="246">
        <v>20</v>
      </c>
      <c r="L102" s="241"/>
      <c r="M102" s="247"/>
      <c r="T102" s="248"/>
      <c r="AT102" s="244" t="s">
        <v>279</v>
      </c>
      <c r="AU102" s="244" t="s">
        <v>75</v>
      </c>
      <c r="AV102" s="242" t="s">
        <v>77</v>
      </c>
      <c r="AW102" s="242" t="s">
        <v>30</v>
      </c>
      <c r="AX102" s="242" t="s">
        <v>68</v>
      </c>
      <c r="AY102" s="244" t="s">
        <v>268</v>
      </c>
    </row>
    <row r="103" spans="2:65" s="250" customFormat="1">
      <c r="B103" s="249"/>
      <c r="D103" s="243" t="s">
        <v>279</v>
      </c>
      <c r="E103" s="251" t="s">
        <v>3</v>
      </c>
      <c r="F103" s="252" t="s">
        <v>298</v>
      </c>
      <c r="H103" s="253">
        <v>20</v>
      </c>
      <c r="L103" s="249"/>
      <c r="M103" s="254"/>
      <c r="T103" s="255"/>
      <c r="AT103" s="251" t="s">
        <v>279</v>
      </c>
      <c r="AU103" s="251" t="s">
        <v>75</v>
      </c>
      <c r="AV103" s="250" t="s">
        <v>275</v>
      </c>
      <c r="AW103" s="250" t="s">
        <v>30</v>
      </c>
      <c r="AX103" s="250" t="s">
        <v>75</v>
      </c>
      <c r="AY103" s="251" t="s">
        <v>268</v>
      </c>
    </row>
    <row r="104" spans="2:65" s="1" customFormat="1" ht="37.9" customHeight="1">
      <c r="B104" s="14"/>
      <c r="C104" s="225" t="s">
        <v>356</v>
      </c>
      <c r="D104" s="225" t="s">
        <v>271</v>
      </c>
      <c r="E104" s="226" t="s">
        <v>982</v>
      </c>
      <c r="F104" s="227" t="s">
        <v>983</v>
      </c>
      <c r="G104" s="228" t="s">
        <v>317</v>
      </c>
      <c r="H104" s="229">
        <v>10</v>
      </c>
      <c r="I104" s="22"/>
      <c r="J104" s="231">
        <f>ROUND(I104*H104,2)</f>
        <v>0</v>
      </c>
      <c r="K104" s="227" t="s">
        <v>956</v>
      </c>
      <c r="L104" s="14"/>
      <c r="M104" s="232" t="s">
        <v>3</v>
      </c>
      <c r="N104" s="233" t="s">
        <v>39</v>
      </c>
      <c r="P104" s="234">
        <f>O104*H104</f>
        <v>0</v>
      </c>
      <c r="Q104" s="234">
        <v>0</v>
      </c>
      <c r="R104" s="234">
        <f>Q104*H104</f>
        <v>0</v>
      </c>
      <c r="S104" s="234">
        <v>0</v>
      </c>
      <c r="T104" s="235">
        <f>S104*H104</f>
        <v>0</v>
      </c>
      <c r="AR104" s="236" t="s">
        <v>275</v>
      </c>
      <c r="AT104" s="236" t="s">
        <v>271</v>
      </c>
      <c r="AU104" s="236" t="s">
        <v>75</v>
      </c>
      <c r="AY104" s="4" t="s">
        <v>268</v>
      </c>
      <c r="BE104" s="237">
        <f>IF(N104="základní",J104,0)</f>
        <v>0</v>
      </c>
      <c r="BF104" s="237">
        <f>IF(N104="snížená",J104,0)</f>
        <v>0</v>
      </c>
      <c r="BG104" s="237">
        <f>IF(N104="zákl. přenesená",J104,0)</f>
        <v>0</v>
      </c>
      <c r="BH104" s="237">
        <f>IF(N104="sníž. přenesená",J104,0)</f>
        <v>0</v>
      </c>
      <c r="BI104" s="237">
        <f>IF(N104="nulová",J104,0)</f>
        <v>0</v>
      </c>
      <c r="BJ104" s="4" t="s">
        <v>75</v>
      </c>
      <c r="BK104" s="237">
        <f>ROUND(I104*H104,2)</f>
        <v>0</v>
      </c>
      <c r="BL104" s="4" t="s">
        <v>275</v>
      </c>
      <c r="BM104" s="236" t="s">
        <v>434</v>
      </c>
    </row>
    <row r="105" spans="2:65" s="1" customFormat="1" ht="37.9" customHeight="1">
      <c r="B105" s="14"/>
      <c r="C105" s="225" t="s">
        <v>361</v>
      </c>
      <c r="D105" s="225" t="s">
        <v>271</v>
      </c>
      <c r="E105" s="226" t="s">
        <v>984</v>
      </c>
      <c r="F105" s="227" t="s">
        <v>985</v>
      </c>
      <c r="G105" s="228" t="s">
        <v>317</v>
      </c>
      <c r="H105" s="229">
        <v>10</v>
      </c>
      <c r="I105" s="22"/>
      <c r="J105" s="231">
        <f>ROUND(I105*H105,2)</f>
        <v>0</v>
      </c>
      <c r="K105" s="227" t="s">
        <v>956</v>
      </c>
      <c r="L105" s="14"/>
      <c r="M105" s="232" t="s">
        <v>3</v>
      </c>
      <c r="N105" s="233" t="s">
        <v>39</v>
      </c>
      <c r="P105" s="234">
        <f>O105*H105</f>
        <v>0</v>
      </c>
      <c r="Q105" s="234">
        <v>0</v>
      </c>
      <c r="R105" s="234">
        <f>Q105*H105</f>
        <v>0</v>
      </c>
      <c r="S105" s="234">
        <v>0</v>
      </c>
      <c r="T105" s="235">
        <f>S105*H105</f>
        <v>0</v>
      </c>
      <c r="AR105" s="236" t="s">
        <v>275</v>
      </c>
      <c r="AT105" s="236" t="s">
        <v>271</v>
      </c>
      <c r="AU105" s="236" t="s">
        <v>75</v>
      </c>
      <c r="AY105" s="4" t="s">
        <v>268</v>
      </c>
      <c r="BE105" s="237">
        <f>IF(N105="základní",J105,0)</f>
        <v>0</v>
      </c>
      <c r="BF105" s="237">
        <f>IF(N105="snížená",J105,0)</f>
        <v>0</v>
      </c>
      <c r="BG105" s="237">
        <f>IF(N105="zákl. přenesená",J105,0)</f>
        <v>0</v>
      </c>
      <c r="BH105" s="237">
        <f>IF(N105="sníž. přenesená",J105,0)</f>
        <v>0</v>
      </c>
      <c r="BI105" s="237">
        <f>IF(N105="nulová",J105,0)</f>
        <v>0</v>
      </c>
      <c r="BJ105" s="4" t="s">
        <v>75</v>
      </c>
      <c r="BK105" s="237">
        <f>ROUND(I105*H105,2)</f>
        <v>0</v>
      </c>
      <c r="BL105" s="4" t="s">
        <v>275</v>
      </c>
      <c r="BM105" s="236" t="s">
        <v>447</v>
      </c>
    </row>
    <row r="106" spans="2:65" s="1" customFormat="1" ht="44.25" customHeight="1">
      <c r="B106" s="14"/>
      <c r="C106" s="225" t="s">
        <v>367</v>
      </c>
      <c r="D106" s="225" t="s">
        <v>271</v>
      </c>
      <c r="E106" s="226" t="s">
        <v>986</v>
      </c>
      <c r="F106" s="227" t="s">
        <v>987</v>
      </c>
      <c r="G106" s="228" t="s">
        <v>317</v>
      </c>
      <c r="H106" s="229">
        <v>17</v>
      </c>
      <c r="I106" s="22"/>
      <c r="J106" s="231">
        <f>ROUND(I106*H106,2)</f>
        <v>0</v>
      </c>
      <c r="K106" s="227" t="s">
        <v>956</v>
      </c>
      <c r="L106" s="14"/>
      <c r="M106" s="232" t="s">
        <v>3</v>
      </c>
      <c r="N106" s="233" t="s">
        <v>39</v>
      </c>
      <c r="P106" s="234">
        <f>O106*H106</f>
        <v>0</v>
      </c>
      <c r="Q106" s="234">
        <v>0</v>
      </c>
      <c r="R106" s="234">
        <f>Q106*H106</f>
        <v>0</v>
      </c>
      <c r="S106" s="234">
        <v>0</v>
      </c>
      <c r="T106" s="235">
        <f>S106*H106</f>
        <v>0</v>
      </c>
      <c r="AR106" s="236" t="s">
        <v>275</v>
      </c>
      <c r="AT106" s="236" t="s">
        <v>271</v>
      </c>
      <c r="AU106" s="236" t="s">
        <v>75</v>
      </c>
      <c r="AY106" s="4" t="s">
        <v>268</v>
      </c>
      <c r="BE106" s="237">
        <f>IF(N106="základní",J106,0)</f>
        <v>0</v>
      </c>
      <c r="BF106" s="237">
        <f>IF(N106="snížená",J106,0)</f>
        <v>0</v>
      </c>
      <c r="BG106" s="237">
        <f>IF(N106="zákl. přenesená",J106,0)</f>
        <v>0</v>
      </c>
      <c r="BH106" s="237">
        <f>IF(N106="sníž. přenesená",J106,0)</f>
        <v>0</v>
      </c>
      <c r="BI106" s="237">
        <f>IF(N106="nulová",J106,0)</f>
        <v>0</v>
      </c>
      <c r="BJ106" s="4" t="s">
        <v>75</v>
      </c>
      <c r="BK106" s="237">
        <f>ROUND(I106*H106,2)</f>
        <v>0</v>
      </c>
      <c r="BL106" s="4" t="s">
        <v>275</v>
      </c>
      <c r="BM106" s="236" t="s">
        <v>459</v>
      </c>
    </row>
    <row r="107" spans="2:65" s="1" customFormat="1" ht="29.25">
      <c r="B107" s="14"/>
      <c r="D107" s="243" t="s">
        <v>698</v>
      </c>
      <c r="F107" s="281" t="s">
        <v>988</v>
      </c>
      <c r="L107" s="14"/>
      <c r="M107" s="240"/>
      <c r="T107" s="142"/>
      <c r="AT107" s="4" t="s">
        <v>698</v>
      </c>
      <c r="AU107" s="4" t="s">
        <v>75</v>
      </c>
    </row>
    <row r="108" spans="2:65" s="1" customFormat="1" ht="44.25" customHeight="1">
      <c r="B108" s="14"/>
      <c r="C108" s="225" t="s">
        <v>292</v>
      </c>
      <c r="D108" s="225" t="s">
        <v>271</v>
      </c>
      <c r="E108" s="226" t="s">
        <v>989</v>
      </c>
      <c r="F108" s="227" t="s">
        <v>990</v>
      </c>
      <c r="G108" s="228" t="s">
        <v>317</v>
      </c>
      <c r="H108" s="229">
        <v>11</v>
      </c>
      <c r="I108" s="22"/>
      <c r="J108" s="231">
        <f>ROUND(I108*H108,2)</f>
        <v>0</v>
      </c>
      <c r="K108" s="227" t="s">
        <v>956</v>
      </c>
      <c r="L108" s="14"/>
      <c r="M108" s="232" t="s">
        <v>3</v>
      </c>
      <c r="N108" s="233" t="s">
        <v>39</v>
      </c>
      <c r="P108" s="234">
        <f>O108*H108</f>
        <v>0</v>
      </c>
      <c r="Q108" s="234">
        <v>0</v>
      </c>
      <c r="R108" s="234">
        <f>Q108*H108</f>
        <v>0</v>
      </c>
      <c r="S108" s="234">
        <v>0</v>
      </c>
      <c r="T108" s="235">
        <f>S108*H108</f>
        <v>0</v>
      </c>
      <c r="AR108" s="236" t="s">
        <v>275</v>
      </c>
      <c r="AT108" s="236" t="s">
        <v>271</v>
      </c>
      <c r="AU108" s="236" t="s">
        <v>75</v>
      </c>
      <c r="AY108" s="4" t="s">
        <v>268</v>
      </c>
      <c r="BE108" s="237">
        <f>IF(N108="základní",J108,0)</f>
        <v>0</v>
      </c>
      <c r="BF108" s="237">
        <f>IF(N108="snížená",J108,0)</f>
        <v>0</v>
      </c>
      <c r="BG108" s="237">
        <f>IF(N108="zákl. přenesená",J108,0)</f>
        <v>0</v>
      </c>
      <c r="BH108" s="237">
        <f>IF(N108="sníž. přenesená",J108,0)</f>
        <v>0</v>
      </c>
      <c r="BI108" s="237">
        <f>IF(N108="nulová",J108,0)</f>
        <v>0</v>
      </c>
      <c r="BJ108" s="4" t="s">
        <v>75</v>
      </c>
      <c r="BK108" s="237">
        <f>ROUND(I108*H108,2)</f>
        <v>0</v>
      </c>
      <c r="BL108" s="4" t="s">
        <v>275</v>
      </c>
      <c r="BM108" s="236" t="s">
        <v>470</v>
      </c>
    </row>
    <row r="109" spans="2:65" s="1" customFormat="1" ht="29.25">
      <c r="B109" s="14"/>
      <c r="D109" s="243" t="s">
        <v>698</v>
      </c>
      <c r="F109" s="281" t="s">
        <v>988</v>
      </c>
      <c r="L109" s="14"/>
      <c r="M109" s="240"/>
      <c r="T109" s="142"/>
      <c r="AT109" s="4" t="s">
        <v>698</v>
      </c>
      <c r="AU109" s="4" t="s">
        <v>75</v>
      </c>
    </row>
    <row r="110" spans="2:65" s="1" customFormat="1" ht="24.2" customHeight="1">
      <c r="B110" s="14"/>
      <c r="C110" s="225" t="s">
        <v>382</v>
      </c>
      <c r="D110" s="225" t="s">
        <v>271</v>
      </c>
      <c r="E110" s="226" t="s">
        <v>991</v>
      </c>
      <c r="F110" s="227" t="s">
        <v>992</v>
      </c>
      <c r="G110" s="228" t="s">
        <v>379</v>
      </c>
      <c r="H110" s="229">
        <v>10</v>
      </c>
      <c r="I110" s="22"/>
      <c r="J110" s="231">
        <f>ROUND(I110*H110,2)</f>
        <v>0</v>
      </c>
      <c r="K110" s="227" t="s">
        <v>956</v>
      </c>
      <c r="L110" s="14"/>
      <c r="M110" s="232" t="s">
        <v>3</v>
      </c>
      <c r="N110" s="233" t="s">
        <v>39</v>
      </c>
      <c r="P110" s="234">
        <f>O110*H110</f>
        <v>0</v>
      </c>
      <c r="Q110" s="234">
        <v>0</v>
      </c>
      <c r="R110" s="234">
        <f>Q110*H110</f>
        <v>0</v>
      </c>
      <c r="S110" s="234">
        <v>0</v>
      </c>
      <c r="T110" s="235">
        <f>S110*H110</f>
        <v>0</v>
      </c>
      <c r="AR110" s="236" t="s">
        <v>275</v>
      </c>
      <c r="AT110" s="236" t="s">
        <v>271</v>
      </c>
      <c r="AU110" s="236" t="s">
        <v>75</v>
      </c>
      <c r="AY110" s="4" t="s">
        <v>268</v>
      </c>
      <c r="BE110" s="237">
        <f>IF(N110="základní",J110,0)</f>
        <v>0</v>
      </c>
      <c r="BF110" s="237">
        <f>IF(N110="snížená",J110,0)</f>
        <v>0</v>
      </c>
      <c r="BG110" s="237">
        <f>IF(N110="zákl. přenesená",J110,0)</f>
        <v>0</v>
      </c>
      <c r="BH110" s="237">
        <f>IF(N110="sníž. přenesená",J110,0)</f>
        <v>0</v>
      </c>
      <c r="BI110" s="237">
        <f>IF(N110="nulová",J110,0)</f>
        <v>0</v>
      </c>
      <c r="BJ110" s="4" t="s">
        <v>75</v>
      </c>
      <c r="BK110" s="237">
        <f>ROUND(I110*H110,2)</f>
        <v>0</v>
      </c>
      <c r="BL110" s="4" t="s">
        <v>275</v>
      </c>
      <c r="BM110" s="236" t="s">
        <v>480</v>
      </c>
    </row>
    <row r="111" spans="2:65" s="1" customFormat="1" ht="29.25">
      <c r="B111" s="14"/>
      <c r="D111" s="243" t="s">
        <v>698</v>
      </c>
      <c r="F111" s="281" t="s">
        <v>988</v>
      </c>
      <c r="L111" s="14"/>
      <c r="M111" s="240"/>
      <c r="T111" s="142"/>
      <c r="AT111" s="4" t="s">
        <v>698</v>
      </c>
      <c r="AU111" s="4" t="s">
        <v>75</v>
      </c>
    </row>
    <row r="112" spans="2:65" s="1" customFormat="1" ht="24.2" customHeight="1">
      <c r="B112" s="14"/>
      <c r="C112" s="225" t="s">
        <v>388</v>
      </c>
      <c r="D112" s="225" t="s">
        <v>271</v>
      </c>
      <c r="E112" s="226" t="s">
        <v>993</v>
      </c>
      <c r="F112" s="227" t="s">
        <v>994</v>
      </c>
      <c r="G112" s="228" t="s">
        <v>379</v>
      </c>
      <c r="H112" s="229">
        <v>60</v>
      </c>
      <c r="I112" s="22"/>
      <c r="J112" s="231">
        <f>ROUND(I112*H112,2)</f>
        <v>0</v>
      </c>
      <c r="K112" s="227" t="s">
        <v>956</v>
      </c>
      <c r="L112" s="14"/>
      <c r="M112" s="232" t="s">
        <v>3</v>
      </c>
      <c r="N112" s="233" t="s">
        <v>39</v>
      </c>
      <c r="P112" s="234">
        <f>O112*H112</f>
        <v>0</v>
      </c>
      <c r="Q112" s="234">
        <v>0</v>
      </c>
      <c r="R112" s="234">
        <f>Q112*H112</f>
        <v>0</v>
      </c>
      <c r="S112" s="234">
        <v>0</v>
      </c>
      <c r="T112" s="235">
        <f>S112*H112</f>
        <v>0</v>
      </c>
      <c r="AR112" s="236" t="s">
        <v>275</v>
      </c>
      <c r="AT112" s="236" t="s">
        <v>271</v>
      </c>
      <c r="AU112" s="236" t="s">
        <v>75</v>
      </c>
      <c r="AY112" s="4" t="s">
        <v>268</v>
      </c>
      <c r="BE112" s="237">
        <f>IF(N112="základní",J112,0)</f>
        <v>0</v>
      </c>
      <c r="BF112" s="237">
        <f>IF(N112="snížená",J112,0)</f>
        <v>0</v>
      </c>
      <c r="BG112" s="237">
        <f>IF(N112="zákl. přenesená",J112,0)</f>
        <v>0</v>
      </c>
      <c r="BH112" s="237">
        <f>IF(N112="sníž. přenesená",J112,0)</f>
        <v>0</v>
      </c>
      <c r="BI112" s="237">
        <f>IF(N112="nulová",J112,0)</f>
        <v>0</v>
      </c>
      <c r="BJ112" s="4" t="s">
        <v>75</v>
      </c>
      <c r="BK112" s="237">
        <f>ROUND(I112*H112,2)</f>
        <v>0</v>
      </c>
      <c r="BL112" s="4" t="s">
        <v>275</v>
      </c>
      <c r="BM112" s="236" t="s">
        <v>495</v>
      </c>
    </row>
    <row r="113" spans="2:65" s="1" customFormat="1" ht="29.25">
      <c r="B113" s="14"/>
      <c r="D113" s="243" t="s">
        <v>698</v>
      </c>
      <c r="F113" s="281" t="s">
        <v>988</v>
      </c>
      <c r="L113" s="14"/>
      <c r="M113" s="240"/>
      <c r="T113" s="142"/>
      <c r="AT113" s="4" t="s">
        <v>698</v>
      </c>
      <c r="AU113" s="4" t="s">
        <v>75</v>
      </c>
    </row>
    <row r="114" spans="2:65" s="1" customFormat="1" ht="24.2" customHeight="1">
      <c r="B114" s="14"/>
      <c r="C114" s="225" t="s">
        <v>393</v>
      </c>
      <c r="D114" s="225" t="s">
        <v>271</v>
      </c>
      <c r="E114" s="226" t="s">
        <v>995</v>
      </c>
      <c r="F114" s="227" t="s">
        <v>996</v>
      </c>
      <c r="G114" s="228" t="s">
        <v>184</v>
      </c>
      <c r="H114" s="229">
        <v>3.08</v>
      </c>
      <c r="I114" s="22"/>
      <c r="J114" s="231">
        <f>ROUND(I114*H114,2)</f>
        <v>0</v>
      </c>
      <c r="K114" s="227" t="s">
        <v>956</v>
      </c>
      <c r="L114" s="14"/>
      <c r="M114" s="232" t="s">
        <v>3</v>
      </c>
      <c r="N114" s="233" t="s">
        <v>39</v>
      </c>
      <c r="P114" s="234">
        <f>O114*H114</f>
        <v>0</v>
      </c>
      <c r="Q114" s="234">
        <v>0</v>
      </c>
      <c r="R114" s="234">
        <f>Q114*H114</f>
        <v>0</v>
      </c>
      <c r="S114" s="234">
        <v>0</v>
      </c>
      <c r="T114" s="235">
        <f>S114*H114</f>
        <v>0</v>
      </c>
      <c r="AR114" s="236" t="s">
        <v>275</v>
      </c>
      <c r="AT114" s="236" t="s">
        <v>271</v>
      </c>
      <c r="AU114" s="236" t="s">
        <v>75</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275</v>
      </c>
      <c r="BM114" s="236" t="s">
        <v>511</v>
      </c>
    </row>
    <row r="115" spans="2:65" s="1" customFormat="1" ht="19.5">
      <c r="B115" s="14"/>
      <c r="D115" s="243" t="s">
        <v>698</v>
      </c>
      <c r="F115" s="281" t="s">
        <v>997</v>
      </c>
      <c r="L115" s="14"/>
      <c r="M115" s="240"/>
      <c r="T115" s="142"/>
      <c r="AT115" s="4" t="s">
        <v>698</v>
      </c>
      <c r="AU115" s="4" t="s">
        <v>75</v>
      </c>
    </row>
    <row r="116" spans="2:65" s="257" customFormat="1">
      <c r="B116" s="256"/>
      <c r="D116" s="243" t="s">
        <v>279</v>
      </c>
      <c r="E116" s="258" t="s">
        <v>3</v>
      </c>
      <c r="F116" s="259" t="s">
        <v>998</v>
      </c>
      <c r="H116" s="258" t="s">
        <v>3</v>
      </c>
      <c r="L116" s="256"/>
      <c r="M116" s="260"/>
      <c r="T116" s="261"/>
      <c r="AT116" s="258" t="s">
        <v>279</v>
      </c>
      <c r="AU116" s="258" t="s">
        <v>75</v>
      </c>
      <c r="AV116" s="257" t="s">
        <v>75</v>
      </c>
      <c r="AW116" s="257" t="s">
        <v>30</v>
      </c>
      <c r="AX116" s="257" t="s">
        <v>68</v>
      </c>
      <c r="AY116" s="258" t="s">
        <v>268</v>
      </c>
    </row>
    <row r="117" spans="2:65" s="242" customFormat="1">
      <c r="B117" s="241"/>
      <c r="D117" s="243" t="s">
        <v>279</v>
      </c>
      <c r="E117" s="244" t="s">
        <v>3</v>
      </c>
      <c r="F117" s="245" t="s">
        <v>999</v>
      </c>
      <c r="H117" s="246">
        <v>1.1000000000000001</v>
      </c>
      <c r="L117" s="241"/>
      <c r="M117" s="247"/>
      <c r="T117" s="248"/>
      <c r="AT117" s="244" t="s">
        <v>279</v>
      </c>
      <c r="AU117" s="244" t="s">
        <v>75</v>
      </c>
      <c r="AV117" s="242" t="s">
        <v>77</v>
      </c>
      <c r="AW117" s="242" t="s">
        <v>30</v>
      </c>
      <c r="AX117" s="242" t="s">
        <v>68</v>
      </c>
      <c r="AY117" s="244" t="s">
        <v>268</v>
      </c>
    </row>
    <row r="118" spans="2:65" s="242" customFormat="1">
      <c r="B118" s="241"/>
      <c r="D118" s="243" t="s">
        <v>279</v>
      </c>
      <c r="E118" s="244" t="s">
        <v>3</v>
      </c>
      <c r="F118" s="245" t="s">
        <v>1000</v>
      </c>
      <c r="H118" s="246">
        <v>1.98</v>
      </c>
      <c r="L118" s="241"/>
      <c r="M118" s="247"/>
      <c r="T118" s="248"/>
      <c r="AT118" s="244" t="s">
        <v>279</v>
      </c>
      <c r="AU118" s="244" t="s">
        <v>75</v>
      </c>
      <c r="AV118" s="242" t="s">
        <v>77</v>
      </c>
      <c r="AW118" s="242" t="s">
        <v>30</v>
      </c>
      <c r="AX118" s="242" t="s">
        <v>68</v>
      </c>
      <c r="AY118" s="244" t="s">
        <v>268</v>
      </c>
    </row>
    <row r="119" spans="2:65" s="250" customFormat="1">
      <c r="B119" s="249"/>
      <c r="D119" s="243" t="s">
        <v>279</v>
      </c>
      <c r="E119" s="251" t="s">
        <v>3</v>
      </c>
      <c r="F119" s="252" t="s">
        <v>298</v>
      </c>
      <c r="H119" s="253">
        <v>3.08</v>
      </c>
      <c r="L119" s="249"/>
      <c r="M119" s="254"/>
      <c r="T119" s="255"/>
      <c r="AT119" s="251" t="s">
        <v>279</v>
      </c>
      <c r="AU119" s="251" t="s">
        <v>75</v>
      </c>
      <c r="AV119" s="250" t="s">
        <v>275</v>
      </c>
      <c r="AW119" s="250" t="s">
        <v>30</v>
      </c>
      <c r="AX119" s="250" t="s">
        <v>75</v>
      </c>
      <c r="AY119" s="251" t="s">
        <v>268</v>
      </c>
    </row>
    <row r="120" spans="2:65" s="1" customFormat="1" ht="49.15" customHeight="1">
      <c r="B120" s="14"/>
      <c r="C120" s="225" t="s">
        <v>399</v>
      </c>
      <c r="D120" s="225" t="s">
        <v>271</v>
      </c>
      <c r="E120" s="226" t="s">
        <v>1001</v>
      </c>
      <c r="F120" s="227" t="s">
        <v>1002</v>
      </c>
      <c r="G120" s="228" t="s">
        <v>317</v>
      </c>
      <c r="H120" s="229">
        <v>10</v>
      </c>
      <c r="I120" s="22"/>
      <c r="J120" s="231">
        <f>ROUND(I120*H120,2)</f>
        <v>0</v>
      </c>
      <c r="K120" s="227" t="s">
        <v>956</v>
      </c>
      <c r="L120" s="14"/>
      <c r="M120" s="232" t="s">
        <v>3</v>
      </c>
      <c r="N120" s="233" t="s">
        <v>39</v>
      </c>
      <c r="P120" s="234">
        <f>O120*H120</f>
        <v>0</v>
      </c>
      <c r="Q120" s="234">
        <v>0</v>
      </c>
      <c r="R120" s="234">
        <f>Q120*H120</f>
        <v>0</v>
      </c>
      <c r="S120" s="234">
        <v>0</v>
      </c>
      <c r="T120" s="235">
        <f>S120*H120</f>
        <v>0</v>
      </c>
      <c r="AR120" s="236" t="s">
        <v>275</v>
      </c>
      <c r="AT120" s="236" t="s">
        <v>271</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275</v>
      </c>
      <c r="BM120" s="236" t="s">
        <v>521</v>
      </c>
    </row>
    <row r="121" spans="2:65" s="1" customFormat="1" ht="19.5">
      <c r="B121" s="14"/>
      <c r="D121" s="243" t="s">
        <v>698</v>
      </c>
      <c r="F121" s="281" t="s">
        <v>1003</v>
      </c>
      <c r="L121" s="14"/>
      <c r="M121" s="240"/>
      <c r="T121" s="142"/>
      <c r="AT121" s="4" t="s">
        <v>698</v>
      </c>
      <c r="AU121" s="4" t="s">
        <v>75</v>
      </c>
    </row>
    <row r="122" spans="2:65" s="1" customFormat="1" ht="49.15" customHeight="1">
      <c r="B122" s="14"/>
      <c r="C122" s="225" t="s">
        <v>8</v>
      </c>
      <c r="D122" s="225" t="s">
        <v>271</v>
      </c>
      <c r="E122" s="226" t="s">
        <v>1004</v>
      </c>
      <c r="F122" s="227" t="s">
        <v>1005</v>
      </c>
      <c r="G122" s="228" t="s">
        <v>317</v>
      </c>
      <c r="H122" s="229">
        <v>8</v>
      </c>
      <c r="I122" s="22"/>
      <c r="J122" s="231">
        <f>ROUND(I122*H122,2)</f>
        <v>0</v>
      </c>
      <c r="K122" s="227" t="s">
        <v>956</v>
      </c>
      <c r="L122" s="14"/>
      <c r="M122" s="232" t="s">
        <v>3</v>
      </c>
      <c r="N122" s="233" t="s">
        <v>39</v>
      </c>
      <c r="P122" s="234">
        <f>O122*H122</f>
        <v>0</v>
      </c>
      <c r="Q122" s="234">
        <v>0</v>
      </c>
      <c r="R122" s="234">
        <f>Q122*H122</f>
        <v>0</v>
      </c>
      <c r="S122" s="234">
        <v>0</v>
      </c>
      <c r="T122" s="235">
        <f>S122*H122</f>
        <v>0</v>
      </c>
      <c r="AR122" s="236" t="s">
        <v>275</v>
      </c>
      <c r="AT122" s="236" t="s">
        <v>271</v>
      </c>
      <c r="AU122" s="236" t="s">
        <v>75</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275</v>
      </c>
      <c r="BM122" s="236" t="s">
        <v>530</v>
      </c>
    </row>
    <row r="123" spans="2:65" s="1" customFormat="1" ht="44.25" customHeight="1">
      <c r="B123" s="14"/>
      <c r="C123" s="225" t="s">
        <v>411</v>
      </c>
      <c r="D123" s="225" t="s">
        <v>271</v>
      </c>
      <c r="E123" s="226" t="s">
        <v>1006</v>
      </c>
      <c r="F123" s="227" t="s">
        <v>1007</v>
      </c>
      <c r="G123" s="228" t="s">
        <v>317</v>
      </c>
      <c r="H123" s="229">
        <v>5</v>
      </c>
      <c r="I123" s="22"/>
      <c r="J123" s="231">
        <f>ROUND(I123*H123,2)</f>
        <v>0</v>
      </c>
      <c r="K123" s="227" t="s">
        <v>956</v>
      </c>
      <c r="L123" s="14"/>
      <c r="M123" s="232" t="s">
        <v>3</v>
      </c>
      <c r="N123" s="233" t="s">
        <v>39</v>
      </c>
      <c r="P123" s="234">
        <f>O123*H123</f>
        <v>0</v>
      </c>
      <c r="Q123" s="234">
        <v>0</v>
      </c>
      <c r="R123" s="234">
        <f>Q123*H123</f>
        <v>0</v>
      </c>
      <c r="S123" s="234">
        <v>0</v>
      </c>
      <c r="T123" s="235">
        <f>S123*H123</f>
        <v>0</v>
      </c>
      <c r="AR123" s="236" t="s">
        <v>275</v>
      </c>
      <c r="AT123" s="236" t="s">
        <v>271</v>
      </c>
      <c r="AU123" s="236" t="s">
        <v>75</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275</v>
      </c>
      <c r="BM123" s="236" t="s">
        <v>539</v>
      </c>
    </row>
    <row r="124" spans="2:65" s="1" customFormat="1" ht="24.2" customHeight="1">
      <c r="B124" s="14"/>
      <c r="C124" s="225" t="s">
        <v>418</v>
      </c>
      <c r="D124" s="225" t="s">
        <v>271</v>
      </c>
      <c r="E124" s="226" t="s">
        <v>1008</v>
      </c>
      <c r="F124" s="227" t="s">
        <v>1009</v>
      </c>
      <c r="G124" s="228" t="s">
        <v>317</v>
      </c>
      <c r="H124" s="229">
        <v>9</v>
      </c>
      <c r="I124" s="22"/>
      <c r="J124" s="231">
        <f>ROUND(I124*H124,2)</f>
        <v>0</v>
      </c>
      <c r="K124" s="227" t="s">
        <v>963</v>
      </c>
      <c r="L124" s="14"/>
      <c r="M124" s="232" t="s">
        <v>3</v>
      </c>
      <c r="N124" s="233" t="s">
        <v>39</v>
      </c>
      <c r="P124" s="234">
        <f>O124*H124</f>
        <v>0</v>
      </c>
      <c r="Q124" s="234">
        <v>0</v>
      </c>
      <c r="R124" s="234">
        <f>Q124*H124</f>
        <v>0</v>
      </c>
      <c r="S124" s="234">
        <v>0</v>
      </c>
      <c r="T124" s="235">
        <f>S124*H124</f>
        <v>0</v>
      </c>
      <c r="AR124" s="236" t="s">
        <v>275</v>
      </c>
      <c r="AT124" s="236" t="s">
        <v>271</v>
      </c>
      <c r="AU124" s="236" t="s">
        <v>75</v>
      </c>
      <c r="AY124" s="4" t="s">
        <v>268</v>
      </c>
      <c r="BE124" s="237">
        <f>IF(N124="základní",J124,0)</f>
        <v>0</v>
      </c>
      <c r="BF124" s="237">
        <f>IF(N124="snížená",J124,0)</f>
        <v>0</v>
      </c>
      <c r="BG124" s="237">
        <f>IF(N124="zákl. přenesená",J124,0)</f>
        <v>0</v>
      </c>
      <c r="BH124" s="237">
        <f>IF(N124="sníž. přenesená",J124,0)</f>
        <v>0</v>
      </c>
      <c r="BI124" s="237">
        <f>IF(N124="nulová",J124,0)</f>
        <v>0</v>
      </c>
      <c r="BJ124" s="4" t="s">
        <v>75</v>
      </c>
      <c r="BK124" s="237">
        <f>ROUND(I124*H124,2)</f>
        <v>0</v>
      </c>
      <c r="BL124" s="4" t="s">
        <v>275</v>
      </c>
      <c r="BM124" s="236" t="s">
        <v>547</v>
      </c>
    </row>
    <row r="125" spans="2:65" s="1" customFormat="1" ht="49.15" customHeight="1">
      <c r="B125" s="14"/>
      <c r="C125" s="225" t="s">
        <v>423</v>
      </c>
      <c r="D125" s="225" t="s">
        <v>271</v>
      </c>
      <c r="E125" s="226" t="s">
        <v>1010</v>
      </c>
      <c r="F125" s="227" t="s">
        <v>1011</v>
      </c>
      <c r="G125" s="228" t="s">
        <v>317</v>
      </c>
      <c r="H125" s="229">
        <v>1</v>
      </c>
      <c r="I125" s="22"/>
      <c r="J125" s="231">
        <f>ROUND(I125*H125,2)</f>
        <v>0</v>
      </c>
      <c r="K125" s="227" t="s">
        <v>963</v>
      </c>
      <c r="L125" s="14"/>
      <c r="M125" s="232" t="s">
        <v>3</v>
      </c>
      <c r="N125" s="233" t="s">
        <v>39</v>
      </c>
      <c r="P125" s="234">
        <f>O125*H125</f>
        <v>0</v>
      </c>
      <c r="Q125" s="234">
        <v>0</v>
      </c>
      <c r="R125" s="234">
        <f>Q125*H125</f>
        <v>0</v>
      </c>
      <c r="S125" s="234">
        <v>0</v>
      </c>
      <c r="T125" s="235">
        <f>S125*H125</f>
        <v>0</v>
      </c>
      <c r="AR125" s="236" t="s">
        <v>275</v>
      </c>
      <c r="AT125" s="236" t="s">
        <v>271</v>
      </c>
      <c r="AU125" s="236" t="s">
        <v>75</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275</v>
      </c>
      <c r="BM125" s="236" t="s">
        <v>555</v>
      </c>
    </row>
    <row r="126" spans="2:65" s="1" customFormat="1" ht="16.5" customHeight="1">
      <c r="B126" s="14"/>
      <c r="C126" s="225" t="s">
        <v>429</v>
      </c>
      <c r="D126" s="225" t="s">
        <v>271</v>
      </c>
      <c r="E126" s="226" t="s">
        <v>1012</v>
      </c>
      <c r="F126" s="227" t="s">
        <v>1013</v>
      </c>
      <c r="G126" s="228" t="s">
        <v>317</v>
      </c>
      <c r="H126" s="229">
        <v>28</v>
      </c>
      <c r="I126" s="22"/>
      <c r="J126" s="231">
        <f>ROUND(I126*H126,2)</f>
        <v>0</v>
      </c>
      <c r="K126" s="227" t="s">
        <v>963</v>
      </c>
      <c r="L126" s="14"/>
      <c r="M126" s="232" t="s">
        <v>3</v>
      </c>
      <c r="N126" s="233" t="s">
        <v>39</v>
      </c>
      <c r="P126" s="234">
        <f>O126*H126</f>
        <v>0</v>
      </c>
      <c r="Q126" s="234">
        <v>0</v>
      </c>
      <c r="R126" s="234">
        <f>Q126*H126</f>
        <v>0</v>
      </c>
      <c r="S126" s="234">
        <v>0</v>
      </c>
      <c r="T126" s="235">
        <f>S126*H126</f>
        <v>0</v>
      </c>
      <c r="AR126" s="236" t="s">
        <v>275</v>
      </c>
      <c r="AT126" s="236" t="s">
        <v>271</v>
      </c>
      <c r="AU126" s="236" t="s">
        <v>75</v>
      </c>
      <c r="AY126" s="4" t="s">
        <v>268</v>
      </c>
      <c r="BE126" s="237">
        <f>IF(N126="základní",J126,0)</f>
        <v>0</v>
      </c>
      <c r="BF126" s="237">
        <f>IF(N126="snížená",J126,0)</f>
        <v>0</v>
      </c>
      <c r="BG126" s="237">
        <f>IF(N126="zákl. přenesená",J126,0)</f>
        <v>0</v>
      </c>
      <c r="BH126" s="237">
        <f>IF(N126="sníž. přenesená",J126,0)</f>
        <v>0</v>
      </c>
      <c r="BI126" s="237">
        <f>IF(N126="nulová",J126,0)</f>
        <v>0</v>
      </c>
      <c r="BJ126" s="4" t="s">
        <v>75</v>
      </c>
      <c r="BK126" s="237">
        <f>ROUND(I126*H126,2)</f>
        <v>0</v>
      </c>
      <c r="BL126" s="4" t="s">
        <v>275</v>
      </c>
      <c r="BM126" s="236" t="s">
        <v>563</v>
      </c>
    </row>
    <row r="127" spans="2:65" s="242" customFormat="1">
      <c r="B127" s="241"/>
      <c r="D127" s="243" t="s">
        <v>279</v>
      </c>
      <c r="E127" s="244" t="s">
        <v>3</v>
      </c>
      <c r="F127" s="245" t="s">
        <v>1014</v>
      </c>
      <c r="H127" s="246">
        <v>28</v>
      </c>
      <c r="L127" s="241"/>
      <c r="M127" s="247"/>
      <c r="T127" s="248"/>
      <c r="AT127" s="244" t="s">
        <v>279</v>
      </c>
      <c r="AU127" s="244" t="s">
        <v>75</v>
      </c>
      <c r="AV127" s="242" t="s">
        <v>77</v>
      </c>
      <c r="AW127" s="242" t="s">
        <v>30</v>
      </c>
      <c r="AX127" s="242" t="s">
        <v>68</v>
      </c>
      <c r="AY127" s="244" t="s">
        <v>268</v>
      </c>
    </row>
    <row r="128" spans="2:65" s="250" customFormat="1">
      <c r="B128" s="249"/>
      <c r="D128" s="243" t="s">
        <v>279</v>
      </c>
      <c r="E128" s="251" t="s">
        <v>3</v>
      </c>
      <c r="F128" s="252" t="s">
        <v>298</v>
      </c>
      <c r="H128" s="253">
        <v>28</v>
      </c>
      <c r="L128" s="249"/>
      <c r="M128" s="254"/>
      <c r="T128" s="255"/>
      <c r="AT128" s="251" t="s">
        <v>279</v>
      </c>
      <c r="AU128" s="251" t="s">
        <v>75</v>
      </c>
      <c r="AV128" s="250" t="s">
        <v>275</v>
      </c>
      <c r="AW128" s="250" t="s">
        <v>30</v>
      </c>
      <c r="AX128" s="250" t="s">
        <v>75</v>
      </c>
      <c r="AY128" s="251" t="s">
        <v>268</v>
      </c>
    </row>
    <row r="129" spans="2:65" s="1" customFormat="1" ht="16.5" customHeight="1">
      <c r="B129" s="14"/>
      <c r="C129" s="225" t="s">
        <v>434</v>
      </c>
      <c r="D129" s="225" t="s">
        <v>271</v>
      </c>
      <c r="E129" s="226" t="s">
        <v>1015</v>
      </c>
      <c r="F129" s="227" t="s">
        <v>1016</v>
      </c>
      <c r="G129" s="228" t="s">
        <v>317</v>
      </c>
      <c r="H129" s="229">
        <v>5</v>
      </c>
      <c r="I129" s="22"/>
      <c r="J129" s="231">
        <f t="shared" ref="J129:J142" si="10">ROUND(I129*H129,2)</f>
        <v>0</v>
      </c>
      <c r="K129" s="227" t="s">
        <v>963</v>
      </c>
      <c r="L129" s="14"/>
      <c r="M129" s="232" t="s">
        <v>3</v>
      </c>
      <c r="N129" s="233" t="s">
        <v>39</v>
      </c>
      <c r="P129" s="234">
        <f t="shared" ref="P129:P142" si="11">O129*H129</f>
        <v>0</v>
      </c>
      <c r="Q129" s="234">
        <v>0</v>
      </c>
      <c r="R129" s="234">
        <f t="shared" ref="R129:R142" si="12">Q129*H129</f>
        <v>0</v>
      </c>
      <c r="S129" s="234">
        <v>0</v>
      </c>
      <c r="T129" s="235">
        <f t="shared" ref="T129:T142" si="13">S129*H129</f>
        <v>0</v>
      </c>
      <c r="AR129" s="236" t="s">
        <v>275</v>
      </c>
      <c r="AT129" s="236" t="s">
        <v>271</v>
      </c>
      <c r="AU129" s="236" t="s">
        <v>75</v>
      </c>
      <c r="AY129" s="4" t="s">
        <v>268</v>
      </c>
      <c r="BE129" s="237">
        <f t="shared" ref="BE129:BE142" si="14">IF(N129="základní",J129,0)</f>
        <v>0</v>
      </c>
      <c r="BF129" s="237">
        <f t="shared" ref="BF129:BF142" si="15">IF(N129="snížená",J129,0)</f>
        <v>0</v>
      </c>
      <c r="BG129" s="237">
        <f t="shared" ref="BG129:BG142" si="16">IF(N129="zákl. přenesená",J129,0)</f>
        <v>0</v>
      </c>
      <c r="BH129" s="237">
        <f t="shared" ref="BH129:BH142" si="17">IF(N129="sníž. přenesená",J129,0)</f>
        <v>0</v>
      </c>
      <c r="BI129" s="237">
        <f t="shared" ref="BI129:BI142" si="18">IF(N129="nulová",J129,0)</f>
        <v>0</v>
      </c>
      <c r="BJ129" s="4" t="s">
        <v>75</v>
      </c>
      <c r="BK129" s="237">
        <f t="shared" ref="BK129:BK142" si="19">ROUND(I129*H129,2)</f>
        <v>0</v>
      </c>
      <c r="BL129" s="4" t="s">
        <v>275</v>
      </c>
      <c r="BM129" s="236" t="s">
        <v>574</v>
      </c>
    </row>
    <row r="130" spans="2:65" s="1" customFormat="1" ht="16.5" customHeight="1">
      <c r="B130" s="14"/>
      <c r="C130" s="225" t="s">
        <v>441</v>
      </c>
      <c r="D130" s="225" t="s">
        <v>271</v>
      </c>
      <c r="E130" s="226" t="s">
        <v>1017</v>
      </c>
      <c r="F130" s="227" t="s">
        <v>1018</v>
      </c>
      <c r="G130" s="228" t="s">
        <v>317</v>
      </c>
      <c r="H130" s="229">
        <v>5</v>
      </c>
      <c r="I130" s="22"/>
      <c r="J130" s="231">
        <f t="shared" si="10"/>
        <v>0</v>
      </c>
      <c r="K130" s="227" t="s">
        <v>963</v>
      </c>
      <c r="L130" s="14"/>
      <c r="M130" s="232" t="s">
        <v>3</v>
      </c>
      <c r="N130" s="233" t="s">
        <v>39</v>
      </c>
      <c r="P130" s="234">
        <f t="shared" si="11"/>
        <v>0</v>
      </c>
      <c r="Q130" s="234">
        <v>0</v>
      </c>
      <c r="R130" s="234">
        <f t="shared" si="12"/>
        <v>0</v>
      </c>
      <c r="S130" s="234">
        <v>0</v>
      </c>
      <c r="T130" s="235">
        <f t="shared" si="13"/>
        <v>0</v>
      </c>
      <c r="AR130" s="236" t="s">
        <v>275</v>
      </c>
      <c r="AT130" s="236" t="s">
        <v>271</v>
      </c>
      <c r="AU130" s="236" t="s">
        <v>75</v>
      </c>
      <c r="AY130" s="4" t="s">
        <v>268</v>
      </c>
      <c r="BE130" s="237">
        <f t="shared" si="14"/>
        <v>0</v>
      </c>
      <c r="BF130" s="237">
        <f t="shared" si="15"/>
        <v>0</v>
      </c>
      <c r="BG130" s="237">
        <f t="shared" si="16"/>
        <v>0</v>
      </c>
      <c r="BH130" s="237">
        <f t="shared" si="17"/>
        <v>0</v>
      </c>
      <c r="BI130" s="237">
        <f t="shared" si="18"/>
        <v>0</v>
      </c>
      <c r="BJ130" s="4" t="s">
        <v>75</v>
      </c>
      <c r="BK130" s="237">
        <f t="shared" si="19"/>
        <v>0</v>
      </c>
      <c r="BL130" s="4" t="s">
        <v>275</v>
      </c>
      <c r="BM130" s="236" t="s">
        <v>586</v>
      </c>
    </row>
    <row r="131" spans="2:65" s="1" customFormat="1" ht="16.5" customHeight="1">
      <c r="B131" s="14"/>
      <c r="C131" s="225" t="s">
        <v>447</v>
      </c>
      <c r="D131" s="225" t="s">
        <v>271</v>
      </c>
      <c r="E131" s="226" t="s">
        <v>1019</v>
      </c>
      <c r="F131" s="227" t="s">
        <v>1020</v>
      </c>
      <c r="G131" s="228" t="s">
        <v>317</v>
      </c>
      <c r="H131" s="229">
        <v>6</v>
      </c>
      <c r="I131" s="22"/>
      <c r="J131" s="231">
        <f t="shared" si="10"/>
        <v>0</v>
      </c>
      <c r="K131" s="227" t="s">
        <v>963</v>
      </c>
      <c r="L131" s="14"/>
      <c r="M131" s="232" t="s">
        <v>3</v>
      </c>
      <c r="N131" s="233" t="s">
        <v>39</v>
      </c>
      <c r="P131" s="234">
        <f t="shared" si="11"/>
        <v>0</v>
      </c>
      <c r="Q131" s="234">
        <v>0</v>
      </c>
      <c r="R131" s="234">
        <f t="shared" si="12"/>
        <v>0</v>
      </c>
      <c r="S131" s="234">
        <v>0</v>
      </c>
      <c r="T131" s="235">
        <f t="shared" si="13"/>
        <v>0</v>
      </c>
      <c r="AR131" s="236" t="s">
        <v>275</v>
      </c>
      <c r="AT131" s="236" t="s">
        <v>271</v>
      </c>
      <c r="AU131" s="236" t="s">
        <v>75</v>
      </c>
      <c r="AY131" s="4" t="s">
        <v>268</v>
      </c>
      <c r="BE131" s="237">
        <f t="shared" si="14"/>
        <v>0</v>
      </c>
      <c r="BF131" s="237">
        <f t="shared" si="15"/>
        <v>0</v>
      </c>
      <c r="BG131" s="237">
        <f t="shared" si="16"/>
        <v>0</v>
      </c>
      <c r="BH131" s="237">
        <f t="shared" si="17"/>
        <v>0</v>
      </c>
      <c r="BI131" s="237">
        <f t="shared" si="18"/>
        <v>0</v>
      </c>
      <c r="BJ131" s="4" t="s">
        <v>75</v>
      </c>
      <c r="BK131" s="237">
        <f t="shared" si="19"/>
        <v>0</v>
      </c>
      <c r="BL131" s="4" t="s">
        <v>275</v>
      </c>
      <c r="BM131" s="236" t="s">
        <v>597</v>
      </c>
    </row>
    <row r="132" spans="2:65" s="1" customFormat="1" ht="16.5" customHeight="1">
      <c r="B132" s="14"/>
      <c r="C132" s="225" t="s">
        <v>454</v>
      </c>
      <c r="D132" s="225" t="s">
        <v>271</v>
      </c>
      <c r="E132" s="226" t="s">
        <v>1021</v>
      </c>
      <c r="F132" s="227" t="s">
        <v>1022</v>
      </c>
      <c r="G132" s="228" t="s">
        <v>317</v>
      </c>
      <c r="H132" s="229">
        <v>2</v>
      </c>
      <c r="I132" s="22"/>
      <c r="J132" s="231">
        <f t="shared" si="10"/>
        <v>0</v>
      </c>
      <c r="K132" s="227" t="s">
        <v>963</v>
      </c>
      <c r="L132" s="14"/>
      <c r="M132" s="232" t="s">
        <v>3</v>
      </c>
      <c r="N132" s="233" t="s">
        <v>39</v>
      </c>
      <c r="P132" s="234">
        <f t="shared" si="11"/>
        <v>0</v>
      </c>
      <c r="Q132" s="234">
        <v>0</v>
      </c>
      <c r="R132" s="234">
        <f t="shared" si="12"/>
        <v>0</v>
      </c>
      <c r="S132" s="234">
        <v>0</v>
      </c>
      <c r="T132" s="235">
        <f t="shared" si="13"/>
        <v>0</v>
      </c>
      <c r="AR132" s="236" t="s">
        <v>275</v>
      </c>
      <c r="AT132" s="236" t="s">
        <v>271</v>
      </c>
      <c r="AU132" s="236" t="s">
        <v>75</v>
      </c>
      <c r="AY132" s="4" t="s">
        <v>268</v>
      </c>
      <c r="BE132" s="237">
        <f t="shared" si="14"/>
        <v>0</v>
      </c>
      <c r="BF132" s="237">
        <f t="shared" si="15"/>
        <v>0</v>
      </c>
      <c r="BG132" s="237">
        <f t="shared" si="16"/>
        <v>0</v>
      </c>
      <c r="BH132" s="237">
        <f t="shared" si="17"/>
        <v>0</v>
      </c>
      <c r="BI132" s="237">
        <f t="shared" si="18"/>
        <v>0</v>
      </c>
      <c r="BJ132" s="4" t="s">
        <v>75</v>
      </c>
      <c r="BK132" s="237">
        <f t="shared" si="19"/>
        <v>0</v>
      </c>
      <c r="BL132" s="4" t="s">
        <v>275</v>
      </c>
      <c r="BM132" s="236" t="s">
        <v>607</v>
      </c>
    </row>
    <row r="133" spans="2:65" s="1" customFormat="1" ht="24.2" customHeight="1">
      <c r="B133" s="14"/>
      <c r="C133" s="225" t="s">
        <v>459</v>
      </c>
      <c r="D133" s="225" t="s">
        <v>271</v>
      </c>
      <c r="E133" s="226" t="s">
        <v>1023</v>
      </c>
      <c r="F133" s="227" t="s">
        <v>1024</v>
      </c>
      <c r="G133" s="228" t="s">
        <v>317</v>
      </c>
      <c r="H133" s="229">
        <v>2</v>
      </c>
      <c r="I133" s="22"/>
      <c r="J133" s="231">
        <f t="shared" si="10"/>
        <v>0</v>
      </c>
      <c r="K133" s="227" t="s">
        <v>963</v>
      </c>
      <c r="L133" s="14"/>
      <c r="M133" s="232" t="s">
        <v>3</v>
      </c>
      <c r="N133" s="233" t="s">
        <v>39</v>
      </c>
      <c r="P133" s="234">
        <f t="shared" si="11"/>
        <v>0</v>
      </c>
      <c r="Q133" s="234">
        <v>0</v>
      </c>
      <c r="R133" s="234">
        <f t="shared" si="12"/>
        <v>0</v>
      </c>
      <c r="S133" s="234">
        <v>0</v>
      </c>
      <c r="T133" s="235">
        <f t="shared" si="13"/>
        <v>0</v>
      </c>
      <c r="AR133" s="236" t="s">
        <v>275</v>
      </c>
      <c r="AT133" s="236" t="s">
        <v>271</v>
      </c>
      <c r="AU133" s="236" t="s">
        <v>75</v>
      </c>
      <c r="AY133" s="4" t="s">
        <v>268</v>
      </c>
      <c r="BE133" s="237">
        <f t="shared" si="14"/>
        <v>0</v>
      </c>
      <c r="BF133" s="237">
        <f t="shared" si="15"/>
        <v>0</v>
      </c>
      <c r="BG133" s="237">
        <f t="shared" si="16"/>
        <v>0</v>
      </c>
      <c r="BH133" s="237">
        <f t="shared" si="17"/>
        <v>0</v>
      </c>
      <c r="BI133" s="237">
        <f t="shared" si="18"/>
        <v>0</v>
      </c>
      <c r="BJ133" s="4" t="s">
        <v>75</v>
      </c>
      <c r="BK133" s="237">
        <f t="shared" si="19"/>
        <v>0</v>
      </c>
      <c r="BL133" s="4" t="s">
        <v>275</v>
      </c>
      <c r="BM133" s="236" t="s">
        <v>620</v>
      </c>
    </row>
    <row r="134" spans="2:65" s="1" customFormat="1" ht="24.2" customHeight="1">
      <c r="B134" s="14"/>
      <c r="C134" s="225" t="s">
        <v>464</v>
      </c>
      <c r="D134" s="225" t="s">
        <v>271</v>
      </c>
      <c r="E134" s="226" t="s">
        <v>1025</v>
      </c>
      <c r="F134" s="227" t="s">
        <v>1026</v>
      </c>
      <c r="G134" s="228" t="s">
        <v>317</v>
      </c>
      <c r="H134" s="229">
        <v>8</v>
      </c>
      <c r="I134" s="22"/>
      <c r="J134" s="231">
        <f t="shared" si="10"/>
        <v>0</v>
      </c>
      <c r="K134" s="227" t="s">
        <v>963</v>
      </c>
      <c r="L134" s="14"/>
      <c r="M134" s="232" t="s">
        <v>3</v>
      </c>
      <c r="N134" s="233" t="s">
        <v>39</v>
      </c>
      <c r="P134" s="234">
        <f t="shared" si="11"/>
        <v>0</v>
      </c>
      <c r="Q134" s="234">
        <v>0</v>
      </c>
      <c r="R134" s="234">
        <f t="shared" si="12"/>
        <v>0</v>
      </c>
      <c r="S134" s="234">
        <v>0</v>
      </c>
      <c r="T134" s="235">
        <f t="shared" si="13"/>
        <v>0</v>
      </c>
      <c r="AR134" s="236" t="s">
        <v>275</v>
      </c>
      <c r="AT134" s="236" t="s">
        <v>271</v>
      </c>
      <c r="AU134" s="236" t="s">
        <v>75</v>
      </c>
      <c r="AY134" s="4" t="s">
        <v>268</v>
      </c>
      <c r="BE134" s="237">
        <f t="shared" si="14"/>
        <v>0</v>
      </c>
      <c r="BF134" s="237">
        <f t="shared" si="15"/>
        <v>0</v>
      </c>
      <c r="BG134" s="237">
        <f t="shared" si="16"/>
        <v>0</v>
      </c>
      <c r="BH134" s="237">
        <f t="shared" si="17"/>
        <v>0</v>
      </c>
      <c r="BI134" s="237">
        <f t="shared" si="18"/>
        <v>0</v>
      </c>
      <c r="BJ134" s="4" t="s">
        <v>75</v>
      </c>
      <c r="BK134" s="237">
        <f t="shared" si="19"/>
        <v>0</v>
      </c>
      <c r="BL134" s="4" t="s">
        <v>275</v>
      </c>
      <c r="BM134" s="236" t="s">
        <v>631</v>
      </c>
    </row>
    <row r="135" spans="2:65" s="1" customFormat="1" ht="37.9" customHeight="1">
      <c r="B135" s="14"/>
      <c r="C135" s="225" t="s">
        <v>470</v>
      </c>
      <c r="D135" s="225" t="s">
        <v>271</v>
      </c>
      <c r="E135" s="226" t="s">
        <v>1027</v>
      </c>
      <c r="F135" s="227" t="s">
        <v>1028</v>
      </c>
      <c r="G135" s="228" t="s">
        <v>379</v>
      </c>
      <c r="H135" s="229">
        <v>5</v>
      </c>
      <c r="I135" s="22"/>
      <c r="J135" s="231">
        <f t="shared" si="10"/>
        <v>0</v>
      </c>
      <c r="K135" s="227" t="s">
        <v>956</v>
      </c>
      <c r="L135" s="14"/>
      <c r="M135" s="232" t="s">
        <v>3</v>
      </c>
      <c r="N135" s="233" t="s">
        <v>39</v>
      </c>
      <c r="P135" s="234">
        <f t="shared" si="11"/>
        <v>0</v>
      </c>
      <c r="Q135" s="234">
        <v>0</v>
      </c>
      <c r="R135" s="234">
        <f t="shared" si="12"/>
        <v>0</v>
      </c>
      <c r="S135" s="234">
        <v>0</v>
      </c>
      <c r="T135" s="235">
        <f t="shared" si="13"/>
        <v>0</v>
      </c>
      <c r="AR135" s="236" t="s">
        <v>275</v>
      </c>
      <c r="AT135" s="236" t="s">
        <v>271</v>
      </c>
      <c r="AU135" s="236" t="s">
        <v>75</v>
      </c>
      <c r="AY135" s="4" t="s">
        <v>268</v>
      </c>
      <c r="BE135" s="237">
        <f t="shared" si="14"/>
        <v>0</v>
      </c>
      <c r="BF135" s="237">
        <f t="shared" si="15"/>
        <v>0</v>
      </c>
      <c r="BG135" s="237">
        <f t="shared" si="16"/>
        <v>0</v>
      </c>
      <c r="BH135" s="237">
        <f t="shared" si="17"/>
        <v>0</v>
      </c>
      <c r="BI135" s="237">
        <f t="shared" si="18"/>
        <v>0</v>
      </c>
      <c r="BJ135" s="4" t="s">
        <v>75</v>
      </c>
      <c r="BK135" s="237">
        <f t="shared" si="19"/>
        <v>0</v>
      </c>
      <c r="BL135" s="4" t="s">
        <v>275</v>
      </c>
      <c r="BM135" s="236" t="s">
        <v>452</v>
      </c>
    </row>
    <row r="136" spans="2:65" s="1" customFormat="1" ht="37.9" customHeight="1">
      <c r="B136" s="14"/>
      <c r="C136" s="225" t="s">
        <v>475</v>
      </c>
      <c r="D136" s="225" t="s">
        <v>271</v>
      </c>
      <c r="E136" s="226" t="s">
        <v>1029</v>
      </c>
      <c r="F136" s="227" t="s">
        <v>1030</v>
      </c>
      <c r="G136" s="228" t="s">
        <v>379</v>
      </c>
      <c r="H136" s="229">
        <v>5</v>
      </c>
      <c r="I136" s="22"/>
      <c r="J136" s="231">
        <f t="shared" si="10"/>
        <v>0</v>
      </c>
      <c r="K136" s="227" t="s">
        <v>956</v>
      </c>
      <c r="L136" s="14"/>
      <c r="M136" s="232" t="s">
        <v>3</v>
      </c>
      <c r="N136" s="233" t="s">
        <v>39</v>
      </c>
      <c r="P136" s="234">
        <f t="shared" si="11"/>
        <v>0</v>
      </c>
      <c r="Q136" s="234">
        <v>0</v>
      </c>
      <c r="R136" s="234">
        <f t="shared" si="12"/>
        <v>0</v>
      </c>
      <c r="S136" s="234">
        <v>0</v>
      </c>
      <c r="T136" s="235">
        <f t="shared" si="13"/>
        <v>0</v>
      </c>
      <c r="AR136" s="236" t="s">
        <v>275</v>
      </c>
      <c r="AT136" s="236" t="s">
        <v>271</v>
      </c>
      <c r="AU136" s="236" t="s">
        <v>75</v>
      </c>
      <c r="AY136" s="4" t="s">
        <v>268</v>
      </c>
      <c r="BE136" s="237">
        <f t="shared" si="14"/>
        <v>0</v>
      </c>
      <c r="BF136" s="237">
        <f t="shared" si="15"/>
        <v>0</v>
      </c>
      <c r="BG136" s="237">
        <f t="shared" si="16"/>
        <v>0</v>
      </c>
      <c r="BH136" s="237">
        <f t="shared" si="17"/>
        <v>0</v>
      </c>
      <c r="BI136" s="237">
        <f t="shared" si="18"/>
        <v>0</v>
      </c>
      <c r="BJ136" s="4" t="s">
        <v>75</v>
      </c>
      <c r="BK136" s="237">
        <f t="shared" si="19"/>
        <v>0</v>
      </c>
      <c r="BL136" s="4" t="s">
        <v>275</v>
      </c>
      <c r="BM136" s="236" t="s">
        <v>647</v>
      </c>
    </row>
    <row r="137" spans="2:65" s="1" customFormat="1" ht="24.2" customHeight="1">
      <c r="B137" s="14"/>
      <c r="C137" s="225" t="s">
        <v>480</v>
      </c>
      <c r="D137" s="225" t="s">
        <v>271</v>
      </c>
      <c r="E137" s="226" t="s">
        <v>1031</v>
      </c>
      <c r="F137" s="227" t="s">
        <v>1032</v>
      </c>
      <c r="G137" s="228" t="s">
        <v>1033</v>
      </c>
      <c r="H137" s="229">
        <v>1</v>
      </c>
      <c r="I137" s="22"/>
      <c r="J137" s="231">
        <f t="shared" si="10"/>
        <v>0</v>
      </c>
      <c r="K137" s="227" t="s">
        <v>963</v>
      </c>
      <c r="L137" s="14"/>
      <c r="M137" s="232" t="s">
        <v>3</v>
      </c>
      <c r="N137" s="233" t="s">
        <v>39</v>
      </c>
      <c r="P137" s="234">
        <f t="shared" si="11"/>
        <v>0</v>
      </c>
      <c r="Q137" s="234">
        <v>0</v>
      </c>
      <c r="R137" s="234">
        <f t="shared" si="12"/>
        <v>0</v>
      </c>
      <c r="S137" s="234">
        <v>0</v>
      </c>
      <c r="T137" s="235">
        <f t="shared" si="13"/>
        <v>0</v>
      </c>
      <c r="AR137" s="236" t="s">
        <v>275</v>
      </c>
      <c r="AT137" s="236" t="s">
        <v>271</v>
      </c>
      <c r="AU137" s="236" t="s">
        <v>75</v>
      </c>
      <c r="AY137" s="4" t="s">
        <v>268</v>
      </c>
      <c r="BE137" s="237">
        <f t="shared" si="14"/>
        <v>0</v>
      </c>
      <c r="BF137" s="237">
        <f t="shared" si="15"/>
        <v>0</v>
      </c>
      <c r="BG137" s="237">
        <f t="shared" si="16"/>
        <v>0</v>
      </c>
      <c r="BH137" s="237">
        <f t="shared" si="17"/>
        <v>0</v>
      </c>
      <c r="BI137" s="237">
        <f t="shared" si="18"/>
        <v>0</v>
      </c>
      <c r="BJ137" s="4" t="s">
        <v>75</v>
      </c>
      <c r="BK137" s="237">
        <f t="shared" si="19"/>
        <v>0</v>
      </c>
      <c r="BL137" s="4" t="s">
        <v>275</v>
      </c>
      <c r="BM137" s="236" t="s">
        <v>658</v>
      </c>
    </row>
    <row r="138" spans="2:65" s="1" customFormat="1" ht="44.25" customHeight="1">
      <c r="B138" s="14"/>
      <c r="C138" s="225" t="s">
        <v>486</v>
      </c>
      <c r="D138" s="225" t="s">
        <v>271</v>
      </c>
      <c r="E138" s="226" t="s">
        <v>1034</v>
      </c>
      <c r="F138" s="227" t="s">
        <v>1035</v>
      </c>
      <c r="G138" s="228" t="s">
        <v>379</v>
      </c>
      <c r="H138" s="229">
        <v>90</v>
      </c>
      <c r="I138" s="22"/>
      <c r="J138" s="231">
        <f t="shared" si="10"/>
        <v>0</v>
      </c>
      <c r="K138" s="227" t="s">
        <v>963</v>
      </c>
      <c r="L138" s="14"/>
      <c r="M138" s="232" t="s">
        <v>3</v>
      </c>
      <c r="N138" s="233" t="s">
        <v>39</v>
      </c>
      <c r="P138" s="234">
        <f t="shared" si="11"/>
        <v>0</v>
      </c>
      <c r="Q138" s="234">
        <v>0</v>
      </c>
      <c r="R138" s="234">
        <f t="shared" si="12"/>
        <v>0</v>
      </c>
      <c r="S138" s="234">
        <v>0</v>
      </c>
      <c r="T138" s="235">
        <f t="shared" si="13"/>
        <v>0</v>
      </c>
      <c r="AR138" s="236" t="s">
        <v>275</v>
      </c>
      <c r="AT138" s="236" t="s">
        <v>271</v>
      </c>
      <c r="AU138" s="236" t="s">
        <v>75</v>
      </c>
      <c r="AY138" s="4" t="s">
        <v>268</v>
      </c>
      <c r="BE138" s="237">
        <f t="shared" si="14"/>
        <v>0</v>
      </c>
      <c r="BF138" s="237">
        <f t="shared" si="15"/>
        <v>0</v>
      </c>
      <c r="BG138" s="237">
        <f t="shared" si="16"/>
        <v>0</v>
      </c>
      <c r="BH138" s="237">
        <f t="shared" si="17"/>
        <v>0</v>
      </c>
      <c r="BI138" s="237">
        <f t="shared" si="18"/>
        <v>0</v>
      </c>
      <c r="BJ138" s="4" t="s">
        <v>75</v>
      </c>
      <c r="BK138" s="237">
        <f t="shared" si="19"/>
        <v>0</v>
      </c>
      <c r="BL138" s="4" t="s">
        <v>275</v>
      </c>
      <c r="BM138" s="236" t="s">
        <v>665</v>
      </c>
    </row>
    <row r="139" spans="2:65" s="1" customFormat="1" ht="16.5" customHeight="1">
      <c r="B139" s="14"/>
      <c r="C139" s="225" t="s">
        <v>495</v>
      </c>
      <c r="D139" s="225" t="s">
        <v>271</v>
      </c>
      <c r="E139" s="226" t="s">
        <v>1036</v>
      </c>
      <c r="F139" s="227" t="s">
        <v>1037</v>
      </c>
      <c r="G139" s="228" t="s">
        <v>317</v>
      </c>
      <c r="H139" s="229">
        <v>1</v>
      </c>
      <c r="I139" s="22"/>
      <c r="J139" s="231">
        <f t="shared" si="10"/>
        <v>0</v>
      </c>
      <c r="K139" s="227" t="s">
        <v>963</v>
      </c>
      <c r="L139" s="14"/>
      <c r="M139" s="232" t="s">
        <v>3</v>
      </c>
      <c r="N139" s="233" t="s">
        <v>39</v>
      </c>
      <c r="P139" s="234">
        <f t="shared" si="11"/>
        <v>0</v>
      </c>
      <c r="Q139" s="234">
        <v>0</v>
      </c>
      <c r="R139" s="234">
        <f t="shared" si="12"/>
        <v>0</v>
      </c>
      <c r="S139" s="234">
        <v>0</v>
      </c>
      <c r="T139" s="235">
        <f t="shared" si="13"/>
        <v>0</v>
      </c>
      <c r="AR139" s="236" t="s">
        <v>275</v>
      </c>
      <c r="AT139" s="236" t="s">
        <v>271</v>
      </c>
      <c r="AU139" s="236" t="s">
        <v>75</v>
      </c>
      <c r="AY139" s="4" t="s">
        <v>268</v>
      </c>
      <c r="BE139" s="237">
        <f t="shared" si="14"/>
        <v>0</v>
      </c>
      <c r="BF139" s="237">
        <f t="shared" si="15"/>
        <v>0</v>
      </c>
      <c r="BG139" s="237">
        <f t="shared" si="16"/>
        <v>0</v>
      </c>
      <c r="BH139" s="237">
        <f t="shared" si="17"/>
        <v>0</v>
      </c>
      <c r="BI139" s="237">
        <f t="shared" si="18"/>
        <v>0</v>
      </c>
      <c r="BJ139" s="4" t="s">
        <v>75</v>
      </c>
      <c r="BK139" s="237">
        <f t="shared" si="19"/>
        <v>0</v>
      </c>
      <c r="BL139" s="4" t="s">
        <v>275</v>
      </c>
      <c r="BM139" s="236" t="s">
        <v>675</v>
      </c>
    </row>
    <row r="140" spans="2:65" s="1" customFormat="1" ht="24.2" customHeight="1">
      <c r="B140" s="14"/>
      <c r="C140" s="225" t="s">
        <v>502</v>
      </c>
      <c r="D140" s="225" t="s">
        <v>271</v>
      </c>
      <c r="E140" s="226" t="s">
        <v>1038</v>
      </c>
      <c r="F140" s="227" t="s">
        <v>1039</v>
      </c>
      <c r="G140" s="228" t="s">
        <v>317</v>
      </c>
      <c r="H140" s="229">
        <v>1</v>
      </c>
      <c r="I140" s="22"/>
      <c r="J140" s="231">
        <f t="shared" si="10"/>
        <v>0</v>
      </c>
      <c r="K140" s="227" t="s">
        <v>963</v>
      </c>
      <c r="L140" s="14"/>
      <c r="M140" s="232" t="s">
        <v>3</v>
      </c>
      <c r="N140" s="233" t="s">
        <v>39</v>
      </c>
      <c r="P140" s="234">
        <f t="shared" si="11"/>
        <v>0</v>
      </c>
      <c r="Q140" s="234">
        <v>0</v>
      </c>
      <c r="R140" s="234">
        <f t="shared" si="12"/>
        <v>0</v>
      </c>
      <c r="S140" s="234">
        <v>0</v>
      </c>
      <c r="T140" s="235">
        <f t="shared" si="13"/>
        <v>0</v>
      </c>
      <c r="AR140" s="236" t="s">
        <v>275</v>
      </c>
      <c r="AT140" s="236" t="s">
        <v>271</v>
      </c>
      <c r="AU140" s="236" t="s">
        <v>75</v>
      </c>
      <c r="AY140" s="4" t="s">
        <v>268</v>
      </c>
      <c r="BE140" s="237">
        <f t="shared" si="14"/>
        <v>0</v>
      </c>
      <c r="BF140" s="237">
        <f t="shared" si="15"/>
        <v>0</v>
      </c>
      <c r="BG140" s="237">
        <f t="shared" si="16"/>
        <v>0</v>
      </c>
      <c r="BH140" s="237">
        <f t="shared" si="17"/>
        <v>0</v>
      </c>
      <c r="BI140" s="237">
        <f t="shared" si="18"/>
        <v>0</v>
      </c>
      <c r="BJ140" s="4" t="s">
        <v>75</v>
      </c>
      <c r="BK140" s="237">
        <f t="shared" si="19"/>
        <v>0</v>
      </c>
      <c r="BL140" s="4" t="s">
        <v>275</v>
      </c>
      <c r="BM140" s="236" t="s">
        <v>687</v>
      </c>
    </row>
    <row r="141" spans="2:65" s="1" customFormat="1" ht="16.5" customHeight="1">
      <c r="B141" s="14"/>
      <c r="C141" s="225" t="s">
        <v>511</v>
      </c>
      <c r="D141" s="225" t="s">
        <v>271</v>
      </c>
      <c r="E141" s="226" t="s">
        <v>1040</v>
      </c>
      <c r="F141" s="227" t="s">
        <v>1041</v>
      </c>
      <c r="G141" s="228" t="s">
        <v>317</v>
      </c>
      <c r="H141" s="229">
        <v>1</v>
      </c>
      <c r="I141" s="22"/>
      <c r="J141" s="231">
        <f t="shared" si="10"/>
        <v>0</v>
      </c>
      <c r="K141" s="227" t="s">
        <v>963</v>
      </c>
      <c r="L141" s="14"/>
      <c r="M141" s="232" t="s">
        <v>3</v>
      </c>
      <c r="N141" s="233" t="s">
        <v>39</v>
      </c>
      <c r="P141" s="234">
        <f t="shared" si="11"/>
        <v>0</v>
      </c>
      <c r="Q141" s="234">
        <v>0</v>
      </c>
      <c r="R141" s="234">
        <f t="shared" si="12"/>
        <v>0</v>
      </c>
      <c r="S141" s="234">
        <v>0</v>
      </c>
      <c r="T141" s="235">
        <f t="shared" si="13"/>
        <v>0</v>
      </c>
      <c r="AR141" s="236" t="s">
        <v>275</v>
      </c>
      <c r="AT141" s="236" t="s">
        <v>271</v>
      </c>
      <c r="AU141" s="236" t="s">
        <v>75</v>
      </c>
      <c r="AY141" s="4" t="s">
        <v>268</v>
      </c>
      <c r="BE141" s="237">
        <f t="shared" si="14"/>
        <v>0</v>
      </c>
      <c r="BF141" s="237">
        <f t="shared" si="15"/>
        <v>0</v>
      </c>
      <c r="BG141" s="237">
        <f t="shared" si="16"/>
        <v>0</v>
      </c>
      <c r="BH141" s="237">
        <f t="shared" si="17"/>
        <v>0</v>
      </c>
      <c r="BI141" s="237">
        <f t="shared" si="18"/>
        <v>0</v>
      </c>
      <c r="BJ141" s="4" t="s">
        <v>75</v>
      </c>
      <c r="BK141" s="237">
        <f t="shared" si="19"/>
        <v>0</v>
      </c>
      <c r="BL141" s="4" t="s">
        <v>275</v>
      </c>
      <c r="BM141" s="236" t="s">
        <v>701</v>
      </c>
    </row>
    <row r="142" spans="2:65" s="1" customFormat="1" ht="24.2" customHeight="1">
      <c r="B142" s="14"/>
      <c r="C142" s="225" t="s">
        <v>516</v>
      </c>
      <c r="D142" s="225" t="s">
        <v>271</v>
      </c>
      <c r="E142" s="226" t="s">
        <v>1042</v>
      </c>
      <c r="F142" s="227" t="s">
        <v>1043</v>
      </c>
      <c r="G142" s="228" t="s">
        <v>317</v>
      </c>
      <c r="H142" s="229">
        <v>1</v>
      </c>
      <c r="I142" s="22"/>
      <c r="J142" s="231">
        <f t="shared" si="10"/>
        <v>0</v>
      </c>
      <c r="K142" s="227" t="s">
        <v>963</v>
      </c>
      <c r="L142" s="14"/>
      <c r="M142" s="285" t="s">
        <v>3</v>
      </c>
      <c r="N142" s="286" t="s">
        <v>39</v>
      </c>
      <c r="O142" s="283"/>
      <c r="P142" s="287">
        <f t="shared" si="11"/>
        <v>0</v>
      </c>
      <c r="Q142" s="287">
        <v>0</v>
      </c>
      <c r="R142" s="287">
        <f t="shared" si="12"/>
        <v>0</v>
      </c>
      <c r="S142" s="287">
        <v>0</v>
      </c>
      <c r="T142" s="288">
        <f t="shared" si="13"/>
        <v>0</v>
      </c>
      <c r="AR142" s="236" t="s">
        <v>275</v>
      </c>
      <c r="AT142" s="236" t="s">
        <v>271</v>
      </c>
      <c r="AU142" s="236" t="s">
        <v>75</v>
      </c>
      <c r="AY142" s="4" t="s">
        <v>268</v>
      </c>
      <c r="BE142" s="237">
        <f t="shared" si="14"/>
        <v>0</v>
      </c>
      <c r="BF142" s="237">
        <f t="shared" si="15"/>
        <v>0</v>
      </c>
      <c r="BG142" s="237">
        <f t="shared" si="16"/>
        <v>0</v>
      </c>
      <c r="BH142" s="237">
        <f t="shared" si="17"/>
        <v>0</v>
      </c>
      <c r="BI142" s="237">
        <f t="shared" si="18"/>
        <v>0</v>
      </c>
      <c r="BJ142" s="4" t="s">
        <v>75</v>
      </c>
      <c r="BK142" s="237">
        <f t="shared" si="19"/>
        <v>0</v>
      </c>
      <c r="BL142" s="4" t="s">
        <v>275</v>
      </c>
      <c r="BM142" s="236" t="s">
        <v>715</v>
      </c>
    </row>
    <row r="143" spans="2:65" s="1" customFormat="1" ht="6.95" customHeight="1">
      <c r="B143" s="15"/>
      <c r="C143" s="16"/>
      <c r="D143" s="16"/>
      <c r="E143" s="16"/>
      <c r="F143" s="16"/>
      <c r="G143" s="16"/>
      <c r="H143" s="16"/>
      <c r="I143" s="16"/>
      <c r="J143" s="16"/>
      <c r="K143" s="16"/>
      <c r="L143" s="14"/>
    </row>
  </sheetData>
  <sheetProtection algorithmName="SHA-512" hashValue="tHN7kpCqipMXCgOW3sL+BFOtDVkUspEpNeuvwdEsvUhLhoDaJjE2Zlkr+14rqw/kak9zQQxLo22Rai0ne/7ybg==" saltValue="uc6lEltsKhbgK1Pox3qmIQ==" spinCount="100000" sheet="1" objects="1" scenarios="1"/>
  <autoFilter ref="C85:K142" xr:uid="{00000000-0009-0000-0000-000004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07"/>
  <sheetViews>
    <sheetView showGridLines="0" topLeftCell="A84" workbookViewId="0">
      <selection activeCell="I88" sqref="I88:I106"/>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94</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207</v>
      </c>
      <c r="F9" s="332"/>
      <c r="G9" s="332"/>
      <c r="H9" s="332"/>
      <c r="L9" s="14"/>
    </row>
    <row r="10" spans="2:46" s="1" customFormat="1" ht="12" customHeight="1">
      <c r="B10" s="14"/>
      <c r="D10" s="11" t="s">
        <v>211</v>
      </c>
      <c r="L10" s="14"/>
    </row>
    <row r="11" spans="2:46" s="1" customFormat="1" ht="16.5" customHeight="1">
      <c r="B11" s="14"/>
      <c r="E11" s="324" t="s">
        <v>1044</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2" t="str">
        <f>'Rekapitulace stavby'!AN13</f>
        <v>Vyplň údaj</v>
      </c>
      <c r="L19" s="14"/>
    </row>
    <row r="20" spans="2:12" s="1" customFormat="1" ht="18" customHeight="1">
      <c r="B20" s="14"/>
      <c r="E20" s="337" t="str">
        <f>'Rekapitulace stavby'!E14</f>
        <v>Vyplň údaj</v>
      </c>
      <c r="F20" s="293"/>
      <c r="G20" s="293"/>
      <c r="H20" s="293"/>
      <c r="I20" s="11" t="s">
        <v>26</v>
      </c>
      <c r="J20" s="12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ROUND((SUM(BE86:BE106)),  2)</f>
        <v>0</v>
      </c>
      <c r="I35" s="189">
        <v>0.21</v>
      </c>
      <c r="J35" s="174">
        <f>ROUND(((SUM(BE86:BE106))*I35),  2)</f>
        <v>0</v>
      </c>
      <c r="L35" s="14"/>
    </row>
    <row r="36" spans="2:12" s="1" customFormat="1" ht="14.45" customHeight="1">
      <c r="B36" s="14"/>
      <c r="E36" s="11" t="s">
        <v>40</v>
      </c>
      <c r="F36" s="174">
        <f>ROUND((SUM(BF86:BF106)),  2)</f>
        <v>0</v>
      </c>
      <c r="I36" s="189">
        <v>0.12</v>
      </c>
      <c r="J36" s="174">
        <f>ROUND(((SUM(BF86:BF106))*I36),  2)</f>
        <v>0</v>
      </c>
      <c r="L36" s="14"/>
    </row>
    <row r="37" spans="2:12" s="1" customFormat="1" ht="14.45" hidden="1" customHeight="1">
      <c r="B37" s="14"/>
      <c r="E37" s="11" t="s">
        <v>41</v>
      </c>
      <c r="F37" s="174">
        <f>ROUND((SUM(BG86:BG106)),  2)</f>
        <v>0</v>
      </c>
      <c r="I37" s="189">
        <v>0.21</v>
      </c>
      <c r="J37" s="174">
        <f>0</f>
        <v>0</v>
      </c>
      <c r="L37" s="14"/>
    </row>
    <row r="38" spans="2:12" s="1" customFormat="1" ht="14.45" hidden="1" customHeight="1">
      <c r="B38" s="14"/>
      <c r="E38" s="11" t="s">
        <v>42</v>
      </c>
      <c r="F38" s="174">
        <f>ROUND((SUM(BH86:BH106)),  2)</f>
        <v>0</v>
      </c>
      <c r="I38" s="189">
        <v>0.12</v>
      </c>
      <c r="J38" s="174">
        <f>0</f>
        <v>0</v>
      </c>
      <c r="L38" s="14"/>
    </row>
    <row r="39" spans="2:12" s="1" customFormat="1" ht="14.45" hidden="1" customHeight="1">
      <c r="B39" s="14"/>
      <c r="E39" s="11" t="s">
        <v>43</v>
      </c>
      <c r="F39" s="174">
        <f>ROUND((SUM(BI86:BI106)),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207</v>
      </c>
      <c r="F52" s="332"/>
      <c r="G52" s="332"/>
      <c r="H52" s="332"/>
      <c r="L52" s="14"/>
    </row>
    <row r="53" spans="2:47" s="1" customFormat="1" ht="12" customHeight="1">
      <c r="B53" s="14"/>
      <c r="C53" s="11" t="s">
        <v>211</v>
      </c>
      <c r="L53" s="14"/>
    </row>
    <row r="54" spans="2:47" s="1" customFormat="1" ht="16.5" customHeight="1">
      <c r="B54" s="14"/>
      <c r="E54" s="324" t="str">
        <f>E11</f>
        <v xml:space="preserve">A5 - Vytápění </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1045</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207</v>
      </c>
      <c r="F76" s="332"/>
      <c r="G76" s="332"/>
      <c r="H76" s="332"/>
      <c r="L76" s="14"/>
    </row>
    <row r="77" spans="2:12" s="1" customFormat="1" ht="12" customHeight="1">
      <c r="B77" s="14"/>
      <c r="C77" s="11" t="s">
        <v>211</v>
      </c>
      <c r="L77" s="14"/>
    </row>
    <row r="78" spans="2:12" s="1" customFormat="1" ht="16.5" customHeight="1">
      <c r="B78" s="14"/>
      <c r="E78" s="324" t="str">
        <f>E11</f>
        <v xml:space="preserve">A5 - Vytápění </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v>
      </c>
      <c r="S86" s="140"/>
      <c r="T86" s="211">
        <f>T87</f>
        <v>0</v>
      </c>
      <c r="AT86" s="4" t="s">
        <v>67</v>
      </c>
      <c r="AU86" s="4" t="s">
        <v>227</v>
      </c>
      <c r="BK86" s="212">
        <f>BK87</f>
        <v>0</v>
      </c>
    </row>
    <row r="87" spans="2:65" s="214" customFormat="1" ht="25.9" customHeight="1">
      <c r="B87" s="213"/>
      <c r="D87" s="215" t="s">
        <v>67</v>
      </c>
      <c r="E87" s="216" t="s">
        <v>75</v>
      </c>
      <c r="F87" s="216" t="s">
        <v>119</v>
      </c>
      <c r="J87" s="217">
        <f>BK87</f>
        <v>0</v>
      </c>
      <c r="L87" s="213"/>
      <c r="M87" s="218"/>
      <c r="P87" s="219">
        <f>SUM(P88:P106)</f>
        <v>0</v>
      </c>
      <c r="R87" s="219">
        <f>SUM(R88:R106)</f>
        <v>0</v>
      </c>
      <c r="T87" s="220">
        <f>SUM(T88:T106)</f>
        <v>0</v>
      </c>
      <c r="AR87" s="215" t="s">
        <v>275</v>
      </c>
      <c r="AT87" s="221" t="s">
        <v>67</v>
      </c>
      <c r="AU87" s="221" t="s">
        <v>68</v>
      </c>
      <c r="AY87" s="215" t="s">
        <v>268</v>
      </c>
      <c r="BK87" s="222">
        <f>SUM(BK88:BK106)</f>
        <v>0</v>
      </c>
    </row>
    <row r="88" spans="2:65" s="1" customFormat="1" ht="37.9" customHeight="1">
      <c r="B88" s="14"/>
      <c r="C88" s="225" t="s">
        <v>75</v>
      </c>
      <c r="D88" s="225" t="s">
        <v>271</v>
      </c>
      <c r="E88" s="226" t="s">
        <v>1046</v>
      </c>
      <c r="F88" s="227" t="s">
        <v>1047</v>
      </c>
      <c r="G88" s="228" t="s">
        <v>308</v>
      </c>
      <c r="H88" s="229">
        <v>7</v>
      </c>
      <c r="I88" s="22"/>
      <c r="J88" s="231">
        <f t="shared" ref="J88:J106" si="0">ROUND(I88*H88,2)</f>
        <v>0</v>
      </c>
      <c r="K88" s="227" t="s">
        <v>303</v>
      </c>
      <c r="L88" s="14"/>
      <c r="M88" s="232" t="s">
        <v>3</v>
      </c>
      <c r="N88" s="233" t="s">
        <v>39</v>
      </c>
      <c r="P88" s="234">
        <f t="shared" ref="P88:P106" si="1">O88*H88</f>
        <v>0</v>
      </c>
      <c r="Q88" s="234">
        <v>0</v>
      </c>
      <c r="R88" s="234">
        <f t="shared" ref="R88:R106" si="2">Q88*H88</f>
        <v>0</v>
      </c>
      <c r="S88" s="234">
        <v>0</v>
      </c>
      <c r="T88" s="235">
        <f t="shared" ref="T88:T106" si="3">S88*H88</f>
        <v>0</v>
      </c>
      <c r="AR88" s="236" t="s">
        <v>275</v>
      </c>
      <c r="AT88" s="236" t="s">
        <v>271</v>
      </c>
      <c r="AU88" s="236" t="s">
        <v>75</v>
      </c>
      <c r="AY88" s="4" t="s">
        <v>268</v>
      </c>
      <c r="BE88" s="237">
        <f t="shared" ref="BE88:BE106" si="4">IF(N88="základní",J88,0)</f>
        <v>0</v>
      </c>
      <c r="BF88" s="237">
        <f t="shared" ref="BF88:BF106" si="5">IF(N88="snížená",J88,0)</f>
        <v>0</v>
      </c>
      <c r="BG88" s="237">
        <f t="shared" ref="BG88:BG106" si="6">IF(N88="zákl. přenesená",J88,0)</f>
        <v>0</v>
      </c>
      <c r="BH88" s="237">
        <f t="shared" ref="BH88:BH106" si="7">IF(N88="sníž. přenesená",J88,0)</f>
        <v>0</v>
      </c>
      <c r="BI88" s="237">
        <f t="shared" ref="BI88:BI106" si="8">IF(N88="nulová",J88,0)</f>
        <v>0</v>
      </c>
      <c r="BJ88" s="4" t="s">
        <v>75</v>
      </c>
      <c r="BK88" s="237">
        <f t="shared" ref="BK88:BK106" si="9">ROUND(I88*H88,2)</f>
        <v>0</v>
      </c>
      <c r="BL88" s="4" t="s">
        <v>275</v>
      </c>
      <c r="BM88" s="236" t="s">
        <v>1048</v>
      </c>
    </row>
    <row r="89" spans="2:65" s="1" customFormat="1" ht="37.9" customHeight="1">
      <c r="B89" s="14"/>
      <c r="C89" s="225" t="s">
        <v>77</v>
      </c>
      <c r="D89" s="225" t="s">
        <v>271</v>
      </c>
      <c r="E89" s="226" t="s">
        <v>1049</v>
      </c>
      <c r="F89" s="227" t="s">
        <v>1050</v>
      </c>
      <c r="G89" s="228" t="s">
        <v>308</v>
      </c>
      <c r="H89" s="229">
        <v>1</v>
      </c>
      <c r="I89" s="22"/>
      <c r="J89" s="231">
        <f t="shared" si="0"/>
        <v>0</v>
      </c>
      <c r="K89" s="227" t="s">
        <v>303</v>
      </c>
      <c r="L89" s="14"/>
      <c r="M89" s="232" t="s">
        <v>3</v>
      </c>
      <c r="N89" s="233" t="s">
        <v>39</v>
      </c>
      <c r="P89" s="234">
        <f t="shared" si="1"/>
        <v>0</v>
      </c>
      <c r="Q89" s="234">
        <v>0</v>
      </c>
      <c r="R89" s="234">
        <f t="shared" si="2"/>
        <v>0</v>
      </c>
      <c r="S89" s="234">
        <v>0</v>
      </c>
      <c r="T89" s="235">
        <f t="shared" si="3"/>
        <v>0</v>
      </c>
      <c r="AR89" s="236" t="s">
        <v>275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275</v>
      </c>
      <c r="BM89" s="236" t="s">
        <v>1051</v>
      </c>
    </row>
    <row r="90" spans="2:65" s="1" customFormat="1" ht="21.75" customHeight="1">
      <c r="B90" s="14"/>
      <c r="C90" s="225" t="s">
        <v>186</v>
      </c>
      <c r="D90" s="225" t="s">
        <v>271</v>
      </c>
      <c r="E90" s="226" t="s">
        <v>1052</v>
      </c>
      <c r="F90" s="227" t="s">
        <v>1053</v>
      </c>
      <c r="G90" s="228" t="s">
        <v>308</v>
      </c>
      <c r="H90" s="229">
        <v>16</v>
      </c>
      <c r="I90" s="22"/>
      <c r="J90" s="231">
        <f t="shared" si="0"/>
        <v>0</v>
      </c>
      <c r="K90" s="227" t="s">
        <v>303</v>
      </c>
      <c r="L90" s="14"/>
      <c r="M90" s="232" t="s">
        <v>3</v>
      </c>
      <c r="N90" s="233" t="s">
        <v>39</v>
      </c>
      <c r="P90" s="234">
        <f t="shared" si="1"/>
        <v>0</v>
      </c>
      <c r="Q90" s="234">
        <v>0</v>
      </c>
      <c r="R90" s="234">
        <f t="shared" si="2"/>
        <v>0</v>
      </c>
      <c r="S90" s="234">
        <v>0</v>
      </c>
      <c r="T90" s="235">
        <f t="shared" si="3"/>
        <v>0</v>
      </c>
      <c r="AR90" s="236" t="s">
        <v>275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275</v>
      </c>
      <c r="BM90" s="236" t="s">
        <v>1054</v>
      </c>
    </row>
    <row r="91" spans="2:65" s="1" customFormat="1" ht="21.75" customHeight="1">
      <c r="B91" s="14"/>
      <c r="C91" s="225" t="s">
        <v>275</v>
      </c>
      <c r="D91" s="225" t="s">
        <v>271</v>
      </c>
      <c r="E91" s="226" t="s">
        <v>1055</v>
      </c>
      <c r="F91" s="227" t="s">
        <v>1056</v>
      </c>
      <c r="G91" s="228" t="s">
        <v>308</v>
      </c>
      <c r="H91" s="229">
        <v>8</v>
      </c>
      <c r="I91" s="22"/>
      <c r="J91" s="231">
        <f t="shared" si="0"/>
        <v>0</v>
      </c>
      <c r="K91" s="227" t="s">
        <v>303</v>
      </c>
      <c r="L91" s="14"/>
      <c r="M91" s="232" t="s">
        <v>3</v>
      </c>
      <c r="N91" s="233" t="s">
        <v>39</v>
      </c>
      <c r="P91" s="234">
        <f t="shared" si="1"/>
        <v>0</v>
      </c>
      <c r="Q91" s="234">
        <v>0</v>
      </c>
      <c r="R91" s="234">
        <f t="shared" si="2"/>
        <v>0</v>
      </c>
      <c r="S91" s="234">
        <v>0</v>
      </c>
      <c r="T91" s="235">
        <f t="shared" si="3"/>
        <v>0</v>
      </c>
      <c r="AR91" s="236" t="s">
        <v>275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275</v>
      </c>
      <c r="BM91" s="236" t="s">
        <v>1057</v>
      </c>
    </row>
    <row r="92" spans="2:65" s="1" customFormat="1" ht="33" customHeight="1">
      <c r="B92" s="14"/>
      <c r="C92" s="225" t="s">
        <v>299</v>
      </c>
      <c r="D92" s="225" t="s">
        <v>271</v>
      </c>
      <c r="E92" s="226" t="s">
        <v>1058</v>
      </c>
      <c r="F92" s="227" t="s">
        <v>1059</v>
      </c>
      <c r="G92" s="228" t="s">
        <v>308</v>
      </c>
      <c r="H92" s="229">
        <v>8</v>
      </c>
      <c r="I92" s="22"/>
      <c r="J92" s="231">
        <f t="shared" si="0"/>
        <v>0</v>
      </c>
      <c r="K92" s="227" t="s">
        <v>303</v>
      </c>
      <c r="L92" s="14"/>
      <c r="M92" s="232" t="s">
        <v>3</v>
      </c>
      <c r="N92" s="233" t="s">
        <v>39</v>
      </c>
      <c r="P92" s="234">
        <f t="shared" si="1"/>
        <v>0</v>
      </c>
      <c r="Q92" s="234">
        <v>0</v>
      </c>
      <c r="R92" s="234">
        <f t="shared" si="2"/>
        <v>0</v>
      </c>
      <c r="S92" s="234">
        <v>0</v>
      </c>
      <c r="T92" s="235">
        <f t="shared" si="3"/>
        <v>0</v>
      </c>
      <c r="AR92" s="236" t="s">
        <v>275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275</v>
      </c>
      <c r="BM92" s="236" t="s">
        <v>1060</v>
      </c>
    </row>
    <row r="93" spans="2:65" s="1" customFormat="1" ht="24.2" customHeight="1">
      <c r="B93" s="14"/>
      <c r="C93" s="225" t="s">
        <v>305</v>
      </c>
      <c r="D93" s="225" t="s">
        <v>271</v>
      </c>
      <c r="E93" s="226" t="s">
        <v>1061</v>
      </c>
      <c r="F93" s="227" t="s">
        <v>1062</v>
      </c>
      <c r="G93" s="228" t="s">
        <v>308</v>
      </c>
      <c r="H93" s="229">
        <v>8</v>
      </c>
      <c r="I93" s="22"/>
      <c r="J93" s="231">
        <f t="shared" si="0"/>
        <v>0</v>
      </c>
      <c r="K93" s="227" t="s">
        <v>303</v>
      </c>
      <c r="L93" s="14"/>
      <c r="M93" s="232" t="s">
        <v>3</v>
      </c>
      <c r="N93" s="233" t="s">
        <v>39</v>
      </c>
      <c r="P93" s="234">
        <f t="shared" si="1"/>
        <v>0</v>
      </c>
      <c r="Q93" s="234">
        <v>0</v>
      </c>
      <c r="R93" s="234">
        <f t="shared" si="2"/>
        <v>0</v>
      </c>
      <c r="S93" s="234">
        <v>0</v>
      </c>
      <c r="T93" s="235">
        <f t="shared" si="3"/>
        <v>0</v>
      </c>
      <c r="AR93" s="236" t="s">
        <v>275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275</v>
      </c>
      <c r="BM93" s="236" t="s">
        <v>1063</v>
      </c>
    </row>
    <row r="94" spans="2:65" s="1" customFormat="1" ht="16.5" customHeight="1">
      <c r="B94" s="14"/>
      <c r="C94" s="225" t="s">
        <v>310</v>
      </c>
      <c r="D94" s="225" t="s">
        <v>271</v>
      </c>
      <c r="E94" s="226" t="s">
        <v>1064</v>
      </c>
      <c r="F94" s="227" t="s">
        <v>1065</v>
      </c>
      <c r="G94" s="228" t="s">
        <v>308</v>
      </c>
      <c r="H94" s="229">
        <v>16</v>
      </c>
      <c r="I94" s="22"/>
      <c r="J94" s="231">
        <f t="shared" si="0"/>
        <v>0</v>
      </c>
      <c r="K94" s="227" t="s">
        <v>303</v>
      </c>
      <c r="L94" s="14"/>
      <c r="M94" s="232" t="s">
        <v>3</v>
      </c>
      <c r="N94" s="233" t="s">
        <v>39</v>
      </c>
      <c r="P94" s="234">
        <f t="shared" si="1"/>
        <v>0</v>
      </c>
      <c r="Q94" s="234">
        <v>0</v>
      </c>
      <c r="R94" s="234">
        <f t="shared" si="2"/>
        <v>0</v>
      </c>
      <c r="S94" s="234">
        <v>0</v>
      </c>
      <c r="T94" s="235">
        <f t="shared" si="3"/>
        <v>0</v>
      </c>
      <c r="AR94" s="236" t="s">
        <v>275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275</v>
      </c>
      <c r="BM94" s="236" t="s">
        <v>1066</v>
      </c>
    </row>
    <row r="95" spans="2:65" s="1" customFormat="1" ht="24.2" customHeight="1">
      <c r="B95" s="14"/>
      <c r="C95" s="225" t="s">
        <v>314</v>
      </c>
      <c r="D95" s="225" t="s">
        <v>271</v>
      </c>
      <c r="E95" s="226" t="s">
        <v>1067</v>
      </c>
      <c r="F95" s="227" t="s">
        <v>1068</v>
      </c>
      <c r="G95" s="228" t="s">
        <v>308</v>
      </c>
      <c r="H95" s="229">
        <v>8</v>
      </c>
      <c r="I95" s="22"/>
      <c r="J95" s="231">
        <f t="shared" si="0"/>
        <v>0</v>
      </c>
      <c r="K95" s="227" t="s">
        <v>303</v>
      </c>
      <c r="L95" s="14"/>
      <c r="M95" s="232" t="s">
        <v>3</v>
      </c>
      <c r="N95" s="233" t="s">
        <v>39</v>
      </c>
      <c r="P95" s="234">
        <f t="shared" si="1"/>
        <v>0</v>
      </c>
      <c r="Q95" s="234">
        <v>0</v>
      </c>
      <c r="R95" s="234">
        <f t="shared" si="2"/>
        <v>0</v>
      </c>
      <c r="S95" s="234">
        <v>0</v>
      </c>
      <c r="T95" s="235">
        <f t="shared" si="3"/>
        <v>0</v>
      </c>
      <c r="AR95" s="236" t="s">
        <v>275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275</v>
      </c>
      <c r="BM95" s="236" t="s">
        <v>1069</v>
      </c>
    </row>
    <row r="96" spans="2:65" s="1" customFormat="1" ht="24.2" customHeight="1">
      <c r="B96" s="14"/>
      <c r="C96" s="225" t="s">
        <v>323</v>
      </c>
      <c r="D96" s="225" t="s">
        <v>271</v>
      </c>
      <c r="E96" s="226" t="s">
        <v>1070</v>
      </c>
      <c r="F96" s="227" t="s">
        <v>1071</v>
      </c>
      <c r="G96" s="228" t="s">
        <v>308</v>
      </c>
      <c r="H96" s="229">
        <v>8</v>
      </c>
      <c r="I96" s="22"/>
      <c r="J96" s="231">
        <f t="shared" si="0"/>
        <v>0</v>
      </c>
      <c r="K96" s="227" t="s">
        <v>303</v>
      </c>
      <c r="L96" s="14"/>
      <c r="M96" s="232" t="s">
        <v>3</v>
      </c>
      <c r="N96" s="233" t="s">
        <v>39</v>
      </c>
      <c r="P96" s="234">
        <f t="shared" si="1"/>
        <v>0</v>
      </c>
      <c r="Q96" s="234">
        <v>0</v>
      </c>
      <c r="R96" s="234">
        <f t="shared" si="2"/>
        <v>0</v>
      </c>
      <c r="S96" s="234">
        <v>0</v>
      </c>
      <c r="T96" s="235">
        <f t="shared" si="3"/>
        <v>0</v>
      </c>
      <c r="AR96" s="236" t="s">
        <v>275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275</v>
      </c>
      <c r="BM96" s="236" t="s">
        <v>1072</v>
      </c>
    </row>
    <row r="97" spans="2:65" s="1" customFormat="1" ht="16.5" customHeight="1">
      <c r="B97" s="14"/>
      <c r="C97" s="225" t="s">
        <v>334</v>
      </c>
      <c r="D97" s="225" t="s">
        <v>271</v>
      </c>
      <c r="E97" s="226" t="s">
        <v>1073</v>
      </c>
      <c r="F97" s="227" t="s">
        <v>1074</v>
      </c>
      <c r="G97" s="228" t="s">
        <v>184</v>
      </c>
      <c r="H97" s="229">
        <v>14.535</v>
      </c>
      <c r="I97" s="22"/>
      <c r="J97" s="231">
        <f t="shared" si="0"/>
        <v>0</v>
      </c>
      <c r="K97" s="227" t="s">
        <v>303</v>
      </c>
      <c r="L97" s="14"/>
      <c r="M97" s="232" t="s">
        <v>3</v>
      </c>
      <c r="N97" s="233" t="s">
        <v>39</v>
      </c>
      <c r="P97" s="234">
        <f t="shared" si="1"/>
        <v>0</v>
      </c>
      <c r="Q97" s="234">
        <v>0</v>
      </c>
      <c r="R97" s="234">
        <f t="shared" si="2"/>
        <v>0</v>
      </c>
      <c r="S97" s="234">
        <v>0</v>
      </c>
      <c r="T97" s="235">
        <f t="shared" si="3"/>
        <v>0</v>
      </c>
      <c r="AR97" s="236" t="s">
        <v>275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275</v>
      </c>
      <c r="BM97" s="236" t="s">
        <v>1075</v>
      </c>
    </row>
    <row r="98" spans="2:65" s="1" customFormat="1" ht="16.5" customHeight="1">
      <c r="B98" s="14"/>
      <c r="C98" s="225" t="s">
        <v>342</v>
      </c>
      <c r="D98" s="225" t="s">
        <v>271</v>
      </c>
      <c r="E98" s="226" t="s">
        <v>1076</v>
      </c>
      <c r="F98" s="227" t="s">
        <v>1077</v>
      </c>
      <c r="G98" s="228" t="s">
        <v>184</v>
      </c>
      <c r="H98" s="229">
        <v>14.535</v>
      </c>
      <c r="I98" s="22"/>
      <c r="J98" s="231">
        <f t="shared" si="0"/>
        <v>0</v>
      </c>
      <c r="K98" s="227" t="s">
        <v>303</v>
      </c>
      <c r="L98" s="14"/>
      <c r="M98" s="232" t="s">
        <v>3</v>
      </c>
      <c r="N98" s="233" t="s">
        <v>39</v>
      </c>
      <c r="P98" s="234">
        <f t="shared" si="1"/>
        <v>0</v>
      </c>
      <c r="Q98" s="234">
        <v>0</v>
      </c>
      <c r="R98" s="234">
        <f t="shared" si="2"/>
        <v>0</v>
      </c>
      <c r="S98" s="234">
        <v>0</v>
      </c>
      <c r="T98" s="235">
        <f t="shared" si="3"/>
        <v>0</v>
      </c>
      <c r="AR98" s="236" t="s">
        <v>275</v>
      </c>
      <c r="AT98" s="236" t="s">
        <v>271</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275</v>
      </c>
      <c r="BM98" s="236" t="s">
        <v>1078</v>
      </c>
    </row>
    <row r="99" spans="2:65" s="1" customFormat="1" ht="33" customHeight="1">
      <c r="B99" s="14"/>
      <c r="C99" s="225" t="s">
        <v>9</v>
      </c>
      <c r="D99" s="225" t="s">
        <v>271</v>
      </c>
      <c r="E99" s="226" t="s">
        <v>1079</v>
      </c>
      <c r="F99" s="227" t="s">
        <v>1080</v>
      </c>
      <c r="G99" s="228" t="s">
        <v>353</v>
      </c>
      <c r="H99" s="229">
        <v>0.503</v>
      </c>
      <c r="I99" s="22"/>
      <c r="J99" s="231">
        <f t="shared" si="0"/>
        <v>0</v>
      </c>
      <c r="K99" s="227" t="s">
        <v>303</v>
      </c>
      <c r="L99" s="14"/>
      <c r="M99" s="232" t="s">
        <v>3</v>
      </c>
      <c r="N99" s="233" t="s">
        <v>39</v>
      </c>
      <c r="P99" s="234">
        <f t="shared" si="1"/>
        <v>0</v>
      </c>
      <c r="Q99" s="234">
        <v>0</v>
      </c>
      <c r="R99" s="234">
        <f t="shared" si="2"/>
        <v>0</v>
      </c>
      <c r="S99" s="234">
        <v>0</v>
      </c>
      <c r="T99" s="235">
        <f t="shared" si="3"/>
        <v>0</v>
      </c>
      <c r="AR99" s="236" t="s">
        <v>275</v>
      </c>
      <c r="AT99" s="236" t="s">
        <v>271</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275</v>
      </c>
      <c r="BM99" s="236" t="s">
        <v>1081</v>
      </c>
    </row>
    <row r="100" spans="2:65" s="1" customFormat="1" ht="16.5" customHeight="1">
      <c r="B100" s="14"/>
      <c r="C100" s="225" t="s">
        <v>356</v>
      </c>
      <c r="D100" s="225" t="s">
        <v>271</v>
      </c>
      <c r="E100" s="226" t="s">
        <v>1082</v>
      </c>
      <c r="F100" s="227" t="s">
        <v>1083</v>
      </c>
      <c r="G100" s="228" t="s">
        <v>308</v>
      </c>
      <c r="H100" s="229">
        <v>8</v>
      </c>
      <c r="I100" s="22"/>
      <c r="J100" s="231">
        <f t="shared" si="0"/>
        <v>0</v>
      </c>
      <c r="K100" s="227" t="s">
        <v>303</v>
      </c>
      <c r="L100" s="14"/>
      <c r="M100" s="232" t="s">
        <v>3</v>
      </c>
      <c r="N100" s="233" t="s">
        <v>39</v>
      </c>
      <c r="P100" s="234">
        <f t="shared" si="1"/>
        <v>0</v>
      </c>
      <c r="Q100" s="234">
        <v>0</v>
      </c>
      <c r="R100" s="234">
        <f t="shared" si="2"/>
        <v>0</v>
      </c>
      <c r="S100" s="234">
        <v>0</v>
      </c>
      <c r="T100" s="235">
        <f t="shared" si="3"/>
        <v>0</v>
      </c>
      <c r="AR100" s="236" t="s">
        <v>275</v>
      </c>
      <c r="AT100" s="236" t="s">
        <v>271</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275</v>
      </c>
      <c r="BM100" s="236" t="s">
        <v>1084</v>
      </c>
    </row>
    <row r="101" spans="2:65" s="1" customFormat="1" ht="16.5" customHeight="1">
      <c r="B101" s="14"/>
      <c r="C101" s="225" t="s">
        <v>361</v>
      </c>
      <c r="D101" s="225" t="s">
        <v>271</v>
      </c>
      <c r="E101" s="226" t="s">
        <v>1085</v>
      </c>
      <c r="F101" s="227" t="s">
        <v>1086</v>
      </c>
      <c r="G101" s="228" t="s">
        <v>308</v>
      </c>
      <c r="H101" s="229">
        <v>8</v>
      </c>
      <c r="I101" s="22"/>
      <c r="J101" s="231">
        <f t="shared" si="0"/>
        <v>0</v>
      </c>
      <c r="K101" s="227" t="s">
        <v>303</v>
      </c>
      <c r="L101" s="14"/>
      <c r="M101" s="232" t="s">
        <v>3</v>
      </c>
      <c r="N101" s="233" t="s">
        <v>39</v>
      </c>
      <c r="P101" s="234">
        <f t="shared" si="1"/>
        <v>0</v>
      </c>
      <c r="Q101" s="234">
        <v>0</v>
      </c>
      <c r="R101" s="234">
        <f t="shared" si="2"/>
        <v>0</v>
      </c>
      <c r="S101" s="234">
        <v>0</v>
      </c>
      <c r="T101" s="235">
        <f t="shared" si="3"/>
        <v>0</v>
      </c>
      <c r="AR101" s="236" t="s">
        <v>275</v>
      </c>
      <c r="AT101" s="236" t="s">
        <v>271</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275</v>
      </c>
      <c r="BM101" s="236" t="s">
        <v>1087</v>
      </c>
    </row>
    <row r="102" spans="2:65" s="1" customFormat="1" ht="24.2" customHeight="1">
      <c r="B102" s="14"/>
      <c r="C102" s="225" t="s">
        <v>367</v>
      </c>
      <c r="D102" s="225" t="s">
        <v>271</v>
      </c>
      <c r="E102" s="226" t="s">
        <v>1088</v>
      </c>
      <c r="F102" s="227" t="s">
        <v>1089</v>
      </c>
      <c r="G102" s="228" t="s">
        <v>1090</v>
      </c>
      <c r="H102" s="229">
        <v>38</v>
      </c>
      <c r="I102" s="22"/>
      <c r="J102" s="231">
        <f t="shared" si="0"/>
        <v>0</v>
      </c>
      <c r="K102" s="227" t="s">
        <v>303</v>
      </c>
      <c r="L102" s="14"/>
      <c r="M102" s="232" t="s">
        <v>3</v>
      </c>
      <c r="N102" s="233" t="s">
        <v>39</v>
      </c>
      <c r="P102" s="234">
        <f t="shared" si="1"/>
        <v>0</v>
      </c>
      <c r="Q102" s="234">
        <v>0</v>
      </c>
      <c r="R102" s="234">
        <f t="shared" si="2"/>
        <v>0</v>
      </c>
      <c r="S102" s="234">
        <v>0</v>
      </c>
      <c r="T102" s="235">
        <f t="shared" si="3"/>
        <v>0</v>
      </c>
      <c r="AR102" s="236" t="s">
        <v>275</v>
      </c>
      <c r="AT102" s="236" t="s">
        <v>271</v>
      </c>
      <c r="AU102" s="236" t="s">
        <v>75</v>
      </c>
      <c r="AY102" s="4" t="s">
        <v>268</v>
      </c>
      <c r="BE102" s="237">
        <f t="shared" si="4"/>
        <v>0</v>
      </c>
      <c r="BF102" s="237">
        <f t="shared" si="5"/>
        <v>0</v>
      </c>
      <c r="BG102" s="237">
        <f t="shared" si="6"/>
        <v>0</v>
      </c>
      <c r="BH102" s="237">
        <f t="shared" si="7"/>
        <v>0</v>
      </c>
      <c r="BI102" s="237">
        <f t="shared" si="8"/>
        <v>0</v>
      </c>
      <c r="BJ102" s="4" t="s">
        <v>75</v>
      </c>
      <c r="BK102" s="237">
        <f t="shared" si="9"/>
        <v>0</v>
      </c>
      <c r="BL102" s="4" t="s">
        <v>275</v>
      </c>
      <c r="BM102" s="236" t="s">
        <v>1091</v>
      </c>
    </row>
    <row r="103" spans="2:65" s="1" customFormat="1" ht="16.5" customHeight="1">
      <c r="B103" s="14"/>
      <c r="C103" s="225" t="s">
        <v>292</v>
      </c>
      <c r="D103" s="225" t="s">
        <v>271</v>
      </c>
      <c r="E103" s="226" t="s">
        <v>1092</v>
      </c>
      <c r="F103" s="227" t="s">
        <v>1093</v>
      </c>
      <c r="G103" s="228" t="s">
        <v>1094</v>
      </c>
      <c r="H103" s="229">
        <v>1</v>
      </c>
      <c r="I103" s="22"/>
      <c r="J103" s="231">
        <f t="shared" si="0"/>
        <v>0</v>
      </c>
      <c r="K103" s="227" t="s">
        <v>303</v>
      </c>
      <c r="L103" s="14"/>
      <c r="M103" s="232" t="s">
        <v>3</v>
      </c>
      <c r="N103" s="233" t="s">
        <v>39</v>
      </c>
      <c r="P103" s="234">
        <f t="shared" si="1"/>
        <v>0</v>
      </c>
      <c r="Q103" s="234">
        <v>0</v>
      </c>
      <c r="R103" s="234">
        <f t="shared" si="2"/>
        <v>0</v>
      </c>
      <c r="S103" s="234">
        <v>0</v>
      </c>
      <c r="T103" s="235">
        <f t="shared" si="3"/>
        <v>0</v>
      </c>
      <c r="AR103" s="236" t="s">
        <v>1095</v>
      </c>
      <c r="AT103" s="236" t="s">
        <v>271</v>
      </c>
      <c r="AU103" s="236" t="s">
        <v>75</v>
      </c>
      <c r="AY103" s="4" t="s">
        <v>268</v>
      </c>
      <c r="BE103" s="237">
        <f t="shared" si="4"/>
        <v>0</v>
      </c>
      <c r="BF103" s="237">
        <f t="shared" si="5"/>
        <v>0</v>
      </c>
      <c r="BG103" s="237">
        <f t="shared" si="6"/>
        <v>0</v>
      </c>
      <c r="BH103" s="237">
        <f t="shared" si="7"/>
        <v>0</v>
      </c>
      <c r="BI103" s="237">
        <f t="shared" si="8"/>
        <v>0</v>
      </c>
      <c r="BJ103" s="4" t="s">
        <v>75</v>
      </c>
      <c r="BK103" s="237">
        <f t="shared" si="9"/>
        <v>0</v>
      </c>
      <c r="BL103" s="4" t="s">
        <v>1095</v>
      </c>
      <c r="BM103" s="236" t="s">
        <v>1096</v>
      </c>
    </row>
    <row r="104" spans="2:65" s="1" customFormat="1" ht="16.5" customHeight="1">
      <c r="B104" s="14"/>
      <c r="C104" s="225" t="s">
        <v>382</v>
      </c>
      <c r="D104" s="225" t="s">
        <v>271</v>
      </c>
      <c r="E104" s="226" t="s">
        <v>1097</v>
      </c>
      <c r="F104" s="227" t="s">
        <v>1098</v>
      </c>
      <c r="G104" s="228" t="s">
        <v>1094</v>
      </c>
      <c r="H104" s="229">
        <v>1</v>
      </c>
      <c r="I104" s="22"/>
      <c r="J104" s="231">
        <f t="shared" si="0"/>
        <v>0</v>
      </c>
      <c r="K104" s="227" t="s">
        <v>303</v>
      </c>
      <c r="L104" s="14"/>
      <c r="M104" s="232" t="s">
        <v>3</v>
      </c>
      <c r="N104" s="233" t="s">
        <v>39</v>
      </c>
      <c r="P104" s="234">
        <f t="shared" si="1"/>
        <v>0</v>
      </c>
      <c r="Q104" s="234">
        <v>0</v>
      </c>
      <c r="R104" s="234">
        <f t="shared" si="2"/>
        <v>0</v>
      </c>
      <c r="S104" s="234">
        <v>0</v>
      </c>
      <c r="T104" s="235">
        <f t="shared" si="3"/>
        <v>0</v>
      </c>
      <c r="AR104" s="236" t="s">
        <v>1095</v>
      </c>
      <c r="AT104" s="236" t="s">
        <v>271</v>
      </c>
      <c r="AU104" s="236" t="s">
        <v>75</v>
      </c>
      <c r="AY104" s="4" t="s">
        <v>268</v>
      </c>
      <c r="BE104" s="237">
        <f t="shared" si="4"/>
        <v>0</v>
      </c>
      <c r="BF104" s="237">
        <f t="shared" si="5"/>
        <v>0</v>
      </c>
      <c r="BG104" s="237">
        <f t="shared" si="6"/>
        <v>0</v>
      </c>
      <c r="BH104" s="237">
        <f t="shared" si="7"/>
        <v>0</v>
      </c>
      <c r="BI104" s="237">
        <f t="shared" si="8"/>
        <v>0</v>
      </c>
      <c r="BJ104" s="4" t="s">
        <v>75</v>
      </c>
      <c r="BK104" s="237">
        <f t="shared" si="9"/>
        <v>0</v>
      </c>
      <c r="BL104" s="4" t="s">
        <v>1095</v>
      </c>
      <c r="BM104" s="236" t="s">
        <v>1099</v>
      </c>
    </row>
    <row r="105" spans="2:65" s="1" customFormat="1" ht="16.5" customHeight="1">
      <c r="B105" s="14"/>
      <c r="C105" s="225" t="s">
        <v>388</v>
      </c>
      <c r="D105" s="225" t="s">
        <v>271</v>
      </c>
      <c r="E105" s="226" t="s">
        <v>1100</v>
      </c>
      <c r="F105" s="227" t="s">
        <v>1101</v>
      </c>
      <c r="G105" s="228" t="s">
        <v>1094</v>
      </c>
      <c r="H105" s="229">
        <v>1</v>
      </c>
      <c r="I105" s="22"/>
      <c r="J105" s="231">
        <f t="shared" si="0"/>
        <v>0</v>
      </c>
      <c r="K105" s="227" t="s">
        <v>303</v>
      </c>
      <c r="L105" s="14"/>
      <c r="M105" s="232" t="s">
        <v>3</v>
      </c>
      <c r="N105" s="233" t="s">
        <v>39</v>
      </c>
      <c r="P105" s="234">
        <f t="shared" si="1"/>
        <v>0</v>
      </c>
      <c r="Q105" s="234">
        <v>0</v>
      </c>
      <c r="R105" s="234">
        <f t="shared" si="2"/>
        <v>0</v>
      </c>
      <c r="S105" s="234">
        <v>0</v>
      </c>
      <c r="T105" s="235">
        <f t="shared" si="3"/>
        <v>0</v>
      </c>
      <c r="AR105" s="236" t="s">
        <v>1095</v>
      </c>
      <c r="AT105" s="236" t="s">
        <v>271</v>
      </c>
      <c r="AU105" s="236" t="s">
        <v>75</v>
      </c>
      <c r="AY105" s="4" t="s">
        <v>268</v>
      </c>
      <c r="BE105" s="237">
        <f t="shared" si="4"/>
        <v>0</v>
      </c>
      <c r="BF105" s="237">
        <f t="shared" si="5"/>
        <v>0</v>
      </c>
      <c r="BG105" s="237">
        <f t="shared" si="6"/>
        <v>0</v>
      </c>
      <c r="BH105" s="237">
        <f t="shared" si="7"/>
        <v>0</v>
      </c>
      <c r="BI105" s="237">
        <f t="shared" si="8"/>
        <v>0</v>
      </c>
      <c r="BJ105" s="4" t="s">
        <v>75</v>
      </c>
      <c r="BK105" s="237">
        <f t="shared" si="9"/>
        <v>0</v>
      </c>
      <c r="BL105" s="4" t="s">
        <v>1095</v>
      </c>
      <c r="BM105" s="236" t="s">
        <v>1102</v>
      </c>
    </row>
    <row r="106" spans="2:65" s="1" customFormat="1" ht="16.5" customHeight="1">
      <c r="B106" s="14"/>
      <c r="C106" s="225" t="s">
        <v>393</v>
      </c>
      <c r="D106" s="225" t="s">
        <v>271</v>
      </c>
      <c r="E106" s="226" t="s">
        <v>1103</v>
      </c>
      <c r="F106" s="227" t="s">
        <v>1104</v>
      </c>
      <c r="G106" s="228" t="s">
        <v>1105</v>
      </c>
      <c r="H106" s="229">
        <v>0.6</v>
      </c>
      <c r="I106" s="22"/>
      <c r="J106" s="231">
        <f t="shared" si="0"/>
        <v>0</v>
      </c>
      <c r="K106" s="227" t="s">
        <v>303</v>
      </c>
      <c r="L106" s="14"/>
      <c r="M106" s="285" t="s">
        <v>3</v>
      </c>
      <c r="N106" s="286" t="s">
        <v>39</v>
      </c>
      <c r="O106" s="283"/>
      <c r="P106" s="287">
        <f t="shared" si="1"/>
        <v>0</v>
      </c>
      <c r="Q106" s="287">
        <v>0</v>
      </c>
      <c r="R106" s="287">
        <f t="shared" si="2"/>
        <v>0</v>
      </c>
      <c r="S106" s="287">
        <v>0</v>
      </c>
      <c r="T106" s="288">
        <f t="shared" si="3"/>
        <v>0</v>
      </c>
      <c r="AR106" s="236" t="s">
        <v>1095</v>
      </c>
      <c r="AT106" s="236" t="s">
        <v>271</v>
      </c>
      <c r="AU106" s="236" t="s">
        <v>75</v>
      </c>
      <c r="AY106" s="4" t="s">
        <v>268</v>
      </c>
      <c r="BE106" s="237">
        <f t="shared" si="4"/>
        <v>0</v>
      </c>
      <c r="BF106" s="237">
        <f t="shared" si="5"/>
        <v>0</v>
      </c>
      <c r="BG106" s="237">
        <f t="shared" si="6"/>
        <v>0</v>
      </c>
      <c r="BH106" s="237">
        <f t="shared" si="7"/>
        <v>0</v>
      </c>
      <c r="BI106" s="237">
        <f t="shared" si="8"/>
        <v>0</v>
      </c>
      <c r="BJ106" s="4" t="s">
        <v>75</v>
      </c>
      <c r="BK106" s="237">
        <f t="shared" si="9"/>
        <v>0</v>
      </c>
      <c r="BL106" s="4" t="s">
        <v>1095</v>
      </c>
      <c r="BM106" s="236" t="s">
        <v>1106</v>
      </c>
    </row>
    <row r="107" spans="2:65" s="1" customFormat="1" ht="6.95" customHeight="1">
      <c r="B107" s="15"/>
      <c r="C107" s="16"/>
      <c r="D107" s="16"/>
      <c r="E107" s="16"/>
      <c r="F107" s="16"/>
      <c r="G107" s="16"/>
      <c r="H107" s="16"/>
      <c r="I107" s="16"/>
      <c r="J107" s="16"/>
      <c r="K107" s="16"/>
      <c r="L107" s="14"/>
    </row>
  </sheetData>
  <sheetProtection algorithmName="SHA-512" hashValue="pArVGt24n6vqLMqMnjev73M/Iyoo5MtrqA4n2jJ+Ggcp4q+4PRHKsbDERd53QWt+HRYQlQ0oGrWLT/qDhYExWw==" saltValue="xksNm/P4g4GpQLo153091g==" spinCount="100000" sheet="1" objects="1" scenarios="1"/>
  <autoFilter ref="C85:K106" xr:uid="{00000000-0009-0000-0000-000005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36"/>
  <sheetViews>
    <sheetView showGridLines="0" topLeftCell="A121" workbookViewId="0">
      <selection activeCell="I131" activeCellId="7" sqref="E20:H20 J19:J20 I92:I114 I116:I120 I122:I125 I127:I128 I129 I131:I13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97</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207</v>
      </c>
      <c r="F9" s="332"/>
      <c r="G9" s="332"/>
      <c r="H9" s="332"/>
      <c r="L9" s="14"/>
    </row>
    <row r="10" spans="2:46" s="1" customFormat="1" ht="12" customHeight="1">
      <c r="B10" s="14"/>
      <c r="D10" s="11" t="s">
        <v>211</v>
      </c>
      <c r="L10" s="14"/>
    </row>
    <row r="11" spans="2:46" s="1" customFormat="1" ht="16.5" customHeight="1">
      <c r="B11" s="14"/>
      <c r="E11" s="324" t="s">
        <v>1107</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ROUND(J90,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ROUND((SUM(BE90:BE135)),  2)</f>
        <v>0</v>
      </c>
      <c r="I35" s="189">
        <v>0.21</v>
      </c>
      <c r="J35" s="174">
        <f>ROUND(((SUM(BE90:BE135))*I35),  2)</f>
        <v>0</v>
      </c>
      <c r="L35" s="14"/>
    </row>
    <row r="36" spans="2:12" s="1" customFormat="1" ht="14.45" customHeight="1">
      <c r="B36" s="14"/>
      <c r="E36" s="11" t="s">
        <v>40</v>
      </c>
      <c r="F36" s="174">
        <f>ROUND((SUM(BF90:BF135)),  2)</f>
        <v>0</v>
      </c>
      <c r="I36" s="189">
        <v>0.12</v>
      </c>
      <c r="J36" s="174">
        <f>ROUND(((SUM(BF90:BF135))*I36),  2)</f>
        <v>0</v>
      </c>
      <c r="L36" s="14"/>
    </row>
    <row r="37" spans="2:12" s="1" customFormat="1" ht="14.45" hidden="1" customHeight="1">
      <c r="B37" s="14"/>
      <c r="E37" s="11" t="s">
        <v>41</v>
      </c>
      <c r="F37" s="174">
        <f>ROUND((SUM(BG90:BG135)),  2)</f>
        <v>0</v>
      </c>
      <c r="I37" s="189">
        <v>0.21</v>
      </c>
      <c r="J37" s="174">
        <f>0</f>
        <v>0</v>
      </c>
      <c r="L37" s="14"/>
    </row>
    <row r="38" spans="2:12" s="1" customFormat="1" ht="14.45" hidden="1" customHeight="1">
      <c r="B38" s="14"/>
      <c r="E38" s="11" t="s">
        <v>42</v>
      </c>
      <c r="F38" s="174">
        <f>ROUND((SUM(BH90:BH135)),  2)</f>
        <v>0</v>
      </c>
      <c r="I38" s="189">
        <v>0.12</v>
      </c>
      <c r="J38" s="174">
        <f>0</f>
        <v>0</v>
      </c>
      <c r="L38" s="14"/>
    </row>
    <row r="39" spans="2:12" s="1" customFormat="1" ht="14.45" hidden="1" customHeight="1">
      <c r="B39" s="14"/>
      <c r="E39" s="11" t="s">
        <v>43</v>
      </c>
      <c r="F39" s="174">
        <f>ROUND((SUM(BI90:BI135)),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207</v>
      </c>
      <c r="F52" s="332"/>
      <c r="G52" s="332"/>
      <c r="H52" s="332"/>
      <c r="L52" s="14"/>
    </row>
    <row r="53" spans="2:47" s="1" customFormat="1" ht="12" customHeight="1">
      <c r="B53" s="14"/>
      <c r="C53" s="11" t="s">
        <v>211</v>
      </c>
      <c r="L53" s="14"/>
    </row>
    <row r="54" spans="2:47" s="1" customFormat="1" ht="16.5" customHeight="1">
      <c r="B54" s="14"/>
      <c r="E54" s="324" t="str">
        <f>E11</f>
        <v>A6 - VZT</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J90</f>
        <v>0</v>
      </c>
      <c r="L63" s="14"/>
      <c r="AU63" s="4" t="s">
        <v>227</v>
      </c>
    </row>
    <row r="64" spans="2:47" s="201" customFormat="1" ht="24.95" customHeight="1">
      <c r="B64" s="200"/>
      <c r="D64" s="202" t="s">
        <v>1108</v>
      </c>
      <c r="E64" s="203"/>
      <c r="F64" s="203"/>
      <c r="G64" s="203"/>
      <c r="H64" s="203"/>
      <c r="I64" s="203"/>
      <c r="J64" s="204">
        <f>J91</f>
        <v>0</v>
      </c>
      <c r="L64" s="200"/>
    </row>
    <row r="65" spans="2:12" s="201" customFormat="1" ht="24.95" customHeight="1">
      <c r="B65" s="200"/>
      <c r="D65" s="202" t="s">
        <v>1109</v>
      </c>
      <c r="E65" s="203"/>
      <c r="F65" s="203"/>
      <c r="G65" s="203"/>
      <c r="H65" s="203"/>
      <c r="I65" s="203"/>
      <c r="J65" s="204">
        <f>J115</f>
        <v>0</v>
      </c>
      <c r="L65" s="200"/>
    </row>
    <row r="66" spans="2:12" s="201" customFormat="1" ht="24.95" customHeight="1">
      <c r="B66" s="200"/>
      <c r="D66" s="202" t="s">
        <v>1110</v>
      </c>
      <c r="E66" s="203"/>
      <c r="F66" s="203"/>
      <c r="G66" s="203"/>
      <c r="H66" s="203"/>
      <c r="I66" s="203"/>
      <c r="J66" s="204">
        <f>J121</f>
        <v>0</v>
      </c>
      <c r="L66" s="200"/>
    </row>
    <row r="67" spans="2:12" s="201" customFormat="1" ht="24.95" customHeight="1">
      <c r="B67" s="200"/>
      <c r="D67" s="202" t="s">
        <v>1111</v>
      </c>
      <c r="E67" s="203"/>
      <c r="F67" s="203"/>
      <c r="G67" s="203"/>
      <c r="H67" s="203"/>
      <c r="I67" s="203"/>
      <c r="J67" s="204">
        <f>J126</f>
        <v>0</v>
      </c>
      <c r="L67" s="200"/>
    </row>
    <row r="68" spans="2:12" s="201" customFormat="1" ht="24.95" customHeight="1">
      <c r="B68" s="200"/>
      <c r="D68" s="202" t="s">
        <v>1112</v>
      </c>
      <c r="E68" s="203"/>
      <c r="F68" s="203"/>
      <c r="G68" s="203"/>
      <c r="H68" s="203"/>
      <c r="I68" s="203"/>
      <c r="J68" s="204">
        <f>J130</f>
        <v>0</v>
      </c>
      <c r="L68" s="200"/>
    </row>
    <row r="69" spans="2:12" s="1" customFormat="1" ht="21.75" customHeight="1">
      <c r="B69" s="14"/>
      <c r="L69" s="14"/>
    </row>
    <row r="70" spans="2:12" s="1" customFormat="1" ht="6.95" customHeight="1">
      <c r="B70" s="15"/>
      <c r="C70" s="16"/>
      <c r="D70" s="16"/>
      <c r="E70" s="16"/>
      <c r="F70" s="16"/>
      <c r="G70" s="16"/>
      <c r="H70" s="16"/>
      <c r="I70" s="16"/>
      <c r="J70" s="16"/>
      <c r="K70" s="16"/>
      <c r="L70" s="14"/>
    </row>
    <row r="74" spans="2:12" s="1" customFormat="1" ht="6.95" customHeight="1">
      <c r="B74" s="132"/>
      <c r="C74" s="133"/>
      <c r="D74" s="133"/>
      <c r="E74" s="133"/>
      <c r="F74" s="133"/>
      <c r="G74" s="133"/>
      <c r="H74" s="133"/>
      <c r="I74" s="133"/>
      <c r="J74" s="133"/>
      <c r="K74" s="133"/>
      <c r="L74" s="14"/>
    </row>
    <row r="75" spans="2:12" s="1" customFormat="1" ht="24.95" customHeight="1">
      <c r="B75" s="14"/>
      <c r="C75" s="8" t="s">
        <v>253</v>
      </c>
      <c r="L75" s="14"/>
    </row>
    <row r="76" spans="2:12" s="1" customFormat="1" ht="6.95" customHeight="1">
      <c r="B76" s="14"/>
      <c r="L76" s="14"/>
    </row>
    <row r="77" spans="2:12" s="1" customFormat="1" ht="12" customHeight="1">
      <c r="B77" s="14"/>
      <c r="C77" s="11" t="s">
        <v>17</v>
      </c>
      <c r="L77" s="14"/>
    </row>
    <row r="78" spans="2:12" s="1" customFormat="1" ht="16.5" customHeight="1">
      <c r="B78" s="14"/>
      <c r="E78" s="333" t="str">
        <f>E7</f>
        <v>Rekonstrukce sociálního zařízení včetně rozvodů vody a kanalizace</v>
      </c>
      <c r="F78" s="334"/>
      <c r="G78" s="334"/>
      <c r="H78" s="334"/>
      <c r="L78" s="14"/>
    </row>
    <row r="79" spans="2:12" ht="12" customHeight="1">
      <c r="B79" s="7"/>
      <c r="C79" s="11" t="s">
        <v>203</v>
      </c>
      <c r="L79" s="7"/>
    </row>
    <row r="80" spans="2:12" s="1" customFormat="1" ht="16.5" customHeight="1">
      <c r="B80" s="14"/>
      <c r="E80" s="333" t="s">
        <v>207</v>
      </c>
      <c r="F80" s="332"/>
      <c r="G80" s="332"/>
      <c r="H80" s="332"/>
      <c r="L80" s="14"/>
    </row>
    <row r="81" spans="2:65" s="1" customFormat="1" ht="12" customHeight="1">
      <c r="B81" s="14"/>
      <c r="C81" s="11" t="s">
        <v>211</v>
      </c>
      <c r="L81" s="14"/>
    </row>
    <row r="82" spans="2:65" s="1" customFormat="1" ht="16.5" customHeight="1">
      <c r="B82" s="14"/>
      <c r="E82" s="324" t="str">
        <f>E11</f>
        <v>A6 - VZT</v>
      </c>
      <c r="F82" s="332"/>
      <c r="G82" s="332"/>
      <c r="H82" s="332"/>
      <c r="L82" s="14"/>
    </row>
    <row r="83" spans="2:65" s="1" customFormat="1" ht="6.95" customHeight="1">
      <c r="B83" s="14"/>
      <c r="L83" s="14"/>
    </row>
    <row r="84" spans="2:65" s="1" customFormat="1" ht="12" customHeight="1">
      <c r="B84" s="14"/>
      <c r="C84" s="11" t="s">
        <v>21</v>
      </c>
      <c r="F84" s="121" t="str">
        <f>F14</f>
        <v xml:space="preserve"> </v>
      </c>
      <c r="I84" s="11" t="s">
        <v>23</v>
      </c>
      <c r="J84" s="17">
        <f>IF(J14="","",J14)</f>
        <v>0</v>
      </c>
      <c r="L84" s="14"/>
    </row>
    <row r="85" spans="2:65" s="1" customFormat="1" ht="6.95" customHeight="1">
      <c r="B85" s="14"/>
      <c r="L85" s="14"/>
    </row>
    <row r="86" spans="2:65" s="1" customFormat="1" ht="15.2" customHeight="1">
      <c r="B86" s="14"/>
      <c r="C86" s="11" t="s">
        <v>24</v>
      </c>
      <c r="F86" s="121" t="str">
        <f>E17</f>
        <v xml:space="preserve"> </v>
      </c>
      <c r="I86" s="11" t="s">
        <v>29</v>
      </c>
      <c r="J86" s="196" t="str">
        <f>E23</f>
        <v xml:space="preserve"> </v>
      </c>
      <c r="L86" s="14"/>
    </row>
    <row r="87" spans="2:65" s="1" customFormat="1" ht="15.2" customHeight="1">
      <c r="B87" s="14"/>
      <c r="C87" s="11" t="s">
        <v>27</v>
      </c>
      <c r="F87" s="121" t="str">
        <f>IF(E20="","",E20)</f>
        <v>Vyplň údaj</v>
      </c>
      <c r="I87" s="11" t="s">
        <v>31</v>
      </c>
      <c r="J87" s="196" t="str">
        <f>E26</f>
        <v xml:space="preserve"> </v>
      </c>
      <c r="L87" s="14"/>
    </row>
    <row r="88" spans="2:65" s="1" customFormat="1" ht="10.35" customHeight="1">
      <c r="B88" s="14"/>
      <c r="L88" s="14"/>
    </row>
    <row r="89" spans="2:65" s="2" customFormat="1" ht="29.25" customHeight="1">
      <c r="B89" s="18"/>
      <c r="C89" s="19" t="s">
        <v>254</v>
      </c>
      <c r="D89" s="20" t="s">
        <v>53</v>
      </c>
      <c r="E89" s="20" t="s">
        <v>49</v>
      </c>
      <c r="F89" s="20" t="s">
        <v>50</v>
      </c>
      <c r="G89" s="20" t="s">
        <v>255</v>
      </c>
      <c r="H89" s="20" t="s">
        <v>256</v>
      </c>
      <c r="I89" s="20" t="s">
        <v>257</v>
      </c>
      <c r="J89" s="20" t="s">
        <v>226</v>
      </c>
      <c r="K89" s="21" t="s">
        <v>258</v>
      </c>
      <c r="L89" s="18"/>
      <c r="M89" s="145" t="s">
        <v>3</v>
      </c>
      <c r="N89" s="146" t="s">
        <v>38</v>
      </c>
      <c r="O89" s="146" t="s">
        <v>259</v>
      </c>
      <c r="P89" s="146" t="s">
        <v>260</v>
      </c>
      <c r="Q89" s="146" t="s">
        <v>261</v>
      </c>
      <c r="R89" s="146" t="s">
        <v>262</v>
      </c>
      <c r="S89" s="146" t="s">
        <v>263</v>
      </c>
      <c r="T89" s="147" t="s">
        <v>264</v>
      </c>
    </row>
    <row r="90" spans="2:65" s="1" customFormat="1" ht="22.9" customHeight="1">
      <c r="B90" s="14"/>
      <c r="C90" s="151" t="s">
        <v>265</v>
      </c>
      <c r="J90" s="209">
        <f>BK90</f>
        <v>0</v>
      </c>
      <c r="L90" s="14"/>
      <c r="M90" s="148"/>
      <c r="N90" s="140"/>
      <c r="O90" s="140"/>
      <c r="P90" s="210">
        <f>P91+P115+P121+P126+P130</f>
        <v>0</v>
      </c>
      <c r="Q90" s="140"/>
      <c r="R90" s="210">
        <f>R91+R115+R121+R126+R130</f>
        <v>0</v>
      </c>
      <c r="S90" s="140"/>
      <c r="T90" s="211">
        <f>T91+T115+T121+T126+T130</f>
        <v>0</v>
      </c>
      <c r="AT90" s="4" t="s">
        <v>67</v>
      </c>
      <c r="AU90" s="4" t="s">
        <v>227</v>
      </c>
      <c r="BK90" s="212">
        <f>BK91+BK115+BK121+BK126+BK130</f>
        <v>0</v>
      </c>
    </row>
    <row r="91" spans="2:65" s="214" customFormat="1" ht="25.9" customHeight="1">
      <c r="B91" s="213"/>
      <c r="D91" s="215" t="s">
        <v>67</v>
      </c>
      <c r="E91" s="216" t="s">
        <v>75</v>
      </c>
      <c r="F91" s="216" t="s">
        <v>96</v>
      </c>
      <c r="J91" s="217">
        <f>BK91</f>
        <v>0</v>
      </c>
      <c r="L91" s="213"/>
      <c r="M91" s="218"/>
      <c r="P91" s="219">
        <f>SUM(P92:P114)</f>
        <v>0</v>
      </c>
      <c r="R91" s="219">
        <f>SUM(R92:R114)</f>
        <v>0</v>
      </c>
      <c r="T91" s="220">
        <f>SUM(T92:T114)</f>
        <v>0</v>
      </c>
      <c r="AR91" s="215" t="s">
        <v>275</v>
      </c>
      <c r="AT91" s="221" t="s">
        <v>67</v>
      </c>
      <c r="AU91" s="221" t="s">
        <v>68</v>
      </c>
      <c r="AY91" s="215" t="s">
        <v>268</v>
      </c>
      <c r="BK91" s="222">
        <f>SUM(BK92:BK114)</f>
        <v>0</v>
      </c>
    </row>
    <row r="92" spans="2:65" s="1" customFormat="1" ht="24.2" customHeight="1">
      <c r="B92" s="14"/>
      <c r="C92" s="262" t="s">
        <v>75</v>
      </c>
      <c r="D92" s="262" t="s">
        <v>383</v>
      </c>
      <c r="E92" s="263" t="s">
        <v>1113</v>
      </c>
      <c r="F92" s="264" t="s">
        <v>1114</v>
      </c>
      <c r="G92" s="265" t="s">
        <v>308</v>
      </c>
      <c r="H92" s="266">
        <v>1</v>
      </c>
      <c r="I92" s="24"/>
      <c r="J92" s="268">
        <f t="shared" ref="J92:J114" si="0">ROUND(I92*H92,2)</f>
        <v>0</v>
      </c>
      <c r="K92" s="264" t="s">
        <v>303</v>
      </c>
      <c r="L92" s="269"/>
      <c r="M92" s="270" t="s">
        <v>3</v>
      </c>
      <c r="N92" s="271" t="s">
        <v>39</v>
      </c>
      <c r="P92" s="234">
        <f t="shared" ref="P92:P114" si="1">O92*H92</f>
        <v>0</v>
      </c>
      <c r="Q92" s="234">
        <v>0</v>
      </c>
      <c r="R92" s="234">
        <f t="shared" ref="R92:R114" si="2">Q92*H92</f>
        <v>0</v>
      </c>
      <c r="S92" s="234">
        <v>0</v>
      </c>
      <c r="T92" s="235">
        <f t="shared" ref="T92:T114" si="3">S92*H92</f>
        <v>0</v>
      </c>
      <c r="AR92" s="236" t="s">
        <v>1095</v>
      </c>
      <c r="AT92" s="236" t="s">
        <v>383</v>
      </c>
      <c r="AU92" s="236" t="s">
        <v>75</v>
      </c>
      <c r="AY92" s="4" t="s">
        <v>268</v>
      </c>
      <c r="BE92" s="237">
        <f t="shared" ref="BE92:BE114" si="4">IF(N92="základní",J92,0)</f>
        <v>0</v>
      </c>
      <c r="BF92" s="237">
        <f t="shared" ref="BF92:BF114" si="5">IF(N92="snížená",J92,0)</f>
        <v>0</v>
      </c>
      <c r="BG92" s="237">
        <f t="shared" ref="BG92:BG114" si="6">IF(N92="zákl. přenesená",J92,0)</f>
        <v>0</v>
      </c>
      <c r="BH92" s="237">
        <f t="shared" ref="BH92:BH114" si="7">IF(N92="sníž. přenesená",J92,0)</f>
        <v>0</v>
      </c>
      <c r="BI92" s="237">
        <f t="shared" ref="BI92:BI114" si="8">IF(N92="nulová",J92,0)</f>
        <v>0</v>
      </c>
      <c r="BJ92" s="4" t="s">
        <v>75</v>
      </c>
      <c r="BK92" s="237">
        <f t="shared" ref="BK92:BK114" si="9">ROUND(I92*H92,2)</f>
        <v>0</v>
      </c>
      <c r="BL92" s="4" t="s">
        <v>1095</v>
      </c>
      <c r="BM92" s="236" t="s">
        <v>1115</v>
      </c>
    </row>
    <row r="93" spans="2:65" s="1" customFormat="1" ht="21.75" customHeight="1">
      <c r="B93" s="14"/>
      <c r="C93" s="262" t="s">
        <v>77</v>
      </c>
      <c r="D93" s="262" t="s">
        <v>383</v>
      </c>
      <c r="E93" s="263" t="s">
        <v>1116</v>
      </c>
      <c r="F93" s="264" t="s">
        <v>1117</v>
      </c>
      <c r="G93" s="265" t="s">
        <v>308</v>
      </c>
      <c r="H93" s="266">
        <v>1</v>
      </c>
      <c r="I93" s="24"/>
      <c r="J93" s="268">
        <f t="shared" si="0"/>
        <v>0</v>
      </c>
      <c r="K93" s="264" t="s">
        <v>303</v>
      </c>
      <c r="L93" s="269"/>
      <c r="M93" s="270" t="s">
        <v>3</v>
      </c>
      <c r="N93" s="271" t="s">
        <v>39</v>
      </c>
      <c r="P93" s="234">
        <f t="shared" si="1"/>
        <v>0</v>
      </c>
      <c r="Q93" s="234">
        <v>0</v>
      </c>
      <c r="R93" s="234">
        <f t="shared" si="2"/>
        <v>0</v>
      </c>
      <c r="S93" s="234">
        <v>0</v>
      </c>
      <c r="T93" s="235">
        <f t="shared" si="3"/>
        <v>0</v>
      </c>
      <c r="AR93" s="236" t="s">
        <v>1095</v>
      </c>
      <c r="AT93" s="236" t="s">
        <v>383</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1095</v>
      </c>
      <c r="BM93" s="236" t="s">
        <v>1118</v>
      </c>
    </row>
    <row r="94" spans="2:65" s="1" customFormat="1" ht="16.5" customHeight="1">
      <c r="B94" s="14"/>
      <c r="C94" s="262" t="s">
        <v>186</v>
      </c>
      <c r="D94" s="262" t="s">
        <v>383</v>
      </c>
      <c r="E94" s="263" t="s">
        <v>1119</v>
      </c>
      <c r="F94" s="264" t="s">
        <v>1120</v>
      </c>
      <c r="G94" s="265" t="s">
        <v>308</v>
      </c>
      <c r="H94" s="266">
        <v>1</v>
      </c>
      <c r="I94" s="24"/>
      <c r="J94" s="268">
        <f t="shared" si="0"/>
        <v>0</v>
      </c>
      <c r="K94" s="264" t="s">
        <v>303</v>
      </c>
      <c r="L94" s="269"/>
      <c r="M94" s="270" t="s">
        <v>3</v>
      </c>
      <c r="N94" s="271" t="s">
        <v>39</v>
      </c>
      <c r="P94" s="234">
        <f t="shared" si="1"/>
        <v>0</v>
      </c>
      <c r="Q94" s="234">
        <v>0</v>
      </c>
      <c r="R94" s="234">
        <f t="shared" si="2"/>
        <v>0</v>
      </c>
      <c r="S94" s="234">
        <v>0</v>
      </c>
      <c r="T94" s="235">
        <f t="shared" si="3"/>
        <v>0</v>
      </c>
      <c r="AR94" s="236" t="s">
        <v>1095</v>
      </c>
      <c r="AT94" s="236" t="s">
        <v>383</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1095</v>
      </c>
      <c r="BM94" s="236" t="s">
        <v>1121</v>
      </c>
    </row>
    <row r="95" spans="2:65" s="1" customFormat="1" ht="24.2" customHeight="1">
      <c r="B95" s="14"/>
      <c r="C95" s="262" t="s">
        <v>275</v>
      </c>
      <c r="D95" s="262" t="s">
        <v>383</v>
      </c>
      <c r="E95" s="263" t="s">
        <v>1122</v>
      </c>
      <c r="F95" s="264" t="s">
        <v>1123</v>
      </c>
      <c r="G95" s="265" t="s">
        <v>308</v>
      </c>
      <c r="H95" s="266">
        <v>1</v>
      </c>
      <c r="I95" s="24"/>
      <c r="J95" s="268">
        <f t="shared" si="0"/>
        <v>0</v>
      </c>
      <c r="K95" s="264" t="s">
        <v>303</v>
      </c>
      <c r="L95" s="269"/>
      <c r="M95" s="270" t="s">
        <v>3</v>
      </c>
      <c r="N95" s="271" t="s">
        <v>39</v>
      </c>
      <c r="P95" s="234">
        <f t="shared" si="1"/>
        <v>0</v>
      </c>
      <c r="Q95" s="234">
        <v>0</v>
      </c>
      <c r="R95" s="234">
        <f t="shared" si="2"/>
        <v>0</v>
      </c>
      <c r="S95" s="234">
        <v>0</v>
      </c>
      <c r="T95" s="235">
        <f t="shared" si="3"/>
        <v>0</v>
      </c>
      <c r="AR95" s="236" t="s">
        <v>1095</v>
      </c>
      <c r="AT95" s="236" t="s">
        <v>383</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1095</v>
      </c>
      <c r="BM95" s="236" t="s">
        <v>1124</v>
      </c>
    </row>
    <row r="96" spans="2:65" s="1" customFormat="1" ht="24.2" customHeight="1">
      <c r="B96" s="14"/>
      <c r="C96" s="262" t="s">
        <v>299</v>
      </c>
      <c r="D96" s="262" t="s">
        <v>383</v>
      </c>
      <c r="E96" s="263" t="s">
        <v>1125</v>
      </c>
      <c r="F96" s="264" t="s">
        <v>1114</v>
      </c>
      <c r="G96" s="265" t="s">
        <v>308</v>
      </c>
      <c r="H96" s="266">
        <v>1</v>
      </c>
      <c r="I96" s="24"/>
      <c r="J96" s="268">
        <f t="shared" si="0"/>
        <v>0</v>
      </c>
      <c r="K96" s="264" t="s">
        <v>303</v>
      </c>
      <c r="L96" s="269"/>
      <c r="M96" s="270" t="s">
        <v>3</v>
      </c>
      <c r="N96" s="271" t="s">
        <v>39</v>
      </c>
      <c r="P96" s="234">
        <f t="shared" si="1"/>
        <v>0</v>
      </c>
      <c r="Q96" s="234">
        <v>0</v>
      </c>
      <c r="R96" s="234">
        <f t="shared" si="2"/>
        <v>0</v>
      </c>
      <c r="S96" s="234">
        <v>0</v>
      </c>
      <c r="T96" s="235">
        <f t="shared" si="3"/>
        <v>0</v>
      </c>
      <c r="AR96" s="236" t="s">
        <v>1095</v>
      </c>
      <c r="AT96" s="236" t="s">
        <v>383</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1095</v>
      </c>
      <c r="BM96" s="236" t="s">
        <v>1126</v>
      </c>
    </row>
    <row r="97" spans="2:65" s="1" customFormat="1" ht="21.75" customHeight="1">
      <c r="B97" s="14"/>
      <c r="C97" s="262" t="s">
        <v>305</v>
      </c>
      <c r="D97" s="262" t="s">
        <v>383</v>
      </c>
      <c r="E97" s="263" t="s">
        <v>1127</v>
      </c>
      <c r="F97" s="264" t="s">
        <v>1117</v>
      </c>
      <c r="G97" s="265" t="s">
        <v>308</v>
      </c>
      <c r="H97" s="266">
        <v>1</v>
      </c>
      <c r="I97" s="24"/>
      <c r="J97" s="268">
        <f t="shared" si="0"/>
        <v>0</v>
      </c>
      <c r="K97" s="264" t="s">
        <v>303</v>
      </c>
      <c r="L97" s="269"/>
      <c r="M97" s="270" t="s">
        <v>3</v>
      </c>
      <c r="N97" s="271" t="s">
        <v>39</v>
      </c>
      <c r="P97" s="234">
        <f t="shared" si="1"/>
        <v>0</v>
      </c>
      <c r="Q97" s="234">
        <v>0</v>
      </c>
      <c r="R97" s="234">
        <f t="shared" si="2"/>
        <v>0</v>
      </c>
      <c r="S97" s="234">
        <v>0</v>
      </c>
      <c r="T97" s="235">
        <f t="shared" si="3"/>
        <v>0</v>
      </c>
      <c r="AR97" s="236" t="s">
        <v>1095</v>
      </c>
      <c r="AT97" s="236" t="s">
        <v>383</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1095</v>
      </c>
      <c r="BM97" s="236" t="s">
        <v>1128</v>
      </c>
    </row>
    <row r="98" spans="2:65" s="1" customFormat="1" ht="16.5" customHeight="1">
      <c r="B98" s="14"/>
      <c r="C98" s="262" t="s">
        <v>310</v>
      </c>
      <c r="D98" s="262" t="s">
        <v>383</v>
      </c>
      <c r="E98" s="263" t="s">
        <v>1119</v>
      </c>
      <c r="F98" s="264" t="s">
        <v>1120</v>
      </c>
      <c r="G98" s="265" t="s">
        <v>308</v>
      </c>
      <c r="H98" s="266">
        <v>1</v>
      </c>
      <c r="I98" s="24"/>
      <c r="J98" s="268">
        <f t="shared" si="0"/>
        <v>0</v>
      </c>
      <c r="K98" s="264" t="s">
        <v>303</v>
      </c>
      <c r="L98" s="269"/>
      <c r="M98" s="270" t="s">
        <v>3</v>
      </c>
      <c r="N98" s="271" t="s">
        <v>39</v>
      </c>
      <c r="P98" s="234">
        <f t="shared" si="1"/>
        <v>0</v>
      </c>
      <c r="Q98" s="234">
        <v>0</v>
      </c>
      <c r="R98" s="234">
        <f t="shared" si="2"/>
        <v>0</v>
      </c>
      <c r="S98" s="234">
        <v>0</v>
      </c>
      <c r="T98" s="235">
        <f t="shared" si="3"/>
        <v>0</v>
      </c>
      <c r="AR98" s="236" t="s">
        <v>1095</v>
      </c>
      <c r="AT98" s="236" t="s">
        <v>383</v>
      </c>
      <c r="AU98" s="236" t="s">
        <v>75</v>
      </c>
      <c r="AY98" s="4" t="s">
        <v>268</v>
      </c>
      <c r="BE98" s="237">
        <f t="shared" si="4"/>
        <v>0</v>
      </c>
      <c r="BF98" s="237">
        <f t="shared" si="5"/>
        <v>0</v>
      </c>
      <c r="BG98" s="237">
        <f t="shared" si="6"/>
        <v>0</v>
      </c>
      <c r="BH98" s="237">
        <f t="shared" si="7"/>
        <v>0</v>
      </c>
      <c r="BI98" s="237">
        <f t="shared" si="8"/>
        <v>0</v>
      </c>
      <c r="BJ98" s="4" t="s">
        <v>75</v>
      </c>
      <c r="BK98" s="237">
        <f t="shared" si="9"/>
        <v>0</v>
      </c>
      <c r="BL98" s="4" t="s">
        <v>1095</v>
      </c>
      <c r="BM98" s="236" t="s">
        <v>1129</v>
      </c>
    </row>
    <row r="99" spans="2:65" s="1" customFormat="1" ht="24.2" customHeight="1">
      <c r="B99" s="14"/>
      <c r="C99" s="262" t="s">
        <v>314</v>
      </c>
      <c r="D99" s="262" t="s">
        <v>383</v>
      </c>
      <c r="E99" s="263" t="s">
        <v>1130</v>
      </c>
      <c r="F99" s="264" t="s">
        <v>1123</v>
      </c>
      <c r="G99" s="265" t="s">
        <v>308</v>
      </c>
      <c r="H99" s="266">
        <v>1</v>
      </c>
      <c r="I99" s="24"/>
      <c r="J99" s="268">
        <f t="shared" si="0"/>
        <v>0</v>
      </c>
      <c r="K99" s="264" t="s">
        <v>303</v>
      </c>
      <c r="L99" s="269"/>
      <c r="M99" s="270" t="s">
        <v>3</v>
      </c>
      <c r="N99" s="271" t="s">
        <v>39</v>
      </c>
      <c r="P99" s="234">
        <f t="shared" si="1"/>
        <v>0</v>
      </c>
      <c r="Q99" s="234">
        <v>0</v>
      </c>
      <c r="R99" s="234">
        <f t="shared" si="2"/>
        <v>0</v>
      </c>
      <c r="S99" s="234">
        <v>0</v>
      </c>
      <c r="T99" s="235">
        <f t="shared" si="3"/>
        <v>0</v>
      </c>
      <c r="AR99" s="236" t="s">
        <v>1095</v>
      </c>
      <c r="AT99" s="236" t="s">
        <v>383</v>
      </c>
      <c r="AU99" s="236" t="s">
        <v>75</v>
      </c>
      <c r="AY99" s="4" t="s">
        <v>268</v>
      </c>
      <c r="BE99" s="237">
        <f t="shared" si="4"/>
        <v>0</v>
      </c>
      <c r="BF99" s="237">
        <f t="shared" si="5"/>
        <v>0</v>
      </c>
      <c r="BG99" s="237">
        <f t="shared" si="6"/>
        <v>0</v>
      </c>
      <c r="BH99" s="237">
        <f t="shared" si="7"/>
        <v>0</v>
      </c>
      <c r="BI99" s="237">
        <f t="shared" si="8"/>
        <v>0</v>
      </c>
      <c r="BJ99" s="4" t="s">
        <v>75</v>
      </c>
      <c r="BK99" s="237">
        <f t="shared" si="9"/>
        <v>0</v>
      </c>
      <c r="BL99" s="4" t="s">
        <v>1095</v>
      </c>
      <c r="BM99" s="236" t="s">
        <v>1131</v>
      </c>
    </row>
    <row r="100" spans="2:65" s="1" customFormat="1" ht="24.2" customHeight="1">
      <c r="B100" s="14"/>
      <c r="C100" s="262" t="s">
        <v>323</v>
      </c>
      <c r="D100" s="262" t="s">
        <v>383</v>
      </c>
      <c r="E100" s="263" t="s">
        <v>1132</v>
      </c>
      <c r="F100" s="264" t="s">
        <v>1114</v>
      </c>
      <c r="G100" s="265" t="s">
        <v>308</v>
      </c>
      <c r="H100" s="266">
        <v>1</v>
      </c>
      <c r="I100" s="24"/>
      <c r="J100" s="268">
        <f t="shared" si="0"/>
        <v>0</v>
      </c>
      <c r="K100" s="264" t="s">
        <v>303</v>
      </c>
      <c r="L100" s="269"/>
      <c r="M100" s="270" t="s">
        <v>3</v>
      </c>
      <c r="N100" s="271" t="s">
        <v>39</v>
      </c>
      <c r="P100" s="234">
        <f t="shared" si="1"/>
        <v>0</v>
      </c>
      <c r="Q100" s="234">
        <v>0</v>
      </c>
      <c r="R100" s="234">
        <f t="shared" si="2"/>
        <v>0</v>
      </c>
      <c r="S100" s="234">
        <v>0</v>
      </c>
      <c r="T100" s="235">
        <f t="shared" si="3"/>
        <v>0</v>
      </c>
      <c r="AR100" s="236" t="s">
        <v>1095</v>
      </c>
      <c r="AT100" s="236" t="s">
        <v>383</v>
      </c>
      <c r="AU100" s="236" t="s">
        <v>75</v>
      </c>
      <c r="AY100" s="4" t="s">
        <v>268</v>
      </c>
      <c r="BE100" s="237">
        <f t="shared" si="4"/>
        <v>0</v>
      </c>
      <c r="BF100" s="237">
        <f t="shared" si="5"/>
        <v>0</v>
      </c>
      <c r="BG100" s="237">
        <f t="shared" si="6"/>
        <v>0</v>
      </c>
      <c r="BH100" s="237">
        <f t="shared" si="7"/>
        <v>0</v>
      </c>
      <c r="BI100" s="237">
        <f t="shared" si="8"/>
        <v>0</v>
      </c>
      <c r="BJ100" s="4" t="s">
        <v>75</v>
      </c>
      <c r="BK100" s="237">
        <f t="shared" si="9"/>
        <v>0</v>
      </c>
      <c r="BL100" s="4" t="s">
        <v>1095</v>
      </c>
      <c r="BM100" s="236" t="s">
        <v>1133</v>
      </c>
    </row>
    <row r="101" spans="2:65" s="1" customFormat="1" ht="21.75" customHeight="1">
      <c r="B101" s="14"/>
      <c r="C101" s="262" t="s">
        <v>334</v>
      </c>
      <c r="D101" s="262" t="s">
        <v>383</v>
      </c>
      <c r="E101" s="263" t="s">
        <v>1134</v>
      </c>
      <c r="F101" s="264" t="s">
        <v>1117</v>
      </c>
      <c r="G101" s="265" t="s">
        <v>308</v>
      </c>
      <c r="H101" s="266">
        <v>1</v>
      </c>
      <c r="I101" s="24"/>
      <c r="J101" s="268">
        <f t="shared" si="0"/>
        <v>0</v>
      </c>
      <c r="K101" s="264" t="s">
        <v>303</v>
      </c>
      <c r="L101" s="269"/>
      <c r="M101" s="270" t="s">
        <v>3</v>
      </c>
      <c r="N101" s="271" t="s">
        <v>39</v>
      </c>
      <c r="P101" s="234">
        <f t="shared" si="1"/>
        <v>0</v>
      </c>
      <c r="Q101" s="234">
        <v>0</v>
      </c>
      <c r="R101" s="234">
        <f t="shared" si="2"/>
        <v>0</v>
      </c>
      <c r="S101" s="234">
        <v>0</v>
      </c>
      <c r="T101" s="235">
        <f t="shared" si="3"/>
        <v>0</v>
      </c>
      <c r="AR101" s="236" t="s">
        <v>1095</v>
      </c>
      <c r="AT101" s="236" t="s">
        <v>383</v>
      </c>
      <c r="AU101" s="236" t="s">
        <v>75</v>
      </c>
      <c r="AY101" s="4" t="s">
        <v>268</v>
      </c>
      <c r="BE101" s="237">
        <f t="shared" si="4"/>
        <v>0</v>
      </c>
      <c r="BF101" s="237">
        <f t="shared" si="5"/>
        <v>0</v>
      </c>
      <c r="BG101" s="237">
        <f t="shared" si="6"/>
        <v>0</v>
      </c>
      <c r="BH101" s="237">
        <f t="shared" si="7"/>
        <v>0</v>
      </c>
      <c r="BI101" s="237">
        <f t="shared" si="8"/>
        <v>0</v>
      </c>
      <c r="BJ101" s="4" t="s">
        <v>75</v>
      </c>
      <c r="BK101" s="237">
        <f t="shared" si="9"/>
        <v>0</v>
      </c>
      <c r="BL101" s="4" t="s">
        <v>1095</v>
      </c>
      <c r="BM101" s="236" t="s">
        <v>1135</v>
      </c>
    </row>
    <row r="102" spans="2:65" s="1" customFormat="1" ht="16.5" customHeight="1">
      <c r="B102" s="14"/>
      <c r="C102" s="262" t="s">
        <v>342</v>
      </c>
      <c r="D102" s="262" t="s">
        <v>383</v>
      </c>
      <c r="E102" s="263" t="s">
        <v>1119</v>
      </c>
      <c r="F102" s="264" t="s">
        <v>1120</v>
      </c>
      <c r="G102" s="265" t="s">
        <v>308</v>
      </c>
      <c r="H102" s="266">
        <v>1</v>
      </c>
      <c r="I102" s="24"/>
      <c r="J102" s="268">
        <f t="shared" si="0"/>
        <v>0</v>
      </c>
      <c r="K102" s="264" t="s">
        <v>303</v>
      </c>
      <c r="L102" s="269"/>
      <c r="M102" s="270" t="s">
        <v>3</v>
      </c>
      <c r="N102" s="271" t="s">
        <v>39</v>
      </c>
      <c r="P102" s="234">
        <f t="shared" si="1"/>
        <v>0</v>
      </c>
      <c r="Q102" s="234">
        <v>0</v>
      </c>
      <c r="R102" s="234">
        <f t="shared" si="2"/>
        <v>0</v>
      </c>
      <c r="S102" s="234">
        <v>0</v>
      </c>
      <c r="T102" s="235">
        <f t="shared" si="3"/>
        <v>0</v>
      </c>
      <c r="AR102" s="236" t="s">
        <v>1095</v>
      </c>
      <c r="AT102" s="236" t="s">
        <v>383</v>
      </c>
      <c r="AU102" s="236" t="s">
        <v>75</v>
      </c>
      <c r="AY102" s="4" t="s">
        <v>268</v>
      </c>
      <c r="BE102" s="237">
        <f t="shared" si="4"/>
        <v>0</v>
      </c>
      <c r="BF102" s="237">
        <f t="shared" si="5"/>
        <v>0</v>
      </c>
      <c r="BG102" s="237">
        <f t="shared" si="6"/>
        <v>0</v>
      </c>
      <c r="BH102" s="237">
        <f t="shared" si="7"/>
        <v>0</v>
      </c>
      <c r="BI102" s="237">
        <f t="shared" si="8"/>
        <v>0</v>
      </c>
      <c r="BJ102" s="4" t="s">
        <v>75</v>
      </c>
      <c r="BK102" s="237">
        <f t="shared" si="9"/>
        <v>0</v>
      </c>
      <c r="BL102" s="4" t="s">
        <v>1095</v>
      </c>
      <c r="BM102" s="236" t="s">
        <v>1136</v>
      </c>
    </row>
    <row r="103" spans="2:65" s="1" customFormat="1" ht="24.2" customHeight="1">
      <c r="B103" s="14"/>
      <c r="C103" s="262" t="s">
        <v>9</v>
      </c>
      <c r="D103" s="262" t="s">
        <v>383</v>
      </c>
      <c r="E103" s="263" t="s">
        <v>1137</v>
      </c>
      <c r="F103" s="264" t="s">
        <v>1123</v>
      </c>
      <c r="G103" s="265" t="s">
        <v>308</v>
      </c>
      <c r="H103" s="266">
        <v>1</v>
      </c>
      <c r="I103" s="24"/>
      <c r="J103" s="268">
        <f t="shared" si="0"/>
        <v>0</v>
      </c>
      <c r="K103" s="264" t="s">
        <v>303</v>
      </c>
      <c r="L103" s="269"/>
      <c r="M103" s="270" t="s">
        <v>3</v>
      </c>
      <c r="N103" s="271" t="s">
        <v>39</v>
      </c>
      <c r="P103" s="234">
        <f t="shared" si="1"/>
        <v>0</v>
      </c>
      <c r="Q103" s="234">
        <v>0</v>
      </c>
      <c r="R103" s="234">
        <f t="shared" si="2"/>
        <v>0</v>
      </c>
      <c r="S103" s="234">
        <v>0</v>
      </c>
      <c r="T103" s="235">
        <f t="shared" si="3"/>
        <v>0</v>
      </c>
      <c r="AR103" s="236" t="s">
        <v>1095</v>
      </c>
      <c r="AT103" s="236" t="s">
        <v>383</v>
      </c>
      <c r="AU103" s="236" t="s">
        <v>75</v>
      </c>
      <c r="AY103" s="4" t="s">
        <v>268</v>
      </c>
      <c r="BE103" s="237">
        <f t="shared" si="4"/>
        <v>0</v>
      </c>
      <c r="BF103" s="237">
        <f t="shared" si="5"/>
        <v>0</v>
      </c>
      <c r="BG103" s="237">
        <f t="shared" si="6"/>
        <v>0</v>
      </c>
      <c r="BH103" s="237">
        <f t="shared" si="7"/>
        <v>0</v>
      </c>
      <c r="BI103" s="237">
        <f t="shared" si="8"/>
        <v>0</v>
      </c>
      <c r="BJ103" s="4" t="s">
        <v>75</v>
      </c>
      <c r="BK103" s="237">
        <f t="shared" si="9"/>
        <v>0</v>
      </c>
      <c r="BL103" s="4" t="s">
        <v>1095</v>
      </c>
      <c r="BM103" s="236" t="s">
        <v>1138</v>
      </c>
    </row>
    <row r="104" spans="2:65" s="1" customFormat="1" ht="16.5" customHeight="1">
      <c r="B104" s="14"/>
      <c r="C104" s="262" t="s">
        <v>356</v>
      </c>
      <c r="D104" s="262" t="s">
        <v>383</v>
      </c>
      <c r="E104" s="263" t="s">
        <v>1139</v>
      </c>
      <c r="F104" s="264" t="s">
        <v>1140</v>
      </c>
      <c r="G104" s="265" t="s">
        <v>308</v>
      </c>
      <c r="H104" s="266">
        <v>3</v>
      </c>
      <c r="I104" s="24"/>
      <c r="J104" s="268">
        <f t="shared" si="0"/>
        <v>0</v>
      </c>
      <c r="K104" s="264" t="s">
        <v>303</v>
      </c>
      <c r="L104" s="269"/>
      <c r="M104" s="270" t="s">
        <v>3</v>
      </c>
      <c r="N104" s="271" t="s">
        <v>39</v>
      </c>
      <c r="P104" s="234">
        <f t="shared" si="1"/>
        <v>0</v>
      </c>
      <c r="Q104" s="234">
        <v>0</v>
      </c>
      <c r="R104" s="234">
        <f t="shared" si="2"/>
        <v>0</v>
      </c>
      <c r="S104" s="234">
        <v>0</v>
      </c>
      <c r="T104" s="235">
        <f t="shared" si="3"/>
        <v>0</v>
      </c>
      <c r="AR104" s="236" t="s">
        <v>1095</v>
      </c>
      <c r="AT104" s="236" t="s">
        <v>383</v>
      </c>
      <c r="AU104" s="236" t="s">
        <v>75</v>
      </c>
      <c r="AY104" s="4" t="s">
        <v>268</v>
      </c>
      <c r="BE104" s="237">
        <f t="shared" si="4"/>
        <v>0</v>
      </c>
      <c r="BF104" s="237">
        <f t="shared" si="5"/>
        <v>0</v>
      </c>
      <c r="BG104" s="237">
        <f t="shared" si="6"/>
        <v>0</v>
      </c>
      <c r="BH104" s="237">
        <f t="shared" si="7"/>
        <v>0</v>
      </c>
      <c r="BI104" s="237">
        <f t="shared" si="8"/>
        <v>0</v>
      </c>
      <c r="BJ104" s="4" t="s">
        <v>75</v>
      </c>
      <c r="BK104" s="237">
        <f t="shared" si="9"/>
        <v>0</v>
      </c>
      <c r="BL104" s="4" t="s">
        <v>1095</v>
      </c>
      <c r="BM104" s="236" t="s">
        <v>1141</v>
      </c>
    </row>
    <row r="105" spans="2:65" s="1" customFormat="1" ht="16.5" customHeight="1">
      <c r="B105" s="14"/>
      <c r="C105" s="262" t="s">
        <v>361</v>
      </c>
      <c r="D105" s="262" t="s">
        <v>383</v>
      </c>
      <c r="E105" s="263" t="s">
        <v>1142</v>
      </c>
      <c r="F105" s="264" t="s">
        <v>1143</v>
      </c>
      <c r="G105" s="265" t="s">
        <v>308</v>
      </c>
      <c r="H105" s="266">
        <v>3</v>
      </c>
      <c r="I105" s="24"/>
      <c r="J105" s="268">
        <f t="shared" si="0"/>
        <v>0</v>
      </c>
      <c r="K105" s="264" t="s">
        <v>303</v>
      </c>
      <c r="L105" s="269"/>
      <c r="M105" s="270" t="s">
        <v>3</v>
      </c>
      <c r="N105" s="271" t="s">
        <v>39</v>
      </c>
      <c r="P105" s="234">
        <f t="shared" si="1"/>
        <v>0</v>
      </c>
      <c r="Q105" s="234">
        <v>0</v>
      </c>
      <c r="R105" s="234">
        <f t="shared" si="2"/>
        <v>0</v>
      </c>
      <c r="S105" s="234">
        <v>0</v>
      </c>
      <c r="T105" s="235">
        <f t="shared" si="3"/>
        <v>0</v>
      </c>
      <c r="AR105" s="236" t="s">
        <v>1095</v>
      </c>
      <c r="AT105" s="236" t="s">
        <v>383</v>
      </c>
      <c r="AU105" s="236" t="s">
        <v>75</v>
      </c>
      <c r="AY105" s="4" t="s">
        <v>268</v>
      </c>
      <c r="BE105" s="237">
        <f t="shared" si="4"/>
        <v>0</v>
      </c>
      <c r="BF105" s="237">
        <f t="shared" si="5"/>
        <v>0</v>
      </c>
      <c r="BG105" s="237">
        <f t="shared" si="6"/>
        <v>0</v>
      </c>
      <c r="BH105" s="237">
        <f t="shared" si="7"/>
        <v>0</v>
      </c>
      <c r="BI105" s="237">
        <f t="shared" si="8"/>
        <v>0</v>
      </c>
      <c r="BJ105" s="4" t="s">
        <v>75</v>
      </c>
      <c r="BK105" s="237">
        <f t="shared" si="9"/>
        <v>0</v>
      </c>
      <c r="BL105" s="4" t="s">
        <v>1095</v>
      </c>
      <c r="BM105" s="236" t="s">
        <v>1144</v>
      </c>
    </row>
    <row r="106" spans="2:65" s="1" customFormat="1" ht="16.5" customHeight="1">
      <c r="B106" s="14"/>
      <c r="C106" s="262" t="s">
        <v>367</v>
      </c>
      <c r="D106" s="262" t="s">
        <v>383</v>
      </c>
      <c r="E106" s="263" t="s">
        <v>1145</v>
      </c>
      <c r="F106" s="264" t="s">
        <v>1146</v>
      </c>
      <c r="G106" s="265" t="s">
        <v>308</v>
      </c>
      <c r="H106" s="266">
        <v>3</v>
      </c>
      <c r="I106" s="24"/>
      <c r="J106" s="268">
        <f t="shared" si="0"/>
        <v>0</v>
      </c>
      <c r="K106" s="264" t="s">
        <v>303</v>
      </c>
      <c r="L106" s="269"/>
      <c r="M106" s="270" t="s">
        <v>3</v>
      </c>
      <c r="N106" s="271" t="s">
        <v>39</v>
      </c>
      <c r="P106" s="234">
        <f t="shared" si="1"/>
        <v>0</v>
      </c>
      <c r="Q106" s="234">
        <v>0</v>
      </c>
      <c r="R106" s="234">
        <f t="shared" si="2"/>
        <v>0</v>
      </c>
      <c r="S106" s="234">
        <v>0</v>
      </c>
      <c r="T106" s="235">
        <f t="shared" si="3"/>
        <v>0</v>
      </c>
      <c r="AR106" s="236" t="s">
        <v>1095</v>
      </c>
      <c r="AT106" s="236" t="s">
        <v>383</v>
      </c>
      <c r="AU106" s="236" t="s">
        <v>75</v>
      </c>
      <c r="AY106" s="4" t="s">
        <v>268</v>
      </c>
      <c r="BE106" s="237">
        <f t="shared" si="4"/>
        <v>0</v>
      </c>
      <c r="BF106" s="237">
        <f t="shared" si="5"/>
        <v>0</v>
      </c>
      <c r="BG106" s="237">
        <f t="shared" si="6"/>
        <v>0</v>
      </c>
      <c r="BH106" s="237">
        <f t="shared" si="7"/>
        <v>0</v>
      </c>
      <c r="BI106" s="237">
        <f t="shared" si="8"/>
        <v>0</v>
      </c>
      <c r="BJ106" s="4" t="s">
        <v>75</v>
      </c>
      <c r="BK106" s="237">
        <f t="shared" si="9"/>
        <v>0</v>
      </c>
      <c r="BL106" s="4" t="s">
        <v>1095</v>
      </c>
      <c r="BM106" s="236" t="s">
        <v>1147</v>
      </c>
    </row>
    <row r="107" spans="2:65" s="1" customFormat="1" ht="16.5" customHeight="1">
      <c r="B107" s="14"/>
      <c r="C107" s="262" t="s">
        <v>292</v>
      </c>
      <c r="D107" s="262" t="s">
        <v>383</v>
      </c>
      <c r="E107" s="263" t="s">
        <v>1148</v>
      </c>
      <c r="F107" s="264" t="s">
        <v>1149</v>
      </c>
      <c r="G107" s="265" t="s">
        <v>308</v>
      </c>
      <c r="H107" s="266">
        <v>3</v>
      </c>
      <c r="I107" s="24"/>
      <c r="J107" s="268">
        <f t="shared" si="0"/>
        <v>0</v>
      </c>
      <c r="K107" s="264" t="s">
        <v>303</v>
      </c>
      <c r="L107" s="269"/>
      <c r="M107" s="270" t="s">
        <v>3</v>
      </c>
      <c r="N107" s="271" t="s">
        <v>39</v>
      </c>
      <c r="P107" s="234">
        <f t="shared" si="1"/>
        <v>0</v>
      </c>
      <c r="Q107" s="234">
        <v>0</v>
      </c>
      <c r="R107" s="234">
        <f t="shared" si="2"/>
        <v>0</v>
      </c>
      <c r="S107" s="234">
        <v>0</v>
      </c>
      <c r="T107" s="235">
        <f t="shared" si="3"/>
        <v>0</v>
      </c>
      <c r="AR107" s="236" t="s">
        <v>1095</v>
      </c>
      <c r="AT107" s="236" t="s">
        <v>383</v>
      </c>
      <c r="AU107" s="236" t="s">
        <v>75</v>
      </c>
      <c r="AY107" s="4" t="s">
        <v>268</v>
      </c>
      <c r="BE107" s="237">
        <f t="shared" si="4"/>
        <v>0</v>
      </c>
      <c r="BF107" s="237">
        <f t="shared" si="5"/>
        <v>0</v>
      </c>
      <c r="BG107" s="237">
        <f t="shared" si="6"/>
        <v>0</v>
      </c>
      <c r="BH107" s="237">
        <f t="shared" si="7"/>
        <v>0</v>
      </c>
      <c r="BI107" s="237">
        <f t="shared" si="8"/>
        <v>0</v>
      </c>
      <c r="BJ107" s="4" t="s">
        <v>75</v>
      </c>
      <c r="BK107" s="237">
        <f t="shared" si="9"/>
        <v>0</v>
      </c>
      <c r="BL107" s="4" t="s">
        <v>1095</v>
      </c>
      <c r="BM107" s="236" t="s">
        <v>1150</v>
      </c>
    </row>
    <row r="108" spans="2:65" s="1" customFormat="1" ht="33" customHeight="1">
      <c r="B108" s="14"/>
      <c r="C108" s="262" t="s">
        <v>382</v>
      </c>
      <c r="D108" s="262" t="s">
        <v>383</v>
      </c>
      <c r="E108" s="263" t="s">
        <v>1151</v>
      </c>
      <c r="F108" s="264" t="s">
        <v>1152</v>
      </c>
      <c r="G108" s="265" t="s">
        <v>308</v>
      </c>
      <c r="H108" s="266">
        <v>6</v>
      </c>
      <c r="I108" s="24"/>
      <c r="J108" s="268">
        <f t="shared" si="0"/>
        <v>0</v>
      </c>
      <c r="K108" s="264" t="s">
        <v>303</v>
      </c>
      <c r="L108" s="269"/>
      <c r="M108" s="270" t="s">
        <v>3</v>
      </c>
      <c r="N108" s="271" t="s">
        <v>39</v>
      </c>
      <c r="P108" s="234">
        <f t="shared" si="1"/>
        <v>0</v>
      </c>
      <c r="Q108" s="234">
        <v>0</v>
      </c>
      <c r="R108" s="234">
        <f t="shared" si="2"/>
        <v>0</v>
      </c>
      <c r="S108" s="234">
        <v>0</v>
      </c>
      <c r="T108" s="235">
        <f t="shared" si="3"/>
        <v>0</v>
      </c>
      <c r="AR108" s="236" t="s">
        <v>1095</v>
      </c>
      <c r="AT108" s="236" t="s">
        <v>383</v>
      </c>
      <c r="AU108" s="236" t="s">
        <v>75</v>
      </c>
      <c r="AY108" s="4" t="s">
        <v>268</v>
      </c>
      <c r="BE108" s="237">
        <f t="shared" si="4"/>
        <v>0</v>
      </c>
      <c r="BF108" s="237">
        <f t="shared" si="5"/>
        <v>0</v>
      </c>
      <c r="BG108" s="237">
        <f t="shared" si="6"/>
        <v>0</v>
      </c>
      <c r="BH108" s="237">
        <f t="shared" si="7"/>
        <v>0</v>
      </c>
      <c r="BI108" s="237">
        <f t="shared" si="8"/>
        <v>0</v>
      </c>
      <c r="BJ108" s="4" t="s">
        <v>75</v>
      </c>
      <c r="BK108" s="237">
        <f t="shared" si="9"/>
        <v>0</v>
      </c>
      <c r="BL108" s="4" t="s">
        <v>1095</v>
      </c>
      <c r="BM108" s="236" t="s">
        <v>1153</v>
      </c>
    </row>
    <row r="109" spans="2:65" s="1" customFormat="1" ht="33" customHeight="1">
      <c r="B109" s="14"/>
      <c r="C109" s="262" t="s">
        <v>388</v>
      </c>
      <c r="D109" s="262" t="s">
        <v>383</v>
      </c>
      <c r="E109" s="263" t="s">
        <v>1154</v>
      </c>
      <c r="F109" s="264" t="s">
        <v>1155</v>
      </c>
      <c r="G109" s="265" t="s">
        <v>308</v>
      </c>
      <c r="H109" s="266">
        <v>6</v>
      </c>
      <c r="I109" s="24"/>
      <c r="J109" s="268">
        <f t="shared" si="0"/>
        <v>0</v>
      </c>
      <c r="K109" s="264" t="s">
        <v>303</v>
      </c>
      <c r="L109" s="269"/>
      <c r="M109" s="270" t="s">
        <v>3</v>
      </c>
      <c r="N109" s="271" t="s">
        <v>39</v>
      </c>
      <c r="P109" s="234">
        <f t="shared" si="1"/>
        <v>0</v>
      </c>
      <c r="Q109" s="234">
        <v>0</v>
      </c>
      <c r="R109" s="234">
        <f t="shared" si="2"/>
        <v>0</v>
      </c>
      <c r="S109" s="234">
        <v>0</v>
      </c>
      <c r="T109" s="235">
        <f t="shared" si="3"/>
        <v>0</v>
      </c>
      <c r="AR109" s="236" t="s">
        <v>1095</v>
      </c>
      <c r="AT109" s="236" t="s">
        <v>383</v>
      </c>
      <c r="AU109" s="236" t="s">
        <v>75</v>
      </c>
      <c r="AY109" s="4" t="s">
        <v>268</v>
      </c>
      <c r="BE109" s="237">
        <f t="shared" si="4"/>
        <v>0</v>
      </c>
      <c r="BF109" s="237">
        <f t="shared" si="5"/>
        <v>0</v>
      </c>
      <c r="BG109" s="237">
        <f t="shared" si="6"/>
        <v>0</v>
      </c>
      <c r="BH109" s="237">
        <f t="shared" si="7"/>
        <v>0</v>
      </c>
      <c r="BI109" s="237">
        <f t="shared" si="8"/>
        <v>0</v>
      </c>
      <c r="BJ109" s="4" t="s">
        <v>75</v>
      </c>
      <c r="BK109" s="237">
        <f t="shared" si="9"/>
        <v>0</v>
      </c>
      <c r="BL109" s="4" t="s">
        <v>1095</v>
      </c>
      <c r="BM109" s="236" t="s">
        <v>1156</v>
      </c>
    </row>
    <row r="110" spans="2:65" s="1" customFormat="1" ht="16.5" customHeight="1">
      <c r="B110" s="14"/>
      <c r="C110" s="262" t="s">
        <v>393</v>
      </c>
      <c r="D110" s="262" t="s">
        <v>383</v>
      </c>
      <c r="E110" s="263" t="s">
        <v>1157</v>
      </c>
      <c r="F110" s="264" t="s">
        <v>1158</v>
      </c>
      <c r="G110" s="265" t="s">
        <v>308</v>
      </c>
      <c r="H110" s="266">
        <v>18</v>
      </c>
      <c r="I110" s="24"/>
      <c r="J110" s="268">
        <f t="shared" si="0"/>
        <v>0</v>
      </c>
      <c r="K110" s="264" t="s">
        <v>303</v>
      </c>
      <c r="L110" s="269"/>
      <c r="M110" s="270" t="s">
        <v>3</v>
      </c>
      <c r="N110" s="271" t="s">
        <v>39</v>
      </c>
      <c r="P110" s="234">
        <f t="shared" si="1"/>
        <v>0</v>
      </c>
      <c r="Q110" s="234">
        <v>0</v>
      </c>
      <c r="R110" s="234">
        <f t="shared" si="2"/>
        <v>0</v>
      </c>
      <c r="S110" s="234">
        <v>0</v>
      </c>
      <c r="T110" s="235">
        <f t="shared" si="3"/>
        <v>0</v>
      </c>
      <c r="AR110" s="236" t="s">
        <v>1095</v>
      </c>
      <c r="AT110" s="236" t="s">
        <v>383</v>
      </c>
      <c r="AU110" s="236" t="s">
        <v>75</v>
      </c>
      <c r="AY110" s="4" t="s">
        <v>268</v>
      </c>
      <c r="BE110" s="237">
        <f t="shared" si="4"/>
        <v>0</v>
      </c>
      <c r="BF110" s="237">
        <f t="shared" si="5"/>
        <v>0</v>
      </c>
      <c r="BG110" s="237">
        <f t="shared" si="6"/>
        <v>0</v>
      </c>
      <c r="BH110" s="237">
        <f t="shared" si="7"/>
        <v>0</v>
      </c>
      <c r="BI110" s="237">
        <f t="shared" si="8"/>
        <v>0</v>
      </c>
      <c r="BJ110" s="4" t="s">
        <v>75</v>
      </c>
      <c r="BK110" s="237">
        <f t="shared" si="9"/>
        <v>0</v>
      </c>
      <c r="BL110" s="4" t="s">
        <v>1095</v>
      </c>
      <c r="BM110" s="236" t="s">
        <v>1159</v>
      </c>
    </row>
    <row r="111" spans="2:65" s="1" customFormat="1" ht="16.5" customHeight="1">
      <c r="B111" s="14"/>
      <c r="C111" s="262" t="s">
        <v>399</v>
      </c>
      <c r="D111" s="262" t="s">
        <v>383</v>
      </c>
      <c r="E111" s="263" t="s">
        <v>1160</v>
      </c>
      <c r="F111" s="264" t="s">
        <v>1161</v>
      </c>
      <c r="G111" s="265" t="s">
        <v>308</v>
      </c>
      <c r="H111" s="266">
        <v>8</v>
      </c>
      <c r="I111" s="24"/>
      <c r="J111" s="268">
        <f t="shared" si="0"/>
        <v>0</v>
      </c>
      <c r="K111" s="264" t="s">
        <v>303</v>
      </c>
      <c r="L111" s="269"/>
      <c r="M111" s="270" t="s">
        <v>3</v>
      </c>
      <c r="N111" s="271" t="s">
        <v>39</v>
      </c>
      <c r="P111" s="234">
        <f t="shared" si="1"/>
        <v>0</v>
      </c>
      <c r="Q111" s="234">
        <v>0</v>
      </c>
      <c r="R111" s="234">
        <f t="shared" si="2"/>
        <v>0</v>
      </c>
      <c r="S111" s="234">
        <v>0</v>
      </c>
      <c r="T111" s="235">
        <f t="shared" si="3"/>
        <v>0</v>
      </c>
      <c r="AR111" s="236" t="s">
        <v>1095</v>
      </c>
      <c r="AT111" s="236" t="s">
        <v>383</v>
      </c>
      <c r="AU111" s="236" t="s">
        <v>75</v>
      </c>
      <c r="AY111" s="4" t="s">
        <v>268</v>
      </c>
      <c r="BE111" s="237">
        <f t="shared" si="4"/>
        <v>0</v>
      </c>
      <c r="BF111" s="237">
        <f t="shared" si="5"/>
        <v>0</v>
      </c>
      <c r="BG111" s="237">
        <f t="shared" si="6"/>
        <v>0</v>
      </c>
      <c r="BH111" s="237">
        <f t="shared" si="7"/>
        <v>0</v>
      </c>
      <c r="BI111" s="237">
        <f t="shared" si="8"/>
        <v>0</v>
      </c>
      <c r="BJ111" s="4" t="s">
        <v>75</v>
      </c>
      <c r="BK111" s="237">
        <f t="shared" si="9"/>
        <v>0</v>
      </c>
      <c r="BL111" s="4" t="s">
        <v>1095</v>
      </c>
      <c r="BM111" s="236" t="s">
        <v>1162</v>
      </c>
    </row>
    <row r="112" spans="2:65" s="1" customFormat="1" ht="24.2" customHeight="1">
      <c r="B112" s="14"/>
      <c r="C112" s="262" t="s">
        <v>8</v>
      </c>
      <c r="D112" s="262" t="s">
        <v>383</v>
      </c>
      <c r="E112" s="263" t="s">
        <v>1163</v>
      </c>
      <c r="F112" s="264" t="s">
        <v>1164</v>
      </c>
      <c r="G112" s="265" t="s">
        <v>308</v>
      </c>
      <c r="H112" s="266">
        <v>3</v>
      </c>
      <c r="I112" s="24"/>
      <c r="J112" s="268">
        <f t="shared" si="0"/>
        <v>0</v>
      </c>
      <c r="K112" s="264" t="s">
        <v>303</v>
      </c>
      <c r="L112" s="269"/>
      <c r="M112" s="270" t="s">
        <v>3</v>
      </c>
      <c r="N112" s="271" t="s">
        <v>39</v>
      </c>
      <c r="P112" s="234">
        <f t="shared" si="1"/>
        <v>0</v>
      </c>
      <c r="Q112" s="234">
        <v>0</v>
      </c>
      <c r="R112" s="234">
        <f t="shared" si="2"/>
        <v>0</v>
      </c>
      <c r="S112" s="234">
        <v>0</v>
      </c>
      <c r="T112" s="235">
        <f t="shared" si="3"/>
        <v>0</v>
      </c>
      <c r="AR112" s="236" t="s">
        <v>1095</v>
      </c>
      <c r="AT112" s="236" t="s">
        <v>383</v>
      </c>
      <c r="AU112" s="236" t="s">
        <v>75</v>
      </c>
      <c r="AY112" s="4" t="s">
        <v>268</v>
      </c>
      <c r="BE112" s="237">
        <f t="shared" si="4"/>
        <v>0</v>
      </c>
      <c r="BF112" s="237">
        <f t="shared" si="5"/>
        <v>0</v>
      </c>
      <c r="BG112" s="237">
        <f t="shared" si="6"/>
        <v>0</v>
      </c>
      <c r="BH112" s="237">
        <f t="shared" si="7"/>
        <v>0</v>
      </c>
      <c r="BI112" s="237">
        <f t="shared" si="8"/>
        <v>0</v>
      </c>
      <c r="BJ112" s="4" t="s">
        <v>75</v>
      </c>
      <c r="BK112" s="237">
        <f t="shared" si="9"/>
        <v>0</v>
      </c>
      <c r="BL112" s="4" t="s">
        <v>1095</v>
      </c>
      <c r="BM112" s="236" t="s">
        <v>1165</v>
      </c>
    </row>
    <row r="113" spans="2:65" s="1" customFormat="1" ht="24.2" customHeight="1">
      <c r="B113" s="14"/>
      <c r="C113" s="262" t="s">
        <v>411</v>
      </c>
      <c r="D113" s="262" t="s">
        <v>383</v>
      </c>
      <c r="E113" s="263" t="s">
        <v>1166</v>
      </c>
      <c r="F113" s="264" t="s">
        <v>1167</v>
      </c>
      <c r="G113" s="265" t="s">
        <v>308</v>
      </c>
      <c r="H113" s="266">
        <v>3</v>
      </c>
      <c r="I113" s="24"/>
      <c r="J113" s="268">
        <f t="shared" si="0"/>
        <v>0</v>
      </c>
      <c r="K113" s="264" t="s">
        <v>303</v>
      </c>
      <c r="L113" s="269"/>
      <c r="M113" s="270" t="s">
        <v>3</v>
      </c>
      <c r="N113" s="271" t="s">
        <v>39</v>
      </c>
      <c r="P113" s="234">
        <f t="shared" si="1"/>
        <v>0</v>
      </c>
      <c r="Q113" s="234">
        <v>0</v>
      </c>
      <c r="R113" s="234">
        <f t="shared" si="2"/>
        <v>0</v>
      </c>
      <c r="S113" s="234">
        <v>0</v>
      </c>
      <c r="T113" s="235">
        <f t="shared" si="3"/>
        <v>0</v>
      </c>
      <c r="AR113" s="236" t="s">
        <v>1095</v>
      </c>
      <c r="AT113" s="236" t="s">
        <v>383</v>
      </c>
      <c r="AU113" s="236" t="s">
        <v>75</v>
      </c>
      <c r="AY113" s="4" t="s">
        <v>268</v>
      </c>
      <c r="BE113" s="237">
        <f t="shared" si="4"/>
        <v>0</v>
      </c>
      <c r="BF113" s="237">
        <f t="shared" si="5"/>
        <v>0</v>
      </c>
      <c r="BG113" s="237">
        <f t="shared" si="6"/>
        <v>0</v>
      </c>
      <c r="BH113" s="237">
        <f t="shared" si="7"/>
        <v>0</v>
      </c>
      <c r="BI113" s="237">
        <f t="shared" si="8"/>
        <v>0</v>
      </c>
      <c r="BJ113" s="4" t="s">
        <v>75</v>
      </c>
      <c r="BK113" s="237">
        <f t="shared" si="9"/>
        <v>0</v>
      </c>
      <c r="BL113" s="4" t="s">
        <v>1095</v>
      </c>
      <c r="BM113" s="236" t="s">
        <v>1168</v>
      </c>
    </row>
    <row r="114" spans="2:65" s="1" customFormat="1" ht="16.5" customHeight="1">
      <c r="B114" s="14"/>
      <c r="C114" s="262" t="s">
        <v>418</v>
      </c>
      <c r="D114" s="262" t="s">
        <v>383</v>
      </c>
      <c r="E114" s="263" t="s">
        <v>1169</v>
      </c>
      <c r="F114" s="264" t="s">
        <v>1170</v>
      </c>
      <c r="G114" s="265" t="s">
        <v>308</v>
      </c>
      <c r="H114" s="266">
        <v>4</v>
      </c>
      <c r="I114" s="24"/>
      <c r="J114" s="268">
        <f t="shared" si="0"/>
        <v>0</v>
      </c>
      <c r="K114" s="264" t="s">
        <v>303</v>
      </c>
      <c r="L114" s="269"/>
      <c r="M114" s="270" t="s">
        <v>3</v>
      </c>
      <c r="N114" s="271" t="s">
        <v>39</v>
      </c>
      <c r="P114" s="234">
        <f t="shared" si="1"/>
        <v>0</v>
      </c>
      <c r="Q114" s="234">
        <v>0</v>
      </c>
      <c r="R114" s="234">
        <f t="shared" si="2"/>
        <v>0</v>
      </c>
      <c r="S114" s="234">
        <v>0</v>
      </c>
      <c r="T114" s="235">
        <f t="shared" si="3"/>
        <v>0</v>
      </c>
      <c r="AR114" s="236" t="s">
        <v>1095</v>
      </c>
      <c r="AT114" s="236" t="s">
        <v>383</v>
      </c>
      <c r="AU114" s="236" t="s">
        <v>75</v>
      </c>
      <c r="AY114" s="4" t="s">
        <v>268</v>
      </c>
      <c r="BE114" s="237">
        <f t="shared" si="4"/>
        <v>0</v>
      </c>
      <c r="BF114" s="237">
        <f t="shared" si="5"/>
        <v>0</v>
      </c>
      <c r="BG114" s="237">
        <f t="shared" si="6"/>
        <v>0</v>
      </c>
      <c r="BH114" s="237">
        <f t="shared" si="7"/>
        <v>0</v>
      </c>
      <c r="BI114" s="237">
        <f t="shared" si="8"/>
        <v>0</v>
      </c>
      <c r="BJ114" s="4" t="s">
        <v>75</v>
      </c>
      <c r="BK114" s="237">
        <f t="shared" si="9"/>
        <v>0</v>
      </c>
      <c r="BL114" s="4" t="s">
        <v>1095</v>
      </c>
      <c r="BM114" s="236" t="s">
        <v>1171</v>
      </c>
    </row>
    <row r="115" spans="2:65" s="214" customFormat="1" ht="25.9" customHeight="1">
      <c r="B115" s="213"/>
      <c r="D115" s="215" t="s">
        <v>67</v>
      </c>
      <c r="E115" s="216" t="s">
        <v>77</v>
      </c>
      <c r="F115" s="216" t="s">
        <v>1172</v>
      </c>
      <c r="J115" s="217">
        <f>BK115</f>
        <v>0</v>
      </c>
      <c r="L115" s="213"/>
      <c r="M115" s="218"/>
      <c r="P115" s="219">
        <f>SUM(P116:P120)</f>
        <v>0</v>
      </c>
      <c r="R115" s="219">
        <f>SUM(R116:R120)</f>
        <v>0</v>
      </c>
      <c r="T115" s="220">
        <f>SUM(T116:T120)</f>
        <v>0</v>
      </c>
      <c r="AR115" s="215" t="s">
        <v>275</v>
      </c>
      <c r="AT115" s="221" t="s">
        <v>67</v>
      </c>
      <c r="AU115" s="221" t="s">
        <v>68</v>
      </c>
      <c r="AY115" s="215" t="s">
        <v>268</v>
      </c>
      <c r="BK115" s="222">
        <f>SUM(BK116:BK120)</f>
        <v>0</v>
      </c>
    </row>
    <row r="116" spans="2:65" s="1" customFormat="1" ht="33" customHeight="1">
      <c r="B116" s="14"/>
      <c r="C116" s="262" t="s">
        <v>423</v>
      </c>
      <c r="D116" s="262" t="s">
        <v>383</v>
      </c>
      <c r="E116" s="263" t="s">
        <v>1173</v>
      </c>
      <c r="F116" s="264" t="s">
        <v>1174</v>
      </c>
      <c r="G116" s="265" t="s">
        <v>184</v>
      </c>
      <c r="H116" s="266">
        <v>1</v>
      </c>
      <c r="I116" s="24"/>
      <c r="J116" s="268">
        <f>ROUND(I116*H116,2)</f>
        <v>0</v>
      </c>
      <c r="K116" s="264" t="s">
        <v>303</v>
      </c>
      <c r="L116" s="269"/>
      <c r="M116" s="270" t="s">
        <v>3</v>
      </c>
      <c r="N116" s="271" t="s">
        <v>39</v>
      </c>
      <c r="P116" s="234">
        <f>O116*H116</f>
        <v>0</v>
      </c>
      <c r="Q116" s="234">
        <v>0</v>
      </c>
      <c r="R116" s="234">
        <f>Q116*H116</f>
        <v>0</v>
      </c>
      <c r="S116" s="234">
        <v>0</v>
      </c>
      <c r="T116" s="235">
        <f>S116*H116</f>
        <v>0</v>
      </c>
      <c r="AR116" s="236" t="s">
        <v>1095</v>
      </c>
      <c r="AT116" s="236" t="s">
        <v>383</v>
      </c>
      <c r="AU116" s="236" t="s">
        <v>75</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1095</v>
      </c>
      <c r="BM116" s="236" t="s">
        <v>1175</v>
      </c>
    </row>
    <row r="117" spans="2:65" s="1" customFormat="1" ht="33" customHeight="1">
      <c r="B117" s="14"/>
      <c r="C117" s="262" t="s">
        <v>429</v>
      </c>
      <c r="D117" s="262" t="s">
        <v>383</v>
      </c>
      <c r="E117" s="263" t="s">
        <v>1176</v>
      </c>
      <c r="F117" s="264" t="s">
        <v>1177</v>
      </c>
      <c r="G117" s="265" t="s">
        <v>195</v>
      </c>
      <c r="H117" s="266">
        <v>3</v>
      </c>
      <c r="I117" s="24"/>
      <c r="J117" s="268">
        <f>ROUND(I117*H117,2)</f>
        <v>0</v>
      </c>
      <c r="K117" s="264" t="s">
        <v>303</v>
      </c>
      <c r="L117" s="269"/>
      <c r="M117" s="270" t="s">
        <v>3</v>
      </c>
      <c r="N117" s="271" t="s">
        <v>39</v>
      </c>
      <c r="P117" s="234">
        <f>O117*H117</f>
        <v>0</v>
      </c>
      <c r="Q117" s="234">
        <v>0</v>
      </c>
      <c r="R117" s="234">
        <f>Q117*H117</f>
        <v>0</v>
      </c>
      <c r="S117" s="234">
        <v>0</v>
      </c>
      <c r="T117" s="235">
        <f>S117*H117</f>
        <v>0</v>
      </c>
      <c r="AR117" s="236" t="s">
        <v>1095</v>
      </c>
      <c r="AT117" s="236" t="s">
        <v>383</v>
      </c>
      <c r="AU117" s="236" t="s">
        <v>75</v>
      </c>
      <c r="AY117" s="4" t="s">
        <v>268</v>
      </c>
      <c r="BE117" s="237">
        <f>IF(N117="základní",J117,0)</f>
        <v>0</v>
      </c>
      <c r="BF117" s="237">
        <f>IF(N117="snížená",J117,0)</f>
        <v>0</v>
      </c>
      <c r="BG117" s="237">
        <f>IF(N117="zákl. přenesená",J117,0)</f>
        <v>0</v>
      </c>
      <c r="BH117" s="237">
        <f>IF(N117="sníž. přenesená",J117,0)</f>
        <v>0</v>
      </c>
      <c r="BI117" s="237">
        <f>IF(N117="nulová",J117,0)</f>
        <v>0</v>
      </c>
      <c r="BJ117" s="4" t="s">
        <v>75</v>
      </c>
      <c r="BK117" s="237">
        <f>ROUND(I117*H117,2)</f>
        <v>0</v>
      </c>
      <c r="BL117" s="4" t="s">
        <v>1095</v>
      </c>
      <c r="BM117" s="236" t="s">
        <v>1178</v>
      </c>
    </row>
    <row r="118" spans="2:65" s="1" customFormat="1" ht="33" customHeight="1">
      <c r="B118" s="14"/>
      <c r="C118" s="262" t="s">
        <v>434</v>
      </c>
      <c r="D118" s="262" t="s">
        <v>383</v>
      </c>
      <c r="E118" s="263" t="s">
        <v>1179</v>
      </c>
      <c r="F118" s="264" t="s">
        <v>1180</v>
      </c>
      <c r="G118" s="265" t="s">
        <v>195</v>
      </c>
      <c r="H118" s="266">
        <v>5</v>
      </c>
      <c r="I118" s="24"/>
      <c r="J118" s="268">
        <f>ROUND(I118*H118,2)</f>
        <v>0</v>
      </c>
      <c r="K118" s="264" t="s">
        <v>303</v>
      </c>
      <c r="L118" s="269"/>
      <c r="M118" s="270" t="s">
        <v>3</v>
      </c>
      <c r="N118" s="271" t="s">
        <v>39</v>
      </c>
      <c r="P118" s="234">
        <f>O118*H118</f>
        <v>0</v>
      </c>
      <c r="Q118" s="234">
        <v>0</v>
      </c>
      <c r="R118" s="234">
        <f>Q118*H118</f>
        <v>0</v>
      </c>
      <c r="S118" s="234">
        <v>0</v>
      </c>
      <c r="T118" s="235">
        <f>S118*H118</f>
        <v>0</v>
      </c>
      <c r="AR118" s="236" t="s">
        <v>1095</v>
      </c>
      <c r="AT118" s="236" t="s">
        <v>383</v>
      </c>
      <c r="AU118" s="236" t="s">
        <v>75</v>
      </c>
      <c r="AY118" s="4" t="s">
        <v>268</v>
      </c>
      <c r="BE118" s="237">
        <f>IF(N118="základní",J118,0)</f>
        <v>0</v>
      </c>
      <c r="BF118" s="237">
        <f>IF(N118="snížená",J118,0)</f>
        <v>0</v>
      </c>
      <c r="BG118" s="237">
        <f>IF(N118="zákl. přenesená",J118,0)</f>
        <v>0</v>
      </c>
      <c r="BH118" s="237">
        <f>IF(N118="sníž. přenesená",J118,0)</f>
        <v>0</v>
      </c>
      <c r="BI118" s="237">
        <f>IF(N118="nulová",J118,0)</f>
        <v>0</v>
      </c>
      <c r="BJ118" s="4" t="s">
        <v>75</v>
      </c>
      <c r="BK118" s="237">
        <f>ROUND(I118*H118,2)</f>
        <v>0</v>
      </c>
      <c r="BL118" s="4" t="s">
        <v>1095</v>
      </c>
      <c r="BM118" s="236" t="s">
        <v>1181</v>
      </c>
    </row>
    <row r="119" spans="2:65" s="1" customFormat="1" ht="33" customHeight="1">
      <c r="B119" s="14"/>
      <c r="C119" s="262" t="s">
        <v>441</v>
      </c>
      <c r="D119" s="262" t="s">
        <v>383</v>
      </c>
      <c r="E119" s="263" t="s">
        <v>1182</v>
      </c>
      <c r="F119" s="264" t="s">
        <v>1183</v>
      </c>
      <c r="G119" s="265" t="s">
        <v>195</v>
      </c>
      <c r="H119" s="266">
        <v>9</v>
      </c>
      <c r="I119" s="24"/>
      <c r="J119" s="268">
        <f>ROUND(I119*H119,2)</f>
        <v>0</v>
      </c>
      <c r="K119" s="264" t="s">
        <v>303</v>
      </c>
      <c r="L119" s="269"/>
      <c r="M119" s="270" t="s">
        <v>3</v>
      </c>
      <c r="N119" s="271" t="s">
        <v>39</v>
      </c>
      <c r="P119" s="234">
        <f>O119*H119</f>
        <v>0</v>
      </c>
      <c r="Q119" s="234">
        <v>0</v>
      </c>
      <c r="R119" s="234">
        <f>Q119*H119</f>
        <v>0</v>
      </c>
      <c r="S119" s="234">
        <v>0</v>
      </c>
      <c r="T119" s="235">
        <f>S119*H119</f>
        <v>0</v>
      </c>
      <c r="AR119" s="236" t="s">
        <v>1095</v>
      </c>
      <c r="AT119" s="236" t="s">
        <v>383</v>
      </c>
      <c r="AU119" s="236" t="s">
        <v>75</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1095</v>
      </c>
      <c r="BM119" s="236" t="s">
        <v>1184</v>
      </c>
    </row>
    <row r="120" spans="2:65" s="1" customFormat="1" ht="33" customHeight="1">
      <c r="B120" s="14"/>
      <c r="C120" s="262" t="s">
        <v>447</v>
      </c>
      <c r="D120" s="262" t="s">
        <v>383</v>
      </c>
      <c r="E120" s="263" t="s">
        <v>1185</v>
      </c>
      <c r="F120" s="264" t="s">
        <v>1186</v>
      </c>
      <c r="G120" s="265" t="s">
        <v>195</v>
      </c>
      <c r="H120" s="266">
        <v>2</v>
      </c>
      <c r="I120" s="24"/>
      <c r="J120" s="268">
        <f>ROUND(I120*H120,2)</f>
        <v>0</v>
      </c>
      <c r="K120" s="264" t="s">
        <v>303</v>
      </c>
      <c r="L120" s="269"/>
      <c r="M120" s="270" t="s">
        <v>3</v>
      </c>
      <c r="N120" s="271" t="s">
        <v>39</v>
      </c>
      <c r="P120" s="234">
        <f>O120*H120</f>
        <v>0</v>
      </c>
      <c r="Q120" s="234">
        <v>0</v>
      </c>
      <c r="R120" s="234">
        <f>Q120*H120</f>
        <v>0</v>
      </c>
      <c r="S120" s="234">
        <v>0</v>
      </c>
      <c r="T120" s="235">
        <f>S120*H120</f>
        <v>0</v>
      </c>
      <c r="AR120" s="236" t="s">
        <v>1095</v>
      </c>
      <c r="AT120" s="236" t="s">
        <v>383</v>
      </c>
      <c r="AU120" s="236" t="s">
        <v>75</v>
      </c>
      <c r="AY120" s="4" t="s">
        <v>268</v>
      </c>
      <c r="BE120" s="237">
        <f>IF(N120="základní",J120,0)</f>
        <v>0</v>
      </c>
      <c r="BF120" s="237">
        <f>IF(N120="snížená",J120,0)</f>
        <v>0</v>
      </c>
      <c r="BG120" s="237">
        <f>IF(N120="zákl. přenesená",J120,0)</f>
        <v>0</v>
      </c>
      <c r="BH120" s="237">
        <f>IF(N120="sníž. přenesená",J120,0)</f>
        <v>0</v>
      </c>
      <c r="BI120" s="237">
        <f>IF(N120="nulová",J120,0)</f>
        <v>0</v>
      </c>
      <c r="BJ120" s="4" t="s">
        <v>75</v>
      </c>
      <c r="BK120" s="237">
        <f>ROUND(I120*H120,2)</f>
        <v>0</v>
      </c>
      <c r="BL120" s="4" t="s">
        <v>1095</v>
      </c>
      <c r="BM120" s="236" t="s">
        <v>1187</v>
      </c>
    </row>
    <row r="121" spans="2:65" s="214" customFormat="1" ht="25.9" customHeight="1">
      <c r="B121" s="213"/>
      <c r="D121" s="215" t="s">
        <v>67</v>
      </c>
      <c r="E121" s="216" t="s">
        <v>186</v>
      </c>
      <c r="F121" s="216" t="s">
        <v>1188</v>
      </c>
      <c r="J121" s="217">
        <f>BK121</f>
        <v>0</v>
      </c>
      <c r="L121" s="213"/>
      <c r="M121" s="218"/>
      <c r="P121" s="219">
        <f>SUM(P122:P125)</f>
        <v>0</v>
      </c>
      <c r="R121" s="219">
        <f>SUM(R122:R125)</f>
        <v>0</v>
      </c>
      <c r="T121" s="220">
        <f>SUM(T122:T125)</f>
        <v>0</v>
      </c>
      <c r="AR121" s="215" t="s">
        <v>275</v>
      </c>
      <c r="AT121" s="221" t="s">
        <v>67</v>
      </c>
      <c r="AU121" s="221" t="s">
        <v>68</v>
      </c>
      <c r="AY121" s="215" t="s">
        <v>268</v>
      </c>
      <c r="BK121" s="222">
        <f>SUM(BK122:BK125)</f>
        <v>0</v>
      </c>
    </row>
    <row r="122" spans="2:65" s="1" customFormat="1" ht="33" customHeight="1">
      <c r="B122" s="14"/>
      <c r="C122" s="262" t="s">
        <v>454</v>
      </c>
      <c r="D122" s="262" t="s">
        <v>383</v>
      </c>
      <c r="E122" s="263" t="s">
        <v>1189</v>
      </c>
      <c r="F122" s="264" t="s">
        <v>1177</v>
      </c>
      <c r="G122" s="265" t="s">
        <v>195</v>
      </c>
      <c r="H122" s="266">
        <v>34</v>
      </c>
      <c r="I122" s="24"/>
      <c r="J122" s="268">
        <f>ROUND(I122*H122,2)</f>
        <v>0</v>
      </c>
      <c r="K122" s="264" t="s">
        <v>303</v>
      </c>
      <c r="L122" s="269"/>
      <c r="M122" s="270" t="s">
        <v>3</v>
      </c>
      <c r="N122" s="271" t="s">
        <v>39</v>
      </c>
      <c r="P122" s="234">
        <f>O122*H122</f>
        <v>0</v>
      </c>
      <c r="Q122" s="234">
        <v>0</v>
      </c>
      <c r="R122" s="234">
        <f>Q122*H122</f>
        <v>0</v>
      </c>
      <c r="S122" s="234">
        <v>0</v>
      </c>
      <c r="T122" s="235">
        <f>S122*H122</f>
        <v>0</v>
      </c>
      <c r="AR122" s="236" t="s">
        <v>1095</v>
      </c>
      <c r="AT122" s="236" t="s">
        <v>383</v>
      </c>
      <c r="AU122" s="236" t="s">
        <v>75</v>
      </c>
      <c r="AY122" s="4" t="s">
        <v>268</v>
      </c>
      <c r="BE122" s="237">
        <f>IF(N122="základní",J122,0)</f>
        <v>0</v>
      </c>
      <c r="BF122" s="237">
        <f>IF(N122="snížená",J122,0)</f>
        <v>0</v>
      </c>
      <c r="BG122" s="237">
        <f>IF(N122="zákl. přenesená",J122,0)</f>
        <v>0</v>
      </c>
      <c r="BH122" s="237">
        <f>IF(N122="sníž. přenesená",J122,0)</f>
        <v>0</v>
      </c>
      <c r="BI122" s="237">
        <f>IF(N122="nulová",J122,0)</f>
        <v>0</v>
      </c>
      <c r="BJ122" s="4" t="s">
        <v>75</v>
      </c>
      <c r="BK122" s="237">
        <f>ROUND(I122*H122,2)</f>
        <v>0</v>
      </c>
      <c r="BL122" s="4" t="s">
        <v>1095</v>
      </c>
      <c r="BM122" s="236" t="s">
        <v>1190</v>
      </c>
    </row>
    <row r="123" spans="2:65" s="1" customFormat="1" ht="33" customHeight="1">
      <c r="B123" s="14"/>
      <c r="C123" s="262" t="s">
        <v>459</v>
      </c>
      <c r="D123" s="262" t="s">
        <v>383</v>
      </c>
      <c r="E123" s="263" t="s">
        <v>1179</v>
      </c>
      <c r="F123" s="264" t="s">
        <v>1180</v>
      </c>
      <c r="G123" s="265" t="s">
        <v>195</v>
      </c>
      <c r="H123" s="266">
        <v>3</v>
      </c>
      <c r="I123" s="24"/>
      <c r="J123" s="268">
        <f>ROUND(I123*H123,2)</f>
        <v>0</v>
      </c>
      <c r="K123" s="264" t="s">
        <v>303</v>
      </c>
      <c r="L123" s="269"/>
      <c r="M123" s="270" t="s">
        <v>3</v>
      </c>
      <c r="N123" s="271" t="s">
        <v>39</v>
      </c>
      <c r="P123" s="234">
        <f>O123*H123</f>
        <v>0</v>
      </c>
      <c r="Q123" s="234">
        <v>0</v>
      </c>
      <c r="R123" s="234">
        <f>Q123*H123</f>
        <v>0</v>
      </c>
      <c r="S123" s="234">
        <v>0</v>
      </c>
      <c r="T123" s="235">
        <f>S123*H123</f>
        <v>0</v>
      </c>
      <c r="AR123" s="236" t="s">
        <v>1095</v>
      </c>
      <c r="AT123" s="236" t="s">
        <v>383</v>
      </c>
      <c r="AU123" s="236" t="s">
        <v>75</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1095</v>
      </c>
      <c r="BM123" s="236" t="s">
        <v>1191</v>
      </c>
    </row>
    <row r="124" spans="2:65" s="1" customFormat="1" ht="33" customHeight="1">
      <c r="B124" s="14"/>
      <c r="C124" s="262" t="s">
        <v>464</v>
      </c>
      <c r="D124" s="262" t="s">
        <v>383</v>
      </c>
      <c r="E124" s="263" t="s">
        <v>1192</v>
      </c>
      <c r="F124" s="264" t="s">
        <v>1183</v>
      </c>
      <c r="G124" s="265" t="s">
        <v>195</v>
      </c>
      <c r="H124" s="266">
        <v>8</v>
      </c>
      <c r="I124" s="24"/>
      <c r="J124" s="268">
        <f>ROUND(I124*H124,2)</f>
        <v>0</v>
      </c>
      <c r="K124" s="264" t="s">
        <v>303</v>
      </c>
      <c r="L124" s="269"/>
      <c r="M124" s="270" t="s">
        <v>3</v>
      </c>
      <c r="N124" s="271" t="s">
        <v>39</v>
      </c>
      <c r="P124" s="234">
        <f>O124*H124</f>
        <v>0</v>
      </c>
      <c r="Q124" s="234">
        <v>0</v>
      </c>
      <c r="R124" s="234">
        <f>Q124*H124</f>
        <v>0</v>
      </c>
      <c r="S124" s="234">
        <v>0</v>
      </c>
      <c r="T124" s="235">
        <f>S124*H124</f>
        <v>0</v>
      </c>
      <c r="AR124" s="236" t="s">
        <v>1095</v>
      </c>
      <c r="AT124" s="236" t="s">
        <v>383</v>
      </c>
      <c r="AU124" s="236" t="s">
        <v>75</v>
      </c>
      <c r="AY124" s="4" t="s">
        <v>268</v>
      </c>
      <c r="BE124" s="237">
        <f>IF(N124="základní",J124,0)</f>
        <v>0</v>
      </c>
      <c r="BF124" s="237">
        <f>IF(N124="snížená",J124,0)</f>
        <v>0</v>
      </c>
      <c r="BG124" s="237">
        <f>IF(N124="zákl. přenesená",J124,0)</f>
        <v>0</v>
      </c>
      <c r="BH124" s="237">
        <f>IF(N124="sníž. přenesená",J124,0)</f>
        <v>0</v>
      </c>
      <c r="BI124" s="237">
        <f>IF(N124="nulová",J124,0)</f>
        <v>0</v>
      </c>
      <c r="BJ124" s="4" t="s">
        <v>75</v>
      </c>
      <c r="BK124" s="237">
        <f>ROUND(I124*H124,2)</f>
        <v>0</v>
      </c>
      <c r="BL124" s="4" t="s">
        <v>1095</v>
      </c>
      <c r="BM124" s="236" t="s">
        <v>1193</v>
      </c>
    </row>
    <row r="125" spans="2:65" s="1" customFormat="1" ht="33" customHeight="1">
      <c r="B125" s="14"/>
      <c r="C125" s="262" t="s">
        <v>470</v>
      </c>
      <c r="D125" s="262" t="s">
        <v>383</v>
      </c>
      <c r="E125" s="263" t="s">
        <v>1194</v>
      </c>
      <c r="F125" s="264" t="s">
        <v>1195</v>
      </c>
      <c r="G125" s="265" t="s">
        <v>195</v>
      </c>
      <c r="H125" s="266">
        <v>12</v>
      </c>
      <c r="I125" s="24"/>
      <c r="J125" s="268">
        <f>ROUND(I125*H125,2)</f>
        <v>0</v>
      </c>
      <c r="K125" s="264" t="s">
        <v>303</v>
      </c>
      <c r="L125" s="269"/>
      <c r="M125" s="270" t="s">
        <v>3</v>
      </c>
      <c r="N125" s="271" t="s">
        <v>39</v>
      </c>
      <c r="P125" s="234">
        <f>O125*H125</f>
        <v>0</v>
      </c>
      <c r="Q125" s="234">
        <v>0</v>
      </c>
      <c r="R125" s="234">
        <f>Q125*H125</f>
        <v>0</v>
      </c>
      <c r="S125" s="234">
        <v>0</v>
      </c>
      <c r="T125" s="235">
        <f>S125*H125</f>
        <v>0</v>
      </c>
      <c r="AR125" s="236" t="s">
        <v>1095</v>
      </c>
      <c r="AT125" s="236" t="s">
        <v>383</v>
      </c>
      <c r="AU125" s="236" t="s">
        <v>75</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1095</v>
      </c>
      <c r="BM125" s="236" t="s">
        <v>1196</v>
      </c>
    </row>
    <row r="126" spans="2:65" s="214" customFormat="1" ht="25.9" customHeight="1">
      <c r="B126" s="213"/>
      <c r="D126" s="215" t="s">
        <v>67</v>
      </c>
      <c r="E126" s="216" t="s">
        <v>275</v>
      </c>
      <c r="F126" s="216" t="s">
        <v>1197</v>
      </c>
      <c r="J126" s="217">
        <f>BK126</f>
        <v>0</v>
      </c>
      <c r="L126" s="213"/>
      <c r="M126" s="218"/>
      <c r="P126" s="219">
        <f>SUM(P127:P129)</f>
        <v>0</v>
      </c>
      <c r="R126" s="219">
        <f>SUM(R127:R129)</f>
        <v>0</v>
      </c>
      <c r="T126" s="220">
        <f>SUM(T127:T129)</f>
        <v>0</v>
      </c>
      <c r="AR126" s="215" t="s">
        <v>275</v>
      </c>
      <c r="AT126" s="221" t="s">
        <v>67</v>
      </c>
      <c r="AU126" s="221" t="s">
        <v>68</v>
      </c>
      <c r="AY126" s="215" t="s">
        <v>268</v>
      </c>
      <c r="BK126" s="222">
        <f>SUM(BK127:BK129)</f>
        <v>0</v>
      </c>
    </row>
    <row r="127" spans="2:65" s="1" customFormat="1" ht="21.75" customHeight="1">
      <c r="B127" s="14"/>
      <c r="C127" s="262" t="s">
        <v>475</v>
      </c>
      <c r="D127" s="262" t="s">
        <v>383</v>
      </c>
      <c r="E127" s="263" t="s">
        <v>1198</v>
      </c>
      <c r="F127" s="264" t="s">
        <v>1199</v>
      </c>
      <c r="G127" s="265" t="s">
        <v>184</v>
      </c>
      <c r="H127" s="266">
        <v>4</v>
      </c>
      <c r="I127" s="24"/>
      <c r="J127" s="268">
        <f>ROUND(I127*H127,2)</f>
        <v>0</v>
      </c>
      <c r="K127" s="264" t="s">
        <v>303</v>
      </c>
      <c r="L127" s="269"/>
      <c r="M127" s="270" t="s">
        <v>3</v>
      </c>
      <c r="N127" s="271" t="s">
        <v>39</v>
      </c>
      <c r="P127" s="234">
        <f>O127*H127</f>
        <v>0</v>
      </c>
      <c r="Q127" s="234">
        <v>0</v>
      </c>
      <c r="R127" s="234">
        <f>Q127*H127</f>
        <v>0</v>
      </c>
      <c r="S127" s="234">
        <v>0</v>
      </c>
      <c r="T127" s="235">
        <f>S127*H127</f>
        <v>0</v>
      </c>
      <c r="AR127" s="236" t="s">
        <v>1095</v>
      </c>
      <c r="AT127" s="236" t="s">
        <v>383</v>
      </c>
      <c r="AU127" s="236" t="s">
        <v>75</v>
      </c>
      <c r="AY127" s="4" t="s">
        <v>268</v>
      </c>
      <c r="BE127" s="237">
        <f>IF(N127="základní",J127,0)</f>
        <v>0</v>
      </c>
      <c r="BF127" s="237">
        <f>IF(N127="snížená",J127,0)</f>
        <v>0</v>
      </c>
      <c r="BG127" s="237">
        <f>IF(N127="zákl. přenesená",J127,0)</f>
        <v>0</v>
      </c>
      <c r="BH127" s="237">
        <f>IF(N127="sníž. přenesená",J127,0)</f>
        <v>0</v>
      </c>
      <c r="BI127" s="237">
        <f>IF(N127="nulová",J127,0)</f>
        <v>0</v>
      </c>
      <c r="BJ127" s="4" t="s">
        <v>75</v>
      </c>
      <c r="BK127" s="237">
        <f>ROUND(I127*H127,2)</f>
        <v>0</v>
      </c>
      <c r="BL127" s="4" t="s">
        <v>1095</v>
      </c>
      <c r="BM127" s="236" t="s">
        <v>1200</v>
      </c>
    </row>
    <row r="128" spans="2:65" s="1" customFormat="1" ht="16.5" customHeight="1">
      <c r="B128" s="14"/>
      <c r="C128" s="262" t="s">
        <v>480</v>
      </c>
      <c r="D128" s="262" t="s">
        <v>383</v>
      </c>
      <c r="E128" s="263" t="s">
        <v>1201</v>
      </c>
      <c r="F128" s="264" t="s">
        <v>1202</v>
      </c>
      <c r="G128" s="265" t="s">
        <v>184</v>
      </c>
      <c r="H128" s="266">
        <v>7</v>
      </c>
      <c r="I128" s="24"/>
      <c r="J128" s="268">
        <f>ROUND(I128*H128,2)</f>
        <v>0</v>
      </c>
      <c r="K128" s="264" t="s">
        <v>303</v>
      </c>
      <c r="L128" s="269"/>
      <c r="M128" s="270" t="s">
        <v>3</v>
      </c>
      <c r="N128" s="271" t="s">
        <v>39</v>
      </c>
      <c r="P128" s="234">
        <f>O128*H128</f>
        <v>0</v>
      </c>
      <c r="Q128" s="234">
        <v>0</v>
      </c>
      <c r="R128" s="234">
        <f>Q128*H128</f>
        <v>0</v>
      </c>
      <c r="S128" s="234">
        <v>0</v>
      </c>
      <c r="T128" s="235">
        <f>S128*H128</f>
        <v>0</v>
      </c>
      <c r="AR128" s="236" t="s">
        <v>1095</v>
      </c>
      <c r="AT128" s="236" t="s">
        <v>383</v>
      </c>
      <c r="AU128" s="236" t="s">
        <v>75</v>
      </c>
      <c r="AY128" s="4" t="s">
        <v>268</v>
      </c>
      <c r="BE128" s="237">
        <f>IF(N128="základní",J128,0)</f>
        <v>0</v>
      </c>
      <c r="BF128" s="237">
        <f>IF(N128="snížená",J128,0)</f>
        <v>0</v>
      </c>
      <c r="BG128" s="237">
        <f>IF(N128="zákl. přenesená",J128,0)</f>
        <v>0</v>
      </c>
      <c r="BH128" s="237">
        <f>IF(N128="sníž. přenesená",J128,0)</f>
        <v>0</v>
      </c>
      <c r="BI128" s="237">
        <f>IF(N128="nulová",J128,0)</f>
        <v>0</v>
      </c>
      <c r="BJ128" s="4" t="s">
        <v>75</v>
      </c>
      <c r="BK128" s="237">
        <f>ROUND(I128*H128,2)</f>
        <v>0</v>
      </c>
      <c r="BL128" s="4" t="s">
        <v>1095</v>
      </c>
      <c r="BM128" s="236" t="s">
        <v>1203</v>
      </c>
    </row>
    <row r="129" spans="2:65" s="1" customFormat="1" ht="16.5" customHeight="1">
      <c r="B129" s="14"/>
      <c r="C129" s="262" t="s">
        <v>486</v>
      </c>
      <c r="D129" s="262" t="s">
        <v>383</v>
      </c>
      <c r="E129" s="263" t="s">
        <v>1204</v>
      </c>
      <c r="F129" s="264" t="s">
        <v>1205</v>
      </c>
      <c r="G129" s="265" t="s">
        <v>184</v>
      </c>
      <c r="H129" s="266">
        <v>6</v>
      </c>
      <c r="I129" s="24"/>
      <c r="J129" s="268">
        <f>ROUND(I129*H129,2)</f>
        <v>0</v>
      </c>
      <c r="K129" s="264" t="s">
        <v>303</v>
      </c>
      <c r="L129" s="269"/>
      <c r="M129" s="270" t="s">
        <v>3</v>
      </c>
      <c r="N129" s="271" t="s">
        <v>39</v>
      </c>
      <c r="P129" s="234">
        <f>O129*H129</f>
        <v>0</v>
      </c>
      <c r="Q129" s="234">
        <v>0</v>
      </c>
      <c r="R129" s="234">
        <f>Q129*H129</f>
        <v>0</v>
      </c>
      <c r="S129" s="234">
        <v>0</v>
      </c>
      <c r="T129" s="235">
        <f>S129*H129</f>
        <v>0</v>
      </c>
      <c r="AR129" s="236" t="s">
        <v>1095</v>
      </c>
      <c r="AT129" s="236" t="s">
        <v>383</v>
      </c>
      <c r="AU129" s="236" t="s">
        <v>75</v>
      </c>
      <c r="AY129" s="4" t="s">
        <v>268</v>
      </c>
      <c r="BE129" s="237">
        <f>IF(N129="základní",J129,0)</f>
        <v>0</v>
      </c>
      <c r="BF129" s="237">
        <f>IF(N129="snížená",J129,0)</f>
        <v>0</v>
      </c>
      <c r="BG129" s="237">
        <f>IF(N129="zákl. přenesená",J129,0)</f>
        <v>0</v>
      </c>
      <c r="BH129" s="237">
        <f>IF(N129="sníž. přenesená",J129,0)</f>
        <v>0</v>
      </c>
      <c r="BI129" s="237">
        <f>IF(N129="nulová",J129,0)</f>
        <v>0</v>
      </c>
      <c r="BJ129" s="4" t="s">
        <v>75</v>
      </c>
      <c r="BK129" s="237">
        <f>ROUND(I129*H129,2)</f>
        <v>0</v>
      </c>
      <c r="BL129" s="4" t="s">
        <v>1095</v>
      </c>
      <c r="BM129" s="236" t="s">
        <v>1206</v>
      </c>
    </row>
    <row r="130" spans="2:65" s="214" customFormat="1" ht="25.9" customHeight="1">
      <c r="B130" s="213"/>
      <c r="D130" s="215" t="s">
        <v>67</v>
      </c>
      <c r="E130" s="216" t="s">
        <v>299</v>
      </c>
      <c r="F130" s="216" t="s">
        <v>1207</v>
      </c>
      <c r="J130" s="217">
        <f>BK130</f>
        <v>0</v>
      </c>
      <c r="L130" s="213"/>
      <c r="M130" s="218"/>
      <c r="P130" s="219">
        <f>SUM(P131:P135)</f>
        <v>0</v>
      </c>
      <c r="R130" s="219">
        <f>SUM(R131:R135)</f>
        <v>0</v>
      </c>
      <c r="T130" s="220">
        <f>SUM(T131:T135)</f>
        <v>0</v>
      </c>
      <c r="AR130" s="215" t="s">
        <v>275</v>
      </c>
      <c r="AT130" s="221" t="s">
        <v>67</v>
      </c>
      <c r="AU130" s="221" t="s">
        <v>68</v>
      </c>
      <c r="AY130" s="215" t="s">
        <v>268</v>
      </c>
      <c r="BK130" s="222">
        <f>SUM(BK131:BK135)</f>
        <v>0</v>
      </c>
    </row>
    <row r="131" spans="2:65" s="1" customFormat="1" ht="24.2" customHeight="1">
      <c r="B131" s="14"/>
      <c r="C131" s="262" t="s">
        <v>495</v>
      </c>
      <c r="D131" s="262" t="s">
        <v>383</v>
      </c>
      <c r="E131" s="263" t="s">
        <v>1208</v>
      </c>
      <c r="F131" s="264" t="s">
        <v>1209</v>
      </c>
      <c r="G131" s="265" t="s">
        <v>1094</v>
      </c>
      <c r="H131" s="266">
        <v>1</v>
      </c>
      <c r="I131" s="24"/>
      <c r="J131" s="268">
        <f>ROUND(I131*H131,2)</f>
        <v>0</v>
      </c>
      <c r="K131" s="264" t="s">
        <v>303</v>
      </c>
      <c r="L131" s="269"/>
      <c r="M131" s="270" t="s">
        <v>3</v>
      </c>
      <c r="N131" s="271" t="s">
        <v>39</v>
      </c>
      <c r="P131" s="234">
        <f>O131*H131</f>
        <v>0</v>
      </c>
      <c r="Q131" s="234">
        <v>0</v>
      </c>
      <c r="R131" s="234">
        <f>Q131*H131</f>
        <v>0</v>
      </c>
      <c r="S131" s="234">
        <v>0</v>
      </c>
      <c r="T131" s="235">
        <f>S131*H131</f>
        <v>0</v>
      </c>
      <c r="AR131" s="236" t="s">
        <v>1095</v>
      </c>
      <c r="AT131" s="236" t="s">
        <v>383</v>
      </c>
      <c r="AU131" s="236" t="s">
        <v>75</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1095</v>
      </c>
      <c r="BM131" s="236" t="s">
        <v>1210</v>
      </c>
    </row>
    <row r="132" spans="2:65" s="1" customFormat="1" ht="37.9" customHeight="1">
      <c r="B132" s="14"/>
      <c r="C132" s="225" t="s">
        <v>502</v>
      </c>
      <c r="D132" s="225" t="s">
        <v>271</v>
      </c>
      <c r="E132" s="226" t="s">
        <v>1211</v>
      </c>
      <c r="F132" s="227" t="s">
        <v>1212</v>
      </c>
      <c r="G132" s="228" t="s">
        <v>1094</v>
      </c>
      <c r="H132" s="229">
        <v>1</v>
      </c>
      <c r="I132" s="22"/>
      <c r="J132" s="231">
        <f>ROUND(I132*H132,2)</f>
        <v>0</v>
      </c>
      <c r="K132" s="227" t="s">
        <v>303</v>
      </c>
      <c r="L132" s="14"/>
      <c r="M132" s="232" t="s">
        <v>3</v>
      </c>
      <c r="N132" s="233" t="s">
        <v>39</v>
      </c>
      <c r="P132" s="234">
        <f>O132*H132</f>
        <v>0</v>
      </c>
      <c r="Q132" s="234">
        <v>0</v>
      </c>
      <c r="R132" s="234">
        <f>Q132*H132</f>
        <v>0</v>
      </c>
      <c r="S132" s="234">
        <v>0</v>
      </c>
      <c r="T132" s="235">
        <f>S132*H132</f>
        <v>0</v>
      </c>
      <c r="AR132" s="236" t="s">
        <v>1095</v>
      </c>
      <c r="AT132" s="236" t="s">
        <v>271</v>
      </c>
      <c r="AU132" s="236" t="s">
        <v>75</v>
      </c>
      <c r="AY132" s="4" t="s">
        <v>268</v>
      </c>
      <c r="BE132" s="237">
        <f>IF(N132="základní",J132,0)</f>
        <v>0</v>
      </c>
      <c r="BF132" s="237">
        <f>IF(N132="snížená",J132,0)</f>
        <v>0</v>
      </c>
      <c r="BG132" s="237">
        <f>IF(N132="zákl. přenesená",J132,0)</f>
        <v>0</v>
      </c>
      <c r="BH132" s="237">
        <f>IF(N132="sníž. přenesená",J132,0)</f>
        <v>0</v>
      </c>
      <c r="BI132" s="237">
        <f>IF(N132="nulová",J132,0)</f>
        <v>0</v>
      </c>
      <c r="BJ132" s="4" t="s">
        <v>75</v>
      </c>
      <c r="BK132" s="237">
        <f>ROUND(I132*H132,2)</f>
        <v>0</v>
      </c>
      <c r="BL132" s="4" t="s">
        <v>1095</v>
      </c>
      <c r="BM132" s="236" t="s">
        <v>1213</v>
      </c>
    </row>
    <row r="133" spans="2:65" s="1" customFormat="1" ht="16.5" customHeight="1">
      <c r="B133" s="14"/>
      <c r="C133" s="225" t="s">
        <v>511</v>
      </c>
      <c r="D133" s="225" t="s">
        <v>271</v>
      </c>
      <c r="E133" s="226" t="s">
        <v>1214</v>
      </c>
      <c r="F133" s="227" t="s">
        <v>1215</v>
      </c>
      <c r="G133" s="228" t="s">
        <v>1094</v>
      </c>
      <c r="H133" s="229">
        <v>1</v>
      </c>
      <c r="I133" s="22"/>
      <c r="J133" s="231">
        <f>ROUND(I133*H133,2)</f>
        <v>0</v>
      </c>
      <c r="K133" s="227" t="s">
        <v>303</v>
      </c>
      <c r="L133" s="14"/>
      <c r="M133" s="232" t="s">
        <v>3</v>
      </c>
      <c r="N133" s="233" t="s">
        <v>39</v>
      </c>
      <c r="P133" s="234">
        <f>O133*H133</f>
        <v>0</v>
      </c>
      <c r="Q133" s="234">
        <v>0</v>
      </c>
      <c r="R133" s="234">
        <f>Q133*H133</f>
        <v>0</v>
      </c>
      <c r="S133" s="234">
        <v>0</v>
      </c>
      <c r="T133" s="235">
        <f>S133*H133</f>
        <v>0</v>
      </c>
      <c r="AR133" s="236" t="s">
        <v>1095</v>
      </c>
      <c r="AT133" s="236" t="s">
        <v>271</v>
      </c>
      <c r="AU133" s="236" t="s">
        <v>75</v>
      </c>
      <c r="AY133" s="4" t="s">
        <v>268</v>
      </c>
      <c r="BE133" s="237">
        <f>IF(N133="základní",J133,0)</f>
        <v>0</v>
      </c>
      <c r="BF133" s="237">
        <f>IF(N133="snížená",J133,0)</f>
        <v>0</v>
      </c>
      <c r="BG133" s="237">
        <f>IF(N133="zákl. přenesená",J133,0)</f>
        <v>0</v>
      </c>
      <c r="BH133" s="237">
        <f>IF(N133="sníž. přenesená",J133,0)</f>
        <v>0</v>
      </c>
      <c r="BI133" s="237">
        <f>IF(N133="nulová",J133,0)</f>
        <v>0</v>
      </c>
      <c r="BJ133" s="4" t="s">
        <v>75</v>
      </c>
      <c r="BK133" s="237">
        <f>ROUND(I133*H133,2)</f>
        <v>0</v>
      </c>
      <c r="BL133" s="4" t="s">
        <v>1095</v>
      </c>
      <c r="BM133" s="236" t="s">
        <v>1216</v>
      </c>
    </row>
    <row r="134" spans="2:65" s="1" customFormat="1" ht="16.5" customHeight="1">
      <c r="B134" s="14"/>
      <c r="C134" s="225" t="s">
        <v>516</v>
      </c>
      <c r="D134" s="225" t="s">
        <v>271</v>
      </c>
      <c r="E134" s="226" t="s">
        <v>1217</v>
      </c>
      <c r="F134" s="227" t="s">
        <v>1218</v>
      </c>
      <c r="G134" s="228" t="s">
        <v>1094</v>
      </c>
      <c r="H134" s="229">
        <v>1</v>
      </c>
      <c r="I134" s="22"/>
      <c r="J134" s="231">
        <f>ROUND(I134*H134,2)</f>
        <v>0</v>
      </c>
      <c r="K134" s="227" t="s">
        <v>303</v>
      </c>
      <c r="L134" s="14"/>
      <c r="M134" s="232" t="s">
        <v>3</v>
      </c>
      <c r="N134" s="233" t="s">
        <v>39</v>
      </c>
      <c r="P134" s="234">
        <f>O134*H134</f>
        <v>0</v>
      </c>
      <c r="Q134" s="234">
        <v>0</v>
      </c>
      <c r="R134" s="234">
        <f>Q134*H134</f>
        <v>0</v>
      </c>
      <c r="S134" s="234">
        <v>0</v>
      </c>
      <c r="T134" s="235">
        <f>S134*H134</f>
        <v>0</v>
      </c>
      <c r="AR134" s="236" t="s">
        <v>1095</v>
      </c>
      <c r="AT134" s="236" t="s">
        <v>271</v>
      </c>
      <c r="AU134" s="236" t="s">
        <v>75</v>
      </c>
      <c r="AY134" s="4" t="s">
        <v>268</v>
      </c>
      <c r="BE134" s="237">
        <f>IF(N134="základní",J134,0)</f>
        <v>0</v>
      </c>
      <c r="BF134" s="237">
        <f>IF(N134="snížená",J134,0)</f>
        <v>0</v>
      </c>
      <c r="BG134" s="237">
        <f>IF(N134="zákl. přenesená",J134,0)</f>
        <v>0</v>
      </c>
      <c r="BH134" s="237">
        <f>IF(N134="sníž. přenesená",J134,0)</f>
        <v>0</v>
      </c>
      <c r="BI134" s="237">
        <f>IF(N134="nulová",J134,0)</f>
        <v>0</v>
      </c>
      <c r="BJ134" s="4" t="s">
        <v>75</v>
      </c>
      <c r="BK134" s="237">
        <f>ROUND(I134*H134,2)</f>
        <v>0</v>
      </c>
      <c r="BL134" s="4" t="s">
        <v>1095</v>
      </c>
      <c r="BM134" s="236" t="s">
        <v>1219</v>
      </c>
    </row>
    <row r="135" spans="2:65" s="1" customFormat="1" ht="16.5" customHeight="1">
      <c r="B135" s="14"/>
      <c r="C135" s="225" t="s">
        <v>521</v>
      </c>
      <c r="D135" s="225" t="s">
        <v>271</v>
      </c>
      <c r="E135" s="226" t="s">
        <v>1220</v>
      </c>
      <c r="F135" s="227" t="s">
        <v>1221</v>
      </c>
      <c r="G135" s="228" t="s">
        <v>1094</v>
      </c>
      <c r="H135" s="229">
        <v>3</v>
      </c>
      <c r="I135" s="22"/>
      <c r="J135" s="231">
        <f>ROUND(I135*H135,2)</f>
        <v>0</v>
      </c>
      <c r="K135" s="227" t="s">
        <v>303</v>
      </c>
      <c r="L135" s="14"/>
      <c r="M135" s="285" t="s">
        <v>3</v>
      </c>
      <c r="N135" s="286" t="s">
        <v>39</v>
      </c>
      <c r="O135" s="283"/>
      <c r="P135" s="287">
        <f>O135*H135</f>
        <v>0</v>
      </c>
      <c r="Q135" s="287">
        <v>0</v>
      </c>
      <c r="R135" s="287">
        <f>Q135*H135</f>
        <v>0</v>
      </c>
      <c r="S135" s="287">
        <v>0</v>
      </c>
      <c r="T135" s="288">
        <f>S135*H135</f>
        <v>0</v>
      </c>
      <c r="AR135" s="236" t="s">
        <v>1095</v>
      </c>
      <c r="AT135" s="236" t="s">
        <v>271</v>
      </c>
      <c r="AU135" s="236" t="s">
        <v>75</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1095</v>
      </c>
      <c r="BM135" s="236" t="s">
        <v>1222</v>
      </c>
    </row>
    <row r="136" spans="2:65" s="1" customFormat="1" ht="6.95" customHeight="1">
      <c r="B136" s="15"/>
      <c r="C136" s="16"/>
      <c r="D136" s="16"/>
      <c r="E136" s="16"/>
      <c r="F136" s="16"/>
      <c r="G136" s="16"/>
      <c r="H136" s="16"/>
      <c r="I136" s="16"/>
      <c r="J136" s="16"/>
      <c r="K136" s="16"/>
      <c r="L136" s="14"/>
    </row>
  </sheetData>
  <sheetProtection algorithmName="SHA-512" hashValue="2jXqFbF3gV8aohtBpIbzdLStsN6xiakjanEdk7Gn4MPbram165M9RLRax+AajBf7bYVMTD8ZqdrGQ/WAUoryew==" saltValue="rhXmsjrDKlKElTQ+wboEEw==" spinCount="100000" sheet="1" objects="1" scenarios="1"/>
  <autoFilter ref="C89:K135" xr:uid="{00000000-0009-0000-0000-000006000000}"/>
  <mergeCells count="12">
    <mergeCell ref="E82:H82"/>
    <mergeCell ref="L2:V2"/>
    <mergeCell ref="E50:H50"/>
    <mergeCell ref="E52:H52"/>
    <mergeCell ref="E54:H54"/>
    <mergeCell ref="E78:H78"/>
    <mergeCell ref="E80:H80"/>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42"/>
  <sheetViews>
    <sheetView showGridLines="0" topLeftCell="A126" workbookViewId="0">
      <selection activeCell="I139" activeCellId="18" sqref="E20:H20 J19:J20 I88:I97 I99 I101:I104 I106:I107 I109:I112 I114 I116:I117 I119 I121 I123 I125:I126 I128 I130:I131 I133 I135 I137 I139:I141"/>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100</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207</v>
      </c>
      <c r="F9" s="332"/>
      <c r="G9" s="332"/>
      <c r="H9" s="332"/>
      <c r="L9" s="14"/>
    </row>
    <row r="10" spans="2:46" s="1" customFormat="1" ht="12" customHeight="1">
      <c r="B10" s="14"/>
      <c r="D10" s="11" t="s">
        <v>211</v>
      </c>
      <c r="L10" s="14"/>
    </row>
    <row r="11" spans="2:46" s="1" customFormat="1" ht="16.5" customHeight="1">
      <c r="B11" s="14"/>
      <c r="E11" s="324" t="s">
        <v>1223</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ROUND(J86,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ROUND((SUM(BE86:BE141)),  2)</f>
        <v>0</v>
      </c>
      <c r="I35" s="189">
        <v>0.21</v>
      </c>
      <c r="J35" s="174">
        <f>ROUND(((SUM(BE86:BE141))*I35),  2)</f>
        <v>0</v>
      </c>
      <c r="L35" s="14"/>
    </row>
    <row r="36" spans="2:12" s="1" customFormat="1" ht="14.45" customHeight="1">
      <c r="B36" s="14"/>
      <c r="E36" s="11" t="s">
        <v>40</v>
      </c>
      <c r="F36" s="174">
        <f>ROUND((SUM(BF86:BF141)),  2)</f>
        <v>0</v>
      </c>
      <c r="I36" s="189">
        <v>0.12</v>
      </c>
      <c r="J36" s="174">
        <f>ROUND(((SUM(BF86:BF141))*I36),  2)</f>
        <v>0</v>
      </c>
      <c r="L36" s="14"/>
    </row>
    <row r="37" spans="2:12" s="1" customFormat="1" ht="14.45" hidden="1" customHeight="1">
      <c r="B37" s="14"/>
      <c r="E37" s="11" t="s">
        <v>41</v>
      </c>
      <c r="F37" s="174">
        <f>ROUND((SUM(BG86:BG141)),  2)</f>
        <v>0</v>
      </c>
      <c r="I37" s="189">
        <v>0.21</v>
      </c>
      <c r="J37" s="174">
        <f>0</f>
        <v>0</v>
      </c>
      <c r="L37" s="14"/>
    </row>
    <row r="38" spans="2:12" s="1" customFormat="1" ht="14.45" hidden="1" customHeight="1">
      <c r="B38" s="14"/>
      <c r="E38" s="11" t="s">
        <v>42</v>
      </c>
      <c r="F38" s="174">
        <f>ROUND((SUM(BH86:BH141)),  2)</f>
        <v>0</v>
      </c>
      <c r="I38" s="189">
        <v>0.12</v>
      </c>
      <c r="J38" s="174">
        <f>0</f>
        <v>0</v>
      </c>
      <c r="L38" s="14"/>
    </row>
    <row r="39" spans="2:12" s="1" customFormat="1" ht="14.45" hidden="1" customHeight="1">
      <c r="B39" s="14"/>
      <c r="E39" s="11" t="s">
        <v>43</v>
      </c>
      <c r="F39" s="174">
        <f>ROUND((SUM(BI86:BI141)),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207</v>
      </c>
      <c r="F52" s="332"/>
      <c r="G52" s="332"/>
      <c r="H52" s="332"/>
      <c r="L52" s="14"/>
    </row>
    <row r="53" spans="2:47" s="1" customFormat="1" ht="12" customHeight="1">
      <c r="B53" s="14"/>
      <c r="C53" s="11" t="s">
        <v>211</v>
      </c>
      <c r="L53" s="14"/>
    </row>
    <row r="54" spans="2:47" s="1" customFormat="1" ht="16.5" customHeight="1">
      <c r="B54" s="14"/>
      <c r="E54" s="324" t="str">
        <f>E11</f>
        <v>A7 - ZTI</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J86</f>
        <v>0</v>
      </c>
      <c r="L63" s="14"/>
      <c r="AU63" s="4" t="s">
        <v>227</v>
      </c>
    </row>
    <row r="64" spans="2:47" s="201" customFormat="1" ht="24.95" customHeight="1">
      <c r="B64" s="200"/>
      <c r="D64" s="202" t="s">
        <v>1224</v>
      </c>
      <c r="E64" s="203"/>
      <c r="F64" s="203"/>
      <c r="G64" s="203"/>
      <c r="H64" s="203"/>
      <c r="I64" s="203"/>
      <c r="J64" s="204">
        <f>J87</f>
        <v>0</v>
      </c>
      <c r="L64" s="200"/>
    </row>
    <row r="65" spans="2:12" s="1" customFormat="1" ht="21.75" customHeight="1">
      <c r="B65" s="14"/>
      <c r="L65" s="14"/>
    </row>
    <row r="66" spans="2:12" s="1" customFormat="1" ht="6.95" customHeight="1">
      <c r="B66" s="15"/>
      <c r="C66" s="16"/>
      <c r="D66" s="16"/>
      <c r="E66" s="16"/>
      <c r="F66" s="16"/>
      <c r="G66" s="16"/>
      <c r="H66" s="16"/>
      <c r="I66" s="16"/>
      <c r="J66" s="16"/>
      <c r="K66" s="16"/>
      <c r="L66" s="14"/>
    </row>
    <row r="70" spans="2:12" s="1" customFormat="1" ht="6.95" customHeight="1">
      <c r="B70" s="132"/>
      <c r="C70" s="133"/>
      <c r="D70" s="133"/>
      <c r="E70" s="133"/>
      <c r="F70" s="133"/>
      <c r="G70" s="133"/>
      <c r="H70" s="133"/>
      <c r="I70" s="133"/>
      <c r="J70" s="133"/>
      <c r="K70" s="133"/>
      <c r="L70" s="14"/>
    </row>
    <row r="71" spans="2:12" s="1" customFormat="1" ht="24.95" customHeight="1">
      <c r="B71" s="14"/>
      <c r="C71" s="8" t="s">
        <v>253</v>
      </c>
      <c r="L71" s="14"/>
    </row>
    <row r="72" spans="2:12" s="1" customFormat="1" ht="6.95" customHeight="1">
      <c r="B72" s="14"/>
      <c r="L72" s="14"/>
    </row>
    <row r="73" spans="2:12" s="1" customFormat="1" ht="12" customHeight="1">
      <c r="B73" s="14"/>
      <c r="C73" s="11" t="s">
        <v>17</v>
      </c>
      <c r="L73" s="14"/>
    </row>
    <row r="74" spans="2:12" s="1" customFormat="1" ht="16.5" customHeight="1">
      <c r="B74" s="14"/>
      <c r="E74" s="333" t="str">
        <f>E7</f>
        <v>Rekonstrukce sociálního zařízení včetně rozvodů vody a kanalizace</v>
      </c>
      <c r="F74" s="334"/>
      <c r="G74" s="334"/>
      <c r="H74" s="334"/>
      <c r="L74" s="14"/>
    </row>
    <row r="75" spans="2:12" ht="12" customHeight="1">
      <c r="B75" s="7"/>
      <c r="C75" s="11" t="s">
        <v>203</v>
      </c>
      <c r="L75" s="7"/>
    </row>
    <row r="76" spans="2:12" s="1" customFormat="1" ht="16.5" customHeight="1">
      <c r="B76" s="14"/>
      <c r="E76" s="333" t="s">
        <v>207</v>
      </c>
      <c r="F76" s="332"/>
      <c r="G76" s="332"/>
      <c r="H76" s="332"/>
      <c r="L76" s="14"/>
    </row>
    <row r="77" spans="2:12" s="1" customFormat="1" ht="12" customHeight="1">
      <c r="B77" s="14"/>
      <c r="C77" s="11" t="s">
        <v>211</v>
      </c>
      <c r="L77" s="14"/>
    </row>
    <row r="78" spans="2:12" s="1" customFormat="1" ht="16.5" customHeight="1">
      <c r="B78" s="14"/>
      <c r="E78" s="324" t="str">
        <f>E11</f>
        <v>A7 - ZTI</v>
      </c>
      <c r="F78" s="332"/>
      <c r="G78" s="332"/>
      <c r="H78" s="332"/>
      <c r="L78" s="14"/>
    </row>
    <row r="79" spans="2:12" s="1" customFormat="1" ht="6.95" customHeight="1">
      <c r="B79" s="14"/>
      <c r="L79" s="14"/>
    </row>
    <row r="80" spans="2:12" s="1" customFormat="1" ht="12" customHeight="1">
      <c r="B80" s="14"/>
      <c r="C80" s="11" t="s">
        <v>21</v>
      </c>
      <c r="F80" s="121" t="str">
        <f>F14</f>
        <v xml:space="preserve"> </v>
      </c>
      <c r="I80" s="11" t="s">
        <v>23</v>
      </c>
      <c r="J80" s="17">
        <f>IF(J14="","",J14)</f>
        <v>0</v>
      </c>
      <c r="L80" s="14"/>
    </row>
    <row r="81" spans="2:65" s="1" customFormat="1" ht="6.95" customHeight="1">
      <c r="B81" s="14"/>
      <c r="L81" s="14"/>
    </row>
    <row r="82" spans="2:65" s="1" customFormat="1" ht="15.2" customHeight="1">
      <c r="B82" s="14"/>
      <c r="C82" s="11" t="s">
        <v>24</v>
      </c>
      <c r="F82" s="121" t="str">
        <f>E17</f>
        <v xml:space="preserve"> </v>
      </c>
      <c r="I82" s="11" t="s">
        <v>29</v>
      </c>
      <c r="J82" s="196" t="str">
        <f>E23</f>
        <v xml:space="preserve"> </v>
      </c>
      <c r="L82" s="14"/>
    </row>
    <row r="83" spans="2:65" s="1" customFormat="1" ht="15.2" customHeight="1">
      <c r="B83" s="14"/>
      <c r="C83" s="11" t="s">
        <v>27</v>
      </c>
      <c r="F83" s="121" t="str">
        <f>IF(E20="","",E20)</f>
        <v>Vyplň údaj</v>
      </c>
      <c r="I83" s="11" t="s">
        <v>31</v>
      </c>
      <c r="J83" s="196" t="str">
        <f>E26</f>
        <v xml:space="preserve"> </v>
      </c>
      <c r="L83" s="14"/>
    </row>
    <row r="84" spans="2:65" s="1" customFormat="1" ht="10.35" customHeight="1">
      <c r="B84" s="14"/>
      <c r="L84" s="14"/>
    </row>
    <row r="85" spans="2:65" s="2" customFormat="1" ht="29.25" customHeight="1">
      <c r="B85" s="18"/>
      <c r="C85" s="19" t="s">
        <v>254</v>
      </c>
      <c r="D85" s="20" t="s">
        <v>53</v>
      </c>
      <c r="E85" s="20" t="s">
        <v>49</v>
      </c>
      <c r="F85" s="20" t="s">
        <v>50</v>
      </c>
      <c r="G85" s="20" t="s">
        <v>255</v>
      </c>
      <c r="H85" s="20" t="s">
        <v>256</v>
      </c>
      <c r="I85" s="20" t="s">
        <v>257</v>
      </c>
      <c r="J85" s="20" t="s">
        <v>226</v>
      </c>
      <c r="K85" s="21" t="s">
        <v>258</v>
      </c>
      <c r="L85" s="18"/>
      <c r="M85" s="145" t="s">
        <v>3</v>
      </c>
      <c r="N85" s="146" t="s">
        <v>38</v>
      </c>
      <c r="O85" s="146" t="s">
        <v>259</v>
      </c>
      <c r="P85" s="146" t="s">
        <v>260</v>
      </c>
      <c r="Q85" s="146" t="s">
        <v>261</v>
      </c>
      <c r="R85" s="146" t="s">
        <v>262</v>
      </c>
      <c r="S85" s="146" t="s">
        <v>263</v>
      </c>
      <c r="T85" s="147" t="s">
        <v>264</v>
      </c>
    </row>
    <row r="86" spans="2:65" s="1" customFormat="1" ht="22.9" customHeight="1">
      <c r="B86" s="14"/>
      <c r="C86" s="151" t="s">
        <v>265</v>
      </c>
      <c r="J86" s="209">
        <f>BK86</f>
        <v>0</v>
      </c>
      <c r="L86" s="14"/>
      <c r="M86" s="148"/>
      <c r="N86" s="140"/>
      <c r="O86" s="140"/>
      <c r="P86" s="210">
        <f>P87</f>
        <v>0</v>
      </c>
      <c r="Q86" s="140"/>
      <c r="R86" s="210">
        <f>R87</f>
        <v>0.35161999999999999</v>
      </c>
      <c r="S86" s="140"/>
      <c r="T86" s="211">
        <f>T87</f>
        <v>1.53145</v>
      </c>
      <c r="AT86" s="4" t="s">
        <v>67</v>
      </c>
      <c r="AU86" s="4" t="s">
        <v>227</v>
      </c>
      <c r="BK86" s="212">
        <f>BK87</f>
        <v>0</v>
      </c>
    </row>
    <row r="87" spans="2:65" s="214" customFormat="1" ht="25.9" customHeight="1">
      <c r="B87" s="213"/>
      <c r="D87" s="215" t="s">
        <v>67</v>
      </c>
      <c r="E87" s="216" t="s">
        <v>75</v>
      </c>
      <c r="F87" s="216" t="s">
        <v>1225</v>
      </c>
      <c r="J87" s="217">
        <f>BK87</f>
        <v>0</v>
      </c>
      <c r="L87" s="213"/>
      <c r="M87" s="218"/>
      <c r="P87" s="219">
        <f>SUM(P88:P141)</f>
        <v>0</v>
      </c>
      <c r="R87" s="219">
        <f>SUM(R88:R141)</f>
        <v>0.35161999999999999</v>
      </c>
      <c r="T87" s="220">
        <f>SUM(T88:T141)</f>
        <v>1.53145</v>
      </c>
      <c r="AR87" s="215" t="s">
        <v>275</v>
      </c>
      <c r="AT87" s="221" t="s">
        <v>67</v>
      </c>
      <c r="AU87" s="221" t="s">
        <v>68</v>
      </c>
      <c r="AY87" s="215" t="s">
        <v>268</v>
      </c>
      <c r="BK87" s="222">
        <f>SUM(BK88:BK141)</f>
        <v>0</v>
      </c>
    </row>
    <row r="88" spans="2:65" s="1" customFormat="1" ht="24.2" customHeight="1">
      <c r="B88" s="14"/>
      <c r="C88" s="225" t="s">
        <v>75</v>
      </c>
      <c r="D88" s="225" t="s">
        <v>271</v>
      </c>
      <c r="E88" s="226" t="s">
        <v>1226</v>
      </c>
      <c r="F88" s="227" t="s">
        <v>1227</v>
      </c>
      <c r="G88" s="228" t="s">
        <v>308</v>
      </c>
      <c r="H88" s="229">
        <v>10</v>
      </c>
      <c r="I88" s="22"/>
      <c r="J88" s="231">
        <f t="shared" ref="J88:J97" si="0">ROUND(I88*H88,2)</f>
        <v>0</v>
      </c>
      <c r="K88" s="227" t="s">
        <v>303</v>
      </c>
      <c r="L88" s="14"/>
      <c r="M88" s="232" t="s">
        <v>3</v>
      </c>
      <c r="N88" s="233" t="s">
        <v>39</v>
      </c>
      <c r="P88" s="234">
        <f t="shared" ref="P88:P97" si="1">O88*H88</f>
        <v>0</v>
      </c>
      <c r="Q88" s="234">
        <v>0</v>
      </c>
      <c r="R88" s="234">
        <f t="shared" ref="R88:R97" si="2">Q88*H88</f>
        <v>0</v>
      </c>
      <c r="S88" s="234">
        <v>0</v>
      </c>
      <c r="T88" s="235">
        <f t="shared" ref="T88:T97" si="3">S88*H88</f>
        <v>0</v>
      </c>
      <c r="AR88" s="236" t="s">
        <v>1095</v>
      </c>
      <c r="AT88" s="236" t="s">
        <v>271</v>
      </c>
      <c r="AU88" s="236" t="s">
        <v>75</v>
      </c>
      <c r="AY88" s="4" t="s">
        <v>268</v>
      </c>
      <c r="BE88" s="237">
        <f t="shared" ref="BE88:BE97" si="4">IF(N88="základní",J88,0)</f>
        <v>0</v>
      </c>
      <c r="BF88" s="237">
        <f t="shared" ref="BF88:BF97" si="5">IF(N88="snížená",J88,0)</f>
        <v>0</v>
      </c>
      <c r="BG88" s="237">
        <f t="shared" ref="BG88:BG97" si="6">IF(N88="zákl. přenesená",J88,0)</f>
        <v>0</v>
      </c>
      <c r="BH88" s="237">
        <f t="shared" ref="BH88:BH97" si="7">IF(N88="sníž. přenesená",J88,0)</f>
        <v>0</v>
      </c>
      <c r="BI88" s="237">
        <f t="shared" ref="BI88:BI97" si="8">IF(N88="nulová",J88,0)</f>
        <v>0</v>
      </c>
      <c r="BJ88" s="4" t="s">
        <v>75</v>
      </c>
      <c r="BK88" s="237">
        <f t="shared" ref="BK88:BK97" si="9">ROUND(I88*H88,2)</f>
        <v>0</v>
      </c>
      <c r="BL88" s="4" t="s">
        <v>1095</v>
      </c>
      <c r="BM88" s="236" t="s">
        <v>1228</v>
      </c>
    </row>
    <row r="89" spans="2:65" s="1" customFormat="1" ht="24.2" customHeight="1">
      <c r="B89" s="14"/>
      <c r="C89" s="225" t="s">
        <v>77</v>
      </c>
      <c r="D89" s="225" t="s">
        <v>271</v>
      </c>
      <c r="E89" s="226" t="s">
        <v>1229</v>
      </c>
      <c r="F89" s="227" t="s">
        <v>1230</v>
      </c>
      <c r="G89" s="228" t="s">
        <v>308</v>
      </c>
      <c r="H89" s="229">
        <v>10</v>
      </c>
      <c r="I89" s="22"/>
      <c r="J89" s="231">
        <f t="shared" si="0"/>
        <v>0</v>
      </c>
      <c r="K89" s="227" t="s">
        <v>303</v>
      </c>
      <c r="L89" s="14"/>
      <c r="M89" s="232" t="s">
        <v>3</v>
      </c>
      <c r="N89" s="233" t="s">
        <v>39</v>
      </c>
      <c r="P89" s="234">
        <f t="shared" si="1"/>
        <v>0</v>
      </c>
      <c r="Q89" s="234">
        <v>0</v>
      </c>
      <c r="R89" s="234">
        <f t="shared" si="2"/>
        <v>0</v>
      </c>
      <c r="S89" s="234">
        <v>0</v>
      </c>
      <c r="T89" s="235">
        <f t="shared" si="3"/>
        <v>0</v>
      </c>
      <c r="AR89" s="236" t="s">
        <v>1095</v>
      </c>
      <c r="AT89" s="236" t="s">
        <v>271</v>
      </c>
      <c r="AU89" s="236" t="s">
        <v>75</v>
      </c>
      <c r="AY89" s="4" t="s">
        <v>268</v>
      </c>
      <c r="BE89" s="237">
        <f t="shared" si="4"/>
        <v>0</v>
      </c>
      <c r="BF89" s="237">
        <f t="shared" si="5"/>
        <v>0</v>
      </c>
      <c r="BG89" s="237">
        <f t="shared" si="6"/>
        <v>0</v>
      </c>
      <c r="BH89" s="237">
        <f t="shared" si="7"/>
        <v>0</v>
      </c>
      <c r="BI89" s="237">
        <f t="shared" si="8"/>
        <v>0</v>
      </c>
      <c r="BJ89" s="4" t="s">
        <v>75</v>
      </c>
      <c r="BK89" s="237">
        <f t="shared" si="9"/>
        <v>0</v>
      </c>
      <c r="BL89" s="4" t="s">
        <v>1095</v>
      </c>
      <c r="BM89" s="236" t="s">
        <v>1231</v>
      </c>
    </row>
    <row r="90" spans="2:65" s="1" customFormat="1" ht="16.5" customHeight="1">
      <c r="B90" s="14"/>
      <c r="C90" s="225" t="s">
        <v>186</v>
      </c>
      <c r="D90" s="225" t="s">
        <v>271</v>
      </c>
      <c r="E90" s="226" t="s">
        <v>1232</v>
      </c>
      <c r="F90" s="227" t="s">
        <v>1233</v>
      </c>
      <c r="G90" s="228" t="s">
        <v>308</v>
      </c>
      <c r="H90" s="229">
        <v>1</v>
      </c>
      <c r="I90" s="22"/>
      <c r="J90" s="231">
        <f t="shared" si="0"/>
        <v>0</v>
      </c>
      <c r="K90" s="227" t="s">
        <v>303</v>
      </c>
      <c r="L90" s="14"/>
      <c r="M90" s="232" t="s">
        <v>3</v>
      </c>
      <c r="N90" s="233" t="s">
        <v>39</v>
      </c>
      <c r="P90" s="234">
        <f t="shared" si="1"/>
        <v>0</v>
      </c>
      <c r="Q90" s="234">
        <v>0</v>
      </c>
      <c r="R90" s="234">
        <f t="shared" si="2"/>
        <v>0</v>
      </c>
      <c r="S90" s="234">
        <v>0</v>
      </c>
      <c r="T90" s="235">
        <f t="shared" si="3"/>
        <v>0</v>
      </c>
      <c r="AR90" s="236" t="s">
        <v>1095</v>
      </c>
      <c r="AT90" s="236" t="s">
        <v>271</v>
      </c>
      <c r="AU90" s="236" t="s">
        <v>75</v>
      </c>
      <c r="AY90" s="4" t="s">
        <v>268</v>
      </c>
      <c r="BE90" s="237">
        <f t="shared" si="4"/>
        <v>0</v>
      </c>
      <c r="BF90" s="237">
        <f t="shared" si="5"/>
        <v>0</v>
      </c>
      <c r="BG90" s="237">
        <f t="shared" si="6"/>
        <v>0</v>
      </c>
      <c r="BH90" s="237">
        <f t="shared" si="7"/>
        <v>0</v>
      </c>
      <c r="BI90" s="237">
        <f t="shared" si="8"/>
        <v>0</v>
      </c>
      <c r="BJ90" s="4" t="s">
        <v>75</v>
      </c>
      <c r="BK90" s="237">
        <f t="shared" si="9"/>
        <v>0</v>
      </c>
      <c r="BL90" s="4" t="s">
        <v>1095</v>
      </c>
      <c r="BM90" s="236" t="s">
        <v>1234</v>
      </c>
    </row>
    <row r="91" spans="2:65" s="1" customFormat="1" ht="16.5" customHeight="1">
      <c r="B91" s="14"/>
      <c r="C91" s="225" t="s">
        <v>275</v>
      </c>
      <c r="D91" s="225" t="s">
        <v>271</v>
      </c>
      <c r="E91" s="226" t="s">
        <v>1235</v>
      </c>
      <c r="F91" s="227" t="s">
        <v>1236</v>
      </c>
      <c r="G91" s="228" t="s">
        <v>308</v>
      </c>
      <c r="H91" s="229">
        <v>1</v>
      </c>
      <c r="I91" s="22"/>
      <c r="J91" s="231">
        <f t="shared" si="0"/>
        <v>0</v>
      </c>
      <c r="K91" s="227" t="s">
        <v>303</v>
      </c>
      <c r="L91" s="14"/>
      <c r="M91" s="232" t="s">
        <v>3</v>
      </c>
      <c r="N91" s="233" t="s">
        <v>39</v>
      </c>
      <c r="P91" s="234">
        <f t="shared" si="1"/>
        <v>0</v>
      </c>
      <c r="Q91" s="234">
        <v>0</v>
      </c>
      <c r="R91" s="234">
        <f t="shared" si="2"/>
        <v>0</v>
      </c>
      <c r="S91" s="234">
        <v>0</v>
      </c>
      <c r="T91" s="235">
        <f t="shared" si="3"/>
        <v>0</v>
      </c>
      <c r="AR91" s="236" t="s">
        <v>1095</v>
      </c>
      <c r="AT91" s="236" t="s">
        <v>271</v>
      </c>
      <c r="AU91" s="236" t="s">
        <v>75</v>
      </c>
      <c r="AY91" s="4" t="s">
        <v>268</v>
      </c>
      <c r="BE91" s="237">
        <f t="shared" si="4"/>
        <v>0</v>
      </c>
      <c r="BF91" s="237">
        <f t="shared" si="5"/>
        <v>0</v>
      </c>
      <c r="BG91" s="237">
        <f t="shared" si="6"/>
        <v>0</v>
      </c>
      <c r="BH91" s="237">
        <f t="shared" si="7"/>
        <v>0</v>
      </c>
      <c r="BI91" s="237">
        <f t="shared" si="8"/>
        <v>0</v>
      </c>
      <c r="BJ91" s="4" t="s">
        <v>75</v>
      </c>
      <c r="BK91" s="237">
        <f t="shared" si="9"/>
        <v>0</v>
      </c>
      <c r="BL91" s="4" t="s">
        <v>1095</v>
      </c>
      <c r="BM91" s="236" t="s">
        <v>1237</v>
      </c>
    </row>
    <row r="92" spans="2:65" s="1" customFormat="1" ht="24.2" customHeight="1">
      <c r="B92" s="14"/>
      <c r="C92" s="225" t="s">
        <v>299</v>
      </c>
      <c r="D92" s="225" t="s">
        <v>271</v>
      </c>
      <c r="E92" s="226" t="s">
        <v>1238</v>
      </c>
      <c r="F92" s="227" t="s">
        <v>1239</v>
      </c>
      <c r="G92" s="228" t="s">
        <v>308</v>
      </c>
      <c r="H92" s="229">
        <v>1</v>
      </c>
      <c r="I92" s="22"/>
      <c r="J92" s="231">
        <f t="shared" si="0"/>
        <v>0</v>
      </c>
      <c r="K92" s="227" t="s">
        <v>303</v>
      </c>
      <c r="L92" s="14"/>
      <c r="M92" s="232" t="s">
        <v>3</v>
      </c>
      <c r="N92" s="233" t="s">
        <v>39</v>
      </c>
      <c r="P92" s="234">
        <f t="shared" si="1"/>
        <v>0</v>
      </c>
      <c r="Q92" s="234">
        <v>0</v>
      </c>
      <c r="R92" s="234">
        <f t="shared" si="2"/>
        <v>0</v>
      </c>
      <c r="S92" s="234">
        <v>0</v>
      </c>
      <c r="T92" s="235">
        <f t="shared" si="3"/>
        <v>0</v>
      </c>
      <c r="AR92" s="236" t="s">
        <v>1095</v>
      </c>
      <c r="AT92" s="236" t="s">
        <v>271</v>
      </c>
      <c r="AU92" s="236" t="s">
        <v>75</v>
      </c>
      <c r="AY92" s="4" t="s">
        <v>268</v>
      </c>
      <c r="BE92" s="237">
        <f t="shared" si="4"/>
        <v>0</v>
      </c>
      <c r="BF92" s="237">
        <f t="shared" si="5"/>
        <v>0</v>
      </c>
      <c r="BG92" s="237">
        <f t="shared" si="6"/>
        <v>0</v>
      </c>
      <c r="BH92" s="237">
        <f t="shared" si="7"/>
        <v>0</v>
      </c>
      <c r="BI92" s="237">
        <f t="shared" si="8"/>
        <v>0</v>
      </c>
      <c r="BJ92" s="4" t="s">
        <v>75</v>
      </c>
      <c r="BK92" s="237">
        <f t="shared" si="9"/>
        <v>0</v>
      </c>
      <c r="BL92" s="4" t="s">
        <v>1095</v>
      </c>
      <c r="BM92" s="236" t="s">
        <v>1240</v>
      </c>
    </row>
    <row r="93" spans="2:65" s="1" customFormat="1" ht="16.5" customHeight="1">
      <c r="B93" s="14"/>
      <c r="C93" s="225" t="s">
        <v>305</v>
      </c>
      <c r="D93" s="225" t="s">
        <v>271</v>
      </c>
      <c r="E93" s="226" t="s">
        <v>1241</v>
      </c>
      <c r="F93" s="227" t="s">
        <v>1242</v>
      </c>
      <c r="G93" s="228" t="s">
        <v>308</v>
      </c>
      <c r="H93" s="229">
        <v>1</v>
      </c>
      <c r="I93" s="22"/>
      <c r="J93" s="231">
        <f t="shared" si="0"/>
        <v>0</v>
      </c>
      <c r="K93" s="227" t="s">
        <v>303</v>
      </c>
      <c r="L93" s="14"/>
      <c r="M93" s="232" t="s">
        <v>3</v>
      </c>
      <c r="N93" s="233" t="s">
        <v>39</v>
      </c>
      <c r="P93" s="234">
        <f t="shared" si="1"/>
        <v>0</v>
      </c>
      <c r="Q93" s="234">
        <v>0</v>
      </c>
      <c r="R93" s="234">
        <f t="shared" si="2"/>
        <v>0</v>
      </c>
      <c r="S93" s="234">
        <v>0</v>
      </c>
      <c r="T93" s="235">
        <f t="shared" si="3"/>
        <v>0</v>
      </c>
      <c r="AR93" s="236" t="s">
        <v>1095</v>
      </c>
      <c r="AT93" s="236" t="s">
        <v>271</v>
      </c>
      <c r="AU93" s="236" t="s">
        <v>75</v>
      </c>
      <c r="AY93" s="4" t="s">
        <v>268</v>
      </c>
      <c r="BE93" s="237">
        <f t="shared" si="4"/>
        <v>0</v>
      </c>
      <c r="BF93" s="237">
        <f t="shared" si="5"/>
        <v>0</v>
      </c>
      <c r="BG93" s="237">
        <f t="shared" si="6"/>
        <v>0</v>
      </c>
      <c r="BH93" s="237">
        <f t="shared" si="7"/>
        <v>0</v>
      </c>
      <c r="BI93" s="237">
        <f t="shared" si="8"/>
        <v>0</v>
      </c>
      <c r="BJ93" s="4" t="s">
        <v>75</v>
      </c>
      <c r="BK93" s="237">
        <f t="shared" si="9"/>
        <v>0</v>
      </c>
      <c r="BL93" s="4" t="s">
        <v>1095</v>
      </c>
      <c r="BM93" s="236" t="s">
        <v>1243</v>
      </c>
    </row>
    <row r="94" spans="2:65" s="1" customFormat="1" ht="24.2" customHeight="1">
      <c r="B94" s="14"/>
      <c r="C94" s="225" t="s">
        <v>310</v>
      </c>
      <c r="D94" s="225" t="s">
        <v>271</v>
      </c>
      <c r="E94" s="226" t="s">
        <v>1244</v>
      </c>
      <c r="F94" s="227" t="s">
        <v>1245</v>
      </c>
      <c r="G94" s="228" t="s">
        <v>308</v>
      </c>
      <c r="H94" s="229">
        <v>1</v>
      </c>
      <c r="I94" s="22"/>
      <c r="J94" s="231">
        <f t="shared" si="0"/>
        <v>0</v>
      </c>
      <c r="K94" s="227" t="s">
        <v>303</v>
      </c>
      <c r="L94" s="14"/>
      <c r="M94" s="232" t="s">
        <v>3</v>
      </c>
      <c r="N94" s="233" t="s">
        <v>39</v>
      </c>
      <c r="P94" s="234">
        <f t="shared" si="1"/>
        <v>0</v>
      </c>
      <c r="Q94" s="234">
        <v>0</v>
      </c>
      <c r="R94" s="234">
        <f t="shared" si="2"/>
        <v>0</v>
      </c>
      <c r="S94" s="234">
        <v>0</v>
      </c>
      <c r="T94" s="235">
        <f t="shared" si="3"/>
        <v>0</v>
      </c>
      <c r="AR94" s="236" t="s">
        <v>1095</v>
      </c>
      <c r="AT94" s="236" t="s">
        <v>271</v>
      </c>
      <c r="AU94" s="236" t="s">
        <v>75</v>
      </c>
      <c r="AY94" s="4" t="s">
        <v>268</v>
      </c>
      <c r="BE94" s="237">
        <f t="shared" si="4"/>
        <v>0</v>
      </c>
      <c r="BF94" s="237">
        <f t="shared" si="5"/>
        <v>0</v>
      </c>
      <c r="BG94" s="237">
        <f t="shared" si="6"/>
        <v>0</v>
      </c>
      <c r="BH94" s="237">
        <f t="shared" si="7"/>
        <v>0</v>
      </c>
      <c r="BI94" s="237">
        <f t="shared" si="8"/>
        <v>0</v>
      </c>
      <c r="BJ94" s="4" t="s">
        <v>75</v>
      </c>
      <c r="BK94" s="237">
        <f t="shared" si="9"/>
        <v>0</v>
      </c>
      <c r="BL94" s="4" t="s">
        <v>1095</v>
      </c>
      <c r="BM94" s="236" t="s">
        <v>1246</v>
      </c>
    </row>
    <row r="95" spans="2:65" s="1" customFormat="1" ht="24.2" customHeight="1">
      <c r="B95" s="14"/>
      <c r="C95" s="225" t="s">
        <v>314</v>
      </c>
      <c r="D95" s="225" t="s">
        <v>271</v>
      </c>
      <c r="E95" s="226" t="s">
        <v>1247</v>
      </c>
      <c r="F95" s="227" t="s">
        <v>1248</v>
      </c>
      <c r="G95" s="228" t="s">
        <v>308</v>
      </c>
      <c r="H95" s="229">
        <v>1</v>
      </c>
      <c r="I95" s="22"/>
      <c r="J95" s="231">
        <f t="shared" si="0"/>
        <v>0</v>
      </c>
      <c r="K95" s="227" t="s">
        <v>303</v>
      </c>
      <c r="L95" s="14"/>
      <c r="M95" s="232" t="s">
        <v>3</v>
      </c>
      <c r="N95" s="233" t="s">
        <v>39</v>
      </c>
      <c r="P95" s="234">
        <f t="shared" si="1"/>
        <v>0</v>
      </c>
      <c r="Q95" s="234">
        <v>0</v>
      </c>
      <c r="R95" s="234">
        <f t="shared" si="2"/>
        <v>0</v>
      </c>
      <c r="S95" s="234">
        <v>0</v>
      </c>
      <c r="T95" s="235">
        <f t="shared" si="3"/>
        <v>0</v>
      </c>
      <c r="AR95" s="236" t="s">
        <v>1095</v>
      </c>
      <c r="AT95" s="236" t="s">
        <v>271</v>
      </c>
      <c r="AU95" s="236" t="s">
        <v>75</v>
      </c>
      <c r="AY95" s="4" t="s">
        <v>268</v>
      </c>
      <c r="BE95" s="237">
        <f t="shared" si="4"/>
        <v>0</v>
      </c>
      <c r="BF95" s="237">
        <f t="shared" si="5"/>
        <v>0</v>
      </c>
      <c r="BG95" s="237">
        <f t="shared" si="6"/>
        <v>0</v>
      </c>
      <c r="BH95" s="237">
        <f t="shared" si="7"/>
        <v>0</v>
      </c>
      <c r="BI95" s="237">
        <f t="shared" si="8"/>
        <v>0</v>
      </c>
      <c r="BJ95" s="4" t="s">
        <v>75</v>
      </c>
      <c r="BK95" s="237">
        <f t="shared" si="9"/>
        <v>0</v>
      </c>
      <c r="BL95" s="4" t="s">
        <v>1095</v>
      </c>
      <c r="BM95" s="236" t="s">
        <v>1249</v>
      </c>
    </row>
    <row r="96" spans="2:65" s="1" customFormat="1" ht="24.2" customHeight="1">
      <c r="B96" s="14"/>
      <c r="C96" s="225" t="s">
        <v>323</v>
      </c>
      <c r="D96" s="225" t="s">
        <v>271</v>
      </c>
      <c r="E96" s="226" t="s">
        <v>1250</v>
      </c>
      <c r="F96" s="227" t="s">
        <v>1251</v>
      </c>
      <c r="G96" s="228" t="s">
        <v>308</v>
      </c>
      <c r="H96" s="229">
        <v>1</v>
      </c>
      <c r="I96" s="22"/>
      <c r="J96" s="231">
        <f t="shared" si="0"/>
        <v>0</v>
      </c>
      <c r="K96" s="227" t="s">
        <v>303</v>
      </c>
      <c r="L96" s="14"/>
      <c r="M96" s="232" t="s">
        <v>3</v>
      </c>
      <c r="N96" s="233" t="s">
        <v>39</v>
      </c>
      <c r="P96" s="234">
        <f t="shared" si="1"/>
        <v>0</v>
      </c>
      <c r="Q96" s="234">
        <v>0</v>
      </c>
      <c r="R96" s="234">
        <f t="shared" si="2"/>
        <v>0</v>
      </c>
      <c r="S96" s="234">
        <v>0</v>
      </c>
      <c r="T96" s="235">
        <f t="shared" si="3"/>
        <v>0</v>
      </c>
      <c r="AR96" s="236" t="s">
        <v>1095</v>
      </c>
      <c r="AT96" s="236" t="s">
        <v>271</v>
      </c>
      <c r="AU96" s="236" t="s">
        <v>75</v>
      </c>
      <c r="AY96" s="4" t="s">
        <v>268</v>
      </c>
      <c r="BE96" s="237">
        <f t="shared" si="4"/>
        <v>0</v>
      </c>
      <c r="BF96" s="237">
        <f t="shared" si="5"/>
        <v>0</v>
      </c>
      <c r="BG96" s="237">
        <f t="shared" si="6"/>
        <v>0</v>
      </c>
      <c r="BH96" s="237">
        <f t="shared" si="7"/>
        <v>0</v>
      </c>
      <c r="BI96" s="237">
        <f t="shared" si="8"/>
        <v>0</v>
      </c>
      <c r="BJ96" s="4" t="s">
        <v>75</v>
      </c>
      <c r="BK96" s="237">
        <f t="shared" si="9"/>
        <v>0</v>
      </c>
      <c r="BL96" s="4" t="s">
        <v>1095</v>
      </c>
      <c r="BM96" s="236" t="s">
        <v>1252</v>
      </c>
    </row>
    <row r="97" spans="2:65" s="1" customFormat="1" ht="37.9" customHeight="1">
      <c r="B97" s="14"/>
      <c r="C97" s="225" t="s">
        <v>334</v>
      </c>
      <c r="D97" s="225" t="s">
        <v>271</v>
      </c>
      <c r="E97" s="226" t="s">
        <v>1253</v>
      </c>
      <c r="F97" s="227" t="s">
        <v>1254</v>
      </c>
      <c r="G97" s="228" t="s">
        <v>308</v>
      </c>
      <c r="H97" s="229">
        <v>7</v>
      </c>
      <c r="I97" s="22"/>
      <c r="J97" s="231">
        <f t="shared" si="0"/>
        <v>0</v>
      </c>
      <c r="K97" s="227" t="s">
        <v>274</v>
      </c>
      <c r="L97" s="14"/>
      <c r="M97" s="232" t="s">
        <v>3</v>
      </c>
      <c r="N97" s="233" t="s">
        <v>39</v>
      </c>
      <c r="P97" s="234">
        <f t="shared" si="1"/>
        <v>0</v>
      </c>
      <c r="Q97" s="234">
        <v>1.6969999999999999E-2</v>
      </c>
      <c r="R97" s="234">
        <f t="shared" si="2"/>
        <v>0.11878999999999999</v>
      </c>
      <c r="S97" s="234">
        <v>0</v>
      </c>
      <c r="T97" s="235">
        <f t="shared" si="3"/>
        <v>0</v>
      </c>
      <c r="AR97" s="236" t="s">
        <v>1095</v>
      </c>
      <c r="AT97" s="236" t="s">
        <v>271</v>
      </c>
      <c r="AU97" s="236" t="s">
        <v>75</v>
      </c>
      <c r="AY97" s="4" t="s">
        <v>268</v>
      </c>
      <c r="BE97" s="237">
        <f t="shared" si="4"/>
        <v>0</v>
      </c>
      <c r="BF97" s="237">
        <f t="shared" si="5"/>
        <v>0</v>
      </c>
      <c r="BG97" s="237">
        <f t="shared" si="6"/>
        <v>0</v>
      </c>
      <c r="BH97" s="237">
        <f t="shared" si="7"/>
        <v>0</v>
      </c>
      <c r="BI97" s="237">
        <f t="shared" si="8"/>
        <v>0</v>
      </c>
      <c r="BJ97" s="4" t="s">
        <v>75</v>
      </c>
      <c r="BK97" s="237">
        <f t="shared" si="9"/>
        <v>0</v>
      </c>
      <c r="BL97" s="4" t="s">
        <v>1095</v>
      </c>
      <c r="BM97" s="236" t="s">
        <v>1255</v>
      </c>
    </row>
    <row r="98" spans="2:65" s="1" customFormat="1">
      <c r="B98" s="14"/>
      <c r="D98" s="238" t="s">
        <v>277</v>
      </c>
      <c r="F98" s="239" t="s">
        <v>1256</v>
      </c>
      <c r="L98" s="14"/>
      <c r="M98" s="240"/>
      <c r="T98" s="142"/>
      <c r="AT98" s="4" t="s">
        <v>277</v>
      </c>
      <c r="AU98" s="4" t="s">
        <v>75</v>
      </c>
    </row>
    <row r="99" spans="2:65" s="1" customFormat="1" ht="16.5" customHeight="1">
      <c r="B99" s="14"/>
      <c r="C99" s="225" t="s">
        <v>342</v>
      </c>
      <c r="D99" s="225" t="s">
        <v>271</v>
      </c>
      <c r="E99" s="226" t="s">
        <v>1257</v>
      </c>
      <c r="F99" s="227" t="s">
        <v>1258</v>
      </c>
      <c r="G99" s="228" t="s">
        <v>308</v>
      </c>
      <c r="H99" s="229">
        <v>7</v>
      </c>
      <c r="I99" s="22"/>
      <c r="J99" s="231">
        <f>ROUND(I99*H99,2)</f>
        <v>0</v>
      </c>
      <c r="K99" s="227" t="s">
        <v>274</v>
      </c>
      <c r="L99" s="14"/>
      <c r="M99" s="232" t="s">
        <v>3</v>
      </c>
      <c r="N99" s="233" t="s">
        <v>39</v>
      </c>
      <c r="P99" s="234">
        <f>O99*H99</f>
        <v>0</v>
      </c>
      <c r="Q99" s="234">
        <v>1.8E-3</v>
      </c>
      <c r="R99" s="234">
        <f>Q99*H99</f>
        <v>1.26E-2</v>
      </c>
      <c r="S99" s="234">
        <v>0</v>
      </c>
      <c r="T99" s="235">
        <f>S99*H99</f>
        <v>0</v>
      </c>
      <c r="AR99" s="236" t="s">
        <v>1095</v>
      </c>
      <c r="AT99" s="236" t="s">
        <v>271</v>
      </c>
      <c r="AU99" s="236" t="s">
        <v>75</v>
      </c>
      <c r="AY99" s="4" t="s">
        <v>268</v>
      </c>
      <c r="BE99" s="237">
        <f>IF(N99="základní",J99,0)</f>
        <v>0</v>
      </c>
      <c r="BF99" s="237">
        <f>IF(N99="snížená",J99,0)</f>
        <v>0</v>
      </c>
      <c r="BG99" s="237">
        <f>IF(N99="zákl. přenesená",J99,0)</f>
        <v>0</v>
      </c>
      <c r="BH99" s="237">
        <f>IF(N99="sníž. přenesená",J99,0)</f>
        <v>0</v>
      </c>
      <c r="BI99" s="237">
        <f>IF(N99="nulová",J99,0)</f>
        <v>0</v>
      </c>
      <c r="BJ99" s="4" t="s">
        <v>75</v>
      </c>
      <c r="BK99" s="237">
        <f>ROUND(I99*H99,2)</f>
        <v>0</v>
      </c>
      <c r="BL99" s="4" t="s">
        <v>1095</v>
      </c>
      <c r="BM99" s="236" t="s">
        <v>1259</v>
      </c>
    </row>
    <row r="100" spans="2:65" s="1" customFormat="1">
      <c r="B100" s="14"/>
      <c r="D100" s="238" t="s">
        <v>277</v>
      </c>
      <c r="F100" s="239" t="s">
        <v>1260</v>
      </c>
      <c r="L100" s="14"/>
      <c r="M100" s="240"/>
      <c r="T100" s="142"/>
      <c r="AT100" s="4" t="s">
        <v>277</v>
      </c>
      <c r="AU100" s="4" t="s">
        <v>75</v>
      </c>
    </row>
    <row r="101" spans="2:65" s="1" customFormat="1" ht="24.2" customHeight="1">
      <c r="B101" s="14"/>
      <c r="C101" s="225" t="s">
        <v>9</v>
      </c>
      <c r="D101" s="225" t="s">
        <v>271</v>
      </c>
      <c r="E101" s="226" t="s">
        <v>1261</v>
      </c>
      <c r="F101" s="227" t="s">
        <v>1262</v>
      </c>
      <c r="G101" s="228" t="s">
        <v>308</v>
      </c>
      <c r="H101" s="229">
        <v>7</v>
      </c>
      <c r="I101" s="22"/>
      <c r="J101" s="231">
        <f>ROUND(I101*H101,2)</f>
        <v>0</v>
      </c>
      <c r="K101" s="227" t="s">
        <v>303</v>
      </c>
      <c r="L101" s="14"/>
      <c r="M101" s="232" t="s">
        <v>3</v>
      </c>
      <c r="N101" s="233" t="s">
        <v>39</v>
      </c>
      <c r="P101" s="234">
        <f>O101*H101</f>
        <v>0</v>
      </c>
      <c r="Q101" s="234">
        <v>0</v>
      </c>
      <c r="R101" s="234">
        <f>Q101*H101</f>
        <v>0</v>
      </c>
      <c r="S101" s="234">
        <v>0</v>
      </c>
      <c r="T101" s="235">
        <f>S101*H101</f>
        <v>0</v>
      </c>
      <c r="AR101" s="236" t="s">
        <v>1095</v>
      </c>
      <c r="AT101" s="236" t="s">
        <v>271</v>
      </c>
      <c r="AU101" s="236" t="s">
        <v>75</v>
      </c>
      <c r="AY101" s="4" t="s">
        <v>268</v>
      </c>
      <c r="BE101" s="237">
        <f>IF(N101="základní",J101,0)</f>
        <v>0</v>
      </c>
      <c r="BF101" s="237">
        <f>IF(N101="snížená",J101,0)</f>
        <v>0</v>
      </c>
      <c r="BG101" s="237">
        <f>IF(N101="zákl. přenesená",J101,0)</f>
        <v>0</v>
      </c>
      <c r="BH101" s="237">
        <f>IF(N101="sníž. přenesená",J101,0)</f>
        <v>0</v>
      </c>
      <c r="BI101" s="237">
        <f>IF(N101="nulová",J101,0)</f>
        <v>0</v>
      </c>
      <c r="BJ101" s="4" t="s">
        <v>75</v>
      </c>
      <c r="BK101" s="237">
        <f>ROUND(I101*H101,2)</f>
        <v>0</v>
      </c>
      <c r="BL101" s="4" t="s">
        <v>1095</v>
      </c>
      <c r="BM101" s="236" t="s">
        <v>1263</v>
      </c>
    </row>
    <row r="102" spans="2:65" s="1" customFormat="1" ht="16.5" customHeight="1">
      <c r="B102" s="14"/>
      <c r="C102" s="225" t="s">
        <v>356</v>
      </c>
      <c r="D102" s="225" t="s">
        <v>271</v>
      </c>
      <c r="E102" s="226" t="s">
        <v>1264</v>
      </c>
      <c r="F102" s="227" t="s">
        <v>1265</v>
      </c>
      <c r="G102" s="228" t="s">
        <v>308</v>
      </c>
      <c r="H102" s="229">
        <v>7</v>
      </c>
      <c r="I102" s="22"/>
      <c r="J102" s="231">
        <f>ROUND(I102*H102,2)</f>
        <v>0</v>
      </c>
      <c r="K102" s="227" t="s">
        <v>303</v>
      </c>
      <c r="L102" s="14"/>
      <c r="M102" s="232" t="s">
        <v>3</v>
      </c>
      <c r="N102" s="233" t="s">
        <v>39</v>
      </c>
      <c r="P102" s="234">
        <f>O102*H102</f>
        <v>0</v>
      </c>
      <c r="Q102" s="234">
        <v>0</v>
      </c>
      <c r="R102" s="234">
        <f>Q102*H102</f>
        <v>0</v>
      </c>
      <c r="S102" s="234">
        <v>0</v>
      </c>
      <c r="T102" s="235">
        <f>S102*H102</f>
        <v>0</v>
      </c>
      <c r="AR102" s="236" t="s">
        <v>1095</v>
      </c>
      <c r="AT102" s="236" t="s">
        <v>271</v>
      </c>
      <c r="AU102" s="236" t="s">
        <v>75</v>
      </c>
      <c r="AY102" s="4" t="s">
        <v>268</v>
      </c>
      <c r="BE102" s="237">
        <f>IF(N102="základní",J102,0)</f>
        <v>0</v>
      </c>
      <c r="BF102" s="237">
        <f>IF(N102="snížená",J102,0)</f>
        <v>0</v>
      </c>
      <c r="BG102" s="237">
        <f>IF(N102="zákl. přenesená",J102,0)</f>
        <v>0</v>
      </c>
      <c r="BH102" s="237">
        <f>IF(N102="sníž. přenesená",J102,0)</f>
        <v>0</v>
      </c>
      <c r="BI102" s="237">
        <f>IF(N102="nulová",J102,0)</f>
        <v>0</v>
      </c>
      <c r="BJ102" s="4" t="s">
        <v>75</v>
      </c>
      <c r="BK102" s="237">
        <f>ROUND(I102*H102,2)</f>
        <v>0</v>
      </c>
      <c r="BL102" s="4" t="s">
        <v>1095</v>
      </c>
      <c r="BM102" s="236" t="s">
        <v>1266</v>
      </c>
    </row>
    <row r="103" spans="2:65" s="1" customFormat="1" ht="16.5" customHeight="1">
      <c r="B103" s="14"/>
      <c r="C103" s="225" t="s">
        <v>361</v>
      </c>
      <c r="D103" s="225" t="s">
        <v>271</v>
      </c>
      <c r="E103" s="226" t="s">
        <v>1267</v>
      </c>
      <c r="F103" s="227" t="s">
        <v>1268</v>
      </c>
      <c r="G103" s="228" t="s">
        <v>308</v>
      </c>
      <c r="H103" s="229">
        <v>27</v>
      </c>
      <c r="I103" s="22"/>
      <c r="J103" s="231">
        <f>ROUND(I103*H103,2)</f>
        <v>0</v>
      </c>
      <c r="K103" s="227" t="s">
        <v>303</v>
      </c>
      <c r="L103" s="14"/>
      <c r="M103" s="232" t="s">
        <v>3</v>
      </c>
      <c r="N103" s="233" t="s">
        <v>39</v>
      </c>
      <c r="P103" s="234">
        <f>O103*H103</f>
        <v>0</v>
      </c>
      <c r="Q103" s="234">
        <v>0</v>
      </c>
      <c r="R103" s="234">
        <f>Q103*H103</f>
        <v>0</v>
      </c>
      <c r="S103" s="234">
        <v>0</v>
      </c>
      <c r="T103" s="235">
        <f>S103*H103</f>
        <v>0</v>
      </c>
      <c r="AR103" s="236" t="s">
        <v>1095</v>
      </c>
      <c r="AT103" s="236" t="s">
        <v>271</v>
      </c>
      <c r="AU103" s="236" t="s">
        <v>75</v>
      </c>
      <c r="AY103" s="4" t="s">
        <v>268</v>
      </c>
      <c r="BE103" s="237">
        <f>IF(N103="základní",J103,0)</f>
        <v>0</v>
      </c>
      <c r="BF103" s="237">
        <f>IF(N103="snížená",J103,0)</f>
        <v>0</v>
      </c>
      <c r="BG103" s="237">
        <f>IF(N103="zákl. přenesená",J103,0)</f>
        <v>0</v>
      </c>
      <c r="BH103" s="237">
        <f>IF(N103="sníž. přenesená",J103,0)</f>
        <v>0</v>
      </c>
      <c r="BI103" s="237">
        <f>IF(N103="nulová",J103,0)</f>
        <v>0</v>
      </c>
      <c r="BJ103" s="4" t="s">
        <v>75</v>
      </c>
      <c r="BK103" s="237">
        <f>ROUND(I103*H103,2)</f>
        <v>0</v>
      </c>
      <c r="BL103" s="4" t="s">
        <v>1095</v>
      </c>
      <c r="BM103" s="236" t="s">
        <v>1269</v>
      </c>
    </row>
    <row r="104" spans="2:65" s="1" customFormat="1" ht="24.2" customHeight="1">
      <c r="B104" s="14"/>
      <c r="C104" s="225" t="s">
        <v>367</v>
      </c>
      <c r="D104" s="225" t="s">
        <v>271</v>
      </c>
      <c r="E104" s="226" t="s">
        <v>1270</v>
      </c>
      <c r="F104" s="227" t="s">
        <v>1271</v>
      </c>
      <c r="G104" s="228" t="s">
        <v>308</v>
      </c>
      <c r="H104" s="229">
        <v>27</v>
      </c>
      <c r="I104" s="22"/>
      <c r="J104" s="231">
        <f>ROUND(I104*H104,2)</f>
        <v>0</v>
      </c>
      <c r="K104" s="227" t="s">
        <v>274</v>
      </c>
      <c r="L104" s="14"/>
      <c r="M104" s="232" t="s">
        <v>3</v>
      </c>
      <c r="N104" s="233" t="s">
        <v>39</v>
      </c>
      <c r="P104" s="234">
        <f>O104*H104</f>
        <v>0</v>
      </c>
      <c r="Q104" s="234">
        <v>9.0000000000000006E-5</v>
      </c>
      <c r="R104" s="234">
        <f>Q104*H104</f>
        <v>2.4300000000000003E-3</v>
      </c>
      <c r="S104" s="234">
        <v>0</v>
      </c>
      <c r="T104" s="235">
        <f>S104*H104</f>
        <v>0</v>
      </c>
      <c r="AR104" s="236" t="s">
        <v>1095</v>
      </c>
      <c r="AT104" s="236" t="s">
        <v>271</v>
      </c>
      <c r="AU104" s="236" t="s">
        <v>75</v>
      </c>
      <c r="AY104" s="4" t="s">
        <v>268</v>
      </c>
      <c r="BE104" s="237">
        <f>IF(N104="základní",J104,0)</f>
        <v>0</v>
      </c>
      <c r="BF104" s="237">
        <f>IF(N104="snížená",J104,0)</f>
        <v>0</v>
      </c>
      <c r="BG104" s="237">
        <f>IF(N104="zákl. přenesená",J104,0)</f>
        <v>0</v>
      </c>
      <c r="BH104" s="237">
        <f>IF(N104="sníž. přenesená",J104,0)</f>
        <v>0</v>
      </c>
      <c r="BI104" s="237">
        <f>IF(N104="nulová",J104,0)</f>
        <v>0</v>
      </c>
      <c r="BJ104" s="4" t="s">
        <v>75</v>
      </c>
      <c r="BK104" s="237">
        <f>ROUND(I104*H104,2)</f>
        <v>0</v>
      </c>
      <c r="BL104" s="4" t="s">
        <v>1095</v>
      </c>
      <c r="BM104" s="236" t="s">
        <v>1272</v>
      </c>
    </row>
    <row r="105" spans="2:65" s="1" customFormat="1">
      <c r="B105" s="14"/>
      <c r="D105" s="238" t="s">
        <v>277</v>
      </c>
      <c r="F105" s="239" t="s">
        <v>1273</v>
      </c>
      <c r="L105" s="14"/>
      <c r="M105" s="240"/>
      <c r="T105" s="142"/>
      <c r="AT105" s="4" t="s">
        <v>277</v>
      </c>
      <c r="AU105" s="4" t="s">
        <v>75</v>
      </c>
    </row>
    <row r="106" spans="2:65" s="1" customFormat="1" ht="16.5" customHeight="1">
      <c r="B106" s="14"/>
      <c r="C106" s="225" t="s">
        <v>292</v>
      </c>
      <c r="D106" s="225" t="s">
        <v>271</v>
      </c>
      <c r="E106" s="226" t="s">
        <v>1274</v>
      </c>
      <c r="F106" s="227" t="s">
        <v>1275</v>
      </c>
      <c r="G106" s="228" t="s">
        <v>308</v>
      </c>
      <c r="H106" s="229">
        <v>1</v>
      </c>
      <c r="I106" s="22"/>
      <c r="J106" s="231">
        <f>ROUND(I106*H106,2)</f>
        <v>0</v>
      </c>
      <c r="K106" s="227" t="s">
        <v>303</v>
      </c>
      <c r="L106" s="14"/>
      <c r="M106" s="232" t="s">
        <v>3</v>
      </c>
      <c r="N106" s="233" t="s">
        <v>39</v>
      </c>
      <c r="P106" s="234">
        <f>O106*H106</f>
        <v>0</v>
      </c>
      <c r="Q106" s="234">
        <v>0</v>
      </c>
      <c r="R106" s="234">
        <f>Q106*H106</f>
        <v>0</v>
      </c>
      <c r="S106" s="234">
        <v>0</v>
      </c>
      <c r="T106" s="235">
        <f>S106*H106</f>
        <v>0</v>
      </c>
      <c r="AR106" s="236" t="s">
        <v>1095</v>
      </c>
      <c r="AT106" s="236" t="s">
        <v>271</v>
      </c>
      <c r="AU106" s="236" t="s">
        <v>75</v>
      </c>
      <c r="AY106" s="4" t="s">
        <v>268</v>
      </c>
      <c r="BE106" s="237">
        <f>IF(N106="základní",J106,0)</f>
        <v>0</v>
      </c>
      <c r="BF106" s="237">
        <f>IF(N106="snížená",J106,0)</f>
        <v>0</v>
      </c>
      <c r="BG106" s="237">
        <f>IF(N106="zákl. přenesená",J106,0)</f>
        <v>0</v>
      </c>
      <c r="BH106" s="237">
        <f>IF(N106="sníž. přenesená",J106,0)</f>
        <v>0</v>
      </c>
      <c r="BI106" s="237">
        <f>IF(N106="nulová",J106,0)</f>
        <v>0</v>
      </c>
      <c r="BJ106" s="4" t="s">
        <v>75</v>
      </c>
      <c r="BK106" s="237">
        <f>ROUND(I106*H106,2)</f>
        <v>0</v>
      </c>
      <c r="BL106" s="4" t="s">
        <v>1095</v>
      </c>
      <c r="BM106" s="236" t="s">
        <v>1276</v>
      </c>
    </row>
    <row r="107" spans="2:65" s="1" customFormat="1" ht="21.75" customHeight="1">
      <c r="B107" s="14"/>
      <c r="C107" s="225" t="s">
        <v>382</v>
      </c>
      <c r="D107" s="225" t="s">
        <v>271</v>
      </c>
      <c r="E107" s="226" t="s">
        <v>1277</v>
      </c>
      <c r="F107" s="227" t="s">
        <v>1278</v>
      </c>
      <c r="G107" s="228" t="s">
        <v>308</v>
      </c>
      <c r="H107" s="229">
        <v>2</v>
      </c>
      <c r="I107" s="22"/>
      <c r="J107" s="231">
        <f>ROUND(I107*H107,2)</f>
        <v>0</v>
      </c>
      <c r="K107" s="227" t="s">
        <v>274</v>
      </c>
      <c r="L107" s="14"/>
      <c r="M107" s="232" t="s">
        <v>3</v>
      </c>
      <c r="N107" s="233" t="s">
        <v>39</v>
      </c>
      <c r="P107" s="234">
        <f>O107*H107</f>
        <v>0</v>
      </c>
      <c r="Q107" s="234">
        <v>1.0659999999999999E-2</v>
      </c>
      <c r="R107" s="234">
        <f>Q107*H107</f>
        <v>2.1319999999999999E-2</v>
      </c>
      <c r="S107" s="234">
        <v>0</v>
      </c>
      <c r="T107" s="235">
        <f>S107*H107</f>
        <v>0</v>
      </c>
      <c r="AR107" s="236" t="s">
        <v>1095</v>
      </c>
      <c r="AT107" s="236" t="s">
        <v>271</v>
      </c>
      <c r="AU107" s="236" t="s">
        <v>75</v>
      </c>
      <c r="AY107" s="4" t="s">
        <v>268</v>
      </c>
      <c r="BE107" s="237">
        <f>IF(N107="základní",J107,0)</f>
        <v>0</v>
      </c>
      <c r="BF107" s="237">
        <f>IF(N107="snížená",J107,0)</f>
        <v>0</v>
      </c>
      <c r="BG107" s="237">
        <f>IF(N107="zákl. přenesená",J107,0)</f>
        <v>0</v>
      </c>
      <c r="BH107" s="237">
        <f>IF(N107="sníž. přenesená",J107,0)</f>
        <v>0</v>
      </c>
      <c r="BI107" s="237">
        <f>IF(N107="nulová",J107,0)</f>
        <v>0</v>
      </c>
      <c r="BJ107" s="4" t="s">
        <v>75</v>
      </c>
      <c r="BK107" s="237">
        <f>ROUND(I107*H107,2)</f>
        <v>0</v>
      </c>
      <c r="BL107" s="4" t="s">
        <v>1095</v>
      </c>
      <c r="BM107" s="236" t="s">
        <v>1279</v>
      </c>
    </row>
    <row r="108" spans="2:65" s="1" customFormat="1">
      <c r="B108" s="14"/>
      <c r="D108" s="238" t="s">
        <v>277</v>
      </c>
      <c r="F108" s="239" t="s">
        <v>1280</v>
      </c>
      <c r="L108" s="14"/>
      <c r="M108" s="240"/>
      <c r="T108" s="142"/>
      <c r="AT108" s="4" t="s">
        <v>277</v>
      </c>
      <c r="AU108" s="4" t="s">
        <v>75</v>
      </c>
    </row>
    <row r="109" spans="2:65" s="1" customFormat="1" ht="21.75" customHeight="1">
      <c r="B109" s="14"/>
      <c r="C109" s="225" t="s">
        <v>388</v>
      </c>
      <c r="D109" s="225" t="s">
        <v>271</v>
      </c>
      <c r="E109" s="226" t="s">
        <v>1281</v>
      </c>
      <c r="F109" s="227" t="s">
        <v>1282</v>
      </c>
      <c r="G109" s="228" t="s">
        <v>308</v>
      </c>
      <c r="H109" s="229">
        <v>6</v>
      </c>
      <c r="I109" s="22"/>
      <c r="J109" s="231">
        <f>ROUND(I109*H109,2)</f>
        <v>0</v>
      </c>
      <c r="K109" s="227" t="s">
        <v>3</v>
      </c>
      <c r="L109" s="14"/>
      <c r="M109" s="232" t="s">
        <v>3</v>
      </c>
      <c r="N109" s="233" t="s">
        <v>39</v>
      </c>
      <c r="P109" s="234">
        <f>O109*H109</f>
        <v>0</v>
      </c>
      <c r="Q109" s="234">
        <v>2.1000000000000001E-4</v>
      </c>
      <c r="R109" s="234">
        <f>Q109*H109</f>
        <v>1.2600000000000001E-3</v>
      </c>
      <c r="S109" s="234">
        <v>0</v>
      </c>
      <c r="T109" s="235">
        <f>S109*H109</f>
        <v>0</v>
      </c>
      <c r="AR109" s="236" t="s">
        <v>1095</v>
      </c>
      <c r="AT109" s="236" t="s">
        <v>271</v>
      </c>
      <c r="AU109" s="236" t="s">
        <v>75</v>
      </c>
      <c r="AY109" s="4" t="s">
        <v>268</v>
      </c>
      <c r="BE109" s="237">
        <f>IF(N109="základní",J109,0)</f>
        <v>0</v>
      </c>
      <c r="BF109" s="237">
        <f>IF(N109="snížená",J109,0)</f>
        <v>0</v>
      </c>
      <c r="BG109" s="237">
        <f>IF(N109="zákl. přenesená",J109,0)</f>
        <v>0</v>
      </c>
      <c r="BH109" s="237">
        <f>IF(N109="sníž. přenesená",J109,0)</f>
        <v>0</v>
      </c>
      <c r="BI109" s="237">
        <f>IF(N109="nulová",J109,0)</f>
        <v>0</v>
      </c>
      <c r="BJ109" s="4" t="s">
        <v>75</v>
      </c>
      <c r="BK109" s="237">
        <f>ROUND(I109*H109,2)</f>
        <v>0</v>
      </c>
      <c r="BL109" s="4" t="s">
        <v>1095</v>
      </c>
      <c r="BM109" s="236" t="s">
        <v>1283</v>
      </c>
    </row>
    <row r="110" spans="2:65" s="1" customFormat="1" ht="24.2" customHeight="1">
      <c r="B110" s="14"/>
      <c r="C110" s="225" t="s">
        <v>393</v>
      </c>
      <c r="D110" s="225" t="s">
        <v>271</v>
      </c>
      <c r="E110" s="226" t="s">
        <v>1284</v>
      </c>
      <c r="F110" s="227" t="s">
        <v>1285</v>
      </c>
      <c r="G110" s="228" t="s">
        <v>308</v>
      </c>
      <c r="H110" s="229">
        <v>3</v>
      </c>
      <c r="I110" s="22"/>
      <c r="J110" s="231">
        <f>ROUND(I110*H110,2)</f>
        <v>0</v>
      </c>
      <c r="K110" s="227" t="s">
        <v>303</v>
      </c>
      <c r="L110" s="14"/>
      <c r="M110" s="232" t="s">
        <v>3</v>
      </c>
      <c r="N110" s="233" t="s">
        <v>39</v>
      </c>
      <c r="P110" s="234">
        <f>O110*H110</f>
        <v>0</v>
      </c>
      <c r="Q110" s="234">
        <v>0</v>
      </c>
      <c r="R110" s="234">
        <f>Q110*H110</f>
        <v>0</v>
      </c>
      <c r="S110" s="234">
        <v>0</v>
      </c>
      <c r="T110" s="235">
        <f>S110*H110</f>
        <v>0</v>
      </c>
      <c r="AR110" s="236" t="s">
        <v>1095</v>
      </c>
      <c r="AT110" s="236" t="s">
        <v>271</v>
      </c>
      <c r="AU110" s="236" t="s">
        <v>75</v>
      </c>
      <c r="AY110" s="4" t="s">
        <v>268</v>
      </c>
      <c r="BE110" s="237">
        <f>IF(N110="základní",J110,0)</f>
        <v>0</v>
      </c>
      <c r="BF110" s="237">
        <f>IF(N110="snížená",J110,0)</f>
        <v>0</v>
      </c>
      <c r="BG110" s="237">
        <f>IF(N110="zákl. přenesená",J110,0)</f>
        <v>0</v>
      </c>
      <c r="BH110" s="237">
        <f>IF(N110="sníž. přenesená",J110,0)</f>
        <v>0</v>
      </c>
      <c r="BI110" s="237">
        <f>IF(N110="nulová",J110,0)</f>
        <v>0</v>
      </c>
      <c r="BJ110" s="4" t="s">
        <v>75</v>
      </c>
      <c r="BK110" s="237">
        <f>ROUND(I110*H110,2)</f>
        <v>0</v>
      </c>
      <c r="BL110" s="4" t="s">
        <v>1095</v>
      </c>
      <c r="BM110" s="236" t="s">
        <v>1286</v>
      </c>
    </row>
    <row r="111" spans="2:65" s="1" customFormat="1" ht="33" customHeight="1">
      <c r="B111" s="14"/>
      <c r="C111" s="225" t="s">
        <v>399</v>
      </c>
      <c r="D111" s="225" t="s">
        <v>271</v>
      </c>
      <c r="E111" s="226" t="s">
        <v>1287</v>
      </c>
      <c r="F111" s="227" t="s">
        <v>1288</v>
      </c>
      <c r="G111" s="228" t="s">
        <v>308</v>
      </c>
      <c r="H111" s="229">
        <v>3</v>
      </c>
      <c r="I111" s="22"/>
      <c r="J111" s="231">
        <f>ROUND(I111*H111,2)</f>
        <v>0</v>
      </c>
      <c r="K111" s="227" t="s">
        <v>303</v>
      </c>
      <c r="L111" s="14"/>
      <c r="M111" s="232" t="s">
        <v>3</v>
      </c>
      <c r="N111" s="233" t="s">
        <v>39</v>
      </c>
      <c r="P111" s="234">
        <f>O111*H111</f>
        <v>0</v>
      </c>
      <c r="Q111" s="234">
        <v>0</v>
      </c>
      <c r="R111" s="234">
        <f>Q111*H111</f>
        <v>0</v>
      </c>
      <c r="S111" s="234">
        <v>0</v>
      </c>
      <c r="T111" s="235">
        <f>S111*H111</f>
        <v>0</v>
      </c>
      <c r="AR111" s="236" t="s">
        <v>1095</v>
      </c>
      <c r="AT111" s="236" t="s">
        <v>271</v>
      </c>
      <c r="AU111" s="236" t="s">
        <v>75</v>
      </c>
      <c r="AY111" s="4" t="s">
        <v>268</v>
      </c>
      <c r="BE111" s="237">
        <f>IF(N111="základní",J111,0)</f>
        <v>0</v>
      </c>
      <c r="BF111" s="237">
        <f>IF(N111="snížená",J111,0)</f>
        <v>0</v>
      </c>
      <c r="BG111" s="237">
        <f>IF(N111="zákl. přenesená",J111,0)</f>
        <v>0</v>
      </c>
      <c r="BH111" s="237">
        <f>IF(N111="sníž. přenesená",J111,0)</f>
        <v>0</v>
      </c>
      <c r="BI111" s="237">
        <f>IF(N111="nulová",J111,0)</f>
        <v>0</v>
      </c>
      <c r="BJ111" s="4" t="s">
        <v>75</v>
      </c>
      <c r="BK111" s="237">
        <f>ROUND(I111*H111,2)</f>
        <v>0</v>
      </c>
      <c r="BL111" s="4" t="s">
        <v>1095</v>
      </c>
      <c r="BM111" s="236" t="s">
        <v>1289</v>
      </c>
    </row>
    <row r="112" spans="2:65" s="1" customFormat="1" ht="16.5" customHeight="1">
      <c r="B112" s="14"/>
      <c r="C112" s="225" t="s">
        <v>8</v>
      </c>
      <c r="D112" s="225" t="s">
        <v>271</v>
      </c>
      <c r="E112" s="226" t="s">
        <v>1290</v>
      </c>
      <c r="F112" s="227" t="s">
        <v>1291</v>
      </c>
      <c r="G112" s="228" t="s">
        <v>308</v>
      </c>
      <c r="H112" s="229">
        <v>3</v>
      </c>
      <c r="I112" s="22"/>
      <c r="J112" s="231">
        <f>ROUND(I112*H112,2)</f>
        <v>0</v>
      </c>
      <c r="K112" s="227" t="s">
        <v>274</v>
      </c>
      <c r="L112" s="14"/>
      <c r="M112" s="232" t="s">
        <v>3</v>
      </c>
      <c r="N112" s="233" t="s">
        <v>39</v>
      </c>
      <c r="P112" s="234">
        <f>O112*H112</f>
        <v>0</v>
      </c>
      <c r="Q112" s="234">
        <v>1.2E-4</v>
      </c>
      <c r="R112" s="234">
        <f>Q112*H112</f>
        <v>3.6000000000000002E-4</v>
      </c>
      <c r="S112" s="234">
        <v>0</v>
      </c>
      <c r="T112" s="235">
        <f>S112*H112</f>
        <v>0</v>
      </c>
      <c r="AR112" s="236" t="s">
        <v>1095</v>
      </c>
      <c r="AT112" s="236" t="s">
        <v>271</v>
      </c>
      <c r="AU112" s="236" t="s">
        <v>75</v>
      </c>
      <c r="AY112" s="4" t="s">
        <v>268</v>
      </c>
      <c r="BE112" s="237">
        <f>IF(N112="základní",J112,0)</f>
        <v>0</v>
      </c>
      <c r="BF112" s="237">
        <f>IF(N112="snížená",J112,0)</f>
        <v>0</v>
      </c>
      <c r="BG112" s="237">
        <f>IF(N112="zákl. přenesená",J112,0)</f>
        <v>0</v>
      </c>
      <c r="BH112" s="237">
        <f>IF(N112="sníž. přenesená",J112,0)</f>
        <v>0</v>
      </c>
      <c r="BI112" s="237">
        <f>IF(N112="nulová",J112,0)</f>
        <v>0</v>
      </c>
      <c r="BJ112" s="4" t="s">
        <v>75</v>
      </c>
      <c r="BK112" s="237">
        <f>ROUND(I112*H112,2)</f>
        <v>0</v>
      </c>
      <c r="BL112" s="4" t="s">
        <v>1095</v>
      </c>
      <c r="BM112" s="236" t="s">
        <v>1292</v>
      </c>
    </row>
    <row r="113" spans="2:65" s="1" customFormat="1">
      <c r="B113" s="14"/>
      <c r="D113" s="238" t="s">
        <v>277</v>
      </c>
      <c r="F113" s="239" t="s">
        <v>1293</v>
      </c>
      <c r="L113" s="14"/>
      <c r="M113" s="240"/>
      <c r="T113" s="142"/>
      <c r="AT113" s="4" t="s">
        <v>277</v>
      </c>
      <c r="AU113" s="4" t="s">
        <v>75</v>
      </c>
    </row>
    <row r="114" spans="2:65" s="1" customFormat="1" ht="16.5" customHeight="1">
      <c r="B114" s="14"/>
      <c r="C114" s="225" t="s">
        <v>411</v>
      </c>
      <c r="D114" s="225" t="s">
        <v>271</v>
      </c>
      <c r="E114" s="226" t="s">
        <v>1294</v>
      </c>
      <c r="F114" s="227" t="s">
        <v>1295</v>
      </c>
      <c r="G114" s="228" t="s">
        <v>308</v>
      </c>
      <c r="H114" s="229">
        <v>1</v>
      </c>
      <c r="I114" s="22"/>
      <c r="J114" s="231">
        <f>ROUND(I114*H114,2)</f>
        <v>0</v>
      </c>
      <c r="K114" s="227" t="s">
        <v>274</v>
      </c>
      <c r="L114" s="14"/>
      <c r="M114" s="232" t="s">
        <v>3</v>
      </c>
      <c r="N114" s="233" t="s">
        <v>39</v>
      </c>
      <c r="P114" s="234">
        <f>O114*H114</f>
        <v>0</v>
      </c>
      <c r="Q114" s="234">
        <v>0</v>
      </c>
      <c r="R114" s="234">
        <f>Q114*H114</f>
        <v>0</v>
      </c>
      <c r="S114" s="234">
        <v>0.155</v>
      </c>
      <c r="T114" s="235">
        <f>S114*H114</f>
        <v>0.155</v>
      </c>
      <c r="AR114" s="236" t="s">
        <v>1095</v>
      </c>
      <c r="AT114" s="236" t="s">
        <v>271</v>
      </c>
      <c r="AU114" s="236" t="s">
        <v>75</v>
      </c>
      <c r="AY114" s="4" t="s">
        <v>268</v>
      </c>
      <c r="BE114" s="237">
        <f>IF(N114="základní",J114,0)</f>
        <v>0</v>
      </c>
      <c r="BF114" s="237">
        <f>IF(N114="snížená",J114,0)</f>
        <v>0</v>
      </c>
      <c r="BG114" s="237">
        <f>IF(N114="zákl. přenesená",J114,0)</f>
        <v>0</v>
      </c>
      <c r="BH114" s="237">
        <f>IF(N114="sníž. přenesená",J114,0)</f>
        <v>0</v>
      </c>
      <c r="BI114" s="237">
        <f>IF(N114="nulová",J114,0)</f>
        <v>0</v>
      </c>
      <c r="BJ114" s="4" t="s">
        <v>75</v>
      </c>
      <c r="BK114" s="237">
        <f>ROUND(I114*H114,2)</f>
        <v>0</v>
      </c>
      <c r="BL114" s="4" t="s">
        <v>1095</v>
      </c>
      <c r="BM114" s="236" t="s">
        <v>1296</v>
      </c>
    </row>
    <row r="115" spans="2:65" s="1" customFormat="1">
      <c r="B115" s="14"/>
      <c r="D115" s="238" t="s">
        <v>277</v>
      </c>
      <c r="F115" s="239" t="s">
        <v>1297</v>
      </c>
      <c r="L115" s="14"/>
      <c r="M115" s="240"/>
      <c r="T115" s="142"/>
      <c r="AT115" s="4" t="s">
        <v>277</v>
      </c>
      <c r="AU115" s="4" t="s">
        <v>75</v>
      </c>
    </row>
    <row r="116" spans="2:65" s="1" customFormat="1" ht="16.5" customHeight="1">
      <c r="B116" s="14"/>
      <c r="C116" s="225" t="s">
        <v>418</v>
      </c>
      <c r="D116" s="225" t="s">
        <v>271</v>
      </c>
      <c r="E116" s="226" t="s">
        <v>1298</v>
      </c>
      <c r="F116" s="227" t="s">
        <v>1299</v>
      </c>
      <c r="G116" s="228" t="s">
        <v>308</v>
      </c>
      <c r="H116" s="229">
        <v>11</v>
      </c>
      <c r="I116" s="22"/>
      <c r="J116" s="231">
        <f>ROUND(I116*H116,2)</f>
        <v>0</v>
      </c>
      <c r="K116" s="227" t="s">
        <v>303</v>
      </c>
      <c r="L116" s="14"/>
      <c r="M116" s="232" t="s">
        <v>3</v>
      </c>
      <c r="N116" s="233" t="s">
        <v>39</v>
      </c>
      <c r="P116" s="234">
        <f>O116*H116</f>
        <v>0</v>
      </c>
      <c r="Q116" s="234">
        <v>0</v>
      </c>
      <c r="R116" s="234">
        <f>Q116*H116</f>
        <v>0</v>
      </c>
      <c r="S116" s="234">
        <v>0</v>
      </c>
      <c r="T116" s="235">
        <f>S116*H116</f>
        <v>0</v>
      </c>
      <c r="AR116" s="236" t="s">
        <v>1095</v>
      </c>
      <c r="AT116" s="236" t="s">
        <v>271</v>
      </c>
      <c r="AU116" s="236" t="s">
        <v>75</v>
      </c>
      <c r="AY116" s="4" t="s">
        <v>268</v>
      </c>
      <c r="BE116" s="237">
        <f>IF(N116="základní",J116,0)</f>
        <v>0</v>
      </c>
      <c r="BF116" s="237">
        <f>IF(N116="snížená",J116,0)</f>
        <v>0</v>
      </c>
      <c r="BG116" s="237">
        <f>IF(N116="zákl. přenesená",J116,0)</f>
        <v>0</v>
      </c>
      <c r="BH116" s="237">
        <f>IF(N116="sníž. přenesená",J116,0)</f>
        <v>0</v>
      </c>
      <c r="BI116" s="237">
        <f>IF(N116="nulová",J116,0)</f>
        <v>0</v>
      </c>
      <c r="BJ116" s="4" t="s">
        <v>75</v>
      </c>
      <c r="BK116" s="237">
        <f>ROUND(I116*H116,2)</f>
        <v>0</v>
      </c>
      <c r="BL116" s="4" t="s">
        <v>1095</v>
      </c>
      <c r="BM116" s="236" t="s">
        <v>1300</v>
      </c>
    </row>
    <row r="117" spans="2:65" s="1" customFormat="1" ht="16.5" customHeight="1">
      <c r="B117" s="14"/>
      <c r="C117" s="225" t="s">
        <v>423</v>
      </c>
      <c r="D117" s="225" t="s">
        <v>271</v>
      </c>
      <c r="E117" s="226" t="s">
        <v>1301</v>
      </c>
      <c r="F117" s="227" t="s">
        <v>1302</v>
      </c>
      <c r="G117" s="228" t="s">
        <v>308</v>
      </c>
      <c r="H117" s="229">
        <v>11</v>
      </c>
      <c r="I117" s="22"/>
      <c r="J117" s="231">
        <f>ROUND(I117*H117,2)</f>
        <v>0</v>
      </c>
      <c r="K117" s="227" t="s">
        <v>274</v>
      </c>
      <c r="L117" s="14"/>
      <c r="M117" s="232" t="s">
        <v>3</v>
      </c>
      <c r="N117" s="233" t="s">
        <v>39</v>
      </c>
      <c r="P117" s="234">
        <f>O117*H117</f>
        <v>0</v>
      </c>
      <c r="Q117" s="234">
        <v>0</v>
      </c>
      <c r="R117" s="234">
        <f>Q117*H117</f>
        <v>0</v>
      </c>
      <c r="S117" s="234">
        <v>3.4200000000000001E-2</v>
      </c>
      <c r="T117" s="235">
        <f>S117*H117</f>
        <v>0.37620000000000003</v>
      </c>
      <c r="AR117" s="236" t="s">
        <v>1095</v>
      </c>
      <c r="AT117" s="236" t="s">
        <v>271</v>
      </c>
      <c r="AU117" s="236" t="s">
        <v>75</v>
      </c>
      <c r="AY117" s="4" t="s">
        <v>268</v>
      </c>
      <c r="BE117" s="237">
        <f>IF(N117="základní",J117,0)</f>
        <v>0</v>
      </c>
      <c r="BF117" s="237">
        <f>IF(N117="snížená",J117,0)</f>
        <v>0</v>
      </c>
      <c r="BG117" s="237">
        <f>IF(N117="zákl. přenesená",J117,0)</f>
        <v>0</v>
      </c>
      <c r="BH117" s="237">
        <f>IF(N117="sníž. přenesená",J117,0)</f>
        <v>0</v>
      </c>
      <c r="BI117" s="237">
        <f>IF(N117="nulová",J117,0)</f>
        <v>0</v>
      </c>
      <c r="BJ117" s="4" t="s">
        <v>75</v>
      </c>
      <c r="BK117" s="237">
        <f>ROUND(I117*H117,2)</f>
        <v>0</v>
      </c>
      <c r="BL117" s="4" t="s">
        <v>1095</v>
      </c>
      <c r="BM117" s="236" t="s">
        <v>1303</v>
      </c>
    </row>
    <row r="118" spans="2:65" s="1" customFormat="1">
      <c r="B118" s="14"/>
      <c r="D118" s="238" t="s">
        <v>277</v>
      </c>
      <c r="F118" s="239" t="s">
        <v>1304</v>
      </c>
      <c r="L118" s="14"/>
      <c r="M118" s="240"/>
      <c r="T118" s="142"/>
      <c r="AT118" s="4" t="s">
        <v>277</v>
      </c>
      <c r="AU118" s="4" t="s">
        <v>75</v>
      </c>
    </row>
    <row r="119" spans="2:65" s="1" customFormat="1" ht="24.2" customHeight="1">
      <c r="B119" s="14"/>
      <c r="C119" s="225" t="s">
        <v>429</v>
      </c>
      <c r="D119" s="225" t="s">
        <v>271</v>
      </c>
      <c r="E119" s="226" t="s">
        <v>1305</v>
      </c>
      <c r="F119" s="227" t="s">
        <v>1306</v>
      </c>
      <c r="G119" s="228" t="s">
        <v>379</v>
      </c>
      <c r="H119" s="229">
        <v>105</v>
      </c>
      <c r="I119" s="22"/>
      <c r="J119" s="231">
        <f>ROUND(I119*H119,2)</f>
        <v>0</v>
      </c>
      <c r="K119" s="227" t="s">
        <v>274</v>
      </c>
      <c r="L119" s="14"/>
      <c r="M119" s="232" t="s">
        <v>3</v>
      </c>
      <c r="N119" s="233" t="s">
        <v>39</v>
      </c>
      <c r="P119" s="234">
        <f>O119*H119</f>
        <v>0</v>
      </c>
      <c r="Q119" s="234">
        <v>0</v>
      </c>
      <c r="R119" s="234">
        <f>Q119*H119</f>
        <v>0</v>
      </c>
      <c r="S119" s="234">
        <v>2.9E-4</v>
      </c>
      <c r="T119" s="235">
        <f>S119*H119</f>
        <v>3.0450000000000001E-2</v>
      </c>
      <c r="AR119" s="236" t="s">
        <v>1095</v>
      </c>
      <c r="AT119" s="236" t="s">
        <v>271</v>
      </c>
      <c r="AU119" s="236" t="s">
        <v>75</v>
      </c>
      <c r="AY119" s="4" t="s">
        <v>268</v>
      </c>
      <c r="BE119" s="237">
        <f>IF(N119="základní",J119,0)</f>
        <v>0</v>
      </c>
      <c r="BF119" s="237">
        <f>IF(N119="snížená",J119,0)</f>
        <v>0</v>
      </c>
      <c r="BG119" s="237">
        <f>IF(N119="zákl. přenesená",J119,0)</f>
        <v>0</v>
      </c>
      <c r="BH119" s="237">
        <f>IF(N119="sníž. přenesená",J119,0)</f>
        <v>0</v>
      </c>
      <c r="BI119" s="237">
        <f>IF(N119="nulová",J119,0)</f>
        <v>0</v>
      </c>
      <c r="BJ119" s="4" t="s">
        <v>75</v>
      </c>
      <c r="BK119" s="237">
        <f>ROUND(I119*H119,2)</f>
        <v>0</v>
      </c>
      <c r="BL119" s="4" t="s">
        <v>1095</v>
      </c>
      <c r="BM119" s="236" t="s">
        <v>1307</v>
      </c>
    </row>
    <row r="120" spans="2:65" s="1" customFormat="1">
      <c r="B120" s="14"/>
      <c r="D120" s="238" t="s">
        <v>277</v>
      </c>
      <c r="F120" s="239" t="s">
        <v>1308</v>
      </c>
      <c r="L120" s="14"/>
      <c r="M120" s="240"/>
      <c r="T120" s="142"/>
      <c r="AT120" s="4" t="s">
        <v>277</v>
      </c>
      <c r="AU120" s="4" t="s">
        <v>75</v>
      </c>
    </row>
    <row r="121" spans="2:65" s="1" customFormat="1" ht="24.2" customHeight="1">
      <c r="B121" s="14"/>
      <c r="C121" s="225" t="s">
        <v>434</v>
      </c>
      <c r="D121" s="225" t="s">
        <v>271</v>
      </c>
      <c r="E121" s="226" t="s">
        <v>1309</v>
      </c>
      <c r="F121" s="227" t="s">
        <v>1310</v>
      </c>
      <c r="G121" s="228" t="s">
        <v>379</v>
      </c>
      <c r="H121" s="229">
        <v>11</v>
      </c>
      <c r="I121" s="22"/>
      <c r="J121" s="231">
        <f>ROUND(I121*H121,2)</f>
        <v>0</v>
      </c>
      <c r="K121" s="227" t="s">
        <v>274</v>
      </c>
      <c r="L121" s="14"/>
      <c r="M121" s="232" t="s">
        <v>3</v>
      </c>
      <c r="N121" s="233" t="s">
        <v>39</v>
      </c>
      <c r="P121" s="234">
        <f>O121*H121</f>
        <v>0</v>
      </c>
      <c r="Q121" s="234">
        <v>5.0000000000000001E-4</v>
      </c>
      <c r="R121" s="234">
        <f>Q121*H121</f>
        <v>5.4999999999999997E-3</v>
      </c>
      <c r="S121" s="234">
        <v>0</v>
      </c>
      <c r="T121" s="235">
        <f>S121*H121</f>
        <v>0</v>
      </c>
      <c r="AR121" s="236" t="s">
        <v>1095</v>
      </c>
      <c r="AT121" s="236" t="s">
        <v>271</v>
      </c>
      <c r="AU121" s="236" t="s">
        <v>75</v>
      </c>
      <c r="AY121" s="4" t="s">
        <v>268</v>
      </c>
      <c r="BE121" s="237">
        <f>IF(N121="základní",J121,0)</f>
        <v>0</v>
      </c>
      <c r="BF121" s="237">
        <f>IF(N121="snížená",J121,0)</f>
        <v>0</v>
      </c>
      <c r="BG121" s="237">
        <f>IF(N121="zákl. přenesená",J121,0)</f>
        <v>0</v>
      </c>
      <c r="BH121" s="237">
        <f>IF(N121="sníž. přenesená",J121,0)</f>
        <v>0</v>
      </c>
      <c r="BI121" s="237">
        <f>IF(N121="nulová",J121,0)</f>
        <v>0</v>
      </c>
      <c r="BJ121" s="4" t="s">
        <v>75</v>
      </c>
      <c r="BK121" s="237">
        <f>ROUND(I121*H121,2)</f>
        <v>0</v>
      </c>
      <c r="BL121" s="4" t="s">
        <v>1095</v>
      </c>
      <c r="BM121" s="236" t="s">
        <v>1311</v>
      </c>
    </row>
    <row r="122" spans="2:65" s="1" customFormat="1">
      <c r="B122" s="14"/>
      <c r="D122" s="238" t="s">
        <v>277</v>
      </c>
      <c r="F122" s="239" t="s">
        <v>1312</v>
      </c>
      <c r="L122" s="14"/>
      <c r="M122" s="240"/>
      <c r="T122" s="142"/>
      <c r="AT122" s="4" t="s">
        <v>277</v>
      </c>
      <c r="AU122" s="4" t="s">
        <v>75</v>
      </c>
    </row>
    <row r="123" spans="2:65" s="1" customFormat="1" ht="24.2" customHeight="1">
      <c r="B123" s="14"/>
      <c r="C123" s="225" t="s">
        <v>441</v>
      </c>
      <c r="D123" s="225" t="s">
        <v>271</v>
      </c>
      <c r="E123" s="226" t="s">
        <v>1313</v>
      </c>
      <c r="F123" s="227" t="s">
        <v>1314</v>
      </c>
      <c r="G123" s="228" t="s">
        <v>379</v>
      </c>
      <c r="H123" s="229">
        <v>113</v>
      </c>
      <c r="I123" s="22"/>
      <c r="J123" s="231">
        <f>ROUND(I123*H123,2)</f>
        <v>0</v>
      </c>
      <c r="K123" s="227" t="s">
        <v>274</v>
      </c>
      <c r="L123" s="14"/>
      <c r="M123" s="232" t="s">
        <v>3</v>
      </c>
      <c r="N123" s="233" t="s">
        <v>39</v>
      </c>
      <c r="P123" s="234">
        <f>O123*H123</f>
        <v>0</v>
      </c>
      <c r="Q123" s="234">
        <v>7.5000000000000002E-4</v>
      </c>
      <c r="R123" s="234">
        <f>Q123*H123</f>
        <v>8.4750000000000006E-2</v>
      </c>
      <c r="S123" s="234">
        <v>0</v>
      </c>
      <c r="T123" s="235">
        <f>S123*H123</f>
        <v>0</v>
      </c>
      <c r="AR123" s="236" t="s">
        <v>1095</v>
      </c>
      <c r="AT123" s="236" t="s">
        <v>271</v>
      </c>
      <c r="AU123" s="236" t="s">
        <v>75</v>
      </c>
      <c r="AY123" s="4" t="s">
        <v>268</v>
      </c>
      <c r="BE123" s="237">
        <f>IF(N123="základní",J123,0)</f>
        <v>0</v>
      </c>
      <c r="BF123" s="237">
        <f>IF(N123="snížená",J123,0)</f>
        <v>0</v>
      </c>
      <c r="BG123" s="237">
        <f>IF(N123="zákl. přenesená",J123,0)</f>
        <v>0</v>
      </c>
      <c r="BH123" s="237">
        <f>IF(N123="sníž. přenesená",J123,0)</f>
        <v>0</v>
      </c>
      <c r="BI123" s="237">
        <f>IF(N123="nulová",J123,0)</f>
        <v>0</v>
      </c>
      <c r="BJ123" s="4" t="s">
        <v>75</v>
      </c>
      <c r="BK123" s="237">
        <f>ROUND(I123*H123,2)</f>
        <v>0</v>
      </c>
      <c r="BL123" s="4" t="s">
        <v>1095</v>
      </c>
      <c r="BM123" s="236" t="s">
        <v>1315</v>
      </c>
    </row>
    <row r="124" spans="2:65" s="1" customFormat="1">
      <c r="B124" s="14"/>
      <c r="D124" s="238" t="s">
        <v>277</v>
      </c>
      <c r="F124" s="239" t="s">
        <v>1316</v>
      </c>
      <c r="L124" s="14"/>
      <c r="M124" s="240"/>
      <c r="T124" s="142"/>
      <c r="AT124" s="4" t="s">
        <v>277</v>
      </c>
      <c r="AU124" s="4" t="s">
        <v>75</v>
      </c>
    </row>
    <row r="125" spans="2:65" s="1" customFormat="1" ht="16.5" customHeight="1">
      <c r="B125" s="14"/>
      <c r="C125" s="225" t="s">
        <v>447</v>
      </c>
      <c r="D125" s="225" t="s">
        <v>271</v>
      </c>
      <c r="E125" s="226" t="s">
        <v>1317</v>
      </c>
      <c r="F125" s="227" t="s">
        <v>1318</v>
      </c>
      <c r="G125" s="228" t="s">
        <v>308</v>
      </c>
      <c r="H125" s="229">
        <v>10</v>
      </c>
      <c r="I125" s="22"/>
      <c r="J125" s="231">
        <f>ROUND(I125*H125,2)</f>
        <v>0</v>
      </c>
      <c r="K125" s="227" t="s">
        <v>303</v>
      </c>
      <c r="L125" s="14"/>
      <c r="M125" s="232" t="s">
        <v>3</v>
      </c>
      <c r="N125" s="233" t="s">
        <v>39</v>
      </c>
      <c r="P125" s="234">
        <f>O125*H125</f>
        <v>0</v>
      </c>
      <c r="Q125" s="234">
        <v>0</v>
      </c>
      <c r="R125" s="234">
        <f>Q125*H125</f>
        <v>0</v>
      </c>
      <c r="S125" s="234">
        <v>0</v>
      </c>
      <c r="T125" s="235">
        <f>S125*H125</f>
        <v>0</v>
      </c>
      <c r="AR125" s="236" t="s">
        <v>1095</v>
      </c>
      <c r="AT125" s="236" t="s">
        <v>271</v>
      </c>
      <c r="AU125" s="236" t="s">
        <v>75</v>
      </c>
      <c r="AY125" s="4" t="s">
        <v>268</v>
      </c>
      <c r="BE125" s="237">
        <f>IF(N125="základní",J125,0)</f>
        <v>0</v>
      </c>
      <c r="BF125" s="237">
        <f>IF(N125="snížená",J125,0)</f>
        <v>0</v>
      </c>
      <c r="BG125" s="237">
        <f>IF(N125="zákl. přenesená",J125,0)</f>
        <v>0</v>
      </c>
      <c r="BH125" s="237">
        <f>IF(N125="sníž. přenesená",J125,0)</f>
        <v>0</v>
      </c>
      <c r="BI125" s="237">
        <f>IF(N125="nulová",J125,0)</f>
        <v>0</v>
      </c>
      <c r="BJ125" s="4" t="s">
        <v>75</v>
      </c>
      <c r="BK125" s="237">
        <f>ROUND(I125*H125,2)</f>
        <v>0</v>
      </c>
      <c r="BL125" s="4" t="s">
        <v>1095</v>
      </c>
      <c r="BM125" s="236" t="s">
        <v>1319</v>
      </c>
    </row>
    <row r="126" spans="2:65" s="1" customFormat="1" ht="37.9" customHeight="1">
      <c r="B126" s="14"/>
      <c r="C126" s="225" t="s">
        <v>454</v>
      </c>
      <c r="D126" s="225" t="s">
        <v>271</v>
      </c>
      <c r="E126" s="226" t="s">
        <v>1320</v>
      </c>
      <c r="F126" s="227" t="s">
        <v>1321</v>
      </c>
      <c r="G126" s="228" t="s">
        <v>195</v>
      </c>
      <c r="H126" s="229">
        <v>5</v>
      </c>
      <c r="I126" s="22"/>
      <c r="J126" s="231">
        <f>ROUND(I126*H126,2)</f>
        <v>0</v>
      </c>
      <c r="K126" s="227" t="s">
        <v>274</v>
      </c>
      <c r="L126" s="14"/>
      <c r="M126" s="232" t="s">
        <v>3</v>
      </c>
      <c r="N126" s="233" t="s">
        <v>39</v>
      </c>
      <c r="P126" s="234">
        <f>O126*H126</f>
        <v>0</v>
      </c>
      <c r="Q126" s="234">
        <v>4.0000000000000003E-5</v>
      </c>
      <c r="R126" s="234">
        <f>Q126*H126</f>
        <v>2.0000000000000001E-4</v>
      </c>
      <c r="S126" s="234">
        <v>0</v>
      </c>
      <c r="T126" s="235">
        <f>S126*H126</f>
        <v>0</v>
      </c>
      <c r="AR126" s="236" t="s">
        <v>1095</v>
      </c>
      <c r="AT126" s="236" t="s">
        <v>271</v>
      </c>
      <c r="AU126" s="236" t="s">
        <v>75</v>
      </c>
      <c r="AY126" s="4" t="s">
        <v>268</v>
      </c>
      <c r="BE126" s="237">
        <f>IF(N126="základní",J126,0)</f>
        <v>0</v>
      </c>
      <c r="BF126" s="237">
        <f>IF(N126="snížená",J126,0)</f>
        <v>0</v>
      </c>
      <c r="BG126" s="237">
        <f>IF(N126="zákl. přenesená",J126,0)</f>
        <v>0</v>
      </c>
      <c r="BH126" s="237">
        <f>IF(N126="sníž. přenesená",J126,0)</f>
        <v>0</v>
      </c>
      <c r="BI126" s="237">
        <f>IF(N126="nulová",J126,0)</f>
        <v>0</v>
      </c>
      <c r="BJ126" s="4" t="s">
        <v>75</v>
      </c>
      <c r="BK126" s="237">
        <f>ROUND(I126*H126,2)</f>
        <v>0</v>
      </c>
      <c r="BL126" s="4" t="s">
        <v>1095</v>
      </c>
      <c r="BM126" s="236" t="s">
        <v>1322</v>
      </c>
    </row>
    <row r="127" spans="2:65" s="1" customFormat="1">
      <c r="B127" s="14"/>
      <c r="D127" s="238" t="s">
        <v>277</v>
      </c>
      <c r="F127" s="239" t="s">
        <v>1323</v>
      </c>
      <c r="L127" s="14"/>
      <c r="M127" s="240"/>
      <c r="T127" s="142"/>
      <c r="AT127" s="4" t="s">
        <v>277</v>
      </c>
      <c r="AU127" s="4" t="s">
        <v>75</v>
      </c>
    </row>
    <row r="128" spans="2:65" s="1" customFormat="1" ht="37.9" customHeight="1">
      <c r="B128" s="14"/>
      <c r="C128" s="225" t="s">
        <v>459</v>
      </c>
      <c r="D128" s="225" t="s">
        <v>271</v>
      </c>
      <c r="E128" s="226" t="s">
        <v>1324</v>
      </c>
      <c r="F128" s="227" t="s">
        <v>1325</v>
      </c>
      <c r="G128" s="228" t="s">
        <v>195</v>
      </c>
      <c r="H128" s="229">
        <v>4</v>
      </c>
      <c r="I128" s="22"/>
      <c r="J128" s="231">
        <f>ROUND(I128*H128,2)</f>
        <v>0</v>
      </c>
      <c r="K128" s="227" t="s">
        <v>274</v>
      </c>
      <c r="L128" s="14"/>
      <c r="M128" s="232" t="s">
        <v>3</v>
      </c>
      <c r="N128" s="233" t="s">
        <v>39</v>
      </c>
      <c r="P128" s="234">
        <f>O128*H128</f>
        <v>0</v>
      </c>
      <c r="Q128" s="234">
        <v>3.4000000000000002E-4</v>
      </c>
      <c r="R128" s="234">
        <f>Q128*H128</f>
        <v>1.3600000000000001E-3</v>
      </c>
      <c r="S128" s="234">
        <v>0</v>
      </c>
      <c r="T128" s="235">
        <f>S128*H128</f>
        <v>0</v>
      </c>
      <c r="AR128" s="236" t="s">
        <v>1095</v>
      </c>
      <c r="AT128" s="236" t="s">
        <v>271</v>
      </c>
      <c r="AU128" s="236" t="s">
        <v>75</v>
      </c>
      <c r="AY128" s="4" t="s">
        <v>268</v>
      </c>
      <c r="BE128" s="237">
        <f>IF(N128="základní",J128,0)</f>
        <v>0</v>
      </c>
      <c r="BF128" s="237">
        <f>IF(N128="snížená",J128,0)</f>
        <v>0</v>
      </c>
      <c r="BG128" s="237">
        <f>IF(N128="zákl. přenesená",J128,0)</f>
        <v>0</v>
      </c>
      <c r="BH128" s="237">
        <f>IF(N128="sníž. přenesená",J128,0)</f>
        <v>0</v>
      </c>
      <c r="BI128" s="237">
        <f>IF(N128="nulová",J128,0)</f>
        <v>0</v>
      </c>
      <c r="BJ128" s="4" t="s">
        <v>75</v>
      </c>
      <c r="BK128" s="237">
        <f>ROUND(I128*H128,2)</f>
        <v>0</v>
      </c>
      <c r="BL128" s="4" t="s">
        <v>1095</v>
      </c>
      <c r="BM128" s="236" t="s">
        <v>1326</v>
      </c>
    </row>
    <row r="129" spans="2:65" s="1" customFormat="1">
      <c r="B129" s="14"/>
      <c r="D129" s="238" t="s">
        <v>277</v>
      </c>
      <c r="F129" s="239" t="s">
        <v>1327</v>
      </c>
      <c r="L129" s="14"/>
      <c r="M129" s="240"/>
      <c r="T129" s="142"/>
      <c r="AT129" s="4" t="s">
        <v>277</v>
      </c>
      <c r="AU129" s="4" t="s">
        <v>75</v>
      </c>
    </row>
    <row r="130" spans="2:65" s="1" customFormat="1" ht="37.9" customHeight="1">
      <c r="B130" s="14"/>
      <c r="C130" s="225" t="s">
        <v>464</v>
      </c>
      <c r="D130" s="225" t="s">
        <v>271</v>
      </c>
      <c r="E130" s="226" t="s">
        <v>1328</v>
      </c>
      <c r="F130" s="227" t="s">
        <v>1329</v>
      </c>
      <c r="G130" s="228" t="s">
        <v>195</v>
      </c>
      <c r="H130" s="229">
        <v>63</v>
      </c>
      <c r="I130" s="22"/>
      <c r="J130" s="231">
        <f>ROUND(I130*H130,2)</f>
        <v>0</v>
      </c>
      <c r="K130" s="227" t="s">
        <v>303</v>
      </c>
      <c r="L130" s="14"/>
      <c r="M130" s="232" t="s">
        <v>3</v>
      </c>
      <c r="N130" s="233" t="s">
        <v>39</v>
      </c>
      <c r="P130" s="234">
        <f>O130*H130</f>
        <v>0</v>
      </c>
      <c r="Q130" s="234">
        <v>0</v>
      </c>
      <c r="R130" s="234">
        <f>Q130*H130</f>
        <v>0</v>
      </c>
      <c r="S130" s="234">
        <v>0</v>
      </c>
      <c r="T130" s="235">
        <f>S130*H130</f>
        <v>0</v>
      </c>
      <c r="AR130" s="236" t="s">
        <v>1095</v>
      </c>
      <c r="AT130" s="236" t="s">
        <v>271</v>
      </c>
      <c r="AU130" s="236" t="s">
        <v>75</v>
      </c>
      <c r="AY130" s="4" t="s">
        <v>268</v>
      </c>
      <c r="BE130" s="237">
        <f>IF(N130="základní",J130,0)</f>
        <v>0</v>
      </c>
      <c r="BF130" s="237">
        <f>IF(N130="snížená",J130,0)</f>
        <v>0</v>
      </c>
      <c r="BG130" s="237">
        <f>IF(N130="zákl. přenesená",J130,0)</f>
        <v>0</v>
      </c>
      <c r="BH130" s="237">
        <f>IF(N130="sníž. přenesená",J130,0)</f>
        <v>0</v>
      </c>
      <c r="BI130" s="237">
        <f>IF(N130="nulová",J130,0)</f>
        <v>0</v>
      </c>
      <c r="BJ130" s="4" t="s">
        <v>75</v>
      </c>
      <c r="BK130" s="237">
        <f>ROUND(I130*H130,2)</f>
        <v>0</v>
      </c>
      <c r="BL130" s="4" t="s">
        <v>1095</v>
      </c>
      <c r="BM130" s="236" t="s">
        <v>1330</v>
      </c>
    </row>
    <row r="131" spans="2:65" s="1" customFormat="1" ht="37.9" customHeight="1">
      <c r="B131" s="14"/>
      <c r="C131" s="225" t="s">
        <v>470</v>
      </c>
      <c r="D131" s="225" t="s">
        <v>271</v>
      </c>
      <c r="E131" s="226" t="s">
        <v>1331</v>
      </c>
      <c r="F131" s="227" t="s">
        <v>1332</v>
      </c>
      <c r="G131" s="228" t="s">
        <v>195</v>
      </c>
      <c r="H131" s="229">
        <v>25</v>
      </c>
      <c r="I131" s="22"/>
      <c r="J131" s="231">
        <f>ROUND(I131*H131,2)</f>
        <v>0</v>
      </c>
      <c r="K131" s="227" t="s">
        <v>274</v>
      </c>
      <c r="L131" s="14"/>
      <c r="M131" s="232" t="s">
        <v>3</v>
      </c>
      <c r="N131" s="233" t="s">
        <v>39</v>
      </c>
      <c r="P131" s="234">
        <f>O131*H131</f>
        <v>0</v>
      </c>
      <c r="Q131" s="234">
        <v>1.1E-4</v>
      </c>
      <c r="R131" s="234">
        <f>Q131*H131</f>
        <v>2.7500000000000003E-3</v>
      </c>
      <c r="S131" s="234">
        <v>0</v>
      </c>
      <c r="T131" s="235">
        <f>S131*H131</f>
        <v>0</v>
      </c>
      <c r="AR131" s="236" t="s">
        <v>1095</v>
      </c>
      <c r="AT131" s="236" t="s">
        <v>271</v>
      </c>
      <c r="AU131" s="236" t="s">
        <v>75</v>
      </c>
      <c r="AY131" s="4" t="s">
        <v>268</v>
      </c>
      <c r="BE131" s="237">
        <f>IF(N131="základní",J131,0)</f>
        <v>0</v>
      </c>
      <c r="BF131" s="237">
        <f>IF(N131="snížená",J131,0)</f>
        <v>0</v>
      </c>
      <c r="BG131" s="237">
        <f>IF(N131="zákl. přenesená",J131,0)</f>
        <v>0</v>
      </c>
      <c r="BH131" s="237">
        <f>IF(N131="sníž. přenesená",J131,0)</f>
        <v>0</v>
      </c>
      <c r="BI131" s="237">
        <f>IF(N131="nulová",J131,0)</f>
        <v>0</v>
      </c>
      <c r="BJ131" s="4" t="s">
        <v>75</v>
      </c>
      <c r="BK131" s="237">
        <f>ROUND(I131*H131,2)</f>
        <v>0</v>
      </c>
      <c r="BL131" s="4" t="s">
        <v>1095</v>
      </c>
      <c r="BM131" s="236" t="s">
        <v>1333</v>
      </c>
    </row>
    <row r="132" spans="2:65" s="1" customFormat="1">
      <c r="B132" s="14"/>
      <c r="D132" s="238" t="s">
        <v>277</v>
      </c>
      <c r="F132" s="239" t="s">
        <v>1334</v>
      </c>
      <c r="L132" s="14"/>
      <c r="M132" s="240"/>
      <c r="T132" s="142"/>
      <c r="AT132" s="4" t="s">
        <v>277</v>
      </c>
      <c r="AU132" s="4" t="s">
        <v>75</v>
      </c>
    </row>
    <row r="133" spans="2:65" s="1" customFormat="1" ht="24.2" customHeight="1">
      <c r="B133" s="14"/>
      <c r="C133" s="225" t="s">
        <v>475</v>
      </c>
      <c r="D133" s="225" t="s">
        <v>271</v>
      </c>
      <c r="E133" s="226" t="s">
        <v>1335</v>
      </c>
      <c r="F133" s="227" t="s">
        <v>1336</v>
      </c>
      <c r="G133" s="228" t="s">
        <v>379</v>
      </c>
      <c r="H133" s="229">
        <v>65</v>
      </c>
      <c r="I133" s="22"/>
      <c r="J133" s="231">
        <f>ROUND(I133*H133,2)</f>
        <v>0</v>
      </c>
      <c r="K133" s="227" t="s">
        <v>274</v>
      </c>
      <c r="L133" s="14"/>
      <c r="M133" s="232" t="s">
        <v>3</v>
      </c>
      <c r="N133" s="233" t="s">
        <v>39</v>
      </c>
      <c r="P133" s="234">
        <f>O133*H133</f>
        <v>0</v>
      </c>
      <c r="Q133" s="234">
        <v>0</v>
      </c>
      <c r="R133" s="234">
        <f>Q133*H133</f>
        <v>0</v>
      </c>
      <c r="S133" s="234">
        <v>1.4919999999999999E-2</v>
      </c>
      <c r="T133" s="235">
        <f>S133*H133</f>
        <v>0.9698</v>
      </c>
      <c r="AR133" s="236" t="s">
        <v>1095</v>
      </c>
      <c r="AT133" s="236" t="s">
        <v>271</v>
      </c>
      <c r="AU133" s="236" t="s">
        <v>75</v>
      </c>
      <c r="AY133" s="4" t="s">
        <v>268</v>
      </c>
      <c r="BE133" s="237">
        <f>IF(N133="základní",J133,0)</f>
        <v>0</v>
      </c>
      <c r="BF133" s="237">
        <f>IF(N133="snížená",J133,0)</f>
        <v>0</v>
      </c>
      <c r="BG133" s="237">
        <f>IF(N133="zákl. přenesená",J133,0)</f>
        <v>0</v>
      </c>
      <c r="BH133" s="237">
        <f>IF(N133="sníž. přenesená",J133,0)</f>
        <v>0</v>
      </c>
      <c r="BI133" s="237">
        <f>IF(N133="nulová",J133,0)</f>
        <v>0</v>
      </c>
      <c r="BJ133" s="4" t="s">
        <v>75</v>
      </c>
      <c r="BK133" s="237">
        <f>ROUND(I133*H133,2)</f>
        <v>0</v>
      </c>
      <c r="BL133" s="4" t="s">
        <v>1095</v>
      </c>
      <c r="BM133" s="236" t="s">
        <v>1337</v>
      </c>
    </row>
    <row r="134" spans="2:65" s="1" customFormat="1">
      <c r="B134" s="14"/>
      <c r="D134" s="238" t="s">
        <v>277</v>
      </c>
      <c r="F134" s="239" t="s">
        <v>1338</v>
      </c>
      <c r="L134" s="14"/>
      <c r="M134" s="240"/>
      <c r="T134" s="142"/>
      <c r="AT134" s="4" t="s">
        <v>277</v>
      </c>
      <c r="AU134" s="4" t="s">
        <v>75</v>
      </c>
    </row>
    <row r="135" spans="2:65" s="1" customFormat="1" ht="33" customHeight="1">
      <c r="B135" s="14"/>
      <c r="C135" s="225" t="s">
        <v>480</v>
      </c>
      <c r="D135" s="225" t="s">
        <v>271</v>
      </c>
      <c r="E135" s="226" t="s">
        <v>1339</v>
      </c>
      <c r="F135" s="227" t="s">
        <v>1340</v>
      </c>
      <c r="G135" s="228" t="s">
        <v>379</v>
      </c>
      <c r="H135" s="229">
        <v>17</v>
      </c>
      <c r="I135" s="22"/>
      <c r="J135" s="231">
        <f>ROUND(I135*H135,2)</f>
        <v>0</v>
      </c>
      <c r="K135" s="227" t="s">
        <v>274</v>
      </c>
      <c r="L135" s="14"/>
      <c r="M135" s="232" t="s">
        <v>3</v>
      </c>
      <c r="N135" s="233" t="s">
        <v>39</v>
      </c>
      <c r="P135" s="234">
        <f>O135*H135</f>
        <v>0</v>
      </c>
      <c r="Q135" s="234">
        <v>5.0000000000000001E-4</v>
      </c>
      <c r="R135" s="234">
        <f>Q135*H135</f>
        <v>8.5000000000000006E-3</v>
      </c>
      <c r="S135" s="234">
        <v>0</v>
      </c>
      <c r="T135" s="235">
        <f>S135*H135</f>
        <v>0</v>
      </c>
      <c r="AR135" s="236" t="s">
        <v>1095</v>
      </c>
      <c r="AT135" s="236" t="s">
        <v>271</v>
      </c>
      <c r="AU135" s="236" t="s">
        <v>75</v>
      </c>
      <c r="AY135" s="4" t="s">
        <v>268</v>
      </c>
      <c r="BE135" s="237">
        <f>IF(N135="základní",J135,0)</f>
        <v>0</v>
      </c>
      <c r="BF135" s="237">
        <f>IF(N135="snížená",J135,0)</f>
        <v>0</v>
      </c>
      <c r="BG135" s="237">
        <f>IF(N135="zákl. přenesená",J135,0)</f>
        <v>0</v>
      </c>
      <c r="BH135" s="237">
        <f>IF(N135="sníž. přenesená",J135,0)</f>
        <v>0</v>
      </c>
      <c r="BI135" s="237">
        <f>IF(N135="nulová",J135,0)</f>
        <v>0</v>
      </c>
      <c r="BJ135" s="4" t="s">
        <v>75</v>
      </c>
      <c r="BK135" s="237">
        <f>ROUND(I135*H135,2)</f>
        <v>0</v>
      </c>
      <c r="BL135" s="4" t="s">
        <v>1095</v>
      </c>
      <c r="BM135" s="236" t="s">
        <v>1341</v>
      </c>
    </row>
    <row r="136" spans="2:65" s="1" customFormat="1">
      <c r="B136" s="14"/>
      <c r="D136" s="238" t="s">
        <v>277</v>
      </c>
      <c r="F136" s="239" t="s">
        <v>1342</v>
      </c>
      <c r="L136" s="14"/>
      <c r="M136" s="240"/>
      <c r="T136" s="142"/>
      <c r="AT136" s="4" t="s">
        <v>277</v>
      </c>
      <c r="AU136" s="4" t="s">
        <v>75</v>
      </c>
    </row>
    <row r="137" spans="2:65" s="1" customFormat="1" ht="33" customHeight="1">
      <c r="B137" s="14"/>
      <c r="C137" s="225" t="s">
        <v>486</v>
      </c>
      <c r="D137" s="225" t="s">
        <v>271</v>
      </c>
      <c r="E137" s="226" t="s">
        <v>1343</v>
      </c>
      <c r="F137" s="227" t="s">
        <v>1344</v>
      </c>
      <c r="G137" s="228" t="s">
        <v>379</v>
      </c>
      <c r="H137" s="229">
        <v>60</v>
      </c>
      <c r="I137" s="22"/>
      <c r="J137" s="231">
        <f>ROUND(I137*H137,2)</f>
        <v>0</v>
      </c>
      <c r="K137" s="227" t="s">
        <v>274</v>
      </c>
      <c r="L137" s="14"/>
      <c r="M137" s="232" t="s">
        <v>3</v>
      </c>
      <c r="N137" s="233" t="s">
        <v>39</v>
      </c>
      <c r="P137" s="234">
        <f>O137*H137</f>
        <v>0</v>
      </c>
      <c r="Q137" s="234">
        <v>1.5299999999999999E-3</v>
      </c>
      <c r="R137" s="234">
        <f>Q137*H137</f>
        <v>9.1799999999999993E-2</v>
      </c>
      <c r="S137" s="234">
        <v>0</v>
      </c>
      <c r="T137" s="235">
        <f>S137*H137</f>
        <v>0</v>
      </c>
      <c r="AR137" s="236" t="s">
        <v>1095</v>
      </c>
      <c r="AT137" s="236" t="s">
        <v>271</v>
      </c>
      <c r="AU137" s="236" t="s">
        <v>75</v>
      </c>
      <c r="AY137" s="4" t="s">
        <v>268</v>
      </c>
      <c r="BE137" s="237">
        <f>IF(N137="základní",J137,0)</f>
        <v>0</v>
      </c>
      <c r="BF137" s="237">
        <f>IF(N137="snížená",J137,0)</f>
        <v>0</v>
      </c>
      <c r="BG137" s="237">
        <f>IF(N137="zákl. přenesená",J137,0)</f>
        <v>0</v>
      </c>
      <c r="BH137" s="237">
        <f>IF(N137="sníž. přenesená",J137,0)</f>
        <v>0</v>
      </c>
      <c r="BI137" s="237">
        <f>IF(N137="nulová",J137,0)</f>
        <v>0</v>
      </c>
      <c r="BJ137" s="4" t="s">
        <v>75</v>
      </c>
      <c r="BK137" s="237">
        <f>ROUND(I137*H137,2)</f>
        <v>0</v>
      </c>
      <c r="BL137" s="4" t="s">
        <v>1095</v>
      </c>
      <c r="BM137" s="236" t="s">
        <v>1345</v>
      </c>
    </row>
    <row r="138" spans="2:65" s="1" customFormat="1">
      <c r="B138" s="14"/>
      <c r="D138" s="238" t="s">
        <v>277</v>
      </c>
      <c r="F138" s="239" t="s">
        <v>1346</v>
      </c>
      <c r="L138" s="14"/>
      <c r="M138" s="240"/>
      <c r="T138" s="142"/>
      <c r="AT138" s="4" t="s">
        <v>277</v>
      </c>
      <c r="AU138" s="4" t="s">
        <v>75</v>
      </c>
    </row>
    <row r="139" spans="2:65" s="1" customFormat="1" ht="16.5" customHeight="1">
      <c r="B139" s="14"/>
      <c r="C139" s="225" t="s">
        <v>495</v>
      </c>
      <c r="D139" s="225" t="s">
        <v>271</v>
      </c>
      <c r="E139" s="226" t="s">
        <v>1347</v>
      </c>
      <c r="F139" s="227" t="s">
        <v>1348</v>
      </c>
      <c r="G139" s="228" t="s">
        <v>1094</v>
      </c>
      <c r="H139" s="229">
        <v>1</v>
      </c>
      <c r="I139" s="22"/>
      <c r="J139" s="231">
        <f>ROUND(I139*H139,2)</f>
        <v>0</v>
      </c>
      <c r="K139" s="227" t="s">
        <v>303</v>
      </c>
      <c r="L139" s="14"/>
      <c r="M139" s="232" t="s">
        <v>3</v>
      </c>
      <c r="N139" s="233" t="s">
        <v>39</v>
      </c>
      <c r="P139" s="234">
        <f>O139*H139</f>
        <v>0</v>
      </c>
      <c r="Q139" s="234">
        <v>0</v>
      </c>
      <c r="R139" s="234">
        <f>Q139*H139</f>
        <v>0</v>
      </c>
      <c r="S139" s="234">
        <v>0</v>
      </c>
      <c r="T139" s="235">
        <f>S139*H139</f>
        <v>0</v>
      </c>
      <c r="AR139" s="236" t="s">
        <v>1095</v>
      </c>
      <c r="AT139" s="236" t="s">
        <v>271</v>
      </c>
      <c r="AU139" s="236" t="s">
        <v>75</v>
      </c>
      <c r="AY139" s="4" t="s">
        <v>268</v>
      </c>
      <c r="BE139" s="237">
        <f>IF(N139="základní",J139,0)</f>
        <v>0</v>
      </c>
      <c r="BF139" s="237">
        <f>IF(N139="snížená",J139,0)</f>
        <v>0</v>
      </c>
      <c r="BG139" s="237">
        <f>IF(N139="zákl. přenesená",J139,0)</f>
        <v>0</v>
      </c>
      <c r="BH139" s="237">
        <f>IF(N139="sníž. přenesená",J139,0)</f>
        <v>0</v>
      </c>
      <c r="BI139" s="237">
        <f>IF(N139="nulová",J139,0)</f>
        <v>0</v>
      </c>
      <c r="BJ139" s="4" t="s">
        <v>75</v>
      </c>
      <c r="BK139" s="237">
        <f>ROUND(I139*H139,2)</f>
        <v>0</v>
      </c>
      <c r="BL139" s="4" t="s">
        <v>1095</v>
      </c>
      <c r="BM139" s="236" t="s">
        <v>1349</v>
      </c>
    </row>
    <row r="140" spans="2:65" s="1" customFormat="1" ht="16.5" customHeight="1">
      <c r="B140" s="14"/>
      <c r="C140" s="225" t="s">
        <v>502</v>
      </c>
      <c r="D140" s="225" t="s">
        <v>271</v>
      </c>
      <c r="E140" s="226" t="s">
        <v>1350</v>
      </c>
      <c r="F140" s="227" t="s">
        <v>1351</v>
      </c>
      <c r="G140" s="228" t="s">
        <v>1094</v>
      </c>
      <c r="H140" s="229">
        <v>1</v>
      </c>
      <c r="I140" s="22"/>
      <c r="J140" s="231">
        <f>ROUND(I140*H140,2)</f>
        <v>0</v>
      </c>
      <c r="K140" s="227" t="s">
        <v>303</v>
      </c>
      <c r="L140" s="14"/>
      <c r="M140" s="232" t="s">
        <v>3</v>
      </c>
      <c r="N140" s="233" t="s">
        <v>39</v>
      </c>
      <c r="P140" s="234">
        <f>O140*H140</f>
        <v>0</v>
      </c>
      <c r="Q140" s="234">
        <v>0</v>
      </c>
      <c r="R140" s="234">
        <f>Q140*H140</f>
        <v>0</v>
      </c>
      <c r="S140" s="234">
        <v>0</v>
      </c>
      <c r="T140" s="235">
        <f>S140*H140</f>
        <v>0</v>
      </c>
      <c r="AR140" s="236" t="s">
        <v>1095</v>
      </c>
      <c r="AT140" s="236" t="s">
        <v>271</v>
      </c>
      <c r="AU140" s="236" t="s">
        <v>75</v>
      </c>
      <c r="AY140" s="4" t="s">
        <v>268</v>
      </c>
      <c r="BE140" s="237">
        <f>IF(N140="základní",J140,0)</f>
        <v>0</v>
      </c>
      <c r="BF140" s="237">
        <f>IF(N140="snížená",J140,0)</f>
        <v>0</v>
      </c>
      <c r="BG140" s="237">
        <f>IF(N140="zákl. přenesená",J140,0)</f>
        <v>0</v>
      </c>
      <c r="BH140" s="237">
        <f>IF(N140="sníž. přenesená",J140,0)</f>
        <v>0</v>
      </c>
      <c r="BI140" s="237">
        <f>IF(N140="nulová",J140,0)</f>
        <v>0</v>
      </c>
      <c r="BJ140" s="4" t="s">
        <v>75</v>
      </c>
      <c r="BK140" s="237">
        <f>ROUND(I140*H140,2)</f>
        <v>0</v>
      </c>
      <c r="BL140" s="4" t="s">
        <v>1095</v>
      </c>
      <c r="BM140" s="236" t="s">
        <v>1352</v>
      </c>
    </row>
    <row r="141" spans="2:65" s="1" customFormat="1" ht="24.2" customHeight="1">
      <c r="B141" s="14"/>
      <c r="C141" s="225" t="s">
        <v>511</v>
      </c>
      <c r="D141" s="225" t="s">
        <v>271</v>
      </c>
      <c r="E141" s="226" t="s">
        <v>1353</v>
      </c>
      <c r="F141" s="227" t="s">
        <v>1354</v>
      </c>
      <c r="G141" s="228" t="s">
        <v>1094</v>
      </c>
      <c r="H141" s="229">
        <v>1</v>
      </c>
      <c r="I141" s="22"/>
      <c r="J141" s="231">
        <f>ROUND(I141*H141,2)</f>
        <v>0</v>
      </c>
      <c r="K141" s="227" t="s">
        <v>303</v>
      </c>
      <c r="L141" s="14"/>
      <c r="M141" s="285" t="s">
        <v>3</v>
      </c>
      <c r="N141" s="286" t="s">
        <v>39</v>
      </c>
      <c r="O141" s="283"/>
      <c r="P141" s="287">
        <f>O141*H141</f>
        <v>0</v>
      </c>
      <c r="Q141" s="287">
        <v>0</v>
      </c>
      <c r="R141" s="287">
        <f>Q141*H141</f>
        <v>0</v>
      </c>
      <c r="S141" s="287">
        <v>0</v>
      </c>
      <c r="T141" s="288">
        <f>S141*H141</f>
        <v>0</v>
      </c>
      <c r="AR141" s="236" t="s">
        <v>1095</v>
      </c>
      <c r="AT141" s="236" t="s">
        <v>271</v>
      </c>
      <c r="AU141" s="236" t="s">
        <v>75</v>
      </c>
      <c r="AY141" s="4" t="s">
        <v>268</v>
      </c>
      <c r="BE141" s="237">
        <f>IF(N141="základní",J141,0)</f>
        <v>0</v>
      </c>
      <c r="BF141" s="237">
        <f>IF(N141="snížená",J141,0)</f>
        <v>0</v>
      </c>
      <c r="BG141" s="237">
        <f>IF(N141="zákl. přenesená",J141,0)</f>
        <v>0</v>
      </c>
      <c r="BH141" s="237">
        <f>IF(N141="sníž. přenesená",J141,0)</f>
        <v>0</v>
      </c>
      <c r="BI141" s="237">
        <f>IF(N141="nulová",J141,0)</f>
        <v>0</v>
      </c>
      <c r="BJ141" s="4" t="s">
        <v>75</v>
      </c>
      <c r="BK141" s="237">
        <f>ROUND(I141*H141,2)</f>
        <v>0</v>
      </c>
      <c r="BL141" s="4" t="s">
        <v>1095</v>
      </c>
      <c r="BM141" s="236" t="s">
        <v>1355</v>
      </c>
    </row>
    <row r="142" spans="2:65" s="1" customFormat="1" ht="6.95" customHeight="1">
      <c r="B142" s="15"/>
      <c r="C142" s="16"/>
      <c r="D142" s="16"/>
      <c r="E142" s="16"/>
      <c r="F142" s="16"/>
      <c r="G142" s="16"/>
      <c r="H142" s="16"/>
      <c r="I142" s="16"/>
      <c r="J142" s="16"/>
      <c r="K142" s="16"/>
      <c r="L142" s="14"/>
    </row>
  </sheetData>
  <sheetProtection algorithmName="SHA-512" hashValue="ckVc1VPxwPE8cDyi8oaIdoadyNkhYQU0WS6f7i3nZGtAbaOj1MDWCCeHMRBFkUtfFxWpK/0Ki6Qq2MBB09Yj6A==" saltValue="NmtmllmLUPxoMiXrdGf3tw==" spinCount="100000" sheet="1" objects="1" scenarios="1"/>
  <autoFilter ref="C85:K141" xr:uid="{00000000-0009-0000-0000-000007000000}"/>
  <mergeCells count="12">
    <mergeCell ref="E78:H78"/>
    <mergeCell ref="L2:V2"/>
    <mergeCell ref="E50:H50"/>
    <mergeCell ref="E52:H52"/>
    <mergeCell ref="E54:H54"/>
    <mergeCell ref="E74:H74"/>
    <mergeCell ref="E76:H76"/>
    <mergeCell ref="E7:H7"/>
    <mergeCell ref="E9:H9"/>
    <mergeCell ref="E11:H11"/>
    <mergeCell ref="E20:H20"/>
    <mergeCell ref="E29:H29"/>
  </mergeCells>
  <hyperlinks>
    <hyperlink ref="F98" r:id="rId1" xr:uid="{00000000-0004-0000-0700-000000000000}"/>
    <hyperlink ref="F100" r:id="rId2" xr:uid="{00000000-0004-0000-0700-000001000000}"/>
    <hyperlink ref="F105" r:id="rId3" xr:uid="{00000000-0004-0000-0700-000002000000}"/>
    <hyperlink ref="F108" r:id="rId4" xr:uid="{00000000-0004-0000-0700-000003000000}"/>
    <hyperlink ref="F113" r:id="rId5" xr:uid="{00000000-0004-0000-0700-000004000000}"/>
    <hyperlink ref="F115" r:id="rId6" xr:uid="{00000000-0004-0000-0700-000005000000}"/>
    <hyperlink ref="F118" r:id="rId7" xr:uid="{00000000-0004-0000-0700-000006000000}"/>
    <hyperlink ref="F120" r:id="rId8" xr:uid="{00000000-0004-0000-0700-000007000000}"/>
    <hyperlink ref="F122" r:id="rId9" xr:uid="{00000000-0004-0000-0700-000008000000}"/>
    <hyperlink ref="F124" r:id="rId10" xr:uid="{00000000-0004-0000-0700-000009000000}"/>
    <hyperlink ref="F127" r:id="rId11" xr:uid="{00000000-0004-0000-0700-00000A000000}"/>
    <hyperlink ref="F129" r:id="rId12" xr:uid="{00000000-0004-0000-0700-00000B000000}"/>
    <hyperlink ref="F132" r:id="rId13" xr:uid="{00000000-0004-0000-0700-00000C000000}"/>
    <hyperlink ref="F134" r:id="rId14" xr:uid="{00000000-0004-0000-0700-00000D000000}"/>
    <hyperlink ref="F136" r:id="rId15" xr:uid="{00000000-0004-0000-0700-00000E000000}"/>
    <hyperlink ref="F138" r:id="rId16" xr:uid="{00000000-0004-0000-0700-00000F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97"/>
  <sheetViews>
    <sheetView showGridLines="0" topLeftCell="A75" workbookViewId="0">
      <selection activeCell="I95" activeCellId="4" sqref="E20:H20 J19:J20 I91 I93 I95"/>
    </sheetView>
  </sheetViews>
  <sheetFormatPr defaultColWidth="9.33203125"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09" t="s">
        <v>6</v>
      </c>
      <c r="M2" s="294"/>
      <c r="N2" s="294"/>
      <c r="O2" s="294"/>
      <c r="P2" s="294"/>
      <c r="Q2" s="294"/>
      <c r="R2" s="294"/>
      <c r="S2" s="294"/>
      <c r="T2" s="294"/>
      <c r="U2" s="294"/>
      <c r="V2" s="294"/>
      <c r="AT2" s="4" t="s">
        <v>103</v>
      </c>
    </row>
    <row r="3" spans="2:46" ht="6.95" customHeight="1">
      <c r="B3" s="5"/>
      <c r="C3" s="6"/>
      <c r="D3" s="6"/>
      <c r="E3" s="6"/>
      <c r="F3" s="6"/>
      <c r="G3" s="6"/>
      <c r="H3" s="6"/>
      <c r="I3" s="6"/>
      <c r="J3" s="6"/>
      <c r="K3" s="6"/>
      <c r="L3" s="7"/>
      <c r="AT3" s="4" t="s">
        <v>77</v>
      </c>
    </row>
    <row r="4" spans="2:46" ht="24.95" customHeight="1">
      <c r="B4" s="7"/>
      <c r="D4" s="8" t="s">
        <v>190</v>
      </c>
      <c r="L4" s="7"/>
      <c r="M4" s="182" t="s">
        <v>11</v>
      </c>
      <c r="AT4" s="4" t="s">
        <v>4</v>
      </c>
    </row>
    <row r="5" spans="2:46" ht="6.95" customHeight="1">
      <c r="B5" s="7"/>
      <c r="L5" s="7"/>
    </row>
    <row r="6" spans="2:46" ht="12" customHeight="1">
      <c r="B6" s="7"/>
      <c r="D6" s="11" t="s">
        <v>17</v>
      </c>
      <c r="L6" s="7"/>
    </row>
    <row r="7" spans="2:46" ht="16.5" customHeight="1">
      <c r="B7" s="7"/>
      <c r="E7" s="333" t="str">
        <f>'Rekapitulace stavby'!K6</f>
        <v>Rekonstrukce sociálního zařízení včetně rozvodů vody a kanalizace</v>
      </c>
      <c r="F7" s="334"/>
      <c r="G7" s="334"/>
      <c r="H7" s="334"/>
      <c r="L7" s="7"/>
    </row>
    <row r="8" spans="2:46" ht="12" customHeight="1">
      <c r="B8" s="7"/>
      <c r="D8" s="11" t="s">
        <v>203</v>
      </c>
      <c r="L8" s="7"/>
    </row>
    <row r="9" spans="2:46" s="1" customFormat="1" ht="16.5" customHeight="1">
      <c r="B9" s="14"/>
      <c r="E9" s="333" t="s">
        <v>207</v>
      </c>
      <c r="F9" s="332"/>
      <c r="G9" s="332"/>
      <c r="H9" s="332"/>
      <c r="L9" s="14"/>
    </row>
    <row r="10" spans="2:46" s="1" customFormat="1" ht="12" customHeight="1">
      <c r="B10" s="14"/>
      <c r="D10" s="11" t="s">
        <v>211</v>
      </c>
      <c r="L10" s="14"/>
    </row>
    <row r="11" spans="2:46" s="1" customFormat="1" ht="16.5" customHeight="1">
      <c r="B11" s="14"/>
      <c r="E11" s="324" t="s">
        <v>1356</v>
      </c>
      <c r="F11" s="332"/>
      <c r="G11" s="332"/>
      <c r="H11" s="332"/>
      <c r="L11" s="14"/>
    </row>
    <row r="12" spans="2:46" s="1" customFormat="1">
      <c r="B12" s="14"/>
      <c r="L12" s="14"/>
    </row>
    <row r="13" spans="2:46" s="1" customFormat="1" ht="12" customHeight="1">
      <c r="B13" s="14"/>
      <c r="D13" s="11" t="s">
        <v>19</v>
      </c>
      <c r="F13" s="121" t="s">
        <v>3</v>
      </c>
      <c r="I13" s="11" t="s">
        <v>20</v>
      </c>
      <c r="J13" s="121" t="s">
        <v>3</v>
      </c>
      <c r="L13" s="14"/>
    </row>
    <row r="14" spans="2:46" s="1" customFormat="1" ht="12" customHeight="1">
      <c r="B14" s="14"/>
      <c r="D14" s="11" t="s">
        <v>21</v>
      </c>
      <c r="F14" s="121" t="s">
        <v>22</v>
      </c>
      <c r="I14" s="11" t="s">
        <v>23</v>
      </c>
      <c r="J14" s="17">
        <f>'Rekapitulace stavby'!AN8</f>
        <v>0</v>
      </c>
      <c r="L14" s="14"/>
    </row>
    <row r="15" spans="2:46" s="1" customFormat="1" ht="10.9" customHeight="1">
      <c r="B15" s="14"/>
      <c r="L15" s="14"/>
    </row>
    <row r="16" spans="2:46" s="1" customFormat="1" ht="12" customHeight="1">
      <c r="B16" s="14"/>
      <c r="D16" s="11" t="s">
        <v>24</v>
      </c>
      <c r="I16" s="11" t="s">
        <v>25</v>
      </c>
      <c r="J16" s="121" t="str">
        <f>IF('Rekapitulace stavby'!AN10="","",'Rekapitulace stavby'!AN10)</f>
        <v/>
      </c>
      <c r="L16" s="14"/>
    </row>
    <row r="17" spans="2:12" s="1" customFormat="1" ht="18" customHeight="1">
      <c r="B17" s="14"/>
      <c r="E17" s="121" t="str">
        <f>IF('Rekapitulace stavby'!E11="","",'Rekapitulace stavby'!E11)</f>
        <v xml:space="preserve"> </v>
      </c>
      <c r="I17" s="11" t="s">
        <v>26</v>
      </c>
      <c r="J17" s="121" t="str">
        <f>IF('Rekapitulace stavby'!AN11="","",'Rekapitulace stavby'!AN11)</f>
        <v/>
      </c>
      <c r="L17" s="14"/>
    </row>
    <row r="18" spans="2:12" s="1" customFormat="1" ht="6.95" customHeight="1">
      <c r="B18" s="14"/>
      <c r="L18" s="14"/>
    </row>
    <row r="19" spans="2:12" s="1" customFormat="1" ht="12" customHeight="1">
      <c r="B19" s="14"/>
      <c r="D19" s="11" t="s">
        <v>27</v>
      </c>
      <c r="I19" s="11" t="s">
        <v>25</v>
      </c>
      <c r="J19" s="12" t="str">
        <f>'Rekapitulace stavby'!AN13</f>
        <v>Vyplň údaj</v>
      </c>
      <c r="L19" s="14"/>
    </row>
    <row r="20" spans="2:12" s="1" customFormat="1" ht="18" customHeight="1">
      <c r="B20" s="14"/>
      <c r="E20" s="336" t="str">
        <f>'Rekapitulace stavby'!E14</f>
        <v>Vyplň údaj</v>
      </c>
      <c r="F20" s="335"/>
      <c r="G20" s="335"/>
      <c r="H20" s="335"/>
      <c r="I20" s="11" t="s">
        <v>26</v>
      </c>
      <c r="J20" s="12" t="str">
        <f>'Rekapitulace stavby'!AN14</f>
        <v>Vyplň údaj</v>
      </c>
      <c r="L20" s="14"/>
    </row>
    <row r="21" spans="2:12" s="1" customFormat="1" ht="6.95" customHeight="1">
      <c r="B21" s="14"/>
      <c r="L21" s="14"/>
    </row>
    <row r="22" spans="2:12" s="1" customFormat="1" ht="12" customHeight="1">
      <c r="B22" s="14"/>
      <c r="D22" s="11" t="s">
        <v>29</v>
      </c>
      <c r="I22" s="11" t="s">
        <v>25</v>
      </c>
      <c r="J22" s="121" t="str">
        <f>IF('Rekapitulace stavby'!AN16="","",'Rekapitulace stavby'!AN16)</f>
        <v/>
      </c>
      <c r="L22" s="14"/>
    </row>
    <row r="23" spans="2:12" s="1" customFormat="1" ht="18" customHeight="1">
      <c r="B23" s="14"/>
      <c r="E23" s="121" t="str">
        <f>IF('Rekapitulace stavby'!E17="","",'Rekapitulace stavby'!E17)</f>
        <v xml:space="preserve"> </v>
      </c>
      <c r="I23" s="11" t="s">
        <v>26</v>
      </c>
      <c r="J23" s="121" t="str">
        <f>IF('Rekapitulace stavby'!AN17="","",'Rekapitulace stavby'!AN17)</f>
        <v/>
      </c>
      <c r="L23" s="14"/>
    </row>
    <row r="24" spans="2:12" s="1" customFormat="1" ht="6.95" customHeight="1">
      <c r="B24" s="14"/>
      <c r="L24" s="14"/>
    </row>
    <row r="25" spans="2:12" s="1" customFormat="1" ht="12" customHeight="1">
      <c r="B25" s="14"/>
      <c r="D25" s="11" t="s">
        <v>31</v>
      </c>
      <c r="I25" s="11" t="s">
        <v>25</v>
      </c>
      <c r="J25" s="121" t="str">
        <f>IF('Rekapitulace stavby'!AN19="","",'Rekapitulace stavby'!AN19)</f>
        <v/>
      </c>
      <c r="L25" s="14"/>
    </row>
    <row r="26" spans="2:12" s="1" customFormat="1" ht="18" customHeight="1">
      <c r="B26" s="14"/>
      <c r="E26" s="121" t="str">
        <f>IF('Rekapitulace stavby'!E20="","",'Rekapitulace stavby'!E20)</f>
        <v xml:space="preserve"> </v>
      </c>
      <c r="I26" s="11" t="s">
        <v>26</v>
      </c>
      <c r="J26" s="121" t="str">
        <f>IF('Rekapitulace stavby'!AN20="","",'Rekapitulace stavby'!AN20)</f>
        <v/>
      </c>
      <c r="L26" s="14"/>
    </row>
    <row r="27" spans="2:12" s="1" customFormat="1" ht="6.95" customHeight="1">
      <c r="B27" s="14"/>
      <c r="L27" s="14"/>
    </row>
    <row r="28" spans="2:12" s="1" customFormat="1" ht="12" customHeight="1">
      <c r="B28" s="14"/>
      <c r="D28" s="11" t="s">
        <v>32</v>
      </c>
      <c r="L28" s="14"/>
    </row>
    <row r="29" spans="2:12" s="184" customFormat="1" ht="16.5" customHeight="1">
      <c r="B29" s="183"/>
      <c r="E29" s="298" t="s">
        <v>3</v>
      </c>
      <c r="F29" s="298"/>
      <c r="G29" s="298"/>
      <c r="H29" s="298"/>
      <c r="L29" s="183"/>
    </row>
    <row r="30" spans="2:12" s="1" customFormat="1" ht="6.95" customHeight="1">
      <c r="B30" s="14"/>
      <c r="L30" s="14"/>
    </row>
    <row r="31" spans="2:12" s="1" customFormat="1" ht="6.95" customHeight="1">
      <c r="B31" s="14"/>
      <c r="D31" s="140"/>
      <c r="E31" s="140"/>
      <c r="F31" s="140"/>
      <c r="G31" s="140"/>
      <c r="H31" s="140"/>
      <c r="I31" s="140"/>
      <c r="J31" s="140"/>
      <c r="K31" s="140"/>
      <c r="L31" s="14"/>
    </row>
    <row r="32" spans="2:12" s="1" customFormat="1" ht="25.35" customHeight="1">
      <c r="B32" s="14"/>
      <c r="D32" s="185" t="s">
        <v>34</v>
      </c>
      <c r="J32" s="186">
        <f>ROUND(J88, 2)</f>
        <v>0</v>
      </c>
      <c r="L32" s="14"/>
    </row>
    <row r="33" spans="2:12" s="1" customFormat="1" ht="6.95" customHeight="1">
      <c r="B33" s="14"/>
      <c r="D33" s="140"/>
      <c r="E33" s="140"/>
      <c r="F33" s="140"/>
      <c r="G33" s="140"/>
      <c r="H33" s="140"/>
      <c r="I33" s="140"/>
      <c r="J33" s="140"/>
      <c r="K33" s="140"/>
      <c r="L33" s="14"/>
    </row>
    <row r="34" spans="2:12" s="1" customFormat="1" ht="14.45" customHeight="1">
      <c r="B34" s="14"/>
      <c r="F34" s="187" t="s">
        <v>36</v>
      </c>
      <c r="I34" s="187" t="s">
        <v>35</v>
      </c>
      <c r="J34" s="187" t="s">
        <v>37</v>
      </c>
      <c r="L34" s="14"/>
    </row>
    <row r="35" spans="2:12" s="1" customFormat="1" ht="14.45" customHeight="1">
      <c r="B35" s="14"/>
      <c r="D35" s="188" t="s">
        <v>38</v>
      </c>
      <c r="E35" s="11" t="s">
        <v>39</v>
      </c>
      <c r="F35" s="174">
        <f>ROUND((SUM(BE88:BE96)),  2)</f>
        <v>0</v>
      </c>
      <c r="I35" s="189">
        <v>0.21</v>
      </c>
      <c r="J35" s="174">
        <f>ROUND(((SUM(BE88:BE96))*I35),  2)</f>
        <v>0</v>
      </c>
      <c r="L35" s="14"/>
    </row>
    <row r="36" spans="2:12" s="1" customFormat="1" ht="14.45" customHeight="1">
      <c r="B36" s="14"/>
      <c r="E36" s="11" t="s">
        <v>40</v>
      </c>
      <c r="F36" s="174">
        <f>ROUND((SUM(BF88:BF96)),  2)</f>
        <v>0</v>
      </c>
      <c r="I36" s="189">
        <v>0.12</v>
      </c>
      <c r="J36" s="174">
        <f>ROUND(((SUM(BF88:BF96))*I36),  2)</f>
        <v>0</v>
      </c>
      <c r="L36" s="14"/>
    </row>
    <row r="37" spans="2:12" s="1" customFormat="1" ht="14.45" hidden="1" customHeight="1">
      <c r="B37" s="14"/>
      <c r="E37" s="11" t="s">
        <v>41</v>
      </c>
      <c r="F37" s="174">
        <f>ROUND((SUM(BG88:BG96)),  2)</f>
        <v>0</v>
      </c>
      <c r="I37" s="189">
        <v>0.21</v>
      </c>
      <c r="J37" s="174">
        <f>0</f>
        <v>0</v>
      </c>
      <c r="L37" s="14"/>
    </row>
    <row r="38" spans="2:12" s="1" customFormat="1" ht="14.45" hidden="1" customHeight="1">
      <c r="B38" s="14"/>
      <c r="E38" s="11" t="s">
        <v>42</v>
      </c>
      <c r="F38" s="174">
        <f>ROUND((SUM(BH88:BH96)),  2)</f>
        <v>0</v>
      </c>
      <c r="I38" s="189">
        <v>0.12</v>
      </c>
      <c r="J38" s="174">
        <f>0</f>
        <v>0</v>
      </c>
      <c r="L38" s="14"/>
    </row>
    <row r="39" spans="2:12" s="1" customFormat="1" ht="14.45" hidden="1" customHeight="1">
      <c r="B39" s="14"/>
      <c r="E39" s="11" t="s">
        <v>43</v>
      </c>
      <c r="F39" s="174">
        <f>ROUND((SUM(BI88:BI96)),  2)</f>
        <v>0</v>
      </c>
      <c r="I39" s="189">
        <v>0</v>
      </c>
      <c r="J39" s="174">
        <f>0</f>
        <v>0</v>
      </c>
      <c r="L39" s="14"/>
    </row>
    <row r="40" spans="2:12" s="1" customFormat="1" ht="6.95" customHeight="1">
      <c r="B40" s="14"/>
      <c r="L40" s="14"/>
    </row>
    <row r="41" spans="2:12" s="1" customFormat="1" ht="25.35" customHeight="1">
      <c r="B41" s="14"/>
      <c r="C41" s="190"/>
      <c r="D41" s="191" t="s">
        <v>44</v>
      </c>
      <c r="E41" s="143"/>
      <c r="F41" s="143"/>
      <c r="G41" s="192" t="s">
        <v>45</v>
      </c>
      <c r="H41" s="193" t="s">
        <v>46</v>
      </c>
      <c r="I41" s="143"/>
      <c r="J41" s="194">
        <f>SUM(J32:J39)</f>
        <v>0</v>
      </c>
      <c r="K41" s="195"/>
      <c r="L41" s="14"/>
    </row>
    <row r="42" spans="2:12" s="1" customFormat="1" ht="14.45" customHeight="1">
      <c r="B42" s="15"/>
      <c r="C42" s="16"/>
      <c r="D42" s="16"/>
      <c r="E42" s="16"/>
      <c r="F42" s="16"/>
      <c r="G42" s="16"/>
      <c r="H42" s="16"/>
      <c r="I42" s="16"/>
      <c r="J42" s="16"/>
      <c r="K42" s="16"/>
      <c r="L42" s="14"/>
    </row>
    <row r="46" spans="2:12" s="1" customFormat="1" ht="6.95" customHeight="1">
      <c r="B46" s="132"/>
      <c r="C46" s="133"/>
      <c r="D46" s="133"/>
      <c r="E46" s="133"/>
      <c r="F46" s="133"/>
      <c r="G46" s="133"/>
      <c r="H46" s="133"/>
      <c r="I46" s="133"/>
      <c r="J46" s="133"/>
      <c r="K46" s="133"/>
      <c r="L46" s="14"/>
    </row>
    <row r="47" spans="2:12" s="1" customFormat="1" ht="24.95" customHeight="1">
      <c r="B47" s="14"/>
      <c r="C47" s="8" t="s">
        <v>224</v>
      </c>
      <c r="L47" s="14"/>
    </row>
    <row r="48" spans="2:12" s="1" customFormat="1" ht="6.95" customHeight="1">
      <c r="B48" s="14"/>
      <c r="L48" s="14"/>
    </row>
    <row r="49" spans="2:47" s="1" customFormat="1" ht="12" customHeight="1">
      <c r="B49" s="14"/>
      <c r="C49" s="11" t="s">
        <v>17</v>
      </c>
      <c r="L49" s="14"/>
    </row>
    <row r="50" spans="2:47" s="1" customFormat="1" ht="16.5" customHeight="1">
      <c r="B50" s="14"/>
      <c r="E50" s="333" t="str">
        <f>E7</f>
        <v>Rekonstrukce sociálního zařízení včetně rozvodů vody a kanalizace</v>
      </c>
      <c r="F50" s="334"/>
      <c r="G50" s="334"/>
      <c r="H50" s="334"/>
      <c r="L50" s="14"/>
    </row>
    <row r="51" spans="2:47" ht="12" customHeight="1">
      <c r="B51" s="7"/>
      <c r="C51" s="11" t="s">
        <v>203</v>
      </c>
      <c r="L51" s="7"/>
    </row>
    <row r="52" spans="2:47" s="1" customFormat="1" ht="16.5" customHeight="1">
      <c r="B52" s="14"/>
      <c r="E52" s="333" t="s">
        <v>207</v>
      </c>
      <c r="F52" s="332"/>
      <c r="G52" s="332"/>
      <c r="H52" s="332"/>
      <c r="L52" s="14"/>
    </row>
    <row r="53" spans="2:47" s="1" customFormat="1" ht="12" customHeight="1">
      <c r="B53" s="14"/>
      <c r="C53" s="11" t="s">
        <v>211</v>
      </c>
      <c r="L53" s="14"/>
    </row>
    <row r="54" spans="2:47" s="1" customFormat="1" ht="16.5" customHeight="1">
      <c r="B54" s="14"/>
      <c r="E54" s="324" t="str">
        <f>E11</f>
        <v>A8 - VRN</v>
      </c>
      <c r="F54" s="332"/>
      <c r="G54" s="332"/>
      <c r="H54" s="332"/>
      <c r="L54" s="14"/>
    </row>
    <row r="55" spans="2:47" s="1" customFormat="1" ht="6.95" customHeight="1">
      <c r="B55" s="14"/>
      <c r="L55" s="14"/>
    </row>
    <row r="56" spans="2:47" s="1" customFormat="1" ht="12" customHeight="1">
      <c r="B56" s="14"/>
      <c r="C56" s="11" t="s">
        <v>21</v>
      </c>
      <c r="F56" s="121" t="str">
        <f>F14</f>
        <v xml:space="preserve"> </v>
      </c>
      <c r="I56" s="11" t="s">
        <v>23</v>
      </c>
      <c r="J56" s="17">
        <f>IF(J14="","",J14)</f>
        <v>0</v>
      </c>
      <c r="L56" s="14"/>
    </row>
    <row r="57" spans="2:47" s="1" customFormat="1" ht="6.95" customHeight="1">
      <c r="B57" s="14"/>
      <c r="L57" s="14"/>
    </row>
    <row r="58" spans="2:47" s="1" customFormat="1" ht="15.2" customHeight="1">
      <c r="B58" s="14"/>
      <c r="C58" s="11" t="s">
        <v>24</v>
      </c>
      <c r="F58" s="121" t="str">
        <f>E17</f>
        <v xml:space="preserve"> </v>
      </c>
      <c r="I58" s="11" t="s">
        <v>29</v>
      </c>
      <c r="J58" s="196" t="str">
        <f>E23</f>
        <v xml:space="preserve"> </v>
      </c>
      <c r="L58" s="14"/>
    </row>
    <row r="59" spans="2:47" s="1" customFormat="1" ht="15.2" customHeight="1">
      <c r="B59" s="14"/>
      <c r="C59" s="11" t="s">
        <v>27</v>
      </c>
      <c r="F59" s="121" t="str">
        <f>IF(E20="","",E20)</f>
        <v>Vyplň údaj</v>
      </c>
      <c r="I59" s="11" t="s">
        <v>31</v>
      </c>
      <c r="J59" s="196" t="str">
        <f>E26</f>
        <v xml:space="preserve"> </v>
      </c>
      <c r="L59" s="14"/>
    </row>
    <row r="60" spans="2:47" s="1" customFormat="1" ht="10.35" customHeight="1">
      <c r="B60" s="14"/>
      <c r="L60" s="14"/>
    </row>
    <row r="61" spans="2:47" s="1" customFormat="1" ht="29.25" customHeight="1">
      <c r="B61" s="14"/>
      <c r="C61" s="197" t="s">
        <v>225</v>
      </c>
      <c r="D61" s="190"/>
      <c r="E61" s="190"/>
      <c r="F61" s="190"/>
      <c r="G61" s="190"/>
      <c r="H61" s="190"/>
      <c r="I61" s="190"/>
      <c r="J61" s="198" t="s">
        <v>226</v>
      </c>
      <c r="K61" s="190"/>
      <c r="L61" s="14"/>
    </row>
    <row r="62" spans="2:47" s="1" customFormat="1" ht="10.35" customHeight="1">
      <c r="B62" s="14"/>
      <c r="L62" s="14"/>
    </row>
    <row r="63" spans="2:47" s="1" customFormat="1" ht="22.9" customHeight="1">
      <c r="B63" s="14"/>
      <c r="C63" s="199" t="s">
        <v>66</v>
      </c>
      <c r="J63" s="186">
        <f>J88</f>
        <v>0</v>
      </c>
      <c r="L63" s="14"/>
      <c r="AU63" s="4" t="s">
        <v>227</v>
      </c>
    </row>
    <row r="64" spans="2:47" s="201" customFormat="1" ht="24.95" customHeight="1">
      <c r="B64" s="200"/>
      <c r="D64" s="202" t="s">
        <v>1357</v>
      </c>
      <c r="E64" s="203"/>
      <c r="F64" s="203"/>
      <c r="G64" s="203"/>
      <c r="H64" s="203"/>
      <c r="I64" s="203"/>
      <c r="J64" s="204">
        <f>J89</f>
        <v>0</v>
      </c>
      <c r="L64" s="200"/>
    </row>
    <row r="65" spans="2:12" s="171" customFormat="1" ht="19.899999999999999" customHeight="1">
      <c r="B65" s="205"/>
      <c r="D65" s="206" t="s">
        <v>1358</v>
      </c>
      <c r="E65" s="207"/>
      <c r="F65" s="207"/>
      <c r="G65" s="207"/>
      <c r="H65" s="207"/>
      <c r="I65" s="207"/>
      <c r="J65" s="208">
        <f>J90</f>
        <v>0</v>
      </c>
      <c r="L65" s="205"/>
    </row>
    <row r="66" spans="2:12" s="171" customFormat="1" ht="19.899999999999999" customHeight="1">
      <c r="B66" s="205"/>
      <c r="D66" s="206" t="s">
        <v>1359</v>
      </c>
      <c r="E66" s="207"/>
      <c r="F66" s="207"/>
      <c r="G66" s="207"/>
      <c r="H66" s="207"/>
      <c r="I66" s="207"/>
      <c r="J66" s="208">
        <f>J94</f>
        <v>0</v>
      </c>
      <c r="L66" s="205"/>
    </row>
    <row r="67" spans="2:12" s="1" customFormat="1" ht="21.75" customHeight="1">
      <c r="B67" s="14"/>
      <c r="L67" s="14"/>
    </row>
    <row r="68" spans="2:12" s="1" customFormat="1" ht="6.95" customHeight="1">
      <c r="B68" s="15"/>
      <c r="C68" s="16"/>
      <c r="D68" s="16"/>
      <c r="E68" s="16"/>
      <c r="F68" s="16"/>
      <c r="G68" s="16"/>
      <c r="H68" s="16"/>
      <c r="I68" s="16"/>
      <c r="J68" s="16"/>
      <c r="K68" s="16"/>
      <c r="L68" s="14"/>
    </row>
    <row r="72" spans="2:12" s="1" customFormat="1" ht="6.95" customHeight="1">
      <c r="B72" s="132"/>
      <c r="C72" s="133"/>
      <c r="D72" s="133"/>
      <c r="E72" s="133"/>
      <c r="F72" s="133"/>
      <c r="G72" s="133"/>
      <c r="H72" s="133"/>
      <c r="I72" s="133"/>
      <c r="J72" s="133"/>
      <c r="K72" s="133"/>
      <c r="L72" s="14"/>
    </row>
    <row r="73" spans="2:12" s="1" customFormat="1" ht="24.95" customHeight="1">
      <c r="B73" s="14"/>
      <c r="C73" s="8" t="s">
        <v>253</v>
      </c>
      <c r="L73" s="14"/>
    </row>
    <row r="74" spans="2:12" s="1" customFormat="1" ht="6.95" customHeight="1">
      <c r="B74" s="14"/>
      <c r="L74" s="14"/>
    </row>
    <row r="75" spans="2:12" s="1" customFormat="1" ht="12" customHeight="1">
      <c r="B75" s="14"/>
      <c r="C75" s="11" t="s">
        <v>17</v>
      </c>
      <c r="L75" s="14"/>
    </row>
    <row r="76" spans="2:12" s="1" customFormat="1" ht="16.5" customHeight="1">
      <c r="B76" s="14"/>
      <c r="E76" s="333" t="str">
        <f>E7</f>
        <v>Rekonstrukce sociálního zařízení včetně rozvodů vody a kanalizace</v>
      </c>
      <c r="F76" s="334"/>
      <c r="G76" s="334"/>
      <c r="H76" s="334"/>
      <c r="L76" s="14"/>
    </row>
    <row r="77" spans="2:12" ht="12" customHeight="1">
      <c r="B77" s="7"/>
      <c r="C77" s="11" t="s">
        <v>203</v>
      </c>
      <c r="L77" s="7"/>
    </row>
    <row r="78" spans="2:12" s="1" customFormat="1" ht="16.5" customHeight="1">
      <c r="B78" s="14"/>
      <c r="E78" s="333" t="s">
        <v>207</v>
      </c>
      <c r="F78" s="332"/>
      <c r="G78" s="332"/>
      <c r="H78" s="332"/>
      <c r="L78" s="14"/>
    </row>
    <row r="79" spans="2:12" s="1" customFormat="1" ht="12" customHeight="1">
      <c r="B79" s="14"/>
      <c r="C79" s="11" t="s">
        <v>211</v>
      </c>
      <c r="L79" s="14"/>
    </row>
    <row r="80" spans="2:12" s="1" customFormat="1" ht="16.5" customHeight="1">
      <c r="B80" s="14"/>
      <c r="E80" s="324" t="str">
        <f>E11</f>
        <v>A8 - VRN</v>
      </c>
      <c r="F80" s="332"/>
      <c r="G80" s="332"/>
      <c r="H80" s="332"/>
      <c r="L80" s="14"/>
    </row>
    <row r="81" spans="2:65" s="1" customFormat="1" ht="6.95" customHeight="1">
      <c r="B81" s="14"/>
      <c r="L81" s="14"/>
    </row>
    <row r="82" spans="2:65" s="1" customFormat="1" ht="12" customHeight="1">
      <c r="B82" s="14"/>
      <c r="C82" s="11" t="s">
        <v>21</v>
      </c>
      <c r="F82" s="121" t="str">
        <f>F14</f>
        <v xml:space="preserve"> </v>
      </c>
      <c r="I82" s="11" t="s">
        <v>23</v>
      </c>
      <c r="J82" s="17">
        <f>IF(J14="","",J14)</f>
        <v>0</v>
      </c>
      <c r="L82" s="14"/>
    </row>
    <row r="83" spans="2:65" s="1" customFormat="1" ht="6.95" customHeight="1">
      <c r="B83" s="14"/>
      <c r="L83" s="14"/>
    </row>
    <row r="84" spans="2:65" s="1" customFormat="1" ht="15.2" customHeight="1">
      <c r="B84" s="14"/>
      <c r="C84" s="11" t="s">
        <v>24</v>
      </c>
      <c r="F84" s="121" t="str">
        <f>E17</f>
        <v xml:space="preserve"> </v>
      </c>
      <c r="I84" s="11" t="s">
        <v>29</v>
      </c>
      <c r="J84" s="196" t="str">
        <f>E23</f>
        <v xml:space="preserve"> </v>
      </c>
      <c r="L84" s="14"/>
    </row>
    <row r="85" spans="2:65" s="1" customFormat="1" ht="15.2" customHeight="1">
      <c r="B85" s="14"/>
      <c r="C85" s="11" t="s">
        <v>27</v>
      </c>
      <c r="F85" s="121" t="str">
        <f>IF(E20="","",E20)</f>
        <v>Vyplň údaj</v>
      </c>
      <c r="I85" s="11" t="s">
        <v>31</v>
      </c>
      <c r="J85" s="196" t="str">
        <f>E26</f>
        <v xml:space="preserve"> </v>
      </c>
      <c r="L85" s="14"/>
    </row>
    <row r="86" spans="2:65" s="1" customFormat="1" ht="10.35" customHeight="1">
      <c r="B86" s="14"/>
      <c r="L86" s="14"/>
    </row>
    <row r="87" spans="2:65" s="2" customFormat="1" ht="29.25" customHeight="1">
      <c r="B87" s="18"/>
      <c r="C87" s="19" t="s">
        <v>254</v>
      </c>
      <c r="D87" s="20" t="s">
        <v>53</v>
      </c>
      <c r="E87" s="20" t="s">
        <v>49</v>
      </c>
      <c r="F87" s="20" t="s">
        <v>50</v>
      </c>
      <c r="G87" s="20" t="s">
        <v>255</v>
      </c>
      <c r="H87" s="20" t="s">
        <v>256</v>
      </c>
      <c r="I87" s="20" t="s">
        <v>257</v>
      </c>
      <c r="J87" s="20" t="s">
        <v>226</v>
      </c>
      <c r="K87" s="21" t="s">
        <v>258</v>
      </c>
      <c r="L87" s="18"/>
      <c r="M87" s="145" t="s">
        <v>3</v>
      </c>
      <c r="N87" s="146" t="s">
        <v>38</v>
      </c>
      <c r="O87" s="146" t="s">
        <v>259</v>
      </c>
      <c r="P87" s="146" t="s">
        <v>260</v>
      </c>
      <c r="Q87" s="146" t="s">
        <v>261</v>
      </c>
      <c r="R87" s="146" t="s">
        <v>262</v>
      </c>
      <c r="S87" s="146" t="s">
        <v>263</v>
      </c>
      <c r="T87" s="147" t="s">
        <v>264</v>
      </c>
    </row>
    <row r="88" spans="2:65" s="1" customFormat="1" ht="22.9" customHeight="1">
      <c r="B88" s="14"/>
      <c r="C88" s="151" t="s">
        <v>265</v>
      </c>
      <c r="J88" s="209">
        <f>BK88</f>
        <v>0</v>
      </c>
      <c r="L88" s="14"/>
      <c r="M88" s="148"/>
      <c r="N88" s="140"/>
      <c r="O88" s="140"/>
      <c r="P88" s="210">
        <f>P89</f>
        <v>0</v>
      </c>
      <c r="Q88" s="140"/>
      <c r="R88" s="210">
        <f>R89</f>
        <v>0</v>
      </c>
      <c r="S88" s="140"/>
      <c r="T88" s="211">
        <f>T89</f>
        <v>0</v>
      </c>
      <c r="AT88" s="4" t="s">
        <v>67</v>
      </c>
      <c r="AU88" s="4" t="s">
        <v>227</v>
      </c>
      <c r="BK88" s="212">
        <f>BK89</f>
        <v>0</v>
      </c>
    </row>
    <row r="89" spans="2:65" s="214" customFormat="1" ht="25.9" customHeight="1">
      <c r="B89" s="213"/>
      <c r="D89" s="215" t="s">
        <v>67</v>
      </c>
      <c r="E89" s="216" t="s">
        <v>102</v>
      </c>
      <c r="F89" s="216" t="s">
        <v>1360</v>
      </c>
      <c r="J89" s="217">
        <f>BK89</f>
        <v>0</v>
      </c>
      <c r="L89" s="213"/>
      <c r="M89" s="218"/>
      <c r="P89" s="219">
        <f>P90+P94</f>
        <v>0</v>
      </c>
      <c r="R89" s="219">
        <f>R90+R94</f>
        <v>0</v>
      </c>
      <c r="T89" s="220">
        <f>T90+T94</f>
        <v>0</v>
      </c>
      <c r="AR89" s="215" t="s">
        <v>299</v>
      </c>
      <c r="AT89" s="221" t="s">
        <v>67</v>
      </c>
      <c r="AU89" s="221" t="s">
        <v>68</v>
      </c>
      <c r="AY89" s="215" t="s">
        <v>268</v>
      </c>
      <c r="BK89" s="222">
        <f>BK90+BK94</f>
        <v>0</v>
      </c>
    </row>
    <row r="90" spans="2:65" s="214" customFormat="1" ht="22.9" customHeight="1">
      <c r="B90" s="213"/>
      <c r="D90" s="215" t="s">
        <v>67</v>
      </c>
      <c r="E90" s="223" t="s">
        <v>1361</v>
      </c>
      <c r="F90" s="223" t="s">
        <v>1362</v>
      </c>
      <c r="J90" s="224">
        <f>BK90</f>
        <v>0</v>
      </c>
      <c r="L90" s="213"/>
      <c r="M90" s="218"/>
      <c r="P90" s="219">
        <f>SUM(P91:P93)</f>
        <v>0</v>
      </c>
      <c r="R90" s="219">
        <f>SUM(R91:R93)</f>
        <v>0</v>
      </c>
      <c r="T90" s="220">
        <f>SUM(T91:T93)</f>
        <v>0</v>
      </c>
      <c r="AR90" s="215" t="s">
        <v>299</v>
      </c>
      <c r="AT90" s="221" t="s">
        <v>67</v>
      </c>
      <c r="AU90" s="221" t="s">
        <v>75</v>
      </c>
      <c r="AY90" s="215" t="s">
        <v>268</v>
      </c>
      <c r="BK90" s="222">
        <f>SUM(BK91:BK93)</f>
        <v>0</v>
      </c>
    </row>
    <row r="91" spans="2:65" s="1" customFormat="1" ht="16.5" customHeight="1">
      <c r="B91" s="14"/>
      <c r="C91" s="225" t="s">
        <v>75</v>
      </c>
      <c r="D91" s="225" t="s">
        <v>271</v>
      </c>
      <c r="E91" s="226" t="s">
        <v>1363</v>
      </c>
      <c r="F91" s="227" t="s">
        <v>1362</v>
      </c>
      <c r="G91" s="228" t="s">
        <v>1094</v>
      </c>
      <c r="H91" s="229">
        <v>1</v>
      </c>
      <c r="I91" s="22"/>
      <c r="J91" s="231">
        <f>ROUND(I91*H91,2)</f>
        <v>0</v>
      </c>
      <c r="K91" s="227" t="s">
        <v>274</v>
      </c>
      <c r="L91" s="14"/>
      <c r="M91" s="232" t="s">
        <v>3</v>
      </c>
      <c r="N91" s="233" t="s">
        <v>39</v>
      </c>
      <c r="P91" s="234">
        <f>O91*H91</f>
        <v>0</v>
      </c>
      <c r="Q91" s="234">
        <v>0</v>
      </c>
      <c r="R91" s="234">
        <f>Q91*H91</f>
        <v>0</v>
      </c>
      <c r="S91" s="234">
        <v>0</v>
      </c>
      <c r="T91" s="235">
        <f>S91*H91</f>
        <v>0</v>
      </c>
      <c r="AR91" s="236" t="s">
        <v>1364</v>
      </c>
      <c r="AT91" s="236" t="s">
        <v>271</v>
      </c>
      <c r="AU91" s="236" t="s">
        <v>77</v>
      </c>
      <c r="AY91" s="4" t="s">
        <v>268</v>
      </c>
      <c r="BE91" s="237">
        <f>IF(N91="základní",J91,0)</f>
        <v>0</v>
      </c>
      <c r="BF91" s="237">
        <f>IF(N91="snížená",J91,0)</f>
        <v>0</v>
      </c>
      <c r="BG91" s="237">
        <f>IF(N91="zákl. přenesená",J91,0)</f>
        <v>0</v>
      </c>
      <c r="BH91" s="237">
        <f>IF(N91="sníž. přenesená",J91,0)</f>
        <v>0</v>
      </c>
      <c r="BI91" s="237">
        <f>IF(N91="nulová",J91,0)</f>
        <v>0</v>
      </c>
      <c r="BJ91" s="4" t="s">
        <v>75</v>
      </c>
      <c r="BK91" s="237">
        <f>ROUND(I91*H91,2)</f>
        <v>0</v>
      </c>
      <c r="BL91" s="4" t="s">
        <v>1364</v>
      </c>
      <c r="BM91" s="236" t="s">
        <v>1365</v>
      </c>
    </row>
    <row r="92" spans="2:65" s="1" customFormat="1">
      <c r="B92" s="14"/>
      <c r="D92" s="238" t="s">
        <v>277</v>
      </c>
      <c r="F92" s="239" t="s">
        <v>1366</v>
      </c>
      <c r="L92" s="14"/>
      <c r="M92" s="240"/>
      <c r="T92" s="142"/>
      <c r="AT92" s="4" t="s">
        <v>277</v>
      </c>
      <c r="AU92" s="4" t="s">
        <v>77</v>
      </c>
    </row>
    <row r="93" spans="2:65" s="1" customFormat="1" ht="24.2" customHeight="1">
      <c r="B93" s="14"/>
      <c r="C93" s="225" t="s">
        <v>77</v>
      </c>
      <c r="D93" s="225" t="s">
        <v>271</v>
      </c>
      <c r="E93" s="226" t="s">
        <v>1367</v>
      </c>
      <c r="F93" s="227" t="s">
        <v>1368</v>
      </c>
      <c r="G93" s="228" t="s">
        <v>1094</v>
      </c>
      <c r="H93" s="229">
        <v>1</v>
      </c>
      <c r="I93" s="22"/>
      <c r="J93" s="231">
        <f>ROUND(I93*H93,2)</f>
        <v>0</v>
      </c>
      <c r="K93" s="227" t="s">
        <v>303</v>
      </c>
      <c r="L93" s="14"/>
      <c r="M93" s="232" t="s">
        <v>3</v>
      </c>
      <c r="N93" s="233" t="s">
        <v>39</v>
      </c>
      <c r="P93" s="234">
        <f>O93*H93</f>
        <v>0</v>
      </c>
      <c r="Q93" s="234">
        <v>0</v>
      </c>
      <c r="R93" s="234">
        <f>Q93*H93</f>
        <v>0</v>
      </c>
      <c r="S93" s="234">
        <v>0</v>
      </c>
      <c r="T93" s="235">
        <f>S93*H93</f>
        <v>0</v>
      </c>
      <c r="AR93" s="236" t="s">
        <v>275</v>
      </c>
      <c r="AT93" s="236" t="s">
        <v>271</v>
      </c>
      <c r="AU93" s="236" t="s">
        <v>77</v>
      </c>
      <c r="AY93" s="4" t="s">
        <v>268</v>
      </c>
      <c r="BE93" s="237">
        <f>IF(N93="základní",J93,0)</f>
        <v>0</v>
      </c>
      <c r="BF93" s="237">
        <f>IF(N93="snížená",J93,0)</f>
        <v>0</v>
      </c>
      <c r="BG93" s="237">
        <f>IF(N93="zákl. přenesená",J93,0)</f>
        <v>0</v>
      </c>
      <c r="BH93" s="237">
        <f>IF(N93="sníž. přenesená",J93,0)</f>
        <v>0</v>
      </c>
      <c r="BI93" s="237">
        <f>IF(N93="nulová",J93,0)</f>
        <v>0</v>
      </c>
      <c r="BJ93" s="4" t="s">
        <v>75</v>
      </c>
      <c r="BK93" s="237">
        <f>ROUND(I93*H93,2)</f>
        <v>0</v>
      </c>
      <c r="BL93" s="4" t="s">
        <v>275</v>
      </c>
      <c r="BM93" s="236" t="s">
        <v>1369</v>
      </c>
    </row>
    <row r="94" spans="2:65" s="214" customFormat="1" ht="22.9" customHeight="1">
      <c r="B94" s="213"/>
      <c r="D94" s="215" t="s">
        <v>67</v>
      </c>
      <c r="E94" s="223" t="s">
        <v>1370</v>
      </c>
      <c r="F94" s="223" t="s">
        <v>1371</v>
      </c>
      <c r="J94" s="224">
        <f>BK94</f>
        <v>0</v>
      </c>
      <c r="L94" s="213"/>
      <c r="M94" s="218"/>
      <c r="P94" s="219">
        <f>SUM(P95:P96)</f>
        <v>0</v>
      </c>
      <c r="R94" s="219">
        <f>SUM(R95:R96)</f>
        <v>0</v>
      </c>
      <c r="T94" s="220">
        <f>SUM(T95:T96)</f>
        <v>0</v>
      </c>
      <c r="AR94" s="215" t="s">
        <v>299</v>
      </c>
      <c r="AT94" s="221" t="s">
        <v>67</v>
      </c>
      <c r="AU94" s="221" t="s">
        <v>75</v>
      </c>
      <c r="AY94" s="215" t="s">
        <v>268</v>
      </c>
      <c r="BK94" s="222">
        <f>SUM(BK95:BK96)</f>
        <v>0</v>
      </c>
    </row>
    <row r="95" spans="2:65" s="1" customFormat="1" ht="24.2" customHeight="1">
      <c r="B95" s="14"/>
      <c r="C95" s="225" t="s">
        <v>186</v>
      </c>
      <c r="D95" s="225" t="s">
        <v>271</v>
      </c>
      <c r="E95" s="226" t="s">
        <v>1372</v>
      </c>
      <c r="F95" s="227" t="s">
        <v>1373</v>
      </c>
      <c r="G95" s="228" t="s">
        <v>1094</v>
      </c>
      <c r="H95" s="229">
        <v>1</v>
      </c>
      <c r="I95" s="22"/>
      <c r="J95" s="231">
        <f>ROUND(I95*H95,2)</f>
        <v>0</v>
      </c>
      <c r="K95" s="227" t="s">
        <v>274</v>
      </c>
      <c r="L95" s="14"/>
      <c r="M95" s="232" t="s">
        <v>3</v>
      </c>
      <c r="N95" s="233" t="s">
        <v>39</v>
      </c>
      <c r="P95" s="234">
        <f>O95*H95</f>
        <v>0</v>
      </c>
      <c r="Q95" s="234">
        <v>0</v>
      </c>
      <c r="R95" s="234">
        <f>Q95*H95</f>
        <v>0</v>
      </c>
      <c r="S95" s="234">
        <v>0</v>
      </c>
      <c r="T95" s="235">
        <f>S95*H95</f>
        <v>0</v>
      </c>
      <c r="AR95" s="236" t="s">
        <v>1364</v>
      </c>
      <c r="AT95" s="236" t="s">
        <v>271</v>
      </c>
      <c r="AU95" s="236" t="s">
        <v>77</v>
      </c>
      <c r="AY95" s="4" t="s">
        <v>268</v>
      </c>
      <c r="BE95" s="237">
        <f>IF(N95="základní",J95,0)</f>
        <v>0</v>
      </c>
      <c r="BF95" s="237">
        <f>IF(N95="snížená",J95,0)</f>
        <v>0</v>
      </c>
      <c r="BG95" s="237">
        <f>IF(N95="zákl. přenesená",J95,0)</f>
        <v>0</v>
      </c>
      <c r="BH95" s="237">
        <f>IF(N95="sníž. přenesená",J95,0)</f>
        <v>0</v>
      </c>
      <c r="BI95" s="237">
        <f>IF(N95="nulová",J95,0)</f>
        <v>0</v>
      </c>
      <c r="BJ95" s="4" t="s">
        <v>75</v>
      </c>
      <c r="BK95" s="237">
        <f>ROUND(I95*H95,2)</f>
        <v>0</v>
      </c>
      <c r="BL95" s="4" t="s">
        <v>1364</v>
      </c>
      <c r="BM95" s="236" t="s">
        <v>1374</v>
      </c>
    </row>
    <row r="96" spans="2:65" s="1" customFormat="1">
      <c r="B96" s="14"/>
      <c r="D96" s="238" t="s">
        <v>277</v>
      </c>
      <c r="F96" s="239" t="s">
        <v>1375</v>
      </c>
      <c r="L96" s="14"/>
      <c r="M96" s="282"/>
      <c r="N96" s="283"/>
      <c r="O96" s="283"/>
      <c r="P96" s="283"/>
      <c r="Q96" s="283"/>
      <c r="R96" s="283"/>
      <c r="S96" s="283"/>
      <c r="T96" s="284"/>
      <c r="AT96" s="4" t="s">
        <v>277</v>
      </c>
      <c r="AU96" s="4" t="s">
        <v>77</v>
      </c>
    </row>
    <row r="97" spans="2:12" s="1" customFormat="1" ht="6.95" customHeight="1">
      <c r="B97" s="15"/>
      <c r="C97" s="16"/>
      <c r="D97" s="16"/>
      <c r="E97" s="16"/>
      <c r="F97" s="16"/>
      <c r="G97" s="16"/>
      <c r="H97" s="16"/>
      <c r="I97" s="16"/>
      <c r="J97" s="16"/>
      <c r="K97" s="16"/>
      <c r="L97" s="14"/>
    </row>
  </sheetData>
  <sheetProtection algorithmName="SHA-512" hashValue="IgW7DhO7TrQGXGRjNDoVsv5/H9rOxurFH/hy2R9Evx0qHuLt4Dc2VhojweTfK68yyg1TT/6mZTmqBZAyuQx2xA==" saltValue="YODwkUItGMxgvYh8AQbIDQ==" spinCount="100000" sheet="1" objects="1" scenarios="1"/>
  <autoFilter ref="C87:K96" xr:uid="{00000000-0009-0000-0000-000008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2" r:id="rId1" xr:uid="{00000000-0004-0000-0800-000000000000}"/>
    <hyperlink ref="F96" r:id="rId2" xr:uid="{00000000-0004-0000-08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73</vt:i4>
      </vt:variant>
    </vt:vector>
  </HeadingPairs>
  <TitlesOfParts>
    <vt:vector size="110" baseType="lpstr">
      <vt:lpstr>Rekapitulace stavby</vt:lpstr>
      <vt:lpstr>A1 - Větev WC dívky 1 PP</vt:lpstr>
      <vt:lpstr>A2 - Větev WC dívky 1 NP</vt:lpstr>
      <vt:lpstr>A3 - Větev WC dívky 2 NP</vt:lpstr>
      <vt:lpstr>A4 - Elektroinstalace</vt:lpstr>
      <vt:lpstr>A5 - Vytápění </vt:lpstr>
      <vt:lpstr>A6 - VZT</vt:lpstr>
      <vt:lpstr>A7 - ZTI</vt:lpstr>
      <vt:lpstr>A8 - VRN</vt:lpstr>
      <vt:lpstr>B1 - Větev WC chlapci 1 PP</vt:lpstr>
      <vt:lpstr>B2 - Větev WC chlapci 1 NP</vt:lpstr>
      <vt:lpstr>B3 - Větev WC chlapci 2 NP</vt:lpstr>
      <vt:lpstr>B4 - Elektroinstalace</vt:lpstr>
      <vt:lpstr>B5 - Vytápění</vt:lpstr>
      <vt:lpstr>B6 - VZT</vt:lpstr>
      <vt:lpstr>B7 - ZTI</vt:lpstr>
      <vt:lpstr>B8 - VRN</vt:lpstr>
      <vt:lpstr>C1 - WC, mezipatro</vt:lpstr>
      <vt:lpstr>C2 - Elektroinstalace- WC</vt:lpstr>
      <vt:lpstr>C3 - Vytápění- WC</vt:lpstr>
      <vt:lpstr>C4 - VZT - WC</vt:lpstr>
      <vt:lpstr>C5 - VRN</vt:lpstr>
      <vt:lpstr>D1 -  WC - personál</vt:lpstr>
      <vt:lpstr>D2 - WC - návštěvníci</vt:lpstr>
      <vt:lpstr>D3 - Elektroinstalace</vt:lpstr>
      <vt:lpstr>D4 - Vytápění</vt:lpstr>
      <vt:lpstr>D5 - VZT</vt:lpstr>
      <vt:lpstr>D6 - ZTI</vt:lpstr>
      <vt:lpstr>D7 - VRN</vt:lpstr>
      <vt:lpstr>E1 - Sprcha</vt:lpstr>
      <vt:lpstr>E2 - Elektroinstalace- sp...</vt:lpstr>
      <vt:lpstr>E3 - Vytápění - sprcha</vt:lpstr>
      <vt:lpstr>E4 - VZT - sprcha</vt:lpstr>
      <vt:lpstr>E5 - ZTI - sprcha</vt:lpstr>
      <vt:lpstr>E6 - VRN</vt:lpstr>
      <vt:lpstr>Seznam figur</vt:lpstr>
      <vt:lpstr>Pokyny pro vyplnění</vt:lpstr>
      <vt:lpstr>'A1 - Větev WC dívky 1 PP'!Názvy_tisku</vt:lpstr>
      <vt:lpstr>'A2 - Větev WC dívky 1 NP'!Názvy_tisku</vt:lpstr>
      <vt:lpstr>'A3 - Větev WC dívky 2 NP'!Názvy_tisku</vt:lpstr>
      <vt:lpstr>'A4 - Elektroinstalace'!Názvy_tisku</vt:lpstr>
      <vt:lpstr>'A5 - Vytápění '!Názvy_tisku</vt:lpstr>
      <vt:lpstr>'A6 - VZT'!Názvy_tisku</vt:lpstr>
      <vt:lpstr>'A7 - ZTI'!Názvy_tisku</vt:lpstr>
      <vt:lpstr>'A8 - VRN'!Názvy_tisku</vt:lpstr>
      <vt:lpstr>'B1 - Větev WC chlapci 1 PP'!Názvy_tisku</vt:lpstr>
      <vt:lpstr>'B2 - Větev WC chlapci 1 NP'!Názvy_tisku</vt:lpstr>
      <vt:lpstr>'B3 - Větev WC chlapci 2 NP'!Názvy_tisku</vt:lpstr>
      <vt:lpstr>'B4 - Elektroinstalace'!Názvy_tisku</vt:lpstr>
      <vt:lpstr>'B5 - Vytápění'!Názvy_tisku</vt:lpstr>
      <vt:lpstr>'B6 - VZT'!Názvy_tisku</vt:lpstr>
      <vt:lpstr>'B7 - ZTI'!Názvy_tisku</vt:lpstr>
      <vt:lpstr>'B8 - VRN'!Názvy_tisku</vt:lpstr>
      <vt:lpstr>'C1 - WC, mezipatro'!Názvy_tisku</vt:lpstr>
      <vt:lpstr>'C2 - Elektroinstalace- WC'!Názvy_tisku</vt:lpstr>
      <vt:lpstr>'C3 - Vytápění- WC'!Názvy_tisku</vt:lpstr>
      <vt:lpstr>'C4 - VZT - WC'!Názvy_tisku</vt:lpstr>
      <vt:lpstr>'C5 - VRN'!Názvy_tisku</vt:lpstr>
      <vt:lpstr>'D1 -  WC - personál'!Názvy_tisku</vt:lpstr>
      <vt:lpstr>'D2 - WC - návštěvníci'!Názvy_tisku</vt:lpstr>
      <vt:lpstr>'D3 - Elektroinstalace'!Názvy_tisku</vt:lpstr>
      <vt:lpstr>'D4 - Vytápění'!Názvy_tisku</vt:lpstr>
      <vt:lpstr>'D5 - VZT'!Názvy_tisku</vt:lpstr>
      <vt:lpstr>'D6 - ZTI'!Názvy_tisku</vt:lpstr>
      <vt:lpstr>'D7 - VRN'!Názvy_tisku</vt:lpstr>
      <vt:lpstr>'E1 - Sprcha'!Názvy_tisku</vt:lpstr>
      <vt:lpstr>'E2 - Elektroinstalace- sp...'!Názvy_tisku</vt:lpstr>
      <vt:lpstr>'E3 - Vytápění - sprcha'!Názvy_tisku</vt:lpstr>
      <vt:lpstr>'E4 - VZT - sprcha'!Názvy_tisku</vt:lpstr>
      <vt:lpstr>'E5 - ZTI - sprcha'!Názvy_tisku</vt:lpstr>
      <vt:lpstr>'E6 - VRN'!Názvy_tisku</vt:lpstr>
      <vt:lpstr>'Rekapitulace stavby'!Názvy_tisku</vt:lpstr>
      <vt:lpstr>'Seznam figur'!Názvy_tisku</vt:lpstr>
      <vt:lpstr>'A1 - Větev WC dívky 1 PP'!Oblast_tisku</vt:lpstr>
      <vt:lpstr>'A2 - Větev WC dívky 1 NP'!Oblast_tisku</vt:lpstr>
      <vt:lpstr>'A3 - Větev WC dívky 2 NP'!Oblast_tisku</vt:lpstr>
      <vt:lpstr>'A4 - Elektroinstalace'!Oblast_tisku</vt:lpstr>
      <vt:lpstr>'A5 - Vytápění '!Oblast_tisku</vt:lpstr>
      <vt:lpstr>'A6 - VZT'!Oblast_tisku</vt:lpstr>
      <vt:lpstr>'A7 - ZTI'!Oblast_tisku</vt:lpstr>
      <vt:lpstr>'A8 - VRN'!Oblast_tisku</vt:lpstr>
      <vt:lpstr>'B1 - Větev WC chlapci 1 PP'!Oblast_tisku</vt:lpstr>
      <vt:lpstr>'B2 - Větev WC chlapci 1 NP'!Oblast_tisku</vt:lpstr>
      <vt:lpstr>'B3 - Větev WC chlapci 2 NP'!Oblast_tisku</vt:lpstr>
      <vt:lpstr>'B4 - Elektroinstalace'!Oblast_tisku</vt:lpstr>
      <vt:lpstr>'B5 - Vytápění'!Oblast_tisku</vt:lpstr>
      <vt:lpstr>'B6 - VZT'!Oblast_tisku</vt:lpstr>
      <vt:lpstr>'B7 - ZTI'!Oblast_tisku</vt:lpstr>
      <vt:lpstr>'B8 - VRN'!Oblast_tisku</vt:lpstr>
      <vt:lpstr>'C1 - WC, mezipatro'!Oblast_tisku</vt:lpstr>
      <vt:lpstr>'C2 - Elektroinstalace- WC'!Oblast_tisku</vt:lpstr>
      <vt:lpstr>'C3 - Vytápění- WC'!Oblast_tisku</vt:lpstr>
      <vt:lpstr>'C4 - VZT - WC'!Oblast_tisku</vt:lpstr>
      <vt:lpstr>'C5 - VRN'!Oblast_tisku</vt:lpstr>
      <vt:lpstr>'D1 -  WC - personál'!Oblast_tisku</vt:lpstr>
      <vt:lpstr>'D2 - WC - návštěvníci'!Oblast_tisku</vt:lpstr>
      <vt:lpstr>'D3 - Elektroinstalace'!Oblast_tisku</vt:lpstr>
      <vt:lpstr>'D4 - Vytápění'!Oblast_tisku</vt:lpstr>
      <vt:lpstr>'D5 - VZT'!Oblast_tisku</vt:lpstr>
      <vt:lpstr>'D6 - ZTI'!Oblast_tisku</vt:lpstr>
      <vt:lpstr>'D7 - VRN'!Oblast_tisku</vt:lpstr>
      <vt:lpstr>'E1 - Sprcha'!Oblast_tisku</vt:lpstr>
      <vt:lpstr>'E2 - Elektroinstalace- sp...'!Oblast_tisku</vt:lpstr>
      <vt:lpstr>'E3 - Vytápění - sprcha'!Oblast_tisku</vt:lpstr>
      <vt:lpstr>'E4 - VZT - sprcha'!Oblast_tisku</vt:lpstr>
      <vt:lpstr>'E5 - ZTI - sprcha'!Oblast_tisku</vt:lpstr>
      <vt:lpstr>'E6 - VRN'!Oblast_tisku</vt:lpstr>
      <vt:lpstr>'Pokyny pro vyplnění'!Oblast_tisku</vt:lpstr>
      <vt:lpstr>'Rekapitulace stavby'!Oblast_tisku</vt:lpstr>
      <vt:lpstr>'Seznam figur'!Oblast_tisku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Tomáš Hrdlička</dc:creator>
  <cp:lastModifiedBy>Libor Havlík</cp:lastModifiedBy>
  <dcterms:created xsi:type="dcterms:W3CDTF">2025-06-12T13:28:20Z</dcterms:created>
  <dcterms:modified xsi:type="dcterms:W3CDTF">2026-02-06T12:39:23Z</dcterms:modified>
</cp:coreProperties>
</file>