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zpro.sharepoint.com/sites/04_PROJEKCE/Sdilene dokumenty/General/Zakazky_2025/084_2025_VS_Krenova/04_ODEVZDANE/04_Revize_rozpocet_2026_03_20/"/>
    </mc:Choice>
  </mc:AlternateContent>
  <xr:revisionPtr revIDLastSave="58" documentId="13_ncr:1_{C9F4E690-82DB-4EFC-A876-CE4F21F71AC1}" xr6:coauthVersionLast="47" xr6:coauthVersionMax="47" xr10:uidLastSave="{EB660220-9AE3-4EC2-B614-D121D4AA1318}"/>
  <bookViews>
    <workbookView xWindow="-120" yWindow="-120" windowWidth="29040" windowHeight="1572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1 a0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'01 a02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Pol'!$A$1:$Y$67</definedName>
    <definedName name="_xlnm.Print_Area" localSheetId="4">'01 a02 Pol'!$A$1:$Y$254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3" l="1"/>
  <c r="V63" i="13"/>
  <c r="Q63" i="13"/>
  <c r="O63" i="13"/>
  <c r="K63" i="13"/>
  <c r="I63" i="13"/>
  <c r="G63" i="13"/>
  <c r="M63" i="13" s="1"/>
  <c r="BA118" i="13"/>
  <c r="V117" i="13"/>
  <c r="Q117" i="13"/>
  <c r="O117" i="13"/>
  <c r="K117" i="13"/>
  <c r="I117" i="13"/>
  <c r="G117" i="13"/>
  <c r="M117" i="13" s="1"/>
  <c r="G9" i="13" l="1"/>
  <c r="M9" i="13" s="1"/>
  <c r="I9" i="13"/>
  <c r="K9" i="13"/>
  <c r="O9" i="13"/>
  <c r="Q9" i="13"/>
  <c r="V9" i="13"/>
  <c r="G10" i="13"/>
  <c r="M10" i="13" s="1"/>
  <c r="I10" i="13"/>
  <c r="K10" i="13"/>
  <c r="O10" i="13"/>
  <c r="Q10" i="13"/>
  <c r="V10" i="13"/>
  <c r="G11" i="13"/>
  <c r="M11" i="13" s="1"/>
  <c r="I11" i="13"/>
  <c r="K11" i="13"/>
  <c r="O11" i="13"/>
  <c r="Q11" i="13"/>
  <c r="V11" i="13"/>
  <c r="G12" i="13"/>
  <c r="I12" i="13"/>
  <c r="K12" i="13"/>
  <c r="M12" i="13"/>
  <c r="O12" i="13"/>
  <c r="Q12" i="13"/>
  <c r="V12" i="13"/>
  <c r="G13" i="13"/>
  <c r="M13" i="13" s="1"/>
  <c r="I13" i="13"/>
  <c r="K13" i="13"/>
  <c r="O13" i="13"/>
  <c r="Q13" i="13"/>
  <c r="V13" i="13"/>
  <c r="G14" i="13"/>
  <c r="M14" i="13" s="1"/>
  <c r="I14" i="13"/>
  <c r="K14" i="13"/>
  <c r="O14" i="13"/>
  <c r="Q14" i="13"/>
  <c r="V14" i="13"/>
  <c r="G15" i="13"/>
  <c r="M15" i="13" s="1"/>
  <c r="I15" i="13"/>
  <c r="K15" i="13"/>
  <c r="O15" i="13"/>
  <c r="Q15" i="13"/>
  <c r="V15" i="13"/>
  <c r="G16" i="13"/>
  <c r="I16" i="13"/>
  <c r="K16" i="13"/>
  <c r="M16" i="13"/>
  <c r="O16" i="13"/>
  <c r="Q16" i="13"/>
  <c r="V16" i="13"/>
  <c r="G17" i="13"/>
  <c r="M17" i="13" s="1"/>
  <c r="I17" i="13"/>
  <c r="K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M26" i="13" s="1"/>
  <c r="I26" i="13"/>
  <c r="K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1" i="13"/>
  <c r="M31" i="13" s="1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6" i="13"/>
  <c r="M36" i="13" s="1"/>
  <c r="I36" i="13"/>
  <c r="K36" i="13"/>
  <c r="O36" i="13"/>
  <c r="Q36" i="13"/>
  <c r="V36" i="13"/>
  <c r="G37" i="13"/>
  <c r="M37" i="13" s="1"/>
  <c r="I37" i="13"/>
  <c r="K37" i="13"/>
  <c r="O37" i="13"/>
  <c r="Q37" i="13"/>
  <c r="V37" i="13"/>
  <c r="G38" i="13"/>
  <c r="M38" i="13" s="1"/>
  <c r="I38" i="13"/>
  <c r="K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M41" i="13" s="1"/>
  <c r="I41" i="13"/>
  <c r="K41" i="13"/>
  <c r="O41" i="13"/>
  <c r="Q41" i="13"/>
  <c r="V41" i="13"/>
  <c r="G42" i="13"/>
  <c r="M42" i="13" s="1"/>
  <c r="I42" i="13"/>
  <c r="K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G45" i="13"/>
  <c r="M45" i="13" s="1"/>
  <c r="I45" i="13"/>
  <c r="K45" i="13"/>
  <c r="O45" i="13"/>
  <c r="Q45" i="13"/>
  <c r="V45" i="13"/>
  <c r="G46" i="13"/>
  <c r="M46" i="13" s="1"/>
  <c r="I46" i="13"/>
  <c r="K46" i="13"/>
  <c r="O46" i="13"/>
  <c r="Q46" i="13"/>
  <c r="V46" i="13"/>
  <c r="G47" i="13"/>
  <c r="M47" i="13" s="1"/>
  <c r="I47" i="13"/>
  <c r="K47" i="13"/>
  <c r="O47" i="13"/>
  <c r="Q47" i="13"/>
  <c r="V47" i="13"/>
  <c r="G48" i="13"/>
  <c r="M48" i="13" s="1"/>
  <c r="I48" i="13"/>
  <c r="K48" i="13"/>
  <c r="O48" i="13"/>
  <c r="Q48" i="13"/>
  <c r="V48" i="13"/>
  <c r="G54" i="13"/>
  <c r="I54" i="13"/>
  <c r="K54" i="13"/>
  <c r="O54" i="13"/>
  <c r="Q54" i="13"/>
  <c r="V54" i="13"/>
  <c r="G55" i="13"/>
  <c r="M55" i="13" s="1"/>
  <c r="I55" i="13"/>
  <c r="K55" i="13"/>
  <c r="O55" i="13"/>
  <c r="Q55" i="13"/>
  <c r="V55" i="13"/>
  <c r="G56" i="13"/>
  <c r="M56" i="13" s="1"/>
  <c r="I56" i="13"/>
  <c r="K56" i="13"/>
  <c r="O56" i="13"/>
  <c r="Q56" i="13"/>
  <c r="V56" i="13"/>
  <c r="G57" i="13"/>
  <c r="M57" i="13" s="1"/>
  <c r="I57" i="13"/>
  <c r="K57" i="13"/>
  <c r="O57" i="13"/>
  <c r="Q57" i="13"/>
  <c r="V57" i="13"/>
  <c r="G58" i="13"/>
  <c r="M58" i="13" s="1"/>
  <c r="I58" i="13"/>
  <c r="K58" i="13"/>
  <c r="O58" i="13"/>
  <c r="Q58" i="13"/>
  <c r="V58" i="13"/>
  <c r="G59" i="13"/>
  <c r="M59" i="13" s="1"/>
  <c r="I59" i="13"/>
  <c r="K59" i="13"/>
  <c r="O59" i="13"/>
  <c r="Q59" i="13"/>
  <c r="V59" i="13"/>
  <c r="G60" i="13"/>
  <c r="M60" i="13" s="1"/>
  <c r="I60" i="13"/>
  <c r="K60" i="13"/>
  <c r="O60" i="13"/>
  <c r="Q60" i="13"/>
  <c r="V60" i="13"/>
  <c r="G61" i="13"/>
  <c r="M61" i="13" s="1"/>
  <c r="I61" i="13"/>
  <c r="K61" i="13"/>
  <c r="O61" i="13"/>
  <c r="Q61" i="13"/>
  <c r="V61" i="13"/>
  <c r="G62" i="13"/>
  <c r="M62" i="13" s="1"/>
  <c r="I62" i="13"/>
  <c r="K62" i="13"/>
  <c r="O62" i="13"/>
  <c r="Q62" i="13"/>
  <c r="V62" i="13"/>
  <c r="G64" i="13"/>
  <c r="M64" i="13" s="1"/>
  <c r="I64" i="13"/>
  <c r="K64" i="13"/>
  <c r="O64" i="13"/>
  <c r="Q64" i="13"/>
  <c r="V64" i="13"/>
  <c r="G73" i="13"/>
  <c r="M73" i="13" s="1"/>
  <c r="I73" i="13"/>
  <c r="K73" i="13"/>
  <c r="O73" i="13"/>
  <c r="Q73" i="13"/>
  <c r="V73" i="13"/>
  <c r="G83" i="13"/>
  <c r="M83" i="13" s="1"/>
  <c r="I83" i="13"/>
  <c r="K83" i="13"/>
  <c r="O83" i="13"/>
  <c r="Q83" i="13"/>
  <c r="V83" i="13"/>
  <c r="G84" i="13"/>
  <c r="M84" i="13" s="1"/>
  <c r="I84" i="13"/>
  <c r="K84" i="13"/>
  <c r="O84" i="13"/>
  <c r="Q84" i="13"/>
  <c r="V84" i="13"/>
  <c r="G88" i="13"/>
  <c r="M88" i="13" s="1"/>
  <c r="I88" i="13"/>
  <c r="K88" i="13"/>
  <c r="O88" i="13"/>
  <c r="Q88" i="13"/>
  <c r="V88" i="13"/>
  <c r="G92" i="13"/>
  <c r="M92" i="13" s="1"/>
  <c r="I92" i="13"/>
  <c r="K92" i="13"/>
  <c r="O92" i="13"/>
  <c r="Q92" i="13"/>
  <c r="V92" i="13"/>
  <c r="G97" i="13"/>
  <c r="M97" i="13" s="1"/>
  <c r="I97" i="13"/>
  <c r="K97" i="13"/>
  <c r="O97" i="13"/>
  <c r="Q97" i="13"/>
  <c r="V97" i="13"/>
  <c r="G102" i="13"/>
  <c r="M102" i="13" s="1"/>
  <c r="I102" i="13"/>
  <c r="K102" i="13"/>
  <c r="O102" i="13"/>
  <c r="Q102" i="13"/>
  <c r="V102" i="13"/>
  <c r="G107" i="13"/>
  <c r="M107" i="13" s="1"/>
  <c r="I107" i="13"/>
  <c r="K107" i="13"/>
  <c r="O107" i="13"/>
  <c r="Q107" i="13"/>
  <c r="V107" i="13"/>
  <c r="G112" i="13"/>
  <c r="M112" i="13" s="1"/>
  <c r="I112" i="13"/>
  <c r="K112" i="13"/>
  <c r="O112" i="13"/>
  <c r="Q112" i="13"/>
  <c r="V112" i="13"/>
  <c r="G124" i="13"/>
  <c r="M124" i="13" s="1"/>
  <c r="I124" i="13"/>
  <c r="K124" i="13"/>
  <c r="O124" i="13"/>
  <c r="Q124" i="13"/>
  <c r="V124" i="13"/>
  <c r="G126" i="13"/>
  <c r="I126" i="13"/>
  <c r="K126" i="13"/>
  <c r="O126" i="13"/>
  <c r="Q126" i="13"/>
  <c r="V126" i="13"/>
  <c r="G128" i="13"/>
  <c r="M128" i="13" s="1"/>
  <c r="I128" i="13"/>
  <c r="K128" i="13"/>
  <c r="O128" i="13"/>
  <c r="Q128" i="13"/>
  <c r="V128" i="13"/>
  <c r="G130" i="13"/>
  <c r="M130" i="13" s="1"/>
  <c r="I130" i="13"/>
  <c r="K130" i="13"/>
  <c r="O130" i="13"/>
  <c r="Q130" i="13"/>
  <c r="V130" i="13"/>
  <c r="G132" i="13"/>
  <c r="M132" i="13" s="1"/>
  <c r="I132" i="13"/>
  <c r="K132" i="13"/>
  <c r="O132" i="13"/>
  <c r="Q132" i="13"/>
  <c r="V132" i="13"/>
  <c r="G134" i="13"/>
  <c r="M134" i="13" s="1"/>
  <c r="I134" i="13"/>
  <c r="K134" i="13"/>
  <c r="O134" i="13"/>
  <c r="Q134" i="13"/>
  <c r="V134" i="13"/>
  <c r="G136" i="13"/>
  <c r="M136" i="13" s="1"/>
  <c r="I136" i="13"/>
  <c r="K136" i="13"/>
  <c r="O136" i="13"/>
  <c r="Q136" i="13"/>
  <c r="V136" i="13"/>
  <c r="G138" i="13"/>
  <c r="M138" i="13" s="1"/>
  <c r="I138" i="13"/>
  <c r="K138" i="13"/>
  <c r="O138" i="13"/>
  <c r="Q138" i="13"/>
  <c r="V138" i="13"/>
  <c r="G140" i="13"/>
  <c r="M140" i="13" s="1"/>
  <c r="I140" i="13"/>
  <c r="K140" i="13"/>
  <c r="O140" i="13"/>
  <c r="Q140" i="13"/>
  <c r="V140" i="13"/>
  <c r="G142" i="13"/>
  <c r="M142" i="13" s="1"/>
  <c r="I142" i="13"/>
  <c r="K142" i="13"/>
  <c r="O142" i="13"/>
  <c r="Q142" i="13"/>
  <c r="V142" i="13"/>
  <c r="G144" i="13"/>
  <c r="M144" i="13" s="1"/>
  <c r="I144" i="13"/>
  <c r="K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7" i="13"/>
  <c r="M147" i="13" s="1"/>
  <c r="I147" i="13"/>
  <c r="K147" i="13"/>
  <c r="O147" i="13"/>
  <c r="Q147" i="13"/>
  <c r="V147" i="13"/>
  <c r="G149" i="13"/>
  <c r="M149" i="13" s="1"/>
  <c r="I149" i="13"/>
  <c r="K149" i="13"/>
  <c r="O149" i="13"/>
  <c r="Q149" i="13"/>
  <c r="V149" i="13"/>
  <c r="G150" i="13"/>
  <c r="I150" i="13"/>
  <c r="K150" i="13"/>
  <c r="M150" i="13"/>
  <c r="O150" i="13"/>
  <c r="Q150" i="13"/>
  <c r="V150" i="13"/>
  <c r="G151" i="13"/>
  <c r="M151" i="13" s="1"/>
  <c r="I151" i="13"/>
  <c r="K151" i="13"/>
  <c r="O151" i="13"/>
  <c r="Q151" i="13"/>
  <c r="V151" i="13"/>
  <c r="G152" i="13"/>
  <c r="M152" i="13" s="1"/>
  <c r="I152" i="13"/>
  <c r="K152" i="13"/>
  <c r="O152" i="13"/>
  <c r="Q152" i="13"/>
  <c r="V152" i="13"/>
  <c r="G153" i="13"/>
  <c r="M153" i="13" s="1"/>
  <c r="I153" i="13"/>
  <c r="K153" i="13"/>
  <c r="O153" i="13"/>
  <c r="Q153" i="13"/>
  <c r="V153" i="13"/>
  <c r="G154" i="13"/>
  <c r="M154" i="13" s="1"/>
  <c r="I154" i="13"/>
  <c r="K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V158" i="13"/>
  <c r="G159" i="13"/>
  <c r="M159" i="13" s="1"/>
  <c r="I159" i="13"/>
  <c r="K159" i="13"/>
  <c r="O159" i="13"/>
  <c r="Q159" i="13"/>
  <c r="V159" i="13"/>
  <c r="G160" i="13"/>
  <c r="M160" i="13" s="1"/>
  <c r="I160" i="13"/>
  <c r="K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M162" i="13" s="1"/>
  <c r="I162" i="13"/>
  <c r="K162" i="13"/>
  <c r="O162" i="13"/>
  <c r="Q162" i="13"/>
  <c r="V162" i="13"/>
  <c r="G163" i="13"/>
  <c r="M163" i="13" s="1"/>
  <c r="I163" i="13"/>
  <c r="K163" i="13"/>
  <c r="O163" i="13"/>
  <c r="Q163" i="13"/>
  <c r="V163" i="13"/>
  <c r="G164" i="13"/>
  <c r="M164" i="13" s="1"/>
  <c r="I164" i="13"/>
  <c r="K164" i="13"/>
  <c r="O164" i="13"/>
  <c r="Q164" i="13"/>
  <c r="V164" i="13"/>
  <c r="G165" i="13"/>
  <c r="M165" i="13" s="1"/>
  <c r="I165" i="13"/>
  <c r="K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M167" i="13" s="1"/>
  <c r="I167" i="13"/>
  <c r="K167" i="13"/>
  <c r="O167" i="13"/>
  <c r="Q167" i="13"/>
  <c r="V167" i="13"/>
  <c r="G168" i="13"/>
  <c r="M168" i="13" s="1"/>
  <c r="I168" i="13"/>
  <c r="K168" i="13"/>
  <c r="O168" i="13"/>
  <c r="Q168" i="13"/>
  <c r="V168" i="13"/>
  <c r="G169" i="13"/>
  <c r="M169" i="13" s="1"/>
  <c r="I169" i="13"/>
  <c r="K169" i="13"/>
  <c r="O169" i="13"/>
  <c r="Q169" i="13"/>
  <c r="V169" i="13"/>
  <c r="G170" i="13"/>
  <c r="M170" i="13" s="1"/>
  <c r="I170" i="13"/>
  <c r="K170" i="13"/>
  <c r="O170" i="13"/>
  <c r="Q170" i="13"/>
  <c r="V170" i="13"/>
  <c r="G171" i="13"/>
  <c r="M171" i="13" s="1"/>
  <c r="I171" i="13"/>
  <c r="K171" i="13"/>
  <c r="O171" i="13"/>
  <c r="Q171" i="13"/>
  <c r="V171" i="13"/>
  <c r="G172" i="13"/>
  <c r="M172" i="13" s="1"/>
  <c r="I172" i="13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V174" i="13"/>
  <c r="G175" i="13"/>
  <c r="M175" i="13" s="1"/>
  <c r="I175" i="13"/>
  <c r="K175" i="13"/>
  <c r="O175" i="13"/>
  <c r="Q175" i="13"/>
  <c r="V175" i="13"/>
  <c r="G176" i="13"/>
  <c r="M176" i="13" s="1"/>
  <c r="I176" i="13"/>
  <c r="K176" i="13"/>
  <c r="O176" i="13"/>
  <c r="Q176" i="13"/>
  <c r="V176" i="13"/>
  <c r="G177" i="13"/>
  <c r="M177" i="13" s="1"/>
  <c r="I177" i="13"/>
  <c r="K177" i="13"/>
  <c r="O177" i="13"/>
  <c r="Q177" i="13"/>
  <c r="V177" i="13"/>
  <c r="G178" i="13"/>
  <c r="M178" i="13" s="1"/>
  <c r="I178" i="13"/>
  <c r="K178" i="13"/>
  <c r="O178" i="13"/>
  <c r="Q178" i="13"/>
  <c r="V178" i="13"/>
  <c r="G179" i="13"/>
  <c r="M179" i="13" s="1"/>
  <c r="I179" i="13"/>
  <c r="K179" i="13"/>
  <c r="O179" i="13"/>
  <c r="Q179" i="13"/>
  <c r="V179" i="13"/>
  <c r="G180" i="13"/>
  <c r="M180" i="13" s="1"/>
  <c r="I180" i="13"/>
  <c r="K180" i="13"/>
  <c r="O180" i="13"/>
  <c r="Q180" i="13"/>
  <c r="V180" i="13"/>
  <c r="G181" i="13"/>
  <c r="M181" i="13" s="1"/>
  <c r="I181" i="13"/>
  <c r="K181" i="13"/>
  <c r="O181" i="13"/>
  <c r="Q181" i="13"/>
  <c r="V181" i="13"/>
  <c r="G182" i="13"/>
  <c r="M182" i="13" s="1"/>
  <c r="I182" i="13"/>
  <c r="K182" i="13"/>
  <c r="O182" i="13"/>
  <c r="Q182" i="13"/>
  <c r="V182" i="13"/>
  <c r="G183" i="13"/>
  <c r="M183" i="13" s="1"/>
  <c r="I183" i="13"/>
  <c r="K183" i="13"/>
  <c r="O183" i="13"/>
  <c r="Q183" i="13"/>
  <c r="V183" i="13"/>
  <c r="G184" i="13"/>
  <c r="M184" i="13" s="1"/>
  <c r="I184" i="13"/>
  <c r="K184" i="13"/>
  <c r="O184" i="13"/>
  <c r="Q184" i="13"/>
  <c r="V184" i="13"/>
  <c r="G185" i="13"/>
  <c r="M185" i="13" s="1"/>
  <c r="I185" i="13"/>
  <c r="K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M188" i="13" s="1"/>
  <c r="I188" i="13"/>
  <c r="K188" i="13"/>
  <c r="O188" i="13"/>
  <c r="Q188" i="13"/>
  <c r="V188" i="13"/>
  <c r="G189" i="13"/>
  <c r="M189" i="13" s="1"/>
  <c r="I189" i="13"/>
  <c r="K189" i="13"/>
  <c r="O189" i="13"/>
  <c r="Q189" i="13"/>
  <c r="V189" i="13"/>
  <c r="G190" i="13"/>
  <c r="M190" i="13" s="1"/>
  <c r="I190" i="13"/>
  <c r="K190" i="13"/>
  <c r="O190" i="13"/>
  <c r="Q190" i="13"/>
  <c r="V190" i="13"/>
  <c r="G191" i="13"/>
  <c r="M191" i="13" s="1"/>
  <c r="I191" i="13"/>
  <c r="K191" i="13"/>
  <c r="O191" i="13"/>
  <c r="Q191" i="13"/>
  <c r="V191" i="13"/>
  <c r="G192" i="13"/>
  <c r="M192" i="13" s="1"/>
  <c r="I192" i="13"/>
  <c r="K192" i="13"/>
  <c r="O192" i="13"/>
  <c r="Q192" i="13"/>
  <c r="V192" i="13"/>
  <c r="G193" i="13"/>
  <c r="M193" i="13" s="1"/>
  <c r="I193" i="13"/>
  <c r="K193" i="13"/>
  <c r="O193" i="13"/>
  <c r="Q193" i="13"/>
  <c r="V193" i="13"/>
  <c r="G194" i="13"/>
  <c r="M194" i="13" s="1"/>
  <c r="I194" i="13"/>
  <c r="K194" i="13"/>
  <c r="O194" i="13"/>
  <c r="Q194" i="13"/>
  <c r="V194" i="13"/>
  <c r="G195" i="13"/>
  <c r="M195" i="13" s="1"/>
  <c r="I195" i="13"/>
  <c r="K195" i="13"/>
  <c r="O195" i="13"/>
  <c r="Q195" i="13"/>
  <c r="V195" i="13"/>
  <c r="G196" i="13"/>
  <c r="M196" i="13" s="1"/>
  <c r="I196" i="13"/>
  <c r="K196" i="13"/>
  <c r="O196" i="13"/>
  <c r="Q196" i="13"/>
  <c r="V196" i="13"/>
  <c r="G197" i="13"/>
  <c r="M197" i="13" s="1"/>
  <c r="I197" i="13"/>
  <c r="K197" i="13"/>
  <c r="O197" i="13"/>
  <c r="Q197" i="13"/>
  <c r="V197" i="13"/>
  <c r="G198" i="13"/>
  <c r="M198" i="13" s="1"/>
  <c r="I198" i="13"/>
  <c r="K198" i="13"/>
  <c r="O198" i="13"/>
  <c r="Q198" i="13"/>
  <c r="V198" i="13"/>
  <c r="G199" i="13"/>
  <c r="M199" i="13" s="1"/>
  <c r="I199" i="13"/>
  <c r="K199" i="13"/>
  <c r="O199" i="13"/>
  <c r="Q199" i="13"/>
  <c r="V199" i="13"/>
  <c r="G200" i="13"/>
  <c r="M200" i="13" s="1"/>
  <c r="I200" i="13"/>
  <c r="K200" i="13"/>
  <c r="O200" i="13"/>
  <c r="Q200" i="13"/>
  <c r="V200" i="13"/>
  <c r="G201" i="13"/>
  <c r="M201" i="13" s="1"/>
  <c r="I201" i="13"/>
  <c r="K201" i="13"/>
  <c r="O201" i="13"/>
  <c r="Q201" i="13"/>
  <c r="V201" i="13"/>
  <c r="G202" i="13"/>
  <c r="M202" i="13" s="1"/>
  <c r="I202" i="13"/>
  <c r="K202" i="13"/>
  <c r="O202" i="13"/>
  <c r="Q202" i="13"/>
  <c r="V202" i="13"/>
  <c r="G203" i="13"/>
  <c r="M203" i="13" s="1"/>
  <c r="I203" i="13"/>
  <c r="K203" i="13"/>
  <c r="O203" i="13"/>
  <c r="Q203" i="13"/>
  <c r="V203" i="13"/>
  <c r="G204" i="13"/>
  <c r="M204" i="13" s="1"/>
  <c r="I204" i="13"/>
  <c r="K204" i="13"/>
  <c r="O204" i="13"/>
  <c r="Q204" i="13"/>
  <c r="V204" i="13"/>
  <c r="G205" i="13"/>
  <c r="M205" i="13" s="1"/>
  <c r="I205" i="13"/>
  <c r="K205" i="13"/>
  <c r="O205" i="13"/>
  <c r="Q205" i="13"/>
  <c r="V205" i="13"/>
  <c r="G206" i="13"/>
  <c r="M206" i="13" s="1"/>
  <c r="I206" i="13"/>
  <c r="K206" i="13"/>
  <c r="O206" i="13"/>
  <c r="Q206" i="13"/>
  <c r="V206" i="13"/>
  <c r="G207" i="13"/>
  <c r="M207" i="13" s="1"/>
  <c r="I207" i="13"/>
  <c r="K207" i="13"/>
  <c r="O207" i="13"/>
  <c r="Q207" i="13"/>
  <c r="V207" i="13"/>
  <c r="G208" i="13"/>
  <c r="M208" i="13" s="1"/>
  <c r="I208" i="13"/>
  <c r="K208" i="13"/>
  <c r="O208" i="13"/>
  <c r="Q208" i="13"/>
  <c r="V208" i="13"/>
  <c r="G209" i="13"/>
  <c r="M209" i="13" s="1"/>
  <c r="I209" i="13"/>
  <c r="K209" i="13"/>
  <c r="O209" i="13"/>
  <c r="Q209" i="13"/>
  <c r="V209" i="13"/>
  <c r="G210" i="13"/>
  <c r="M210" i="13" s="1"/>
  <c r="I210" i="13"/>
  <c r="K210" i="13"/>
  <c r="O210" i="13"/>
  <c r="Q210" i="13"/>
  <c r="V210" i="13"/>
  <c r="G212" i="13"/>
  <c r="M212" i="13" s="1"/>
  <c r="I212" i="13"/>
  <c r="K212" i="13"/>
  <c r="O212" i="13"/>
  <c r="O211" i="13" s="1"/>
  <c r="Q212" i="13"/>
  <c r="V212" i="13"/>
  <c r="G213" i="13"/>
  <c r="M213" i="13" s="1"/>
  <c r="I213" i="13"/>
  <c r="K213" i="13"/>
  <c r="O213" i="13"/>
  <c r="Q213" i="13"/>
  <c r="V213" i="13"/>
  <c r="G215" i="13"/>
  <c r="I215" i="13"/>
  <c r="K215" i="13"/>
  <c r="O215" i="13"/>
  <c r="Q215" i="13"/>
  <c r="V215" i="13"/>
  <c r="G216" i="13"/>
  <c r="M216" i="13" s="1"/>
  <c r="I216" i="13"/>
  <c r="K216" i="13"/>
  <c r="O216" i="13"/>
  <c r="Q216" i="13"/>
  <c r="V216" i="13"/>
  <c r="G217" i="13"/>
  <c r="M217" i="13" s="1"/>
  <c r="I217" i="13"/>
  <c r="K217" i="13"/>
  <c r="O217" i="13"/>
  <c r="Q217" i="13"/>
  <c r="V217" i="13"/>
  <c r="G218" i="13"/>
  <c r="M218" i="13" s="1"/>
  <c r="I218" i="13"/>
  <c r="K218" i="13"/>
  <c r="O218" i="13"/>
  <c r="Q218" i="13"/>
  <c r="V218" i="13"/>
  <c r="G219" i="13"/>
  <c r="M219" i="13" s="1"/>
  <c r="I219" i="13"/>
  <c r="K219" i="13"/>
  <c r="O219" i="13"/>
  <c r="Q219" i="13"/>
  <c r="V219" i="13"/>
  <c r="G220" i="13"/>
  <c r="M220" i="13" s="1"/>
  <c r="I220" i="13"/>
  <c r="K220" i="13"/>
  <c r="O220" i="13"/>
  <c r="Q220" i="13"/>
  <c r="V220" i="13"/>
  <c r="G221" i="13"/>
  <c r="M221" i="13" s="1"/>
  <c r="I221" i="13"/>
  <c r="K221" i="13"/>
  <c r="O221" i="13"/>
  <c r="Q221" i="13"/>
  <c r="V221" i="13"/>
  <c r="G222" i="13"/>
  <c r="M222" i="13" s="1"/>
  <c r="I222" i="13"/>
  <c r="K222" i="13"/>
  <c r="O222" i="13"/>
  <c r="Q222" i="13"/>
  <c r="V222" i="13"/>
  <c r="G223" i="13"/>
  <c r="M223" i="13" s="1"/>
  <c r="I223" i="13"/>
  <c r="K223" i="13"/>
  <c r="O223" i="13"/>
  <c r="Q223" i="13"/>
  <c r="V223" i="13"/>
  <c r="G224" i="13"/>
  <c r="M224" i="13" s="1"/>
  <c r="I224" i="13"/>
  <c r="K224" i="13"/>
  <c r="O224" i="13"/>
  <c r="Q224" i="13"/>
  <c r="V224" i="13"/>
  <c r="G225" i="13"/>
  <c r="M225" i="13" s="1"/>
  <c r="I225" i="13"/>
  <c r="K225" i="13"/>
  <c r="O225" i="13"/>
  <c r="Q225" i="13"/>
  <c r="V225" i="13"/>
  <c r="G227" i="13"/>
  <c r="M227" i="13" s="1"/>
  <c r="I227" i="13"/>
  <c r="K227" i="13"/>
  <c r="O227" i="13"/>
  <c r="Q227" i="13"/>
  <c r="V227" i="13"/>
  <c r="G228" i="13"/>
  <c r="M228" i="13" s="1"/>
  <c r="I228" i="13"/>
  <c r="K228" i="13"/>
  <c r="O228" i="13"/>
  <c r="Q228" i="13"/>
  <c r="V228" i="13"/>
  <c r="G229" i="13"/>
  <c r="M229" i="13" s="1"/>
  <c r="I229" i="13"/>
  <c r="K229" i="13"/>
  <c r="O229" i="13"/>
  <c r="Q229" i="13"/>
  <c r="V229" i="13"/>
  <c r="G230" i="13"/>
  <c r="M230" i="13" s="1"/>
  <c r="I230" i="13"/>
  <c r="K230" i="13"/>
  <c r="O230" i="13"/>
  <c r="Q230" i="13"/>
  <c r="V230" i="13"/>
  <c r="G231" i="13"/>
  <c r="M231" i="13" s="1"/>
  <c r="I231" i="13"/>
  <c r="K231" i="13"/>
  <c r="O231" i="13"/>
  <c r="Q231" i="13"/>
  <c r="V231" i="13"/>
  <c r="G232" i="13"/>
  <c r="I232" i="13"/>
  <c r="K232" i="13"/>
  <c r="M232" i="13"/>
  <c r="O232" i="13"/>
  <c r="Q232" i="13"/>
  <c r="V232" i="13"/>
  <c r="G233" i="13"/>
  <c r="M233" i="13" s="1"/>
  <c r="I233" i="13"/>
  <c r="K233" i="13"/>
  <c r="O233" i="13"/>
  <c r="Q233" i="13"/>
  <c r="V233" i="13"/>
  <c r="G234" i="13"/>
  <c r="M234" i="13" s="1"/>
  <c r="I234" i="13"/>
  <c r="K234" i="13"/>
  <c r="O234" i="13"/>
  <c r="Q234" i="13"/>
  <c r="V234" i="13"/>
  <c r="G235" i="13"/>
  <c r="M235" i="13" s="1"/>
  <c r="I235" i="13"/>
  <c r="K235" i="13"/>
  <c r="O235" i="13"/>
  <c r="Q235" i="13"/>
  <c r="V235" i="13"/>
  <c r="G236" i="13"/>
  <c r="M236" i="13" s="1"/>
  <c r="I236" i="13"/>
  <c r="K236" i="13"/>
  <c r="O236" i="13"/>
  <c r="Q236" i="13"/>
  <c r="V236" i="13"/>
  <c r="G237" i="13"/>
  <c r="M237" i="13" s="1"/>
  <c r="I237" i="13"/>
  <c r="K237" i="13"/>
  <c r="O237" i="13"/>
  <c r="Q237" i="13"/>
  <c r="V237" i="13"/>
  <c r="G238" i="13"/>
  <c r="M238" i="13" s="1"/>
  <c r="I238" i="13"/>
  <c r="K238" i="13"/>
  <c r="O238" i="13"/>
  <c r="Q238" i="13"/>
  <c r="V238" i="13"/>
  <c r="G239" i="13"/>
  <c r="M239" i="13" s="1"/>
  <c r="I239" i="13"/>
  <c r="K239" i="13"/>
  <c r="O239" i="13"/>
  <c r="Q239" i="13"/>
  <c r="V239" i="13"/>
  <c r="G240" i="13"/>
  <c r="M240" i="13" s="1"/>
  <c r="I240" i="13"/>
  <c r="K240" i="13"/>
  <c r="O240" i="13"/>
  <c r="Q240" i="13"/>
  <c r="V240" i="13"/>
  <c r="G241" i="13"/>
  <c r="M241" i="13" s="1"/>
  <c r="I241" i="13"/>
  <c r="K241" i="13"/>
  <c r="O241" i="13"/>
  <c r="Q241" i="13"/>
  <c r="V241" i="13"/>
  <c r="G242" i="13"/>
  <c r="M242" i="13" s="1"/>
  <c r="I242" i="13"/>
  <c r="K242" i="13"/>
  <c r="O242" i="13"/>
  <c r="Q242" i="13"/>
  <c r="V242" i="13"/>
  <c r="AE244" i="13"/>
  <c r="G9" i="12"/>
  <c r="G8" i="12" s="1"/>
  <c r="I50" i="1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0" i="12"/>
  <c r="I51" i="1" s="1"/>
  <c r="G11" i="12"/>
  <c r="M11" i="12" s="1"/>
  <c r="I11" i="12"/>
  <c r="I10" i="12" s="1"/>
  <c r="K11" i="12"/>
  <c r="O11" i="12"/>
  <c r="Q11" i="12"/>
  <c r="V11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M19" i="12" s="1"/>
  <c r="I19" i="12"/>
  <c r="K19" i="12"/>
  <c r="O19" i="12"/>
  <c r="Q19" i="12"/>
  <c r="V19" i="12"/>
  <c r="G21" i="12"/>
  <c r="G20" i="12" s="1"/>
  <c r="I52" i="1" s="1"/>
  <c r="I21" i="12"/>
  <c r="K21" i="12"/>
  <c r="K20" i="12" s="1"/>
  <c r="O21" i="12"/>
  <c r="Q21" i="12"/>
  <c r="V21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Q20" i="12" s="1"/>
  <c r="V23" i="12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I34" i="12"/>
  <c r="K34" i="12"/>
  <c r="M34" i="12"/>
  <c r="O34" i="12"/>
  <c r="Q34" i="12"/>
  <c r="V34" i="12"/>
  <c r="G36" i="12"/>
  <c r="I36" i="12"/>
  <c r="K36" i="12"/>
  <c r="K35" i="12" s="1"/>
  <c r="M36" i="12"/>
  <c r="O36" i="12"/>
  <c r="Q36" i="12"/>
  <c r="V36" i="12"/>
  <c r="G37" i="12"/>
  <c r="G35" i="12" s="1"/>
  <c r="I54" i="1" s="1"/>
  <c r="I37" i="12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Q35" i="12" s="1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M42" i="12" s="1"/>
  <c r="I42" i="12"/>
  <c r="I35" i="12" s="1"/>
  <c r="K42" i="12"/>
  <c r="O42" i="12"/>
  <c r="Q42" i="12"/>
  <c r="V42" i="12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O44" i="12" s="1"/>
  <c r="Q45" i="12"/>
  <c r="V45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AE57" i="12"/>
  <c r="F41" i="1" s="1"/>
  <c r="I19" i="1"/>
  <c r="I18" i="1"/>
  <c r="J28" i="1"/>
  <c r="J26" i="1"/>
  <c r="G38" i="1"/>
  <c r="F38" i="1"/>
  <c r="J23" i="1"/>
  <c r="J24" i="1"/>
  <c r="J25" i="1"/>
  <c r="J27" i="1"/>
  <c r="E24" i="1"/>
  <c r="E26" i="1"/>
  <c r="G211" i="13" l="1"/>
  <c r="I60" i="1" s="1"/>
  <c r="Q214" i="13"/>
  <c r="G214" i="13"/>
  <c r="I62" i="1" s="1"/>
  <c r="G123" i="13"/>
  <c r="I58" i="1" s="1"/>
  <c r="K214" i="13"/>
  <c r="K123" i="13"/>
  <c r="G8" i="13"/>
  <c r="I55" i="1" s="1"/>
  <c r="AF57" i="12"/>
  <c r="G41" i="1" s="1"/>
  <c r="H41" i="1" s="1"/>
  <c r="I41" i="1" s="1"/>
  <c r="Q29" i="12"/>
  <c r="V10" i="12"/>
  <c r="O29" i="12"/>
  <c r="Q10" i="12"/>
  <c r="G44" i="12"/>
  <c r="I61" i="1" s="1"/>
  <c r="K44" i="12"/>
  <c r="V29" i="12"/>
  <c r="O10" i="12"/>
  <c r="F40" i="1"/>
  <c r="I20" i="12"/>
  <c r="V44" i="12"/>
  <c r="I44" i="12"/>
  <c r="K29" i="12"/>
  <c r="G29" i="12"/>
  <c r="I53" i="1" s="1"/>
  <c r="I16" i="1" s="1"/>
  <c r="V35" i="12"/>
  <c r="I29" i="12"/>
  <c r="K10" i="12"/>
  <c r="O20" i="12"/>
  <c r="Q44" i="12"/>
  <c r="V20" i="12"/>
  <c r="O35" i="12"/>
  <c r="M21" i="12"/>
  <c r="V53" i="13"/>
  <c r="Q53" i="13"/>
  <c r="V8" i="13"/>
  <c r="V214" i="13"/>
  <c r="I123" i="13"/>
  <c r="O53" i="13"/>
  <c r="Q8" i="13"/>
  <c r="K53" i="13"/>
  <c r="O8" i="13"/>
  <c r="V123" i="13"/>
  <c r="I53" i="13"/>
  <c r="V32" i="13"/>
  <c r="I57" i="1"/>
  <c r="I32" i="13"/>
  <c r="Q32" i="13"/>
  <c r="K8" i="13"/>
  <c r="V211" i="13"/>
  <c r="Q211" i="13"/>
  <c r="O123" i="13"/>
  <c r="O32" i="13"/>
  <c r="I8" i="13"/>
  <c r="O148" i="13"/>
  <c r="Q123" i="13"/>
  <c r="K211" i="13"/>
  <c r="K32" i="13"/>
  <c r="F42" i="1"/>
  <c r="Q148" i="13"/>
  <c r="O226" i="13"/>
  <c r="V226" i="13"/>
  <c r="I211" i="13"/>
  <c r="F39" i="1"/>
  <c r="V148" i="13"/>
  <c r="Q226" i="13"/>
  <c r="I226" i="13"/>
  <c r="O214" i="13"/>
  <c r="K226" i="13"/>
  <c r="I214" i="13"/>
  <c r="K148" i="13"/>
  <c r="I148" i="13"/>
  <c r="M211" i="13"/>
  <c r="M32" i="13"/>
  <c r="M148" i="13"/>
  <c r="M8" i="13"/>
  <c r="M226" i="13"/>
  <c r="M215" i="13"/>
  <c r="M214" i="13" s="1"/>
  <c r="M126" i="13"/>
  <c r="M123" i="13" s="1"/>
  <c r="M54" i="13"/>
  <c r="M53" i="13" s="1"/>
  <c r="G32" i="13"/>
  <c r="I56" i="1" s="1"/>
  <c r="AF244" i="13"/>
  <c r="G148" i="13"/>
  <c r="I59" i="1" s="1"/>
  <c r="G226" i="13"/>
  <c r="I63" i="1" s="1"/>
  <c r="I20" i="1" s="1"/>
  <c r="M20" i="12"/>
  <c r="M44" i="12"/>
  <c r="M10" i="12"/>
  <c r="M29" i="12"/>
  <c r="M35" i="12"/>
  <c r="G57" i="12" l="1"/>
  <c r="I64" i="1"/>
  <c r="I17" i="1"/>
  <c r="I21" i="1" s="1"/>
  <c r="G40" i="1"/>
  <c r="H40" i="1" s="1"/>
  <c r="I40" i="1" s="1"/>
  <c r="G39" i="1"/>
  <c r="G42" i="1"/>
  <c r="H42" i="1" s="1"/>
  <c r="I42" i="1" s="1"/>
  <c r="F43" i="1"/>
  <c r="H39" i="1"/>
  <c r="H43" i="1" s="1"/>
  <c r="G244" i="13"/>
  <c r="G23" i="1" l="1"/>
  <c r="A23" i="1" s="1"/>
  <c r="G43" i="1"/>
  <c r="G25" i="1" s="1"/>
  <c r="A25" i="1" s="1"/>
  <c r="I39" i="1"/>
  <c r="I43" i="1" s="1"/>
  <c r="J51" i="1"/>
  <c r="J55" i="1"/>
  <c r="J58" i="1"/>
  <c r="J50" i="1"/>
  <c r="J63" i="1"/>
  <c r="J56" i="1"/>
  <c r="J57" i="1"/>
  <c r="J61" i="1"/>
  <c r="J54" i="1"/>
  <c r="J59" i="1"/>
  <c r="J62" i="1"/>
  <c r="J52" i="1"/>
  <c r="J53" i="1"/>
  <c r="J60" i="1"/>
  <c r="J42" i="1" l="1"/>
  <c r="J41" i="1"/>
  <c r="J39" i="1"/>
  <c r="J43" i="1" s="1"/>
  <c r="J40" i="1"/>
  <c r="G26" i="1"/>
  <c r="A26" i="1"/>
  <c r="G28" i="1"/>
  <c r="J64" i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Krčmář</author>
  </authors>
  <commentList>
    <comment ref="S6" authorId="0" shapeId="0" xr:uid="{E02D26BF-B07E-4173-BFF2-7A06A24C6EE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E28AD44-FD27-480B-87BD-F17BAC87990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Krčmář</author>
  </authors>
  <commentList>
    <comment ref="S6" authorId="0" shapeId="0" xr:uid="{D462B53D-4779-4D15-A825-AB5206527D1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766C9F2-29C6-4D14-954B-A0B0E602631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<sst xmlns="http://schemas.openxmlformats.org/spreadsheetml/2006/main" count="2060" uniqueCount="594">
  <si>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</si>
  <si>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</si>
  <si>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</si>
  <si>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</si>
  <si>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</si>
  <si>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</si>
  <si>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</si>
  <si>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</si>
  <si>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</si>
  <si>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</si>
  <si>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</si>
  <si>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</si>
  <si>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</si>
  <si>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</si>
  <si>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</si>
  <si>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</si>
  <si>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</si>
  <si>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</si>
  <si>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</si>
  <si>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</si>
  <si>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</si>
  <si>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</si>
  <si>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</si>
  <si>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</si>
  <si>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</si>
  <si>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</si>
  <si>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</si>
  <si>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</si>
  <si>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</si>
  <si>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</si>
  <si>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</si>
  <si>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</si>
  <si>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</si>
  <si>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</si>
  <si>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</si>
  <si>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</si>
  <si>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</si>
  <si>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</si>
  <si>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</si>
  <si>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</si>
  <si>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</si>
  <si>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</si>
  <si>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</si>
  <si>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2025_084</t>
  </si>
  <si>
    <t>VS_Krenova</t>
  </si>
  <si>
    <t>Stavba</t>
  </si>
  <si>
    <t>01</t>
  </si>
  <si>
    <t>VS Štěpánská</t>
  </si>
  <si>
    <t>1</t>
  </si>
  <si>
    <t>MaR</t>
  </si>
  <si>
    <t>a02</t>
  </si>
  <si>
    <t xml:space="preserve">Technologie </t>
  </si>
  <si>
    <t>Celkem za stavbu</t>
  </si>
  <si>
    <t>CZK</t>
  </si>
  <si>
    <t>Rekapitulace dílů</t>
  </si>
  <si>
    <t>Typ dílu</t>
  </si>
  <si>
    <t>_2</t>
  </si>
  <si>
    <t>Rozvaděče</t>
  </si>
  <si>
    <t>_3</t>
  </si>
  <si>
    <t>Prvky řídícího systému umístěné v rozvaděči</t>
  </si>
  <si>
    <t>_4</t>
  </si>
  <si>
    <t>Periférie (dodávka + montáž)</t>
  </si>
  <si>
    <t>_5</t>
  </si>
  <si>
    <t>Připojení periferií</t>
  </si>
  <si>
    <t>_6</t>
  </si>
  <si>
    <t>Kabeláž</t>
  </si>
  <si>
    <t>713</t>
  </si>
  <si>
    <t>Izolace tepelné</t>
  </si>
  <si>
    <t>722</t>
  </si>
  <si>
    <t>Vnitřní vodovod</t>
  </si>
  <si>
    <t>732</t>
  </si>
  <si>
    <t>Strojovny</t>
  </si>
  <si>
    <t>733</t>
  </si>
  <si>
    <t>Rozvod potrubí</t>
  </si>
  <si>
    <t>734</t>
  </si>
  <si>
    <t>Armatury</t>
  </si>
  <si>
    <t>783</t>
  </si>
  <si>
    <t>Nátěry</t>
  </si>
  <si>
    <t>799</t>
  </si>
  <si>
    <t>Ostatní</t>
  </si>
  <si>
    <t>D</t>
  </si>
  <si>
    <t>Demontáže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</si>
  <si>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</si>
  <si>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</si>
  <si>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</si>
  <si>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</si>
  <si>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</si>
  <si>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</si>
  <si>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</si>
  <si>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</si>
  <si>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</si>
  <si>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</si>
  <si>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</si>
  <si>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</si>
  <si>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</si>
  <si>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</si>
  <si>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</si>
  <si>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</si>
  <si>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</si>
  <si>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</si>
  <si>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</si>
  <si>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</si>
  <si>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</si>
  <si>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</si>
  <si>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</si>
  <si>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</si>
  <si>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</si>
  <si>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</si>
  <si>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</si>
  <si>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</si>
  <si>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</si>
  <si>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</si>
  <si>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MR1</t>
  </si>
  <si>
    <t>Oceloplechová skříň – 1200mm x 800mm hloubka 300mm včetně vybavení (jističe, pojistky, svorky, přep. ochrana.. Atd.)</t>
  </si>
  <si>
    <t>kpl</t>
  </si>
  <si>
    <t>Vlastní</t>
  </si>
  <si>
    <t>Indiv</t>
  </si>
  <si>
    <t>Specifikace</t>
  </si>
  <si>
    <t>Běžná</t>
  </si>
  <si>
    <t>POL3_0</t>
  </si>
  <si>
    <t>Analogový vstupní modul  - 8 AI</t>
  </si>
  <si>
    <t>ks</t>
  </si>
  <si>
    <t>R-položka</t>
  </si>
  <si>
    <t>POL12_0</t>
  </si>
  <si>
    <t>Pol__0005</t>
  </si>
  <si>
    <t>Analogový výstupní modul  - 8 A0</t>
  </si>
  <si>
    <t>Práce</t>
  </si>
  <si>
    <t>POL1_1</t>
  </si>
  <si>
    <t>Pol__0006</t>
  </si>
  <si>
    <t>Digitální vstupní modul  – 8DI</t>
  </si>
  <si>
    <t>Pol__0007</t>
  </si>
  <si>
    <t>Digitální výstupní modul  – 8 DO</t>
  </si>
  <si>
    <t>Pol__0008</t>
  </si>
  <si>
    <t>Řídící regulátor   (Eth, MBus.)</t>
  </si>
  <si>
    <t>Pol__0009</t>
  </si>
  <si>
    <t>Displej do dveří rozvaděče (10palců, Eth.)</t>
  </si>
  <si>
    <t>Pol__0010</t>
  </si>
  <si>
    <t>Zdroj pro regulátor a řídící systém</t>
  </si>
  <si>
    <t>Pol__0011</t>
  </si>
  <si>
    <t>Mbus koncentrátor pro  zařízení  20 zařízení</t>
  </si>
  <si>
    <t>Pol__0012</t>
  </si>
  <si>
    <t>Switch na DIN 4 porty</t>
  </si>
  <si>
    <t>Pol__0013</t>
  </si>
  <si>
    <t>Příložný snímač teploty, 0...110°C</t>
  </si>
  <si>
    <t>Pol__0014</t>
  </si>
  <si>
    <t>Prostorový snímač teploty</t>
  </si>
  <si>
    <t>Pol__0015</t>
  </si>
  <si>
    <t>Venkovní snímač teploty</t>
  </si>
  <si>
    <t>Pol__0016</t>
  </si>
  <si>
    <t>Snímač teploty jímkový 150mm včetně jímky</t>
  </si>
  <si>
    <t>Pol__0017</t>
  </si>
  <si>
    <t>Snímač tlaku kapalin 4-10bar 0-10V</t>
  </si>
  <si>
    <t>Pol__0018</t>
  </si>
  <si>
    <t>Spínač přetopení prostoru</t>
  </si>
  <si>
    <t>Pol__0019</t>
  </si>
  <si>
    <t>Spínač přetopení na potrubí</t>
  </si>
  <si>
    <t>Pol__0020</t>
  </si>
  <si>
    <t>Spínač zaplavení prostoru</t>
  </si>
  <si>
    <t>Pol__0021</t>
  </si>
  <si>
    <t>Připojení čerpadlo</t>
  </si>
  <si>
    <t>Pol__0022</t>
  </si>
  <si>
    <t>Připojení ventil</t>
  </si>
  <si>
    <t>Pol__0023</t>
  </si>
  <si>
    <t>Připojení měřiče tepla ve strojovně</t>
  </si>
  <si>
    <t>Pol__0024</t>
  </si>
  <si>
    <t>Připojení vodoměr</t>
  </si>
  <si>
    <t>Pol__0025</t>
  </si>
  <si>
    <t>Připojení Solenoid</t>
  </si>
  <si>
    <t>Pol__0026</t>
  </si>
  <si>
    <t>Kabel JYTY 2Dx1</t>
  </si>
  <si>
    <t>m</t>
  </si>
  <si>
    <t>Pol__0027</t>
  </si>
  <si>
    <t>Kabel JYTY 4Dx1</t>
  </si>
  <si>
    <t>Pol__0028</t>
  </si>
  <si>
    <t>Kabel Jysty 2x2x0,8</t>
  </si>
  <si>
    <t>Pol__0029</t>
  </si>
  <si>
    <t>Kabel CYKY -J 3x1.5</t>
  </si>
  <si>
    <t>Pol__0030</t>
  </si>
  <si>
    <t>Drátěný žlab včetně montážních konzol a spoj. materiálu a závěsů  - trasy v kotelně</t>
  </si>
  <si>
    <t>Pol__0031</t>
  </si>
  <si>
    <t>Trubka pevná pr. 20mm</t>
  </si>
  <si>
    <t>Pol__0032</t>
  </si>
  <si>
    <t>Trubka ohebná pr. 20mm</t>
  </si>
  <si>
    <t>Pol__0033</t>
  </si>
  <si>
    <t>Drobný montážní materiál</t>
  </si>
  <si>
    <t>Pol__0034</t>
  </si>
  <si>
    <t>Demontáž stávajícího rozvaděče a periferií</t>
  </si>
  <si>
    <t>h</t>
  </si>
  <si>
    <t>POL1_7</t>
  </si>
  <si>
    <t>Pol__0035</t>
  </si>
  <si>
    <t>Likvidace a odvoz starého zařízení a odpadu</t>
  </si>
  <si>
    <t>Pol__0036</t>
  </si>
  <si>
    <t>Programování, oživení regulátory rozvaděče</t>
  </si>
  <si>
    <t>db</t>
  </si>
  <si>
    <t>Pol__0037</t>
  </si>
  <si>
    <t>Programování  a adresace Mbus</t>
  </si>
  <si>
    <t>Pol__0038</t>
  </si>
  <si>
    <t>Vizualizace displej rozvaděče</t>
  </si>
  <si>
    <t>Pol__0039</t>
  </si>
  <si>
    <t>Vizualizace webové rozhraní</t>
  </si>
  <si>
    <t>Pol__0040</t>
  </si>
  <si>
    <t>Funkční zkoušky</t>
  </si>
  <si>
    <t>Pol__0041</t>
  </si>
  <si>
    <t>Zařízení staveniště</t>
  </si>
  <si>
    <t>Pol__0042</t>
  </si>
  <si>
    <t>Doprava materálu a osob</t>
  </si>
  <si>
    <t>Pol__0044</t>
  </si>
  <si>
    <t>Projektová dokumentace (dílenská+ skutečného provedení)</t>
  </si>
  <si>
    <t>Pol__0045</t>
  </si>
  <si>
    <t>Revize</t>
  </si>
  <si>
    <t>SUM</t>
  </si>
  <si>
    <t>Poznámky uchazeče k zadání</t>
  </si>
  <si>
    <t>POPUZIV</t>
  </si>
  <si>
    <t>END</t>
  </si>
  <si>
    <t>998713101R00</t>
  </si>
  <si>
    <t>Přesun hmot pro izolace tepelné, výšky do 6 m</t>
  </si>
  <si>
    <t>t</t>
  </si>
  <si>
    <t>RTS 25/ II</t>
  </si>
  <si>
    <t>POL1_</t>
  </si>
  <si>
    <t>713-M01</t>
  </si>
  <si>
    <t xml:space="preserve">Montáž pouzdra potrubího izolačního </t>
  </si>
  <si>
    <t>713-M02</t>
  </si>
  <si>
    <t xml:space="preserve">Montáž vrstvené teplené izolace armatur </t>
  </si>
  <si>
    <t>283773054R</t>
  </si>
  <si>
    <t>Hadice izolační z PE pěny 40/9 mm</t>
  </si>
  <si>
    <t>SPCM</t>
  </si>
  <si>
    <t>POL3_</t>
  </si>
  <si>
    <t>28378001R</t>
  </si>
  <si>
    <t>150 V DN 15 vrstvená tepelná izolace (uzavírací ventil)</t>
  </si>
  <si>
    <t>kus</t>
  </si>
  <si>
    <t>28378003R</t>
  </si>
  <si>
    <t>150 V DN 25 vrstvená tepelná izolace (uzavírací ventil)</t>
  </si>
  <si>
    <t>28378006R</t>
  </si>
  <si>
    <t>150 V DN 50 vrstvená tepelná izolace (uzavírací ventil)</t>
  </si>
  <si>
    <t>28378042R</t>
  </si>
  <si>
    <t>150 V/el. DN 20 vrstvená tepelná izolace (elektroventil)</t>
  </si>
  <si>
    <t>28378045R</t>
  </si>
  <si>
    <t xml:space="preserve">150 V/el. DN 40 vrstvená tepelná izolace (elektroventil) </t>
  </si>
  <si>
    <t>28378066R</t>
  </si>
  <si>
    <t>150 F DN 50 vrstvená tepelná izolace (filtr)</t>
  </si>
  <si>
    <t>28378067R</t>
  </si>
  <si>
    <t>150 F DN 65 vrstvená tepelná izolace (filtr)</t>
  </si>
  <si>
    <t>28378068R</t>
  </si>
  <si>
    <t>150 F DN 80 vrstvená tepelná izolace (filtr)</t>
  </si>
  <si>
    <t>28378186R</t>
  </si>
  <si>
    <t>150 KL DN 50 vrstvená tepelná izolace (zpětná klapka)</t>
  </si>
  <si>
    <t>28378187R</t>
  </si>
  <si>
    <t>150 KL DN 65 vrstvená tepelná izolace (zpětná klapka, uzavírací klapka)</t>
  </si>
  <si>
    <t>28378188R</t>
  </si>
  <si>
    <t>150 KL DN 80 vrstvená tepelná izolace (zpětná klapka, uzavírací klapka)</t>
  </si>
  <si>
    <t>631547013R</t>
  </si>
  <si>
    <t>Pouzdro potrubní izolační 22/20 mm kamenná vlna s polepem Al fólií vyztuženou skleněnou mřížkou</t>
  </si>
  <si>
    <t>631547114R</t>
  </si>
  <si>
    <t>Pouzdro potrubní izolační 28/30 mm, kamenná vlna s polepem Al fólií vyztuženou skleněnou mřížkou</t>
  </si>
  <si>
    <t>631547115R</t>
  </si>
  <si>
    <t>Pouzdro potrubní izolační 35/30 mm kamenná vlna s polepem Al fólií vyztuženou skleněnou mřížkou</t>
  </si>
  <si>
    <t>631547118R</t>
  </si>
  <si>
    <t>Pouzdro potrubní izolační 40/30 mm kamenná vlna s polepem Al fólií vyztuženou skleněnou mřížkou</t>
  </si>
  <si>
    <t>631547217R</t>
  </si>
  <si>
    <t>Pouzdro potrubní izolační 48/40 mm, kamenná vlna s polepem Al fólií vyztuženou skleněnou mřížkou</t>
  </si>
  <si>
    <t>631547219R</t>
  </si>
  <si>
    <t>Pouzdro potrubní izolační 60/40 mm, kamenná vlna s polepem Al fólií vyztuženou skleněnou mřížkou</t>
  </si>
  <si>
    <t>631547322R</t>
  </si>
  <si>
    <t>Pouzdro potrubní izolační 76/50 mm, kamenná vlna s polepem Al fólií vyztuženou skleněnou mřížkou</t>
  </si>
  <si>
    <t>631547323R</t>
  </si>
  <si>
    <t>Pouzdro potrubní izolační 89/50 mm, kamenná vlna s polepem Al fólií vyztuženou skleněnou mřížkou</t>
  </si>
  <si>
    <t>722172414R00</t>
  </si>
  <si>
    <t>Potrubí plastové PP-R, včetně zednických výpomocí, D 40 x 5,5 mm, PN 16</t>
  </si>
  <si>
    <t>Potrubí včetně tvarovek a zednických výpomocí.</t>
  </si>
  <si>
    <t>POP</t>
  </si>
  <si>
    <t>Včetně pomocného lešení o výšce podlahy do 1900 mm a pro zatížení do 1,5 kPa.</t>
  </si>
  <si>
    <t>722221112R00</t>
  </si>
  <si>
    <t xml:space="preserve">Kohout vypouštěcí kulový, DN 15, včetně montáže </t>
  </si>
  <si>
    <t>722235114R00</t>
  </si>
  <si>
    <t>Kohout vod.kul.,vnitřní-vnitřní závit, DN 32, včetně montáže</t>
  </si>
  <si>
    <t>722237131R00</t>
  </si>
  <si>
    <t>Kohout vod.kulový s vypouštěním a se zátkou DN 15</t>
  </si>
  <si>
    <t>722238514R00</t>
  </si>
  <si>
    <t>Filtr vodovodní, vnitřní-vnitřní závit DN 32, včetně montáže</t>
  </si>
  <si>
    <t>722237664R00</t>
  </si>
  <si>
    <t>Klapka zpětná, vod.,2xvnitřní závit DN 32, včetně montáže</t>
  </si>
  <si>
    <t>732429112R00</t>
  </si>
  <si>
    <t>Montáž čerpadel oběhových spirálních, DN 40</t>
  </si>
  <si>
    <t xml:space="preserve">kus    </t>
  </si>
  <si>
    <t>998722101R00</t>
  </si>
  <si>
    <t>Přesun hmot pro vnitřní vodovod, výšky do 6 m</t>
  </si>
  <si>
    <t>722-05</t>
  </si>
  <si>
    <t>Podpůrný žlab pro potrubí PPR d40, včetně montáže</t>
  </si>
  <si>
    <t>722-M01</t>
  </si>
  <si>
    <t xml:space="preserve">Montáž pojistného ventilu </t>
  </si>
  <si>
    <t>722-M03</t>
  </si>
  <si>
    <t xml:space="preserve">Teploměr s pevným stojankem a jímkou D160 mm, rozsah 0-120 °C, včetně montáže </t>
  </si>
  <si>
    <t>722-M04</t>
  </si>
  <si>
    <t xml:space="preserve">Tlakoměr deformační 0-10 bar, D 160, včetně smyčky, kohoutu a montáže </t>
  </si>
  <si>
    <t>722-04</t>
  </si>
  <si>
    <t xml:space="preserve">Pojistný ventil DN15/20, otevírací přetlak 10bar </t>
  </si>
  <si>
    <t>732-08</t>
  </si>
  <si>
    <t>Oběhové čerpadlo s el. řízenými otáčkami 25-80 N 130; závitové, DN40; PN10; nerezové</t>
  </si>
  <si>
    <t>Průtok - 1,5 m3/h;</t>
  </si>
  <si>
    <t>Dopravní výška - 5 m;</t>
  </si>
  <si>
    <t>Příkon - 44 W;</t>
  </si>
  <si>
    <t>Napájení - 230V/50Hz</t>
  </si>
  <si>
    <t>724251102R00</t>
  </si>
  <si>
    <t>Montáž zásobníku teplé vody, akumulačního, objem do 800 l</t>
  </si>
  <si>
    <t>732339110R00</t>
  </si>
  <si>
    <t xml:space="preserve">Montáž nádoby expanzní tlakové do 400 l </t>
  </si>
  <si>
    <t>732429113R00</t>
  </si>
  <si>
    <t>Montáž čerpadel oběhových spirálních, DN 50</t>
  </si>
  <si>
    <t>998732101R00</t>
  </si>
  <si>
    <t>Přesun hmot pro strojovny, výšky do 6 m</t>
  </si>
  <si>
    <t>732-M01</t>
  </si>
  <si>
    <t>Montáž deskového výměníku do 300 kW</t>
  </si>
  <si>
    <t>732-M02</t>
  </si>
  <si>
    <t>Montáž deskového výměníku do 100 kW</t>
  </si>
  <si>
    <t>732-M03</t>
  </si>
  <si>
    <t xml:space="preserve">Montáž přírubového dvoucestného regulačního ventilu se servopohonem DN20, PN25  včetně dodávky protipřírub, těsnění a šroubů </t>
  </si>
  <si>
    <t>732-M04</t>
  </si>
  <si>
    <t xml:space="preserve">Montáž přírubového dvoucestného regulačního ventilu se servopohonem DN40, PN25  včetně dodávky protipřírub, těsnění a šroubů </t>
  </si>
  <si>
    <t>732-01</t>
  </si>
  <si>
    <t>Deskový pájený výměník na vytápění, výkon 300 kW</t>
  </si>
  <si>
    <t>primár PN25</t>
  </si>
  <si>
    <t>sekundár PN6</t>
  </si>
  <si>
    <t>max. tlaková ztráta primár / sekundár - 5,17 / 25,2kPa</t>
  </si>
  <si>
    <t>primár zima 100/64°C</t>
  </si>
  <si>
    <t>sekundár zima 75/60°C</t>
  </si>
  <si>
    <t>včetně tepelné izolace</t>
  </si>
  <si>
    <t>včetně šroubení</t>
  </si>
  <si>
    <t>732-02</t>
  </si>
  <si>
    <t>Deskový pájený výměník pro přípravu TV, výkon 80 kW</t>
  </si>
  <si>
    <t>sekundár PN10</t>
  </si>
  <si>
    <t>max. tlaková ztráta primár / sekundár - 3,63 / 2,66 kPa</t>
  </si>
  <si>
    <t>primár léto 70/30°C</t>
  </si>
  <si>
    <t>sekundár zima, léto 55/10°C</t>
  </si>
  <si>
    <t>Maximální teplota 130 °C</t>
  </si>
  <si>
    <t>732-03</t>
  </si>
  <si>
    <t xml:space="preserve">Nerezový zásobník TV bez výměníku, objem 763l, PN10, včetně izolace z PU pěny </t>
  </si>
  <si>
    <t>732-04</t>
  </si>
  <si>
    <t>Dvoucestný regulační ventil s regulátorem diferenčního tlaku a omezovačem průtoku  DN40, PN25, Kvs= 20 m3/h, přírubové provedení</t>
  </si>
  <si>
    <t xml:space="preserve">kus </t>
  </si>
  <si>
    <t>Včetně el. pohonu se snímačem polohy ventilu, s havarijní funkcí</t>
  </si>
  <si>
    <t xml:space="preserve"> (napětí 24V, ovládání 0-10V, rychlost 15 s/mm)</t>
  </si>
  <si>
    <t>(na primár - max. teplota vody 130 °C)</t>
  </si>
  <si>
    <t>732-05</t>
  </si>
  <si>
    <t>Dvoucestný regulační ventil s regulátorem diferenčního tlaku a omezovačem průtoku  DN20, PN25, Kvs= 6,3 m3/h, závitové provedení</t>
  </si>
  <si>
    <t>Včetně přírubového šroubení a el. pohonu se snímačem polohy ventilu, s havarijní funkcí</t>
  </si>
  <si>
    <t xml:space="preserve"> (napětí 24V, ovládání 0-10V, rychlý pohon pro ohřev TV, rychlost 3 s/mm)</t>
  </si>
  <si>
    <t>732-07</t>
  </si>
  <si>
    <t>Oběhové čerpadlo s el. řízenými otáčkami 40-120 F, přírubové, DN40; PN6;</t>
  </si>
  <si>
    <t>Průtok - 17,2 m3/h;</t>
  </si>
  <si>
    <t>Dopravní výška - 4 m;</t>
  </si>
  <si>
    <t>Příkon - 318 W;</t>
  </si>
  <si>
    <t>732-09</t>
  </si>
  <si>
    <t>Oběhové čerpadlo s el. řízenými otáčkami 40-120 F; závitové, DN50; PN6;</t>
  </si>
  <si>
    <t>Jmenovitý průtok - 14,14 m3/h;</t>
  </si>
  <si>
    <t>Jmenovitá dopravní výška - 7,3 m;</t>
  </si>
  <si>
    <t>Jmenovitý příkon - 427 W;</t>
  </si>
  <si>
    <t>732-10</t>
  </si>
  <si>
    <t>Oběhové čerpadlo s el. řízenými otáčkami 25-60 180; závitové, DN40; PN6;</t>
  </si>
  <si>
    <t>Jmenovitý průtok - 1,9 m3/h;</t>
  </si>
  <si>
    <t>Jmenovitá dopravní výška - 3,26 m;</t>
  </si>
  <si>
    <t>Jmenovitý příkon - 37 W;</t>
  </si>
  <si>
    <t>732-11</t>
  </si>
  <si>
    <t>Oběhové čerpadlo s el. řízenými otáčkami 32-100; závitové, DN40; PN6;</t>
  </si>
  <si>
    <t>Jmenovitý průtok - 5,65 m3/h;</t>
  </si>
  <si>
    <t>Jmenovitá dopravní výška - 6,77 m;</t>
  </si>
  <si>
    <t>Jmenovitý příkon - 171 W;</t>
  </si>
  <si>
    <t>732-12</t>
  </si>
  <si>
    <t>Oběhové čerpadlo s el. řízenými otáčkami 25-100; závitové, DN40; PN6;</t>
  </si>
  <si>
    <t>Jmenovitý průtok - 5,43 m3/h;</t>
  </si>
  <si>
    <t>Jmenovitá dopravní výška - 6,28 m;</t>
  </si>
  <si>
    <t>Jmenovitý příkon - 153 W;</t>
  </si>
  <si>
    <t>733111113R00</t>
  </si>
  <si>
    <t>Potrubí závitové bezešvé běžné DN 15, včetně montáže</t>
  </si>
  <si>
    <t>733111114R00</t>
  </si>
  <si>
    <t>Potrubí závitové bezešvé běžné DN 20, včetně montáže</t>
  </si>
  <si>
    <t>733111115R00</t>
  </si>
  <si>
    <t>Potrubí závitové bezešvé běžné DN 25, včetně montáže</t>
  </si>
  <si>
    <t>733111116R00</t>
  </si>
  <si>
    <t>Potrubí závitové bezešvé běžné DN 32, včetně montáže</t>
  </si>
  <si>
    <t>733111117R00</t>
  </si>
  <si>
    <t>Potrubí závitové bezešvé běžné DN 40, včetně montáže</t>
  </si>
  <si>
    <t>733111118R00</t>
  </si>
  <si>
    <t>Potrubí závitové bezešvé běžné DN 50, včetně montáže</t>
  </si>
  <si>
    <t>733121214R00</t>
  </si>
  <si>
    <t>Potrubí hladké bezešvé D 31,8 x 2,6 mm, včetně montáže</t>
  </si>
  <si>
    <t>733121218R00</t>
  </si>
  <si>
    <t>Potrubí hladké bezešvé D 57 x 2,9 mm, včetně montáže</t>
  </si>
  <si>
    <t>733121222R00</t>
  </si>
  <si>
    <t>Potrubí hladké bezešvé D 76 x 3,2 mm, včetně montáže</t>
  </si>
  <si>
    <t>733121225R00</t>
  </si>
  <si>
    <t>Potrubí hladké bezešvé D 89 x 3,6 mm, včetně montáže</t>
  </si>
  <si>
    <t>998733101R00</t>
  </si>
  <si>
    <t>Přesun hmot pro rozvody potrubí, výšky do 6 m</t>
  </si>
  <si>
    <t>733-01</t>
  </si>
  <si>
    <t xml:space="preserve">Uchycení potrubí - konzoly, objímky, podpěry </t>
  </si>
  <si>
    <t>733-02</t>
  </si>
  <si>
    <t xml:space="preserve">Drobné ocelové tvarovky do DN80 - redukce, kolena, šroubení </t>
  </si>
  <si>
    <t>733-03</t>
  </si>
  <si>
    <t>Úpravy na potrubí - dopojení výměníku</t>
  </si>
  <si>
    <t>734109314R00</t>
  </si>
  <si>
    <t xml:space="preserve">Montáž přírub.armatur se 2 přírub.PN 40, DN 50  včetně dodávky protipřírub, těsnění a šroubů </t>
  </si>
  <si>
    <t>soubor</t>
  </si>
  <si>
    <t>734163117R00</t>
  </si>
  <si>
    <t>Filtr přírubový, DN 65 s navařením přírub, včetně montáže a dodávky protipřírub, PN16</t>
  </si>
  <si>
    <t>734163118R00</t>
  </si>
  <si>
    <t>Filtr přírubový, DN 80 s navařením přírub, včetně montáže a dodávky protipřírub, PN16</t>
  </si>
  <si>
    <t>734193237R00</t>
  </si>
  <si>
    <t>Klapka zpětná, motýlová mezipřírubová, DN 65, PN16, včetně montáže</t>
  </si>
  <si>
    <t>734193238R00</t>
  </si>
  <si>
    <t>Klapka zpětná, motýlová mezipřírubová, DN 80, PN16, včetně montáže</t>
  </si>
  <si>
    <t>734194217R00</t>
  </si>
  <si>
    <t>Klapka uzavírací přírubová DN 65 s navařením přírub, včetně montáže a dodávky protipřírub, PN16</t>
  </si>
  <si>
    <t>734194218R00</t>
  </si>
  <si>
    <t>Klapka uzavírací přírubová DN 80 s navařením přírub, včetně montáže a dodávky protipřírub, PN16</t>
  </si>
  <si>
    <t>734209118R00</t>
  </si>
  <si>
    <t>Montáž armatur závitových, se dvěma závity, do DN50</t>
  </si>
  <si>
    <t>734209128R00</t>
  </si>
  <si>
    <t>Montáž armatur závitových, se třemi závity, do DN50</t>
  </si>
  <si>
    <t>734213112R00</t>
  </si>
  <si>
    <t>Ventil automatický odvzdušňovací, DN 15, včetně montáže</t>
  </si>
  <si>
    <t>734235121R00</t>
  </si>
  <si>
    <t xml:space="preserve">Kohout kulový,2xvnitřní závit DN 15, včetně montáže </t>
  </si>
  <si>
    <t>734235122R00</t>
  </si>
  <si>
    <t>Kohout kulový,2xvnitřní závit DN 20, včetně montáže</t>
  </si>
  <si>
    <t>734235123R00</t>
  </si>
  <si>
    <t xml:space="preserve">Kohout kulový,2xvnitřní závit DN 25, včetně montáže </t>
  </si>
  <si>
    <t>734235124R00</t>
  </si>
  <si>
    <t xml:space="preserve">Kohout kulový,2xvnitřní závit DN 32, včetně montáže </t>
  </si>
  <si>
    <t>734235126R00</t>
  </si>
  <si>
    <t>Kohout kulový,2xvnitřní závit DN 50, včetně montáže</t>
  </si>
  <si>
    <t>734235131R00</t>
  </si>
  <si>
    <t xml:space="preserve">Kohout kulový se zátkou pro vypouštění, DN 15, včetně montáže </t>
  </si>
  <si>
    <t>734245421R00</t>
  </si>
  <si>
    <t xml:space="preserve">Klapka zpětná, 2xvnitř.závit, DN15, včetně montáže </t>
  </si>
  <si>
    <t>734245422R00</t>
  </si>
  <si>
    <t>Klapka zpětná, 2xvnitř.závit, DN20, včetně montáže</t>
  </si>
  <si>
    <t>734245423R00</t>
  </si>
  <si>
    <t xml:space="preserve">Klapka zpětná, 2xvnitř.závit, DN25, včetně montáže </t>
  </si>
  <si>
    <t>734245424R00</t>
  </si>
  <si>
    <t xml:space="preserve">Klapka zpětná, 2xvnitř.závit, DN32, včetně montáže </t>
  </si>
  <si>
    <t>734245426R00</t>
  </si>
  <si>
    <t>Klapka zpětná, 2xvnitř.závit, DN50, včetně montáže</t>
  </si>
  <si>
    <t>734295321R00</t>
  </si>
  <si>
    <t>Kohout kulový vypouštěcí, komplet, DN 15, včetně montáže</t>
  </si>
  <si>
    <t>734297212R00</t>
  </si>
  <si>
    <t>Filtr, vnitřní-vnitřní závit DN 20, včetně montáže</t>
  </si>
  <si>
    <t>734297213R00</t>
  </si>
  <si>
    <t>Filtr, vnitřní-vnitřní závit DN 25, včetně montáže</t>
  </si>
  <si>
    <t>734297214R00</t>
  </si>
  <si>
    <t>Filtr, vnitřní-vnitřní závit DN 32, včetně montáže</t>
  </si>
  <si>
    <t>734297216R00</t>
  </si>
  <si>
    <t>Filtr, vnitřní-vnitřní závit DN 50, včetně montáže</t>
  </si>
  <si>
    <t>998734101R00</t>
  </si>
  <si>
    <t>Přesun hmot pro armatury, výšky do 6 m</t>
  </si>
  <si>
    <t>734-31</t>
  </si>
  <si>
    <t>Montáž přívařovacích kulových kohoutu DN15</t>
  </si>
  <si>
    <t>734-32</t>
  </si>
  <si>
    <t>Montáž přívařovacích kulových kohoutu DN25</t>
  </si>
  <si>
    <t>734-33</t>
  </si>
  <si>
    <t>Montáž přívařovacích kulových kohoutu DN50</t>
  </si>
  <si>
    <t>734-M01</t>
  </si>
  <si>
    <t>734-M02</t>
  </si>
  <si>
    <t xml:space="preserve">Tlakoměr deformační 0-6 bar, D 160, včetně smyčky, kohoutu a montáže </t>
  </si>
  <si>
    <t>734-M04</t>
  </si>
  <si>
    <t xml:space="preserve">Tlakoměr deformační 0-25 bar, D 160, včetně smyčky, kohoutu a montáže </t>
  </si>
  <si>
    <t>734-M05</t>
  </si>
  <si>
    <t xml:space="preserve">Teploměr s pevným stonkem, rozsah 0-200°C ,D 160 mm, včetně jímky, včetně montáže </t>
  </si>
  <si>
    <t>734-M06</t>
  </si>
  <si>
    <t xml:space="preserve">Teploměr s pevným stonkem, rozsah 0-120°C ,D 160 mm, včetně jímky, včetně montáže </t>
  </si>
  <si>
    <t>734-M07</t>
  </si>
  <si>
    <t>Montáž solenoidu</t>
  </si>
  <si>
    <t>734-M08</t>
  </si>
  <si>
    <t>Montáž odvzdušňovací nádoby DN50</t>
  </si>
  <si>
    <t>31946406R</t>
  </si>
  <si>
    <t>Příruba přivařovací s krkem PN 16 DN 40</t>
  </si>
  <si>
    <t>31946408R</t>
  </si>
  <si>
    <t>Příruba přivařovací s krkem PN 16 DN 65</t>
  </si>
  <si>
    <t>31946409R</t>
  </si>
  <si>
    <t>Příruba přivařovací s krkem PN 16 DN 80</t>
  </si>
  <si>
    <t>5512010034R</t>
  </si>
  <si>
    <t xml:space="preserve">Ventil pojistný 1 1/4" x 6 bar </t>
  </si>
  <si>
    <t>55121761R</t>
  </si>
  <si>
    <t>Ventil vyvažovací DN 15, s měřícími koncovkami</t>
  </si>
  <si>
    <t>55121762R</t>
  </si>
  <si>
    <t>Ventil vyvažovací DN 20, s měřícími koncovkami</t>
  </si>
  <si>
    <t>55121763R</t>
  </si>
  <si>
    <t>Ventil vyvažovací DN 25, s měřícími koncovkami</t>
  </si>
  <si>
    <t>55121765R</t>
  </si>
  <si>
    <t>Ventil vyvažovací DN 40, s měřícími koncovkami</t>
  </si>
  <si>
    <t>55121766R</t>
  </si>
  <si>
    <t>Ventil vyvažovací DN 50, s měřícími koncovkami</t>
  </si>
  <si>
    <t>734-01</t>
  </si>
  <si>
    <t>734-02</t>
  </si>
  <si>
    <t>Filtr přírubový; DN50; PN25, max. teplota 130 °C</t>
  </si>
  <si>
    <t>734-03</t>
  </si>
  <si>
    <t>Zpětná klapka mezipřírubová; DN50; PN 25, max. teplota 130 °C</t>
  </si>
  <si>
    <t>734-04</t>
  </si>
  <si>
    <t>Přivařovací kulový kohout; DN15; PN40; max. teplota 130 °C</t>
  </si>
  <si>
    <t>734-05</t>
  </si>
  <si>
    <t>Přivařovací kulový kohout; DN25; PN40; max. teplota 130 °C</t>
  </si>
  <si>
    <t>734-06</t>
  </si>
  <si>
    <t>Přivařovací kulový kohout; DN50; PN40; max. teplota 130 °C</t>
  </si>
  <si>
    <t>734-07</t>
  </si>
  <si>
    <t>734-08</t>
  </si>
  <si>
    <t>734-09</t>
  </si>
  <si>
    <t>Trojcestný ventil; DN 15, kvs 4; ovládání 0-10V, napájení 24 V se servopohonem s proporcionálním řízením</t>
  </si>
  <si>
    <t>734-10</t>
  </si>
  <si>
    <t>Trojcestný ventil; DN 20, kvs 4; ovládání 0-10V, napájení 24 V se servopohonem s proporcionálním řízením</t>
  </si>
  <si>
    <t>734-11</t>
  </si>
  <si>
    <t>Trojcestný ventil; DN 20, kvs 6,3; ovládání 0-10V, napájení 24 V se servopohonem s proporcionálním řízením</t>
  </si>
  <si>
    <t>734-12</t>
  </si>
  <si>
    <t>Trojcestný ventil; DN 25, kvs 6,3; ovládání 0-10V, napájení 24 V se servopohonem s proporcionálním řízením</t>
  </si>
  <si>
    <t>734-13</t>
  </si>
  <si>
    <t>Trojcestný ventil; DN 32, kvs 16; ovládání 0-10V, napájení 24 V se servopohonem s proporcionálním řízením</t>
  </si>
  <si>
    <t>734-14</t>
  </si>
  <si>
    <t>Trojcestný ventil; DN 50, kvs 40; ovládání 0-10V, napájení 24 V se servopohonem s proporcionálním řízením</t>
  </si>
  <si>
    <t>734-15</t>
  </si>
  <si>
    <t>Odvzušňovací nádoba DN50</t>
  </si>
  <si>
    <t>734-30</t>
  </si>
  <si>
    <t xml:space="preserve">Dvoucestný elektromagnetický ventil (NC G1/2", DN15, NBR 0-10bar), 1x230V, 50Hz  - solenoid </t>
  </si>
  <si>
    <t>783225100R00</t>
  </si>
  <si>
    <t xml:space="preserve">Nátěr syntetický kovových konstrukcí 2x + 1x email (pomocné ocelové kce) </t>
  </si>
  <si>
    <t>m2</t>
  </si>
  <si>
    <t>783425250R00</t>
  </si>
  <si>
    <t>Nátěr syntet. potrubí do DN 100 mm Z +1x +1x email</t>
  </si>
  <si>
    <t>722130805R00</t>
  </si>
  <si>
    <t>Demontáž potrubí ocelových závitových, do DN 80 včetně</t>
  </si>
  <si>
    <t>734100812R00</t>
  </si>
  <si>
    <t>Demontáž armatur se dvěma přírubami do DN 100</t>
  </si>
  <si>
    <t>734200812R00</t>
  </si>
  <si>
    <t>Demontáž armatur s jedním závitem do G 1"</t>
  </si>
  <si>
    <t>734200824R00</t>
  </si>
  <si>
    <t>Demontáž armatur se 2závity do DN65</t>
  </si>
  <si>
    <t>734200834R00</t>
  </si>
  <si>
    <t>Demontáž armatur se třemi závity do G 2"</t>
  </si>
  <si>
    <t>D01</t>
  </si>
  <si>
    <t xml:space="preserve">Demontáž výměníku </t>
  </si>
  <si>
    <t>D02</t>
  </si>
  <si>
    <t xml:space="preserve">Demontáž zásobníkového ohřívače </t>
  </si>
  <si>
    <t>D03</t>
  </si>
  <si>
    <t>Demontáž oběhových čerpadel do DN50</t>
  </si>
  <si>
    <t>D04</t>
  </si>
  <si>
    <t>Demontáž expanzní tlakové nádoby</t>
  </si>
  <si>
    <t>D05</t>
  </si>
  <si>
    <t>Demontáž izolace potrubí do DN80</t>
  </si>
  <si>
    <t>D06</t>
  </si>
  <si>
    <t xml:space="preserve">Přesun hmot pro demontáže do 6m </t>
  </si>
  <si>
    <t>Kompletační činnost</t>
  </si>
  <si>
    <t>02</t>
  </si>
  <si>
    <t>Vypuštění soustavy</t>
  </si>
  <si>
    <t>03</t>
  </si>
  <si>
    <t>Napuštění soustavy upravenou vodou</t>
  </si>
  <si>
    <t xml:space="preserve">m3    </t>
  </si>
  <si>
    <t>04</t>
  </si>
  <si>
    <t xml:space="preserve">Odvoz a likvidace odpadu na skládku + poplatek za skládku </t>
  </si>
  <si>
    <t>05</t>
  </si>
  <si>
    <t xml:space="preserve">Mimostaveništní doprava </t>
  </si>
  <si>
    <t>06</t>
  </si>
  <si>
    <t>Zkušební provoz, součinnost s MaR</t>
  </si>
  <si>
    <t>07</t>
  </si>
  <si>
    <t xml:space="preserve">Topná a tlaková zkouška, proplach potrubí </t>
  </si>
  <si>
    <t>08</t>
  </si>
  <si>
    <t xml:space="preserve">Návarky pro MaR - montáž </t>
  </si>
  <si>
    <t>09</t>
  </si>
  <si>
    <t xml:space="preserve">Revize dle ČSN </t>
  </si>
  <si>
    <t>10</t>
  </si>
  <si>
    <t xml:space="preserve">Orientační štítky na potrubí </t>
  </si>
  <si>
    <t>13</t>
  </si>
  <si>
    <t xml:space="preserve">Projekt skutečného provedení </t>
  </si>
  <si>
    <t>14</t>
  </si>
  <si>
    <t>Výmalba prostoru po demontované technologii - penetrace + 2x nátěr, včetně materiálu</t>
  </si>
  <si>
    <t xml:space="preserve">m2    </t>
  </si>
  <si>
    <t>15</t>
  </si>
  <si>
    <t>Úklid a vyčištění prostoru po demontované technologii</t>
  </si>
  <si>
    <t>16</t>
  </si>
  <si>
    <t>17</t>
  </si>
  <si>
    <t>Dílenská dokumentace</t>
  </si>
  <si>
    <t>ON017</t>
  </si>
  <si>
    <t>Zaregulování systému na vyvažovacích ventilech</t>
  </si>
  <si>
    <t>VRN</t>
  </si>
  <si>
    <t>POL99_8</t>
  </si>
  <si>
    <t>Maximální teplota 130 °C,</t>
  </si>
  <si>
    <t xml:space="preserve">Clonka; dodávka tepláren, nacenit montáž </t>
  </si>
  <si>
    <t>Impulsní vodoměr DN15 včetně šroubení a modulu M-Bus  dodávka tepláren,nacenit montáž</t>
  </si>
  <si>
    <t>Měřič tepla DN40 včetně modulu M-Bus; včetně jímek; dodávka tepláren, včetně mezikusu, nacenit montáž</t>
  </si>
  <si>
    <t>732-13</t>
  </si>
  <si>
    <t>Kombinovaný rozdělovač/sběrač, 6 topných okruhů + napojení a zkrat, l- 3400 mm</t>
  </si>
  <si>
    <t>Hrdla: napojení 2x DN80, 6 topných okruhů - 2x DN65, 2x DN50, 4x DN32, 2x DN25, 2x DN20, zkrat -  2x DN50</t>
  </si>
  <si>
    <t>Součásti:</t>
  </si>
  <si>
    <t>Kombinovaný rozdělovač a sběrač l-3400 mm - 1 ks</t>
  </si>
  <si>
    <t>Stavitelný stojan - 3 ks</t>
  </si>
  <si>
    <t>Izolace PUR 35 mm, kašírovaná ALU plech folie - 1 ks</t>
  </si>
  <si>
    <t>732-M05</t>
  </si>
  <si>
    <t>Montáž kombinovaného rozdělovače a sběrače, 6 topných okruhů, napojení a zkrat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</si>
</sst>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0" applyFont="1" applyAlignment="1">
      <alignment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225.20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M23" sqref="M23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37" t="s">
        <v>41</v>
      </c>
      <c r="B2" s="237"/>
      <c r="C2" s="237"/>
      <c r="D2" s="237"/>
      <c r="E2" s="237"/>
      <c r="F2" s="237"/>
      <c r="G2" s="23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" zoomScaleNormal="100" zoomScaleSheetLayoutView="75" workbookViewId="0">
      <selection activeCell="A39" sqref="A39:A42 G39:G4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0" t="s">
        <v>4</v>
      </c>
      <c r="C1" s="221"/>
      <c r="D1" s="221"/>
      <c r="E1" s="221"/>
      <c r="F1" s="221"/>
      <c r="G1" s="221"/>
      <c r="H1" s="221"/>
      <c r="I1" s="221"/>
      <c r="J1" s="222"/>
    </row>
    <row r="2" spans="1:15" ht="36" customHeight="1" x14ac:dyDescent="0.2">
      <c r="A2" s="2"/>
      <c r="B2" s="76" t="s">
        <v>24</v>
      </c>
      <c r="C2" s="77"/>
      <c r="D2" s="78" t="s">
        <v>43</v>
      </c>
      <c r="E2" s="226" t="s">
        <v>44</v>
      </c>
      <c r="F2" s="227"/>
      <c r="G2" s="227"/>
      <c r="H2" s="227"/>
      <c r="I2" s="227"/>
      <c r="J2" s="228"/>
      <c r="O2" s="1"/>
    </row>
    <row r="3" spans="1:15" ht="27" hidden="1" customHeight="1" x14ac:dyDescent="0.2">
      <c r="A3" s="2"/>
      <c r="B3" s="79"/>
      <c r="C3" s="77"/>
      <c r="D3" s="80"/>
      <c r="E3" s="229"/>
      <c r="F3" s="230"/>
      <c r="G3" s="230"/>
      <c r="H3" s="230"/>
      <c r="I3" s="230"/>
      <c r="J3" s="231"/>
    </row>
    <row r="4" spans="1:15" ht="23.25" customHeight="1" x14ac:dyDescent="0.2">
      <c r="A4" s="2"/>
      <c r="B4" s="81"/>
      <c r="C4" s="82"/>
      <c r="D4" s="83"/>
      <c r="E4" s="210"/>
      <c r="F4" s="210"/>
      <c r="G4" s="210"/>
      <c r="H4" s="210"/>
      <c r="I4" s="210"/>
      <c r="J4" s="211"/>
    </row>
    <row r="5" spans="1:15" ht="24" customHeight="1" x14ac:dyDescent="0.2">
      <c r="A5" s="2"/>
      <c r="B5" s="31" t="s">
        <v>23</v>
      </c>
      <c r="D5" s="214"/>
      <c r="E5" s="215"/>
      <c r="F5" s="215"/>
      <c r="G5" s="21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6"/>
      <c r="E6" s="217"/>
      <c r="F6" s="217"/>
      <c r="G6" s="21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8"/>
      <c r="F7" s="219"/>
      <c r="G7" s="21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3"/>
      <c r="E11" s="233"/>
      <c r="F11" s="233"/>
      <c r="G11" s="233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09"/>
      <c r="E12" s="209"/>
      <c r="F12" s="209"/>
      <c r="G12" s="209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2"/>
      <c r="F13" s="213"/>
      <c r="G13" s="21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2"/>
      <c r="F15" s="232"/>
      <c r="G15" s="234"/>
      <c r="H15" s="234"/>
      <c r="I15" s="234" t="s">
        <v>31</v>
      </c>
      <c r="J15" s="235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8"/>
      <c r="F16" s="199"/>
      <c r="G16" s="198"/>
      <c r="H16" s="199"/>
      <c r="I16" s="198">
        <f>SUMIF(F50:F63,A16,I50:I63)+SUMIF(F50:F63,"PSU",I50:I63)</f>
        <v>0</v>
      </c>
      <c r="J16" s="200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8"/>
      <c r="F17" s="199"/>
      <c r="G17" s="198"/>
      <c r="H17" s="199"/>
      <c r="I17" s="198">
        <f>SUMIF(F50:F63,A17,I50:I63)</f>
        <v>0</v>
      </c>
      <c r="J17" s="200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8"/>
      <c r="F18" s="199"/>
      <c r="G18" s="198"/>
      <c r="H18" s="199"/>
      <c r="I18" s="198">
        <f>SUMIF(F50:F63,A18,I50:I63)</f>
        <v>0</v>
      </c>
      <c r="J18" s="200"/>
    </row>
    <row r="19" spans="1:10" ht="23.25" customHeight="1" x14ac:dyDescent="0.2">
      <c r="A19" s="138" t="s">
        <v>83</v>
      </c>
      <c r="B19" s="38" t="s">
        <v>29</v>
      </c>
      <c r="C19" s="62"/>
      <c r="D19" s="63"/>
      <c r="E19" s="198"/>
      <c r="F19" s="199"/>
      <c r="G19" s="198"/>
      <c r="H19" s="199"/>
      <c r="I19" s="198">
        <f>SUMIF(F50:F63,A19,I50:I63)</f>
        <v>0</v>
      </c>
      <c r="J19" s="200"/>
    </row>
    <row r="20" spans="1:10" ht="23.25" customHeight="1" x14ac:dyDescent="0.2">
      <c r="A20" s="138" t="s">
        <v>82</v>
      </c>
      <c r="B20" s="38" t="s">
        <v>30</v>
      </c>
      <c r="C20" s="62"/>
      <c r="D20" s="63"/>
      <c r="E20" s="198"/>
      <c r="F20" s="199"/>
      <c r="G20" s="198"/>
      <c r="H20" s="199"/>
      <c r="I20" s="198">
        <f>SUMIF(F50:F63,A20,I50:I63)</f>
        <v>0</v>
      </c>
      <c r="J20" s="200"/>
    </row>
    <row r="21" spans="1:10" ht="23.25" customHeight="1" x14ac:dyDescent="0.2">
      <c r="A21" s="2"/>
      <c r="B21" s="48" t="s">
        <v>31</v>
      </c>
      <c r="C21" s="64"/>
      <c r="D21" s="65"/>
      <c r="E21" s="201"/>
      <c r="F21" s="236"/>
      <c r="G21" s="201"/>
      <c r="H21" s="236"/>
      <c r="I21" s="201">
        <f>SUM(I16:J20)</f>
        <v>0</v>
      </c>
      <c r="J21" s="2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96">
        <f>ZakladDPHSniVypocet</f>
        <v>0</v>
      </c>
      <c r="H23" s="197"/>
      <c r="I23" s="19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4">
        <f>A23</f>
        <v>0</v>
      </c>
      <c r="H24" s="195"/>
      <c r="I24" s="19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96">
        <f>ZakladDPHZaklVypocet</f>
        <v>0</v>
      </c>
      <c r="H25" s="197"/>
      <c r="I25" s="19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3">
        <f>A25</f>
        <v>0</v>
      </c>
      <c r="H26" s="224"/>
      <c r="I26" s="22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5">
        <f>CenaCelkem-(ZakladDPHSni+DPHSni+ZakladDPHZakl+DPHZakl)</f>
        <v>0</v>
      </c>
      <c r="H27" s="225"/>
      <c r="I27" s="22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04">
        <f>ZakladDPHSniVypocet+ZakladDPHZaklVypocet</f>
        <v>0</v>
      </c>
      <c r="H28" s="204"/>
      <c r="I28" s="204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03">
        <f>A27</f>
        <v>0</v>
      </c>
      <c r="H29" s="203"/>
      <c r="I29" s="203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5"/>
      <c r="E34" s="206"/>
      <c r="G34" s="207"/>
      <c r="H34" s="208"/>
      <c r="I34" s="208"/>
      <c r="J34" s="25"/>
    </row>
    <row r="35" spans="1:10" ht="12.75" customHeight="1" x14ac:dyDescent="0.2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88"/>
      <c r="D39" s="188"/>
      <c r="E39" s="188"/>
      <c r="F39" s="98">
        <f>'01 1 Pol'!AE57+'01 a02 Pol'!AE244</f>
        <v>0</v>
      </c>
      <c r="G39" s="99">
        <f>'01 1 Pol'!AF57+'01 a02 Pol'!AF244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189" t="s">
        <v>47</v>
      </c>
      <c r="D40" s="189"/>
      <c r="E40" s="189"/>
      <c r="F40" s="103">
        <f>'01 1 Pol'!AE57+'01 a02 Pol'!AE244</f>
        <v>0</v>
      </c>
      <c r="G40" s="104">
        <f>'01 1 Pol'!AF57+'01 a02 Pol'!AF244</f>
        <v>0</v>
      </c>
      <c r="H40" s="104">
        <f>(F40*SazbaDPH1/100)+(G40*SazbaDPH2/100)</f>
        <v>0</v>
      </c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6" t="s">
        <v>48</v>
      </c>
      <c r="C41" s="188" t="s">
        <v>49</v>
      </c>
      <c r="D41" s="188"/>
      <c r="E41" s="188"/>
      <c r="F41" s="107">
        <f>'01 1 Pol'!AE57</f>
        <v>0</v>
      </c>
      <c r="G41" s="100">
        <f>'01 1 Pol'!AF57</f>
        <v>0</v>
      </c>
      <c r="H41" s="100">
        <f>(F41*SazbaDPH1/100)+(G41*SazbaDPH2/100)</f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">
      <c r="A42" s="87">
        <v>3</v>
      </c>
      <c r="B42" s="106" t="s">
        <v>50</v>
      </c>
      <c r="C42" s="188" t="s">
        <v>51</v>
      </c>
      <c r="D42" s="188"/>
      <c r="E42" s="188"/>
      <c r="F42" s="107">
        <f>'01 a02 Pol'!AE244</f>
        <v>0</v>
      </c>
      <c r="G42" s="100">
        <f>'01 a02 Pol'!AF244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">
      <c r="A43" s="87"/>
      <c r="B43" s="190" t="s">
        <v>52</v>
      </c>
      <c r="C43" s="191"/>
      <c r="D43" s="191"/>
      <c r="E43" s="192"/>
      <c r="F43" s="108">
        <f>SUMIF(A39:A42,"=1",F39:F42)</f>
        <v>0</v>
      </c>
      <c r="G43" s="109">
        <f>SUMIF(A39:A42,"=1",G39:G42)</f>
        <v>0</v>
      </c>
      <c r="H43" s="109">
        <f>SUMIF(A39:A42,"=1",H39:H42)</f>
        <v>0</v>
      </c>
      <c r="I43" s="109">
        <f>SUMIF(A39:A42,"=1",I39:I42)</f>
        <v>0</v>
      </c>
      <c r="J43" s="110">
        <f>SUMIF(A39:A42,"=1",J39:J42)</f>
        <v>0</v>
      </c>
    </row>
    <row r="47" spans="1:10" ht="15.75" x14ac:dyDescent="0.25">
      <c r="B47" s="119" t="s">
        <v>54</v>
      </c>
    </row>
    <row r="49" spans="1:10" ht="25.5" customHeight="1" x14ac:dyDescent="0.2">
      <c r="A49" s="121"/>
      <c r="B49" s="124" t="s">
        <v>18</v>
      </c>
      <c r="C49" s="124" t="s">
        <v>6</v>
      </c>
      <c r="D49" s="125"/>
      <c r="E49" s="125"/>
      <c r="F49" s="126" t="s">
        <v>55</v>
      </c>
      <c r="G49" s="126"/>
      <c r="H49" s="126"/>
      <c r="I49" s="126" t="s">
        <v>31</v>
      </c>
      <c r="J49" s="126" t="s">
        <v>0</v>
      </c>
    </row>
    <row r="50" spans="1:10" ht="36.75" customHeight="1" x14ac:dyDescent="0.2">
      <c r="A50" s="122"/>
      <c r="B50" s="127" t="s">
        <v>56</v>
      </c>
      <c r="C50" s="186" t="s">
        <v>57</v>
      </c>
      <c r="D50" s="187"/>
      <c r="E50" s="187"/>
      <c r="F50" s="134" t="s">
        <v>26</v>
      </c>
      <c r="G50" s="135"/>
      <c r="H50" s="135"/>
      <c r="I50" s="135">
        <f>'01 1 Pol'!G8</f>
        <v>0</v>
      </c>
      <c r="J50" s="131" t="str">
        <f>IF(I64=0,"",I50/I64*100)</f>
        <v/>
      </c>
    </row>
    <row r="51" spans="1:10" ht="36.75" customHeight="1" x14ac:dyDescent="0.2">
      <c r="A51" s="122"/>
      <c r="B51" s="127" t="s">
        <v>58</v>
      </c>
      <c r="C51" s="186" t="s">
        <v>59</v>
      </c>
      <c r="D51" s="187"/>
      <c r="E51" s="187"/>
      <c r="F51" s="134" t="s">
        <v>26</v>
      </c>
      <c r="G51" s="135"/>
      <c r="H51" s="135"/>
      <c r="I51" s="135">
        <f>'01 1 Pol'!G10</f>
        <v>0</v>
      </c>
      <c r="J51" s="131" t="str">
        <f>IF(I64=0,"",I51/I64*100)</f>
        <v/>
      </c>
    </row>
    <row r="52" spans="1:10" ht="36.75" customHeight="1" x14ac:dyDescent="0.2">
      <c r="A52" s="122"/>
      <c r="B52" s="127" t="s">
        <v>60</v>
      </c>
      <c r="C52" s="186" t="s">
        <v>61</v>
      </c>
      <c r="D52" s="187"/>
      <c r="E52" s="187"/>
      <c r="F52" s="134" t="s">
        <v>26</v>
      </c>
      <c r="G52" s="135"/>
      <c r="H52" s="135"/>
      <c r="I52" s="135">
        <f>'01 1 Pol'!G20</f>
        <v>0</v>
      </c>
      <c r="J52" s="131" t="str">
        <f>IF(I64=0,"",I52/I64*100)</f>
        <v/>
      </c>
    </row>
    <row r="53" spans="1:10" ht="36.75" customHeight="1" x14ac:dyDescent="0.2">
      <c r="A53" s="122"/>
      <c r="B53" s="127" t="s">
        <v>62</v>
      </c>
      <c r="C53" s="186" t="s">
        <v>63</v>
      </c>
      <c r="D53" s="187"/>
      <c r="E53" s="187"/>
      <c r="F53" s="134" t="s">
        <v>26</v>
      </c>
      <c r="G53" s="135"/>
      <c r="H53" s="135"/>
      <c r="I53" s="135">
        <f>'01 1 Pol'!G29</f>
        <v>0</v>
      </c>
      <c r="J53" s="131" t="str">
        <f>IF(I64=0,"",I53/I64*100)</f>
        <v/>
      </c>
    </row>
    <row r="54" spans="1:10" ht="36.75" customHeight="1" x14ac:dyDescent="0.2">
      <c r="A54" s="122"/>
      <c r="B54" s="127" t="s">
        <v>64</v>
      </c>
      <c r="C54" s="186" t="s">
        <v>65</v>
      </c>
      <c r="D54" s="187"/>
      <c r="E54" s="187"/>
      <c r="F54" s="134" t="s">
        <v>26</v>
      </c>
      <c r="G54" s="135"/>
      <c r="H54" s="135"/>
      <c r="I54" s="135">
        <f>'01 1 Pol'!G35</f>
        <v>0</v>
      </c>
      <c r="J54" s="131" t="str">
        <f>IF(I64=0,"",I54/I64*100)</f>
        <v/>
      </c>
    </row>
    <row r="55" spans="1:10" ht="36.75" customHeight="1" x14ac:dyDescent="0.2">
      <c r="A55" s="122"/>
      <c r="B55" s="127" t="s">
        <v>66</v>
      </c>
      <c r="C55" s="186" t="s">
        <v>67</v>
      </c>
      <c r="D55" s="187"/>
      <c r="E55" s="187"/>
      <c r="F55" s="134" t="s">
        <v>27</v>
      </c>
      <c r="G55" s="135"/>
      <c r="H55" s="135"/>
      <c r="I55" s="135">
        <f>'01 a02 Pol'!G8</f>
        <v>0</v>
      </c>
      <c r="J55" s="131" t="str">
        <f>IF(I64=0,"",I55/I64*100)</f>
        <v/>
      </c>
    </row>
    <row r="56" spans="1:10" ht="36.75" customHeight="1" x14ac:dyDescent="0.2">
      <c r="A56" s="122"/>
      <c r="B56" s="127" t="s">
        <v>68</v>
      </c>
      <c r="C56" s="186" t="s">
        <v>69</v>
      </c>
      <c r="D56" s="187"/>
      <c r="E56" s="187"/>
      <c r="F56" s="134" t="s">
        <v>27</v>
      </c>
      <c r="G56" s="135"/>
      <c r="H56" s="135"/>
      <c r="I56" s="135">
        <f>'01 a02 Pol'!G32</f>
        <v>0</v>
      </c>
      <c r="J56" s="131" t="str">
        <f>IF(I64=0,"",I56/I64*100)</f>
        <v/>
      </c>
    </row>
    <row r="57" spans="1:10" ht="36.75" customHeight="1" x14ac:dyDescent="0.2">
      <c r="A57" s="122"/>
      <c r="B57" s="127" t="s">
        <v>70</v>
      </c>
      <c r="C57" s="186" t="s">
        <v>71</v>
      </c>
      <c r="D57" s="187"/>
      <c r="E57" s="187"/>
      <c r="F57" s="134" t="s">
        <v>27</v>
      </c>
      <c r="G57" s="135"/>
      <c r="H57" s="135"/>
      <c r="I57" s="135">
        <f>'01 a02 Pol'!G53</f>
        <v>0</v>
      </c>
      <c r="J57" s="131" t="str">
        <f>IF(I64=0,"",I57/I64*100)</f>
        <v/>
      </c>
    </row>
    <row r="58" spans="1:10" ht="36.75" customHeight="1" x14ac:dyDescent="0.2">
      <c r="A58" s="122"/>
      <c r="B58" s="127" t="s">
        <v>72</v>
      </c>
      <c r="C58" s="186" t="s">
        <v>73</v>
      </c>
      <c r="D58" s="187"/>
      <c r="E58" s="187"/>
      <c r="F58" s="134" t="s">
        <v>27</v>
      </c>
      <c r="G58" s="135"/>
      <c r="H58" s="135"/>
      <c r="I58" s="135">
        <f>'01 a02 Pol'!G123</f>
        <v>0</v>
      </c>
      <c r="J58" s="131" t="str">
        <f>IF(I64=0,"",I58/I64*100)</f>
        <v/>
      </c>
    </row>
    <row r="59" spans="1:10" ht="36.75" customHeight="1" x14ac:dyDescent="0.2">
      <c r="A59" s="122"/>
      <c r="B59" s="127" t="s">
        <v>74</v>
      </c>
      <c r="C59" s="186" t="s">
        <v>75</v>
      </c>
      <c r="D59" s="187"/>
      <c r="E59" s="187"/>
      <c r="F59" s="134" t="s">
        <v>27</v>
      </c>
      <c r="G59" s="135"/>
      <c r="H59" s="135"/>
      <c r="I59" s="135">
        <f>'01 a02 Pol'!G148</f>
        <v>0</v>
      </c>
      <c r="J59" s="131" t="str">
        <f>IF(I64=0,"",I59/I64*100)</f>
        <v/>
      </c>
    </row>
    <row r="60" spans="1:10" ht="36.75" customHeight="1" x14ac:dyDescent="0.2">
      <c r="A60" s="122"/>
      <c r="B60" s="127" t="s">
        <v>76</v>
      </c>
      <c r="C60" s="186" t="s">
        <v>77</v>
      </c>
      <c r="D60" s="187"/>
      <c r="E60" s="187"/>
      <c r="F60" s="134" t="s">
        <v>27</v>
      </c>
      <c r="G60" s="135"/>
      <c r="H60" s="135"/>
      <c r="I60" s="135">
        <f>'01 a02 Pol'!G211</f>
        <v>0</v>
      </c>
      <c r="J60" s="131" t="str">
        <f>IF(I64=0,"",I60/I64*100)</f>
        <v/>
      </c>
    </row>
    <row r="61" spans="1:10" ht="36.75" customHeight="1" x14ac:dyDescent="0.2">
      <c r="A61" s="122"/>
      <c r="B61" s="127" t="s">
        <v>78</v>
      </c>
      <c r="C61" s="186" t="s">
        <v>79</v>
      </c>
      <c r="D61" s="187"/>
      <c r="E61" s="187"/>
      <c r="F61" s="134" t="s">
        <v>27</v>
      </c>
      <c r="G61" s="135"/>
      <c r="H61" s="135"/>
      <c r="I61" s="135">
        <f>'01 1 Pol'!G44</f>
        <v>0</v>
      </c>
      <c r="J61" s="131" t="str">
        <f>IF(I64=0,"",I61/I64*100)</f>
        <v/>
      </c>
    </row>
    <row r="62" spans="1:10" ht="36.75" customHeight="1" x14ac:dyDescent="0.2">
      <c r="A62" s="122"/>
      <c r="B62" s="127" t="s">
        <v>80</v>
      </c>
      <c r="C62" s="186" t="s">
        <v>81</v>
      </c>
      <c r="D62" s="187"/>
      <c r="E62" s="187"/>
      <c r="F62" s="134" t="s">
        <v>27</v>
      </c>
      <c r="G62" s="135"/>
      <c r="H62" s="135"/>
      <c r="I62" s="135">
        <f>'01 a02 Pol'!G214</f>
        <v>0</v>
      </c>
      <c r="J62" s="131" t="str">
        <f>IF(I64=0,"",I62/I64*100)</f>
        <v/>
      </c>
    </row>
    <row r="63" spans="1:10" ht="36.75" customHeight="1" x14ac:dyDescent="0.2">
      <c r="A63" s="122"/>
      <c r="B63" s="127" t="s">
        <v>82</v>
      </c>
      <c r="C63" s="186" t="s">
        <v>30</v>
      </c>
      <c r="D63" s="187"/>
      <c r="E63" s="187"/>
      <c r="F63" s="134" t="s">
        <v>82</v>
      </c>
      <c r="G63" s="135"/>
      <c r="H63" s="135"/>
      <c r="I63" s="135">
        <f>'01 a02 Pol'!G226</f>
        <v>0</v>
      </c>
      <c r="J63" s="131" t="str">
        <f>IF(I64=0,"",I63/I64*100)</f>
        <v/>
      </c>
    </row>
    <row r="64" spans="1:10" ht="25.5" customHeight="1" x14ac:dyDescent="0.2">
      <c r="A64" s="123"/>
      <c r="B64" s="128" t="s">
        <v>1</v>
      </c>
      <c r="C64" s="129"/>
      <c r="D64" s="130"/>
      <c r="E64" s="130"/>
      <c r="F64" s="136"/>
      <c r="G64" s="137"/>
      <c r="H64" s="137"/>
      <c r="I64" s="137">
        <f>SUM(I50:I63)</f>
        <v>0</v>
      </c>
      <c r="J64" s="132">
        <f>SUM(J50:J63)</f>
        <v>0</v>
      </c>
    </row>
    <row r="65" spans="6:10" x14ac:dyDescent="0.2">
      <c r="F65" s="86"/>
      <c r="G65" s="86"/>
      <c r="H65" s="86"/>
      <c r="I65" s="86"/>
      <c r="J65" s="133"/>
    </row>
    <row r="66" spans="6:10" x14ac:dyDescent="0.2">
      <c r="F66" s="86"/>
      <c r="G66" s="86"/>
      <c r="H66" s="86"/>
      <c r="I66" s="86"/>
      <c r="J66" s="133"/>
    </row>
    <row r="67" spans="6:10" x14ac:dyDescent="0.2">
      <c r="F67" s="86"/>
      <c r="G67" s="86"/>
      <c r="H67" s="86"/>
      <c r="I67" s="86"/>
      <c r="J67" s="133"/>
    </row>
  </sheetData>
  <sheetProtection algorithmName="SHA-512" hashValue="dI6h8yG+I2yVT0DUbtzPt+T20DFi+JNUMVBJ0/zOOQ4GVwoTOMLJthcK4v/1cNrQi2kFrwN37LHecD6iL51IMA==" saltValue="G6xNconk8tVzI7fnoP+Sj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8" t="s">
        <v>7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50" t="s">
        <v>8</v>
      </c>
      <c r="B2" s="49"/>
      <c r="C2" s="240"/>
      <c r="D2" s="240"/>
      <c r="E2" s="240"/>
      <c r="F2" s="240"/>
      <c r="G2" s="241"/>
    </row>
    <row r="3" spans="1:7" ht="24.95" customHeight="1" x14ac:dyDescent="0.2">
      <c r="A3" s="50" t="s">
        <v>9</v>
      </c>
      <c r="B3" s="49"/>
      <c r="C3" s="240"/>
      <c r="D3" s="240"/>
      <c r="E3" s="240"/>
      <c r="F3" s="240"/>
      <c r="G3" s="241"/>
    </row>
    <row r="4" spans="1:7" ht="24.95" customHeight="1" x14ac:dyDescent="0.2">
      <c r="A4" s="50" t="s">
        <v>10</v>
      </c>
      <c r="B4" s="49"/>
      <c r="C4" s="240"/>
      <c r="D4" s="240"/>
      <c r="E4" s="240"/>
      <c r="F4" s="240"/>
      <c r="G4" s="24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9D83-6A9E-4DE5-B925-03F7D9F6186E}">
  <sheetPr>
    <outlinePr summaryBelow="0"/>
  </sheetPr>
  <dimension ref="A1:BH4999"/>
  <sheetViews>
    <sheetView workbookViewId="0">
      <pane ySplit="7" topLeftCell="A8" activePane="bottomLeft" state="frozen"/>
      <selection pane="bottomLeft" activeCell="C51" sqref="C5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7</v>
      </c>
      <c r="B1" s="254"/>
      <c r="C1" s="254"/>
      <c r="D1" s="254"/>
      <c r="E1" s="254"/>
      <c r="F1" s="254"/>
      <c r="G1" s="254"/>
      <c r="AG1" t="s">
        <v>84</v>
      </c>
    </row>
    <row r="2" spans="1:60" ht="24.95" customHeight="1" x14ac:dyDescent="0.2">
      <c r="A2" s="50" t="s">
        <v>8</v>
      </c>
      <c r="B2" s="49" t="s">
        <v>43</v>
      </c>
      <c r="C2" s="255" t="s">
        <v>44</v>
      </c>
      <c r="D2" s="256"/>
      <c r="E2" s="256"/>
      <c r="F2" s="256"/>
      <c r="G2" s="257"/>
      <c r="AG2" t="s">
        <v>85</v>
      </c>
    </row>
    <row r="3" spans="1:60" ht="24.95" customHeight="1" x14ac:dyDescent="0.2">
      <c r="A3" s="50" t="s">
        <v>9</v>
      </c>
      <c r="B3" s="49" t="s">
        <v>46</v>
      </c>
      <c r="C3" s="255" t="s">
        <v>47</v>
      </c>
      <c r="D3" s="256"/>
      <c r="E3" s="256"/>
      <c r="F3" s="256"/>
      <c r="G3" s="257"/>
      <c r="AC3" s="120" t="s">
        <v>85</v>
      </c>
      <c r="AG3" t="s">
        <v>86</v>
      </c>
    </row>
    <row r="4" spans="1:60" ht="24.95" customHeight="1" x14ac:dyDescent="0.2">
      <c r="A4" s="139" t="s">
        <v>10</v>
      </c>
      <c r="B4" s="140" t="s">
        <v>48</v>
      </c>
      <c r="C4" s="258" t="s">
        <v>49</v>
      </c>
      <c r="D4" s="259"/>
      <c r="E4" s="259"/>
      <c r="F4" s="259"/>
      <c r="G4" s="260"/>
      <c r="AG4" t="s">
        <v>87</v>
      </c>
    </row>
    <row r="5" spans="1:60" x14ac:dyDescent="0.2">
      <c r="D5" s="10"/>
    </row>
    <row r="6" spans="1:60" ht="38.25" x14ac:dyDescent="0.2">
      <c r="A6" s="142" t="s">
        <v>88</v>
      </c>
      <c r="B6" s="144" t="s">
        <v>89</v>
      </c>
      <c r="C6" s="144" t="s">
        <v>90</v>
      </c>
      <c r="D6" s="143" t="s">
        <v>91</v>
      </c>
      <c r="E6" s="142" t="s">
        <v>92</v>
      </c>
      <c r="F6" s="141" t="s">
        <v>93</v>
      </c>
      <c r="G6" s="142" t="s">
        <v>31</v>
      </c>
      <c r="H6" s="145" t="s">
        <v>32</v>
      </c>
      <c r="I6" s="145" t="s">
        <v>94</v>
      </c>
      <c r="J6" s="145" t="s">
        <v>33</v>
      </c>
      <c r="K6" s="145" t="s">
        <v>95</v>
      </c>
      <c r="L6" s="145" t="s">
        <v>96</v>
      </c>
      <c r="M6" s="145" t="s">
        <v>97</v>
      </c>
      <c r="N6" s="145" t="s">
        <v>98</v>
      </c>
      <c r="O6" s="145" t="s">
        <v>99</v>
      </c>
      <c r="P6" s="145" t="s">
        <v>100</v>
      </c>
      <c r="Q6" s="145" t="s">
        <v>101</v>
      </c>
      <c r="R6" s="145" t="s">
        <v>102</v>
      </c>
      <c r="S6" s="145" t="s">
        <v>103</v>
      </c>
      <c r="T6" s="145" t="s">
        <v>104</v>
      </c>
      <c r="U6" s="145" t="s">
        <v>105</v>
      </c>
      <c r="V6" s="145" t="s">
        <v>106</v>
      </c>
      <c r="W6" s="145" t="s">
        <v>107</v>
      </c>
      <c r="X6" s="145" t="s">
        <v>108</v>
      </c>
      <c r="Y6" s="145" t="s">
        <v>109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110</v>
      </c>
      <c r="B8" s="161" t="s">
        <v>56</v>
      </c>
      <c r="C8" s="179" t="s">
        <v>57</v>
      </c>
      <c r="D8" s="162"/>
      <c r="E8" s="163"/>
      <c r="F8" s="164"/>
      <c r="G8" s="165">
        <f>SUMIF(AG9:AG9,"&lt;&gt;NOR",G9:G9)</f>
        <v>0</v>
      </c>
      <c r="H8" s="159"/>
      <c r="I8" s="159">
        <f>SUM(I9:I9)</f>
        <v>0</v>
      </c>
      <c r="J8" s="159"/>
      <c r="K8" s="159">
        <f>SUM(K9:K9)</f>
        <v>0</v>
      </c>
      <c r="L8" s="159"/>
      <c r="M8" s="159">
        <f>SUM(M9:M9)</f>
        <v>0</v>
      </c>
      <c r="N8" s="158"/>
      <c r="O8" s="158">
        <f>SUM(O9:O9)</f>
        <v>0</v>
      </c>
      <c r="P8" s="158"/>
      <c r="Q8" s="158">
        <f>SUM(Q9:Q9)</f>
        <v>0</v>
      </c>
      <c r="R8" s="159"/>
      <c r="S8" s="159"/>
      <c r="T8" s="159"/>
      <c r="U8" s="159"/>
      <c r="V8" s="159">
        <f>SUM(V9:V9)</f>
        <v>0</v>
      </c>
      <c r="W8" s="159"/>
      <c r="X8" s="159"/>
      <c r="Y8" s="159"/>
      <c r="AG8" t="s">
        <v>111</v>
      </c>
    </row>
    <row r="9" spans="1:60" ht="33.75" outlineLevel="1" x14ac:dyDescent="0.2">
      <c r="A9" s="173">
        <v>1</v>
      </c>
      <c r="B9" s="174" t="s">
        <v>112</v>
      </c>
      <c r="C9" s="180" t="s">
        <v>113</v>
      </c>
      <c r="D9" s="175" t="s">
        <v>114</v>
      </c>
      <c r="E9" s="176">
        <v>1</v>
      </c>
      <c r="F9" s="177"/>
      <c r="G9" s="178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115</v>
      </c>
      <c r="T9" s="156" t="s">
        <v>116</v>
      </c>
      <c r="U9" s="156">
        <v>0</v>
      </c>
      <c r="V9" s="156">
        <f>ROUND(E9*U9,2)</f>
        <v>0</v>
      </c>
      <c r="W9" s="156"/>
      <c r="X9" s="156" t="s">
        <v>117</v>
      </c>
      <c r="Y9" s="156" t="s">
        <v>118</v>
      </c>
      <c r="Z9" s="146"/>
      <c r="AA9" s="146"/>
      <c r="AB9" s="146"/>
      <c r="AC9" s="146"/>
      <c r="AD9" s="146"/>
      <c r="AE9" s="146"/>
      <c r="AF9" s="146"/>
      <c r="AG9" s="146" t="s">
        <v>119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5.5" x14ac:dyDescent="0.2">
      <c r="A10" s="160" t="s">
        <v>110</v>
      </c>
      <c r="B10" s="161" t="s">
        <v>58</v>
      </c>
      <c r="C10" s="179" t="s">
        <v>59</v>
      </c>
      <c r="D10" s="162"/>
      <c r="E10" s="163"/>
      <c r="F10" s="164"/>
      <c r="G10" s="165">
        <f>SUMIF(AG11:AG19,"&lt;&gt;NOR",G11:G19)</f>
        <v>0</v>
      </c>
      <c r="H10" s="159"/>
      <c r="I10" s="159">
        <f>SUM(I11:I19)</f>
        <v>0</v>
      </c>
      <c r="J10" s="159"/>
      <c r="K10" s="159">
        <f>SUM(K11:K19)</f>
        <v>0</v>
      </c>
      <c r="L10" s="159"/>
      <c r="M10" s="159">
        <f>SUM(M11:M19)</f>
        <v>0</v>
      </c>
      <c r="N10" s="158"/>
      <c r="O10" s="158">
        <f>SUM(O11:O19)</f>
        <v>0</v>
      </c>
      <c r="P10" s="158"/>
      <c r="Q10" s="158">
        <f>SUM(Q11:Q19)</f>
        <v>0</v>
      </c>
      <c r="R10" s="159"/>
      <c r="S10" s="159"/>
      <c r="T10" s="159"/>
      <c r="U10" s="159"/>
      <c r="V10" s="159">
        <f>SUM(V11:V19)</f>
        <v>0</v>
      </c>
      <c r="W10" s="159"/>
      <c r="X10" s="159"/>
      <c r="Y10" s="159"/>
      <c r="AG10" t="s">
        <v>111</v>
      </c>
    </row>
    <row r="11" spans="1:60" outlineLevel="1" x14ac:dyDescent="0.2">
      <c r="A11" s="173">
        <v>2</v>
      </c>
      <c r="B11" s="174" t="s">
        <v>112</v>
      </c>
      <c r="C11" s="180" t="s">
        <v>120</v>
      </c>
      <c r="D11" s="175" t="s">
        <v>121</v>
      </c>
      <c r="E11" s="176">
        <v>2</v>
      </c>
      <c r="F11" s="177"/>
      <c r="G11" s="178">
        <f t="shared" ref="G11:G19" si="0">ROUND(E11*F11,2)</f>
        <v>0</v>
      </c>
      <c r="H11" s="157"/>
      <c r="I11" s="156">
        <f t="shared" ref="I11:I19" si="1">ROUND(E11*H11,2)</f>
        <v>0</v>
      </c>
      <c r="J11" s="157"/>
      <c r="K11" s="156">
        <f t="shared" ref="K11:K19" si="2">ROUND(E11*J11,2)</f>
        <v>0</v>
      </c>
      <c r="L11" s="156">
        <v>21</v>
      </c>
      <c r="M11" s="156">
        <f t="shared" ref="M11:M19" si="3">G11*(1+L11/100)</f>
        <v>0</v>
      </c>
      <c r="N11" s="155">
        <v>0</v>
      </c>
      <c r="O11" s="155">
        <f t="shared" ref="O11:O19" si="4">ROUND(E11*N11,2)</f>
        <v>0</v>
      </c>
      <c r="P11" s="155">
        <v>0</v>
      </c>
      <c r="Q11" s="155">
        <f t="shared" ref="Q11:Q19" si="5">ROUND(E11*P11,2)</f>
        <v>0</v>
      </c>
      <c r="R11" s="156"/>
      <c r="S11" s="156" t="s">
        <v>115</v>
      </c>
      <c r="T11" s="156" t="s">
        <v>116</v>
      </c>
      <c r="U11" s="156">
        <v>0</v>
      </c>
      <c r="V11" s="156">
        <f t="shared" ref="V11:V19" si="6">ROUND(E11*U11,2)</f>
        <v>0</v>
      </c>
      <c r="W11" s="156"/>
      <c r="X11" s="156" t="s">
        <v>122</v>
      </c>
      <c r="Y11" s="156" t="s">
        <v>118</v>
      </c>
      <c r="Z11" s="146"/>
      <c r="AA11" s="146"/>
      <c r="AB11" s="146"/>
      <c r="AC11" s="146"/>
      <c r="AD11" s="146"/>
      <c r="AE11" s="146"/>
      <c r="AF11" s="146"/>
      <c r="AG11" s="146" t="s">
        <v>123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3">
        <v>3</v>
      </c>
      <c r="B12" s="174" t="s">
        <v>124</v>
      </c>
      <c r="C12" s="180" t="s">
        <v>125</v>
      </c>
      <c r="D12" s="175" t="s">
        <v>121</v>
      </c>
      <c r="E12" s="176">
        <v>2</v>
      </c>
      <c r="F12" s="177"/>
      <c r="G12" s="178">
        <f t="shared" si="0"/>
        <v>0</v>
      </c>
      <c r="H12" s="157"/>
      <c r="I12" s="156">
        <f t="shared" si="1"/>
        <v>0</v>
      </c>
      <c r="J12" s="157"/>
      <c r="K12" s="156">
        <f t="shared" si="2"/>
        <v>0</v>
      </c>
      <c r="L12" s="156">
        <v>21</v>
      </c>
      <c r="M12" s="156">
        <f t="shared" si="3"/>
        <v>0</v>
      </c>
      <c r="N12" s="155">
        <v>0</v>
      </c>
      <c r="O12" s="155">
        <f t="shared" si="4"/>
        <v>0</v>
      </c>
      <c r="P12" s="155">
        <v>0</v>
      </c>
      <c r="Q12" s="155">
        <f t="shared" si="5"/>
        <v>0</v>
      </c>
      <c r="R12" s="156"/>
      <c r="S12" s="156" t="s">
        <v>115</v>
      </c>
      <c r="T12" s="156" t="s">
        <v>116</v>
      </c>
      <c r="U12" s="156">
        <v>0</v>
      </c>
      <c r="V12" s="156">
        <f t="shared" si="6"/>
        <v>0</v>
      </c>
      <c r="W12" s="156"/>
      <c r="X12" s="156" t="s">
        <v>126</v>
      </c>
      <c r="Y12" s="156" t="s">
        <v>118</v>
      </c>
      <c r="Z12" s="146"/>
      <c r="AA12" s="146"/>
      <c r="AB12" s="146"/>
      <c r="AC12" s="146"/>
      <c r="AD12" s="146"/>
      <c r="AE12" s="146"/>
      <c r="AF12" s="146"/>
      <c r="AG12" s="146" t="s">
        <v>127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73">
        <v>4</v>
      </c>
      <c r="B13" s="174" t="s">
        <v>128</v>
      </c>
      <c r="C13" s="180" t="s">
        <v>129</v>
      </c>
      <c r="D13" s="175" t="s">
        <v>121</v>
      </c>
      <c r="E13" s="176">
        <v>2</v>
      </c>
      <c r="F13" s="177"/>
      <c r="G13" s="178">
        <f t="shared" si="0"/>
        <v>0</v>
      </c>
      <c r="H13" s="157"/>
      <c r="I13" s="156">
        <f t="shared" si="1"/>
        <v>0</v>
      </c>
      <c r="J13" s="157"/>
      <c r="K13" s="156">
        <f t="shared" si="2"/>
        <v>0</v>
      </c>
      <c r="L13" s="156">
        <v>21</v>
      </c>
      <c r="M13" s="156">
        <f t="shared" si="3"/>
        <v>0</v>
      </c>
      <c r="N13" s="155">
        <v>0</v>
      </c>
      <c r="O13" s="155">
        <f t="shared" si="4"/>
        <v>0</v>
      </c>
      <c r="P13" s="155">
        <v>0</v>
      </c>
      <c r="Q13" s="155">
        <f t="shared" si="5"/>
        <v>0</v>
      </c>
      <c r="R13" s="156"/>
      <c r="S13" s="156" t="s">
        <v>115</v>
      </c>
      <c r="T13" s="156" t="s">
        <v>116</v>
      </c>
      <c r="U13" s="156">
        <v>0</v>
      </c>
      <c r="V13" s="156">
        <f t="shared" si="6"/>
        <v>0</v>
      </c>
      <c r="W13" s="156"/>
      <c r="X13" s="156" t="s">
        <v>126</v>
      </c>
      <c r="Y13" s="156" t="s">
        <v>118</v>
      </c>
      <c r="Z13" s="146"/>
      <c r="AA13" s="146"/>
      <c r="AB13" s="146"/>
      <c r="AC13" s="146"/>
      <c r="AD13" s="146"/>
      <c r="AE13" s="146"/>
      <c r="AF13" s="146"/>
      <c r="AG13" s="146" t="s">
        <v>127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73">
        <v>5</v>
      </c>
      <c r="B14" s="174" t="s">
        <v>130</v>
      </c>
      <c r="C14" s="180" t="s">
        <v>131</v>
      </c>
      <c r="D14" s="175" t="s">
        <v>121</v>
      </c>
      <c r="E14" s="176">
        <v>2</v>
      </c>
      <c r="F14" s="177"/>
      <c r="G14" s="178">
        <f t="shared" si="0"/>
        <v>0</v>
      </c>
      <c r="H14" s="157"/>
      <c r="I14" s="156">
        <f t="shared" si="1"/>
        <v>0</v>
      </c>
      <c r="J14" s="157"/>
      <c r="K14" s="156">
        <f t="shared" si="2"/>
        <v>0</v>
      </c>
      <c r="L14" s="156">
        <v>21</v>
      </c>
      <c r="M14" s="156">
        <f t="shared" si="3"/>
        <v>0</v>
      </c>
      <c r="N14" s="155">
        <v>0</v>
      </c>
      <c r="O14" s="155">
        <f t="shared" si="4"/>
        <v>0</v>
      </c>
      <c r="P14" s="155">
        <v>0</v>
      </c>
      <c r="Q14" s="155">
        <f t="shared" si="5"/>
        <v>0</v>
      </c>
      <c r="R14" s="156"/>
      <c r="S14" s="156" t="s">
        <v>115</v>
      </c>
      <c r="T14" s="156" t="s">
        <v>116</v>
      </c>
      <c r="U14" s="156">
        <v>0</v>
      </c>
      <c r="V14" s="156">
        <f t="shared" si="6"/>
        <v>0</v>
      </c>
      <c r="W14" s="156"/>
      <c r="X14" s="156" t="s">
        <v>126</v>
      </c>
      <c r="Y14" s="156" t="s">
        <v>118</v>
      </c>
      <c r="Z14" s="146"/>
      <c r="AA14" s="146"/>
      <c r="AB14" s="146"/>
      <c r="AC14" s="146"/>
      <c r="AD14" s="146"/>
      <c r="AE14" s="146"/>
      <c r="AF14" s="146"/>
      <c r="AG14" s="146" t="s">
        <v>127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3">
        <v>6</v>
      </c>
      <c r="B15" s="174" t="s">
        <v>132</v>
      </c>
      <c r="C15" s="180" t="s">
        <v>133</v>
      </c>
      <c r="D15" s="175" t="s">
        <v>121</v>
      </c>
      <c r="E15" s="176">
        <v>1</v>
      </c>
      <c r="F15" s="177"/>
      <c r="G15" s="178">
        <f t="shared" si="0"/>
        <v>0</v>
      </c>
      <c r="H15" s="157"/>
      <c r="I15" s="156">
        <f t="shared" si="1"/>
        <v>0</v>
      </c>
      <c r="J15" s="157"/>
      <c r="K15" s="156">
        <f t="shared" si="2"/>
        <v>0</v>
      </c>
      <c r="L15" s="156">
        <v>21</v>
      </c>
      <c r="M15" s="156">
        <f t="shared" si="3"/>
        <v>0</v>
      </c>
      <c r="N15" s="155">
        <v>0</v>
      </c>
      <c r="O15" s="155">
        <f t="shared" si="4"/>
        <v>0</v>
      </c>
      <c r="P15" s="155">
        <v>0</v>
      </c>
      <c r="Q15" s="155">
        <f t="shared" si="5"/>
        <v>0</v>
      </c>
      <c r="R15" s="156"/>
      <c r="S15" s="156" t="s">
        <v>115</v>
      </c>
      <c r="T15" s="156" t="s">
        <v>116</v>
      </c>
      <c r="U15" s="156">
        <v>0</v>
      </c>
      <c r="V15" s="156">
        <f t="shared" si="6"/>
        <v>0</v>
      </c>
      <c r="W15" s="156"/>
      <c r="X15" s="156" t="s">
        <v>126</v>
      </c>
      <c r="Y15" s="156" t="s">
        <v>118</v>
      </c>
      <c r="Z15" s="146"/>
      <c r="AA15" s="146"/>
      <c r="AB15" s="146"/>
      <c r="AC15" s="146"/>
      <c r="AD15" s="146"/>
      <c r="AE15" s="146"/>
      <c r="AF15" s="146"/>
      <c r="AG15" s="146" t="s">
        <v>127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3">
        <v>7</v>
      </c>
      <c r="B16" s="174" t="s">
        <v>134</v>
      </c>
      <c r="C16" s="180" t="s">
        <v>135</v>
      </c>
      <c r="D16" s="175" t="s">
        <v>121</v>
      </c>
      <c r="E16" s="176">
        <v>1</v>
      </c>
      <c r="F16" s="177"/>
      <c r="G16" s="178">
        <f t="shared" si="0"/>
        <v>0</v>
      </c>
      <c r="H16" s="157"/>
      <c r="I16" s="156">
        <f t="shared" si="1"/>
        <v>0</v>
      </c>
      <c r="J16" s="157"/>
      <c r="K16" s="156">
        <f t="shared" si="2"/>
        <v>0</v>
      </c>
      <c r="L16" s="156">
        <v>21</v>
      </c>
      <c r="M16" s="156">
        <f t="shared" si="3"/>
        <v>0</v>
      </c>
      <c r="N16" s="155">
        <v>0</v>
      </c>
      <c r="O16" s="155">
        <f t="shared" si="4"/>
        <v>0</v>
      </c>
      <c r="P16" s="155">
        <v>0</v>
      </c>
      <c r="Q16" s="155">
        <f t="shared" si="5"/>
        <v>0</v>
      </c>
      <c r="R16" s="156"/>
      <c r="S16" s="156" t="s">
        <v>115</v>
      </c>
      <c r="T16" s="156" t="s">
        <v>116</v>
      </c>
      <c r="U16" s="156">
        <v>0</v>
      </c>
      <c r="V16" s="156">
        <f t="shared" si="6"/>
        <v>0</v>
      </c>
      <c r="W16" s="156"/>
      <c r="X16" s="156" t="s">
        <v>126</v>
      </c>
      <c r="Y16" s="156" t="s">
        <v>118</v>
      </c>
      <c r="Z16" s="146"/>
      <c r="AA16" s="146"/>
      <c r="AB16" s="146"/>
      <c r="AC16" s="146"/>
      <c r="AD16" s="146"/>
      <c r="AE16" s="146"/>
      <c r="AF16" s="146"/>
      <c r="AG16" s="146" t="s">
        <v>127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3">
        <v>8</v>
      </c>
      <c r="B17" s="174" t="s">
        <v>136</v>
      </c>
      <c r="C17" s="180" t="s">
        <v>137</v>
      </c>
      <c r="D17" s="175" t="s">
        <v>121</v>
      </c>
      <c r="E17" s="176">
        <v>1</v>
      </c>
      <c r="F17" s="177"/>
      <c r="G17" s="178">
        <f t="shared" si="0"/>
        <v>0</v>
      </c>
      <c r="H17" s="157"/>
      <c r="I17" s="156">
        <f t="shared" si="1"/>
        <v>0</v>
      </c>
      <c r="J17" s="157"/>
      <c r="K17" s="156">
        <f t="shared" si="2"/>
        <v>0</v>
      </c>
      <c r="L17" s="156">
        <v>21</v>
      </c>
      <c r="M17" s="156">
        <f t="shared" si="3"/>
        <v>0</v>
      </c>
      <c r="N17" s="155">
        <v>0</v>
      </c>
      <c r="O17" s="155">
        <f t="shared" si="4"/>
        <v>0</v>
      </c>
      <c r="P17" s="155">
        <v>0</v>
      </c>
      <c r="Q17" s="155">
        <f t="shared" si="5"/>
        <v>0</v>
      </c>
      <c r="R17" s="156"/>
      <c r="S17" s="156" t="s">
        <v>115</v>
      </c>
      <c r="T17" s="156" t="s">
        <v>116</v>
      </c>
      <c r="U17" s="156">
        <v>0</v>
      </c>
      <c r="V17" s="156">
        <f t="shared" si="6"/>
        <v>0</v>
      </c>
      <c r="W17" s="156"/>
      <c r="X17" s="156" t="s">
        <v>126</v>
      </c>
      <c r="Y17" s="156" t="s">
        <v>118</v>
      </c>
      <c r="Z17" s="146"/>
      <c r="AA17" s="146"/>
      <c r="AB17" s="146"/>
      <c r="AC17" s="146"/>
      <c r="AD17" s="146"/>
      <c r="AE17" s="146"/>
      <c r="AF17" s="146"/>
      <c r="AG17" s="146" t="s">
        <v>127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3">
        <v>9</v>
      </c>
      <c r="B18" s="174" t="s">
        <v>138</v>
      </c>
      <c r="C18" s="180" t="s">
        <v>139</v>
      </c>
      <c r="D18" s="175" t="s">
        <v>121</v>
      </c>
      <c r="E18" s="176">
        <v>1</v>
      </c>
      <c r="F18" s="177"/>
      <c r="G18" s="178">
        <f t="shared" si="0"/>
        <v>0</v>
      </c>
      <c r="H18" s="157"/>
      <c r="I18" s="156">
        <f t="shared" si="1"/>
        <v>0</v>
      </c>
      <c r="J18" s="157"/>
      <c r="K18" s="156">
        <f t="shared" si="2"/>
        <v>0</v>
      </c>
      <c r="L18" s="156">
        <v>21</v>
      </c>
      <c r="M18" s="156">
        <f t="shared" si="3"/>
        <v>0</v>
      </c>
      <c r="N18" s="155">
        <v>0</v>
      </c>
      <c r="O18" s="155">
        <f t="shared" si="4"/>
        <v>0</v>
      </c>
      <c r="P18" s="155">
        <v>0</v>
      </c>
      <c r="Q18" s="155">
        <f t="shared" si="5"/>
        <v>0</v>
      </c>
      <c r="R18" s="156"/>
      <c r="S18" s="156" t="s">
        <v>115</v>
      </c>
      <c r="T18" s="156" t="s">
        <v>116</v>
      </c>
      <c r="U18" s="156">
        <v>0</v>
      </c>
      <c r="V18" s="156">
        <f t="shared" si="6"/>
        <v>0</v>
      </c>
      <c r="W18" s="156"/>
      <c r="X18" s="156" t="s">
        <v>126</v>
      </c>
      <c r="Y18" s="156" t="s">
        <v>118</v>
      </c>
      <c r="Z18" s="146"/>
      <c r="AA18" s="146"/>
      <c r="AB18" s="146"/>
      <c r="AC18" s="146"/>
      <c r="AD18" s="146"/>
      <c r="AE18" s="146"/>
      <c r="AF18" s="146"/>
      <c r="AG18" s="146" t="s">
        <v>127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3">
        <v>10</v>
      </c>
      <c r="B19" s="174" t="s">
        <v>140</v>
      </c>
      <c r="C19" s="180" t="s">
        <v>141</v>
      </c>
      <c r="D19" s="175" t="s">
        <v>121</v>
      </c>
      <c r="E19" s="176">
        <v>1</v>
      </c>
      <c r="F19" s="177"/>
      <c r="G19" s="178">
        <f t="shared" si="0"/>
        <v>0</v>
      </c>
      <c r="H19" s="157"/>
      <c r="I19" s="156">
        <f t="shared" si="1"/>
        <v>0</v>
      </c>
      <c r="J19" s="157"/>
      <c r="K19" s="156">
        <f t="shared" si="2"/>
        <v>0</v>
      </c>
      <c r="L19" s="156">
        <v>21</v>
      </c>
      <c r="M19" s="156">
        <f t="shared" si="3"/>
        <v>0</v>
      </c>
      <c r="N19" s="155">
        <v>0</v>
      </c>
      <c r="O19" s="155">
        <f t="shared" si="4"/>
        <v>0</v>
      </c>
      <c r="P19" s="155">
        <v>0</v>
      </c>
      <c r="Q19" s="155">
        <f t="shared" si="5"/>
        <v>0</v>
      </c>
      <c r="R19" s="156"/>
      <c r="S19" s="156" t="s">
        <v>115</v>
      </c>
      <c r="T19" s="156" t="s">
        <v>116</v>
      </c>
      <c r="U19" s="156">
        <v>0</v>
      </c>
      <c r="V19" s="156">
        <f t="shared" si="6"/>
        <v>0</v>
      </c>
      <c r="W19" s="156"/>
      <c r="X19" s="156" t="s">
        <v>126</v>
      </c>
      <c r="Y19" s="156" t="s">
        <v>118</v>
      </c>
      <c r="Z19" s="146"/>
      <c r="AA19" s="146"/>
      <c r="AB19" s="146"/>
      <c r="AC19" s="146"/>
      <c r="AD19" s="146"/>
      <c r="AE19" s="146"/>
      <c r="AF19" s="146"/>
      <c r="AG19" s="146" t="s">
        <v>127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60" t="s">
        <v>110</v>
      </c>
      <c r="B20" s="161" t="s">
        <v>60</v>
      </c>
      <c r="C20" s="179" t="s">
        <v>61</v>
      </c>
      <c r="D20" s="162"/>
      <c r="E20" s="163"/>
      <c r="F20" s="164"/>
      <c r="G20" s="165">
        <f>SUMIF(AG21:AG28,"&lt;&gt;NOR",G21:G28)</f>
        <v>0</v>
      </c>
      <c r="H20" s="159"/>
      <c r="I20" s="159">
        <f>SUM(I21:I28)</f>
        <v>0</v>
      </c>
      <c r="J20" s="159"/>
      <c r="K20" s="159">
        <f>SUM(K21:K28)</f>
        <v>0</v>
      </c>
      <c r="L20" s="159"/>
      <c r="M20" s="159">
        <f>SUM(M21:M28)</f>
        <v>0</v>
      </c>
      <c r="N20" s="158"/>
      <c r="O20" s="158">
        <f>SUM(O21:O28)</f>
        <v>0</v>
      </c>
      <c r="P20" s="158"/>
      <c r="Q20" s="158">
        <f>SUM(Q21:Q28)</f>
        <v>0</v>
      </c>
      <c r="R20" s="159"/>
      <c r="S20" s="159"/>
      <c r="T20" s="159"/>
      <c r="U20" s="159"/>
      <c r="V20" s="159">
        <f>SUM(V21:V28)</f>
        <v>0</v>
      </c>
      <c r="W20" s="159"/>
      <c r="X20" s="159"/>
      <c r="Y20" s="159"/>
      <c r="AG20" t="s">
        <v>111</v>
      </c>
    </row>
    <row r="21" spans="1:60" outlineLevel="1" x14ac:dyDescent="0.2">
      <c r="A21" s="173">
        <v>11</v>
      </c>
      <c r="B21" s="174" t="s">
        <v>142</v>
      </c>
      <c r="C21" s="180" t="s">
        <v>143</v>
      </c>
      <c r="D21" s="175" t="s">
        <v>121</v>
      </c>
      <c r="E21" s="176">
        <v>8</v>
      </c>
      <c r="F21" s="177"/>
      <c r="G21" s="178">
        <f t="shared" ref="G21:G28" si="7">ROUND(E21*F21,2)</f>
        <v>0</v>
      </c>
      <c r="H21" s="157"/>
      <c r="I21" s="156">
        <f t="shared" ref="I21:I28" si="8">ROUND(E21*H21,2)</f>
        <v>0</v>
      </c>
      <c r="J21" s="157"/>
      <c r="K21" s="156">
        <f t="shared" ref="K21:K28" si="9">ROUND(E21*J21,2)</f>
        <v>0</v>
      </c>
      <c r="L21" s="156">
        <v>21</v>
      </c>
      <c r="M21" s="156">
        <f t="shared" ref="M21:M28" si="10">G21*(1+L21/100)</f>
        <v>0</v>
      </c>
      <c r="N21" s="155">
        <v>0</v>
      </c>
      <c r="O21" s="155">
        <f t="shared" ref="O21:O28" si="11">ROUND(E21*N21,2)</f>
        <v>0</v>
      </c>
      <c r="P21" s="155">
        <v>0</v>
      </c>
      <c r="Q21" s="155">
        <f t="shared" ref="Q21:Q28" si="12">ROUND(E21*P21,2)</f>
        <v>0</v>
      </c>
      <c r="R21" s="156"/>
      <c r="S21" s="156" t="s">
        <v>115</v>
      </c>
      <c r="T21" s="156" t="s">
        <v>116</v>
      </c>
      <c r="U21" s="156">
        <v>0</v>
      </c>
      <c r="V21" s="156">
        <f t="shared" ref="V21:V28" si="13">ROUND(E21*U21,2)</f>
        <v>0</v>
      </c>
      <c r="W21" s="156"/>
      <c r="X21" s="156" t="s">
        <v>126</v>
      </c>
      <c r="Y21" s="156" t="s">
        <v>118</v>
      </c>
      <c r="Z21" s="146"/>
      <c r="AA21" s="146"/>
      <c r="AB21" s="146"/>
      <c r="AC21" s="146"/>
      <c r="AD21" s="146"/>
      <c r="AE21" s="146"/>
      <c r="AF21" s="146"/>
      <c r="AG21" s="146" t="s">
        <v>127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3">
        <v>12</v>
      </c>
      <c r="B22" s="174" t="s">
        <v>144</v>
      </c>
      <c r="C22" s="180" t="s">
        <v>145</v>
      </c>
      <c r="D22" s="175" t="s">
        <v>121</v>
      </c>
      <c r="E22" s="176">
        <v>1</v>
      </c>
      <c r="F22" s="177"/>
      <c r="G22" s="178">
        <f t="shared" si="7"/>
        <v>0</v>
      </c>
      <c r="H22" s="157"/>
      <c r="I22" s="156">
        <f t="shared" si="8"/>
        <v>0</v>
      </c>
      <c r="J22" s="157"/>
      <c r="K22" s="156">
        <f t="shared" si="9"/>
        <v>0</v>
      </c>
      <c r="L22" s="156">
        <v>21</v>
      </c>
      <c r="M22" s="156">
        <f t="shared" si="10"/>
        <v>0</v>
      </c>
      <c r="N22" s="155">
        <v>0</v>
      </c>
      <c r="O22" s="155">
        <f t="shared" si="11"/>
        <v>0</v>
      </c>
      <c r="P22" s="155">
        <v>0</v>
      </c>
      <c r="Q22" s="155">
        <f t="shared" si="12"/>
        <v>0</v>
      </c>
      <c r="R22" s="156"/>
      <c r="S22" s="156" t="s">
        <v>115</v>
      </c>
      <c r="T22" s="156" t="s">
        <v>116</v>
      </c>
      <c r="U22" s="156">
        <v>0</v>
      </c>
      <c r="V22" s="156">
        <f t="shared" si="13"/>
        <v>0</v>
      </c>
      <c r="W22" s="156"/>
      <c r="X22" s="156" t="s">
        <v>126</v>
      </c>
      <c r="Y22" s="156" t="s">
        <v>118</v>
      </c>
      <c r="Z22" s="146"/>
      <c r="AA22" s="146"/>
      <c r="AB22" s="146"/>
      <c r="AC22" s="146"/>
      <c r="AD22" s="146"/>
      <c r="AE22" s="146"/>
      <c r="AF22" s="146"/>
      <c r="AG22" s="146" t="s">
        <v>127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73">
        <v>13</v>
      </c>
      <c r="B23" s="174" t="s">
        <v>146</v>
      </c>
      <c r="C23" s="180" t="s">
        <v>147</v>
      </c>
      <c r="D23" s="175" t="s">
        <v>121</v>
      </c>
      <c r="E23" s="176">
        <v>1</v>
      </c>
      <c r="F23" s="177"/>
      <c r="G23" s="178">
        <f t="shared" si="7"/>
        <v>0</v>
      </c>
      <c r="H23" s="157"/>
      <c r="I23" s="156">
        <f t="shared" si="8"/>
        <v>0</v>
      </c>
      <c r="J23" s="157"/>
      <c r="K23" s="156">
        <f t="shared" si="9"/>
        <v>0</v>
      </c>
      <c r="L23" s="156">
        <v>21</v>
      </c>
      <c r="M23" s="156">
        <f t="shared" si="10"/>
        <v>0</v>
      </c>
      <c r="N23" s="155">
        <v>0</v>
      </c>
      <c r="O23" s="155">
        <f t="shared" si="11"/>
        <v>0</v>
      </c>
      <c r="P23" s="155">
        <v>0</v>
      </c>
      <c r="Q23" s="155">
        <f t="shared" si="12"/>
        <v>0</v>
      </c>
      <c r="R23" s="156"/>
      <c r="S23" s="156" t="s">
        <v>115</v>
      </c>
      <c r="T23" s="156" t="s">
        <v>116</v>
      </c>
      <c r="U23" s="156">
        <v>0</v>
      </c>
      <c r="V23" s="156">
        <f t="shared" si="13"/>
        <v>0</v>
      </c>
      <c r="W23" s="156"/>
      <c r="X23" s="156" t="s">
        <v>126</v>
      </c>
      <c r="Y23" s="156" t="s">
        <v>118</v>
      </c>
      <c r="Z23" s="146"/>
      <c r="AA23" s="146"/>
      <c r="AB23" s="146"/>
      <c r="AC23" s="146"/>
      <c r="AD23" s="146"/>
      <c r="AE23" s="146"/>
      <c r="AF23" s="146"/>
      <c r="AG23" s="146" t="s">
        <v>127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73">
        <v>14</v>
      </c>
      <c r="B24" s="174" t="s">
        <v>148</v>
      </c>
      <c r="C24" s="180" t="s">
        <v>149</v>
      </c>
      <c r="D24" s="175" t="s">
        <v>121</v>
      </c>
      <c r="E24" s="176">
        <v>1</v>
      </c>
      <c r="F24" s="177"/>
      <c r="G24" s="178">
        <f t="shared" si="7"/>
        <v>0</v>
      </c>
      <c r="H24" s="157"/>
      <c r="I24" s="156">
        <f t="shared" si="8"/>
        <v>0</v>
      </c>
      <c r="J24" s="157"/>
      <c r="K24" s="156">
        <f t="shared" si="9"/>
        <v>0</v>
      </c>
      <c r="L24" s="156">
        <v>21</v>
      </c>
      <c r="M24" s="156">
        <f t="shared" si="10"/>
        <v>0</v>
      </c>
      <c r="N24" s="155">
        <v>0</v>
      </c>
      <c r="O24" s="155">
        <f t="shared" si="11"/>
        <v>0</v>
      </c>
      <c r="P24" s="155">
        <v>0</v>
      </c>
      <c r="Q24" s="155">
        <f t="shared" si="12"/>
        <v>0</v>
      </c>
      <c r="R24" s="156"/>
      <c r="S24" s="156" t="s">
        <v>115</v>
      </c>
      <c r="T24" s="156" t="s">
        <v>116</v>
      </c>
      <c r="U24" s="156">
        <v>0</v>
      </c>
      <c r="V24" s="156">
        <f t="shared" si="13"/>
        <v>0</v>
      </c>
      <c r="W24" s="156"/>
      <c r="X24" s="156" t="s">
        <v>126</v>
      </c>
      <c r="Y24" s="156" t="s">
        <v>118</v>
      </c>
      <c r="Z24" s="146"/>
      <c r="AA24" s="146"/>
      <c r="AB24" s="146"/>
      <c r="AC24" s="146"/>
      <c r="AD24" s="146"/>
      <c r="AE24" s="146"/>
      <c r="AF24" s="146"/>
      <c r="AG24" s="146" t="s">
        <v>127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3">
        <v>15</v>
      </c>
      <c r="B25" s="174" t="s">
        <v>150</v>
      </c>
      <c r="C25" s="180" t="s">
        <v>151</v>
      </c>
      <c r="D25" s="175" t="s">
        <v>121</v>
      </c>
      <c r="E25" s="176">
        <v>1</v>
      </c>
      <c r="F25" s="177"/>
      <c r="G25" s="178">
        <f t="shared" si="7"/>
        <v>0</v>
      </c>
      <c r="H25" s="157"/>
      <c r="I25" s="156">
        <f t="shared" si="8"/>
        <v>0</v>
      </c>
      <c r="J25" s="157"/>
      <c r="K25" s="156">
        <f t="shared" si="9"/>
        <v>0</v>
      </c>
      <c r="L25" s="156">
        <v>21</v>
      </c>
      <c r="M25" s="156">
        <f t="shared" si="10"/>
        <v>0</v>
      </c>
      <c r="N25" s="155">
        <v>0</v>
      </c>
      <c r="O25" s="155">
        <f t="shared" si="11"/>
        <v>0</v>
      </c>
      <c r="P25" s="155">
        <v>0</v>
      </c>
      <c r="Q25" s="155">
        <f t="shared" si="12"/>
        <v>0</v>
      </c>
      <c r="R25" s="156"/>
      <c r="S25" s="156" t="s">
        <v>115</v>
      </c>
      <c r="T25" s="156" t="s">
        <v>116</v>
      </c>
      <c r="U25" s="156">
        <v>0</v>
      </c>
      <c r="V25" s="156">
        <f t="shared" si="13"/>
        <v>0</v>
      </c>
      <c r="W25" s="156"/>
      <c r="X25" s="156" t="s">
        <v>126</v>
      </c>
      <c r="Y25" s="156" t="s">
        <v>118</v>
      </c>
      <c r="Z25" s="146"/>
      <c r="AA25" s="146"/>
      <c r="AB25" s="146"/>
      <c r="AC25" s="146"/>
      <c r="AD25" s="146"/>
      <c r="AE25" s="146"/>
      <c r="AF25" s="146"/>
      <c r="AG25" s="146" t="s">
        <v>127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3">
        <v>16</v>
      </c>
      <c r="B26" s="174" t="s">
        <v>152</v>
      </c>
      <c r="C26" s="180" t="s">
        <v>153</v>
      </c>
      <c r="D26" s="175" t="s">
        <v>121</v>
      </c>
      <c r="E26" s="176">
        <v>1</v>
      </c>
      <c r="F26" s="177"/>
      <c r="G26" s="178">
        <f t="shared" si="7"/>
        <v>0</v>
      </c>
      <c r="H26" s="157"/>
      <c r="I26" s="156">
        <f t="shared" si="8"/>
        <v>0</v>
      </c>
      <c r="J26" s="157"/>
      <c r="K26" s="156">
        <f t="shared" si="9"/>
        <v>0</v>
      </c>
      <c r="L26" s="156">
        <v>21</v>
      </c>
      <c r="M26" s="156">
        <f t="shared" si="10"/>
        <v>0</v>
      </c>
      <c r="N26" s="155">
        <v>0</v>
      </c>
      <c r="O26" s="155">
        <f t="shared" si="11"/>
        <v>0</v>
      </c>
      <c r="P26" s="155">
        <v>0</v>
      </c>
      <c r="Q26" s="155">
        <f t="shared" si="12"/>
        <v>0</v>
      </c>
      <c r="R26" s="156"/>
      <c r="S26" s="156" t="s">
        <v>115</v>
      </c>
      <c r="T26" s="156" t="s">
        <v>116</v>
      </c>
      <c r="U26" s="156">
        <v>0</v>
      </c>
      <c r="V26" s="156">
        <f t="shared" si="13"/>
        <v>0</v>
      </c>
      <c r="W26" s="156"/>
      <c r="X26" s="156" t="s">
        <v>126</v>
      </c>
      <c r="Y26" s="156" t="s">
        <v>118</v>
      </c>
      <c r="Z26" s="146"/>
      <c r="AA26" s="146"/>
      <c r="AB26" s="146"/>
      <c r="AC26" s="146"/>
      <c r="AD26" s="146"/>
      <c r="AE26" s="146"/>
      <c r="AF26" s="146"/>
      <c r="AG26" s="146" t="s">
        <v>127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73">
        <v>17</v>
      </c>
      <c r="B27" s="174" t="s">
        <v>154</v>
      </c>
      <c r="C27" s="180" t="s">
        <v>155</v>
      </c>
      <c r="D27" s="175" t="s">
        <v>121</v>
      </c>
      <c r="E27" s="176">
        <v>1</v>
      </c>
      <c r="F27" s="177"/>
      <c r="G27" s="178">
        <f t="shared" si="7"/>
        <v>0</v>
      </c>
      <c r="H27" s="157"/>
      <c r="I27" s="156">
        <f t="shared" si="8"/>
        <v>0</v>
      </c>
      <c r="J27" s="157"/>
      <c r="K27" s="156">
        <f t="shared" si="9"/>
        <v>0</v>
      </c>
      <c r="L27" s="156">
        <v>21</v>
      </c>
      <c r="M27" s="156">
        <f t="shared" si="10"/>
        <v>0</v>
      </c>
      <c r="N27" s="155">
        <v>0</v>
      </c>
      <c r="O27" s="155">
        <f t="shared" si="11"/>
        <v>0</v>
      </c>
      <c r="P27" s="155">
        <v>0</v>
      </c>
      <c r="Q27" s="155">
        <f t="shared" si="12"/>
        <v>0</v>
      </c>
      <c r="R27" s="156"/>
      <c r="S27" s="156" t="s">
        <v>115</v>
      </c>
      <c r="T27" s="156" t="s">
        <v>116</v>
      </c>
      <c r="U27" s="156">
        <v>0</v>
      </c>
      <c r="V27" s="156">
        <f t="shared" si="13"/>
        <v>0</v>
      </c>
      <c r="W27" s="156"/>
      <c r="X27" s="156" t="s">
        <v>126</v>
      </c>
      <c r="Y27" s="156" t="s">
        <v>118</v>
      </c>
      <c r="Z27" s="146"/>
      <c r="AA27" s="146"/>
      <c r="AB27" s="146"/>
      <c r="AC27" s="146"/>
      <c r="AD27" s="146"/>
      <c r="AE27" s="146"/>
      <c r="AF27" s="146"/>
      <c r="AG27" s="146" t="s">
        <v>127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3">
        <v>18</v>
      </c>
      <c r="B28" s="174" t="s">
        <v>156</v>
      </c>
      <c r="C28" s="180" t="s">
        <v>157</v>
      </c>
      <c r="D28" s="175" t="s">
        <v>121</v>
      </c>
      <c r="E28" s="176">
        <v>1</v>
      </c>
      <c r="F28" s="177"/>
      <c r="G28" s="178">
        <f t="shared" si="7"/>
        <v>0</v>
      </c>
      <c r="H28" s="157"/>
      <c r="I28" s="156">
        <f t="shared" si="8"/>
        <v>0</v>
      </c>
      <c r="J28" s="157"/>
      <c r="K28" s="156">
        <f t="shared" si="9"/>
        <v>0</v>
      </c>
      <c r="L28" s="156">
        <v>21</v>
      </c>
      <c r="M28" s="156">
        <f t="shared" si="10"/>
        <v>0</v>
      </c>
      <c r="N28" s="155">
        <v>0</v>
      </c>
      <c r="O28" s="155">
        <f t="shared" si="11"/>
        <v>0</v>
      </c>
      <c r="P28" s="155">
        <v>0</v>
      </c>
      <c r="Q28" s="155">
        <f t="shared" si="12"/>
        <v>0</v>
      </c>
      <c r="R28" s="156"/>
      <c r="S28" s="156" t="s">
        <v>115</v>
      </c>
      <c r="T28" s="156" t="s">
        <v>116</v>
      </c>
      <c r="U28" s="156">
        <v>0</v>
      </c>
      <c r="V28" s="156">
        <f t="shared" si="13"/>
        <v>0</v>
      </c>
      <c r="W28" s="156"/>
      <c r="X28" s="156" t="s">
        <v>126</v>
      </c>
      <c r="Y28" s="156" t="s">
        <v>118</v>
      </c>
      <c r="Z28" s="146"/>
      <c r="AA28" s="146"/>
      <c r="AB28" s="146"/>
      <c r="AC28" s="146"/>
      <c r="AD28" s="146"/>
      <c r="AE28" s="146"/>
      <c r="AF28" s="146"/>
      <c r="AG28" s="146" t="s">
        <v>127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x14ac:dyDescent="0.2">
      <c r="A29" s="160" t="s">
        <v>110</v>
      </c>
      <c r="B29" s="161" t="s">
        <v>62</v>
      </c>
      <c r="C29" s="179" t="s">
        <v>63</v>
      </c>
      <c r="D29" s="162"/>
      <c r="E29" s="163"/>
      <c r="F29" s="164"/>
      <c r="G29" s="165">
        <f>SUMIF(AG30:AG34,"&lt;&gt;NOR",G30:G34)</f>
        <v>0</v>
      </c>
      <c r="H29" s="159"/>
      <c r="I29" s="159">
        <f>SUM(I30:I34)</f>
        <v>0</v>
      </c>
      <c r="J29" s="159"/>
      <c r="K29" s="159">
        <f>SUM(K30:K34)</f>
        <v>0</v>
      </c>
      <c r="L29" s="159"/>
      <c r="M29" s="159">
        <f>SUM(M30:M34)</f>
        <v>0</v>
      </c>
      <c r="N29" s="158"/>
      <c r="O29" s="158">
        <f>SUM(O30:O34)</f>
        <v>0</v>
      </c>
      <c r="P29" s="158"/>
      <c r="Q29" s="158">
        <f>SUM(Q30:Q34)</f>
        <v>0</v>
      </c>
      <c r="R29" s="159"/>
      <c r="S29" s="159"/>
      <c r="T29" s="159"/>
      <c r="U29" s="159"/>
      <c r="V29" s="159">
        <f>SUM(V30:V34)</f>
        <v>0</v>
      </c>
      <c r="W29" s="159"/>
      <c r="X29" s="159"/>
      <c r="Y29" s="159"/>
      <c r="AG29" t="s">
        <v>111</v>
      </c>
    </row>
    <row r="30" spans="1:60" outlineLevel="1" x14ac:dyDescent="0.2">
      <c r="A30" s="173">
        <v>19</v>
      </c>
      <c r="B30" s="174" t="s">
        <v>158</v>
      </c>
      <c r="C30" s="180" t="s">
        <v>159</v>
      </c>
      <c r="D30" s="175" t="s">
        <v>121</v>
      </c>
      <c r="E30" s="176">
        <v>9</v>
      </c>
      <c r="F30" s="177"/>
      <c r="G30" s="178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0</v>
      </c>
      <c r="O30" s="155">
        <f>ROUND(E30*N30,2)</f>
        <v>0</v>
      </c>
      <c r="P30" s="155">
        <v>0</v>
      </c>
      <c r="Q30" s="155">
        <f>ROUND(E30*P30,2)</f>
        <v>0</v>
      </c>
      <c r="R30" s="156"/>
      <c r="S30" s="156" t="s">
        <v>115</v>
      </c>
      <c r="T30" s="156" t="s">
        <v>116</v>
      </c>
      <c r="U30" s="156">
        <v>0</v>
      </c>
      <c r="V30" s="156">
        <f>ROUND(E30*U30,2)</f>
        <v>0</v>
      </c>
      <c r="W30" s="156"/>
      <c r="X30" s="156" t="s">
        <v>126</v>
      </c>
      <c r="Y30" s="156" t="s">
        <v>118</v>
      </c>
      <c r="Z30" s="146"/>
      <c r="AA30" s="146"/>
      <c r="AB30" s="146"/>
      <c r="AC30" s="146"/>
      <c r="AD30" s="146"/>
      <c r="AE30" s="146"/>
      <c r="AF30" s="146"/>
      <c r="AG30" s="146" t="s">
        <v>127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73">
        <v>20</v>
      </c>
      <c r="B31" s="174" t="s">
        <v>160</v>
      </c>
      <c r="C31" s="180" t="s">
        <v>161</v>
      </c>
      <c r="D31" s="175" t="s">
        <v>121</v>
      </c>
      <c r="E31" s="176">
        <v>8</v>
      </c>
      <c r="F31" s="177"/>
      <c r="G31" s="178">
        <f>ROUND(E31*F31,2)</f>
        <v>0</v>
      </c>
      <c r="H31" s="157"/>
      <c r="I31" s="156">
        <f>ROUND(E31*H31,2)</f>
        <v>0</v>
      </c>
      <c r="J31" s="157"/>
      <c r="K31" s="156">
        <f>ROUND(E31*J31,2)</f>
        <v>0</v>
      </c>
      <c r="L31" s="156">
        <v>21</v>
      </c>
      <c r="M31" s="156">
        <f>G31*(1+L31/100)</f>
        <v>0</v>
      </c>
      <c r="N31" s="155">
        <v>0</v>
      </c>
      <c r="O31" s="155">
        <f>ROUND(E31*N31,2)</f>
        <v>0</v>
      </c>
      <c r="P31" s="155">
        <v>0</v>
      </c>
      <c r="Q31" s="155">
        <f>ROUND(E31*P31,2)</f>
        <v>0</v>
      </c>
      <c r="R31" s="156"/>
      <c r="S31" s="156" t="s">
        <v>115</v>
      </c>
      <c r="T31" s="156" t="s">
        <v>116</v>
      </c>
      <c r="U31" s="156">
        <v>0</v>
      </c>
      <c r="V31" s="156">
        <f>ROUND(E31*U31,2)</f>
        <v>0</v>
      </c>
      <c r="W31" s="156"/>
      <c r="X31" s="156" t="s">
        <v>126</v>
      </c>
      <c r="Y31" s="156" t="s">
        <v>118</v>
      </c>
      <c r="Z31" s="146"/>
      <c r="AA31" s="146"/>
      <c r="AB31" s="146"/>
      <c r="AC31" s="146"/>
      <c r="AD31" s="146"/>
      <c r="AE31" s="146"/>
      <c r="AF31" s="146"/>
      <c r="AG31" s="146" t="s">
        <v>127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3">
        <v>21</v>
      </c>
      <c r="B32" s="174" t="s">
        <v>162</v>
      </c>
      <c r="C32" s="180" t="s">
        <v>163</v>
      </c>
      <c r="D32" s="175" t="s">
        <v>121</v>
      </c>
      <c r="E32" s="176">
        <v>1</v>
      </c>
      <c r="F32" s="177"/>
      <c r="G32" s="178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21</v>
      </c>
      <c r="M32" s="156">
        <f>G32*(1+L32/100)</f>
        <v>0</v>
      </c>
      <c r="N32" s="155">
        <v>0</v>
      </c>
      <c r="O32" s="155">
        <f>ROUND(E32*N32,2)</f>
        <v>0</v>
      </c>
      <c r="P32" s="155">
        <v>0</v>
      </c>
      <c r="Q32" s="155">
        <f>ROUND(E32*P32,2)</f>
        <v>0</v>
      </c>
      <c r="R32" s="156"/>
      <c r="S32" s="156" t="s">
        <v>115</v>
      </c>
      <c r="T32" s="156" t="s">
        <v>116</v>
      </c>
      <c r="U32" s="156">
        <v>0</v>
      </c>
      <c r="V32" s="156">
        <f>ROUND(E32*U32,2)</f>
        <v>0</v>
      </c>
      <c r="W32" s="156"/>
      <c r="X32" s="156" t="s">
        <v>126</v>
      </c>
      <c r="Y32" s="156" t="s">
        <v>118</v>
      </c>
      <c r="Z32" s="146"/>
      <c r="AA32" s="146"/>
      <c r="AB32" s="146"/>
      <c r="AC32" s="146"/>
      <c r="AD32" s="146"/>
      <c r="AE32" s="146"/>
      <c r="AF32" s="146"/>
      <c r="AG32" s="146" t="s">
        <v>127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3">
        <v>22</v>
      </c>
      <c r="B33" s="174" t="s">
        <v>164</v>
      </c>
      <c r="C33" s="180" t="s">
        <v>165</v>
      </c>
      <c r="D33" s="175" t="s">
        <v>121</v>
      </c>
      <c r="E33" s="176">
        <v>1</v>
      </c>
      <c r="F33" s="177"/>
      <c r="G33" s="178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0</v>
      </c>
      <c r="O33" s="155">
        <f>ROUND(E33*N33,2)</f>
        <v>0</v>
      </c>
      <c r="P33" s="155">
        <v>0</v>
      </c>
      <c r="Q33" s="155">
        <f>ROUND(E33*P33,2)</f>
        <v>0</v>
      </c>
      <c r="R33" s="156"/>
      <c r="S33" s="156" t="s">
        <v>115</v>
      </c>
      <c r="T33" s="156" t="s">
        <v>116</v>
      </c>
      <c r="U33" s="156">
        <v>0</v>
      </c>
      <c r="V33" s="156">
        <f>ROUND(E33*U33,2)</f>
        <v>0</v>
      </c>
      <c r="W33" s="156"/>
      <c r="X33" s="156" t="s">
        <v>126</v>
      </c>
      <c r="Y33" s="156" t="s">
        <v>118</v>
      </c>
      <c r="Z33" s="146"/>
      <c r="AA33" s="146"/>
      <c r="AB33" s="146"/>
      <c r="AC33" s="146"/>
      <c r="AD33" s="146"/>
      <c r="AE33" s="146"/>
      <c r="AF33" s="146"/>
      <c r="AG33" s="146" t="s">
        <v>127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3">
        <v>23</v>
      </c>
      <c r="B34" s="174" t="s">
        <v>166</v>
      </c>
      <c r="C34" s="180" t="s">
        <v>167</v>
      </c>
      <c r="D34" s="175" t="s">
        <v>121</v>
      </c>
      <c r="E34" s="176">
        <v>1</v>
      </c>
      <c r="F34" s="177"/>
      <c r="G34" s="178">
        <f>ROUND(E34*F34,2)</f>
        <v>0</v>
      </c>
      <c r="H34" s="157"/>
      <c r="I34" s="156">
        <f>ROUND(E34*H34,2)</f>
        <v>0</v>
      </c>
      <c r="J34" s="157"/>
      <c r="K34" s="156">
        <f>ROUND(E34*J34,2)</f>
        <v>0</v>
      </c>
      <c r="L34" s="156">
        <v>21</v>
      </c>
      <c r="M34" s="156">
        <f>G34*(1+L34/100)</f>
        <v>0</v>
      </c>
      <c r="N34" s="155">
        <v>0</v>
      </c>
      <c r="O34" s="155">
        <f>ROUND(E34*N34,2)</f>
        <v>0</v>
      </c>
      <c r="P34" s="155">
        <v>0</v>
      </c>
      <c r="Q34" s="155">
        <f>ROUND(E34*P34,2)</f>
        <v>0</v>
      </c>
      <c r="R34" s="156"/>
      <c r="S34" s="156" t="s">
        <v>115</v>
      </c>
      <c r="T34" s="156" t="s">
        <v>116</v>
      </c>
      <c r="U34" s="156">
        <v>0</v>
      </c>
      <c r="V34" s="156">
        <f>ROUND(E34*U34,2)</f>
        <v>0</v>
      </c>
      <c r="W34" s="156"/>
      <c r="X34" s="156" t="s">
        <v>126</v>
      </c>
      <c r="Y34" s="156" t="s">
        <v>118</v>
      </c>
      <c r="Z34" s="146"/>
      <c r="AA34" s="146"/>
      <c r="AB34" s="146"/>
      <c r="AC34" s="146"/>
      <c r="AD34" s="146"/>
      <c r="AE34" s="146"/>
      <c r="AF34" s="146"/>
      <c r="AG34" s="146" t="s">
        <v>127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60" t="s">
        <v>110</v>
      </c>
      <c r="B35" s="161" t="s">
        <v>64</v>
      </c>
      <c r="C35" s="179" t="s">
        <v>65</v>
      </c>
      <c r="D35" s="162"/>
      <c r="E35" s="163"/>
      <c r="F35" s="164"/>
      <c r="G35" s="165">
        <f>SUMIF(AG36:AG43,"&lt;&gt;NOR",G36:G43)</f>
        <v>0</v>
      </c>
      <c r="H35" s="159"/>
      <c r="I35" s="159">
        <f>SUM(I36:I43)</f>
        <v>0</v>
      </c>
      <c r="J35" s="159"/>
      <c r="K35" s="159">
        <f>SUM(K36:K43)</f>
        <v>0</v>
      </c>
      <c r="L35" s="159"/>
      <c r="M35" s="159">
        <f>SUM(M36:M43)</f>
        <v>0</v>
      </c>
      <c r="N35" s="158"/>
      <c r="O35" s="158">
        <f>SUM(O36:O43)</f>
        <v>0</v>
      </c>
      <c r="P35" s="158"/>
      <c r="Q35" s="158">
        <f>SUM(Q36:Q43)</f>
        <v>0</v>
      </c>
      <c r="R35" s="159"/>
      <c r="S35" s="159"/>
      <c r="T35" s="159"/>
      <c r="U35" s="159"/>
      <c r="V35" s="159">
        <f>SUM(V36:V43)</f>
        <v>0</v>
      </c>
      <c r="W35" s="159"/>
      <c r="X35" s="159"/>
      <c r="Y35" s="159"/>
      <c r="AG35" t="s">
        <v>111</v>
      </c>
    </row>
    <row r="36" spans="1:60" outlineLevel="1" x14ac:dyDescent="0.2">
      <c r="A36" s="173">
        <v>24</v>
      </c>
      <c r="B36" s="174" t="s">
        <v>168</v>
      </c>
      <c r="C36" s="180" t="s">
        <v>169</v>
      </c>
      <c r="D36" s="175" t="s">
        <v>170</v>
      </c>
      <c r="E36" s="176">
        <v>290</v>
      </c>
      <c r="F36" s="177"/>
      <c r="G36" s="178">
        <f t="shared" ref="G36:G43" si="14">ROUND(E36*F36,2)</f>
        <v>0</v>
      </c>
      <c r="H36" s="157"/>
      <c r="I36" s="156">
        <f t="shared" ref="I36:I43" si="15">ROUND(E36*H36,2)</f>
        <v>0</v>
      </c>
      <c r="J36" s="157"/>
      <c r="K36" s="156">
        <f t="shared" ref="K36:K43" si="16">ROUND(E36*J36,2)</f>
        <v>0</v>
      </c>
      <c r="L36" s="156">
        <v>21</v>
      </c>
      <c r="M36" s="156">
        <f t="shared" ref="M36:M43" si="17">G36*(1+L36/100)</f>
        <v>0</v>
      </c>
      <c r="N36" s="155">
        <v>0</v>
      </c>
      <c r="O36" s="155">
        <f t="shared" ref="O36:O43" si="18">ROUND(E36*N36,2)</f>
        <v>0</v>
      </c>
      <c r="P36" s="155">
        <v>0</v>
      </c>
      <c r="Q36" s="155">
        <f t="shared" ref="Q36:Q43" si="19">ROUND(E36*P36,2)</f>
        <v>0</v>
      </c>
      <c r="R36" s="156"/>
      <c r="S36" s="156" t="s">
        <v>115</v>
      </c>
      <c r="T36" s="156" t="s">
        <v>116</v>
      </c>
      <c r="U36" s="156">
        <v>0</v>
      </c>
      <c r="V36" s="156">
        <f t="shared" ref="V36:V43" si="20">ROUND(E36*U36,2)</f>
        <v>0</v>
      </c>
      <c r="W36" s="156"/>
      <c r="X36" s="156" t="s">
        <v>126</v>
      </c>
      <c r="Y36" s="156" t="s">
        <v>118</v>
      </c>
      <c r="Z36" s="146"/>
      <c r="AA36" s="146"/>
      <c r="AB36" s="146"/>
      <c r="AC36" s="146"/>
      <c r="AD36" s="146"/>
      <c r="AE36" s="146"/>
      <c r="AF36" s="146"/>
      <c r="AG36" s="146" t="s">
        <v>127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73">
        <v>25</v>
      </c>
      <c r="B37" s="174" t="s">
        <v>171</v>
      </c>
      <c r="C37" s="180" t="s">
        <v>172</v>
      </c>
      <c r="D37" s="175" t="s">
        <v>170</v>
      </c>
      <c r="E37" s="176">
        <v>180</v>
      </c>
      <c r="F37" s="177"/>
      <c r="G37" s="178">
        <f t="shared" si="14"/>
        <v>0</v>
      </c>
      <c r="H37" s="157"/>
      <c r="I37" s="156">
        <f t="shared" si="15"/>
        <v>0</v>
      </c>
      <c r="J37" s="157"/>
      <c r="K37" s="156">
        <f t="shared" si="16"/>
        <v>0</v>
      </c>
      <c r="L37" s="156">
        <v>21</v>
      </c>
      <c r="M37" s="156">
        <f t="shared" si="17"/>
        <v>0</v>
      </c>
      <c r="N37" s="155">
        <v>0</v>
      </c>
      <c r="O37" s="155">
        <f t="shared" si="18"/>
        <v>0</v>
      </c>
      <c r="P37" s="155">
        <v>0</v>
      </c>
      <c r="Q37" s="155">
        <f t="shared" si="19"/>
        <v>0</v>
      </c>
      <c r="R37" s="156"/>
      <c r="S37" s="156" t="s">
        <v>115</v>
      </c>
      <c r="T37" s="156" t="s">
        <v>116</v>
      </c>
      <c r="U37" s="156">
        <v>0</v>
      </c>
      <c r="V37" s="156">
        <f t="shared" si="20"/>
        <v>0</v>
      </c>
      <c r="W37" s="156"/>
      <c r="X37" s="156" t="s">
        <v>126</v>
      </c>
      <c r="Y37" s="156" t="s">
        <v>118</v>
      </c>
      <c r="Z37" s="146"/>
      <c r="AA37" s="146"/>
      <c r="AB37" s="146"/>
      <c r="AC37" s="146"/>
      <c r="AD37" s="146"/>
      <c r="AE37" s="146"/>
      <c r="AF37" s="146"/>
      <c r="AG37" s="146" t="s">
        <v>127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3">
        <v>26</v>
      </c>
      <c r="B38" s="174" t="s">
        <v>173</v>
      </c>
      <c r="C38" s="180" t="s">
        <v>174</v>
      </c>
      <c r="D38" s="175" t="s">
        <v>170</v>
      </c>
      <c r="E38" s="176">
        <v>60</v>
      </c>
      <c r="F38" s="177"/>
      <c r="G38" s="178">
        <f t="shared" si="14"/>
        <v>0</v>
      </c>
      <c r="H38" s="157"/>
      <c r="I38" s="156">
        <f t="shared" si="15"/>
        <v>0</v>
      </c>
      <c r="J38" s="157"/>
      <c r="K38" s="156">
        <f t="shared" si="16"/>
        <v>0</v>
      </c>
      <c r="L38" s="156">
        <v>21</v>
      </c>
      <c r="M38" s="156">
        <f t="shared" si="17"/>
        <v>0</v>
      </c>
      <c r="N38" s="155">
        <v>0</v>
      </c>
      <c r="O38" s="155">
        <f t="shared" si="18"/>
        <v>0</v>
      </c>
      <c r="P38" s="155">
        <v>0</v>
      </c>
      <c r="Q38" s="155">
        <f t="shared" si="19"/>
        <v>0</v>
      </c>
      <c r="R38" s="156"/>
      <c r="S38" s="156" t="s">
        <v>115</v>
      </c>
      <c r="T38" s="156" t="s">
        <v>116</v>
      </c>
      <c r="U38" s="156">
        <v>0</v>
      </c>
      <c r="V38" s="156">
        <f t="shared" si="20"/>
        <v>0</v>
      </c>
      <c r="W38" s="156"/>
      <c r="X38" s="156" t="s">
        <v>126</v>
      </c>
      <c r="Y38" s="156" t="s">
        <v>118</v>
      </c>
      <c r="Z38" s="146"/>
      <c r="AA38" s="146"/>
      <c r="AB38" s="146"/>
      <c r="AC38" s="146"/>
      <c r="AD38" s="146"/>
      <c r="AE38" s="146"/>
      <c r="AF38" s="146"/>
      <c r="AG38" s="146" t="s">
        <v>127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73">
        <v>27</v>
      </c>
      <c r="B39" s="174" t="s">
        <v>175</v>
      </c>
      <c r="C39" s="180" t="s">
        <v>176</v>
      </c>
      <c r="D39" s="175" t="s">
        <v>170</v>
      </c>
      <c r="E39" s="176">
        <v>205</v>
      </c>
      <c r="F39" s="177"/>
      <c r="G39" s="178">
        <f t="shared" si="14"/>
        <v>0</v>
      </c>
      <c r="H39" s="157"/>
      <c r="I39" s="156">
        <f t="shared" si="15"/>
        <v>0</v>
      </c>
      <c r="J39" s="157"/>
      <c r="K39" s="156">
        <f t="shared" si="16"/>
        <v>0</v>
      </c>
      <c r="L39" s="156">
        <v>21</v>
      </c>
      <c r="M39" s="156">
        <f t="shared" si="17"/>
        <v>0</v>
      </c>
      <c r="N39" s="155">
        <v>0</v>
      </c>
      <c r="O39" s="155">
        <f t="shared" si="18"/>
        <v>0</v>
      </c>
      <c r="P39" s="155">
        <v>0</v>
      </c>
      <c r="Q39" s="155">
        <f t="shared" si="19"/>
        <v>0</v>
      </c>
      <c r="R39" s="156"/>
      <c r="S39" s="156" t="s">
        <v>115</v>
      </c>
      <c r="T39" s="156" t="s">
        <v>116</v>
      </c>
      <c r="U39" s="156">
        <v>0</v>
      </c>
      <c r="V39" s="156">
        <f t="shared" si="20"/>
        <v>0</v>
      </c>
      <c r="W39" s="156"/>
      <c r="X39" s="156" t="s">
        <v>126</v>
      </c>
      <c r="Y39" s="156" t="s">
        <v>118</v>
      </c>
      <c r="Z39" s="146"/>
      <c r="AA39" s="146"/>
      <c r="AB39" s="146"/>
      <c r="AC39" s="146"/>
      <c r="AD39" s="146"/>
      <c r="AE39" s="146"/>
      <c r="AF39" s="146"/>
      <c r="AG39" s="146" t="s">
        <v>127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73">
        <v>28</v>
      </c>
      <c r="B40" s="174" t="s">
        <v>177</v>
      </c>
      <c r="C40" s="180" t="s">
        <v>178</v>
      </c>
      <c r="D40" s="175" t="s">
        <v>170</v>
      </c>
      <c r="E40" s="176">
        <v>20</v>
      </c>
      <c r="F40" s="177"/>
      <c r="G40" s="178">
        <f t="shared" si="14"/>
        <v>0</v>
      </c>
      <c r="H40" s="157"/>
      <c r="I40" s="156">
        <f t="shared" si="15"/>
        <v>0</v>
      </c>
      <c r="J40" s="157"/>
      <c r="K40" s="156">
        <f t="shared" si="16"/>
        <v>0</v>
      </c>
      <c r="L40" s="156">
        <v>21</v>
      </c>
      <c r="M40" s="156">
        <f t="shared" si="17"/>
        <v>0</v>
      </c>
      <c r="N40" s="155">
        <v>0</v>
      </c>
      <c r="O40" s="155">
        <f t="shared" si="18"/>
        <v>0</v>
      </c>
      <c r="P40" s="155">
        <v>0</v>
      </c>
      <c r="Q40" s="155">
        <f t="shared" si="19"/>
        <v>0</v>
      </c>
      <c r="R40" s="156"/>
      <c r="S40" s="156" t="s">
        <v>115</v>
      </c>
      <c r="T40" s="156" t="s">
        <v>116</v>
      </c>
      <c r="U40" s="156">
        <v>0</v>
      </c>
      <c r="V40" s="156">
        <f t="shared" si="20"/>
        <v>0</v>
      </c>
      <c r="W40" s="156"/>
      <c r="X40" s="156" t="s">
        <v>126</v>
      </c>
      <c r="Y40" s="156" t="s">
        <v>118</v>
      </c>
      <c r="Z40" s="146"/>
      <c r="AA40" s="146"/>
      <c r="AB40" s="146"/>
      <c r="AC40" s="146"/>
      <c r="AD40" s="146"/>
      <c r="AE40" s="146"/>
      <c r="AF40" s="146"/>
      <c r="AG40" s="146" t="s">
        <v>127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3">
        <v>29</v>
      </c>
      <c r="B41" s="174" t="s">
        <v>179</v>
      </c>
      <c r="C41" s="180" t="s">
        <v>180</v>
      </c>
      <c r="D41" s="175" t="s">
        <v>170</v>
      </c>
      <c r="E41" s="176">
        <v>50</v>
      </c>
      <c r="F41" s="177"/>
      <c r="G41" s="178">
        <f t="shared" si="14"/>
        <v>0</v>
      </c>
      <c r="H41" s="157"/>
      <c r="I41" s="156">
        <f t="shared" si="15"/>
        <v>0</v>
      </c>
      <c r="J41" s="157"/>
      <c r="K41" s="156">
        <f t="shared" si="16"/>
        <v>0</v>
      </c>
      <c r="L41" s="156">
        <v>21</v>
      </c>
      <c r="M41" s="156">
        <f t="shared" si="17"/>
        <v>0</v>
      </c>
      <c r="N41" s="155">
        <v>0</v>
      </c>
      <c r="O41" s="155">
        <f t="shared" si="18"/>
        <v>0</v>
      </c>
      <c r="P41" s="155">
        <v>0</v>
      </c>
      <c r="Q41" s="155">
        <f t="shared" si="19"/>
        <v>0</v>
      </c>
      <c r="R41" s="156"/>
      <c r="S41" s="156" t="s">
        <v>115</v>
      </c>
      <c r="T41" s="156" t="s">
        <v>116</v>
      </c>
      <c r="U41" s="156">
        <v>0</v>
      </c>
      <c r="V41" s="156">
        <f t="shared" si="20"/>
        <v>0</v>
      </c>
      <c r="W41" s="156"/>
      <c r="X41" s="156" t="s">
        <v>126</v>
      </c>
      <c r="Y41" s="156" t="s">
        <v>118</v>
      </c>
      <c r="Z41" s="146"/>
      <c r="AA41" s="146"/>
      <c r="AB41" s="146"/>
      <c r="AC41" s="146"/>
      <c r="AD41" s="146"/>
      <c r="AE41" s="146"/>
      <c r="AF41" s="146"/>
      <c r="AG41" s="146" t="s">
        <v>127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73">
        <v>30</v>
      </c>
      <c r="B42" s="174" t="s">
        <v>181</v>
      </c>
      <c r="C42" s="180" t="s">
        <v>182</v>
      </c>
      <c r="D42" s="175" t="s">
        <v>170</v>
      </c>
      <c r="E42" s="176">
        <v>50</v>
      </c>
      <c r="F42" s="177"/>
      <c r="G42" s="178">
        <f t="shared" si="14"/>
        <v>0</v>
      </c>
      <c r="H42" s="157"/>
      <c r="I42" s="156">
        <f t="shared" si="15"/>
        <v>0</v>
      </c>
      <c r="J42" s="157"/>
      <c r="K42" s="156">
        <f t="shared" si="16"/>
        <v>0</v>
      </c>
      <c r="L42" s="156">
        <v>21</v>
      </c>
      <c r="M42" s="156">
        <f t="shared" si="17"/>
        <v>0</v>
      </c>
      <c r="N42" s="155">
        <v>0</v>
      </c>
      <c r="O42" s="155">
        <f t="shared" si="18"/>
        <v>0</v>
      </c>
      <c r="P42" s="155">
        <v>0</v>
      </c>
      <c r="Q42" s="155">
        <f t="shared" si="19"/>
        <v>0</v>
      </c>
      <c r="R42" s="156"/>
      <c r="S42" s="156" t="s">
        <v>115</v>
      </c>
      <c r="T42" s="156" t="s">
        <v>116</v>
      </c>
      <c r="U42" s="156">
        <v>0</v>
      </c>
      <c r="V42" s="156">
        <f t="shared" si="20"/>
        <v>0</v>
      </c>
      <c r="W42" s="156"/>
      <c r="X42" s="156" t="s">
        <v>126</v>
      </c>
      <c r="Y42" s="156" t="s">
        <v>118</v>
      </c>
      <c r="Z42" s="146"/>
      <c r="AA42" s="146"/>
      <c r="AB42" s="146"/>
      <c r="AC42" s="146"/>
      <c r="AD42" s="146"/>
      <c r="AE42" s="146"/>
      <c r="AF42" s="146"/>
      <c r="AG42" s="146" t="s">
        <v>127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73">
        <v>31</v>
      </c>
      <c r="B43" s="174" t="s">
        <v>183</v>
      </c>
      <c r="C43" s="180" t="s">
        <v>184</v>
      </c>
      <c r="D43" s="175" t="s">
        <v>114</v>
      </c>
      <c r="E43" s="176">
        <v>1</v>
      </c>
      <c r="F43" s="177"/>
      <c r="G43" s="178">
        <f t="shared" si="14"/>
        <v>0</v>
      </c>
      <c r="H43" s="157"/>
      <c r="I43" s="156">
        <f t="shared" si="15"/>
        <v>0</v>
      </c>
      <c r="J43" s="157"/>
      <c r="K43" s="156">
        <f t="shared" si="16"/>
        <v>0</v>
      </c>
      <c r="L43" s="156">
        <v>21</v>
      </c>
      <c r="M43" s="156">
        <f t="shared" si="17"/>
        <v>0</v>
      </c>
      <c r="N43" s="155">
        <v>0</v>
      </c>
      <c r="O43" s="155">
        <f t="shared" si="18"/>
        <v>0</v>
      </c>
      <c r="P43" s="155">
        <v>0</v>
      </c>
      <c r="Q43" s="155">
        <f t="shared" si="19"/>
        <v>0</v>
      </c>
      <c r="R43" s="156"/>
      <c r="S43" s="156" t="s">
        <v>115</v>
      </c>
      <c r="T43" s="156" t="s">
        <v>116</v>
      </c>
      <c r="U43" s="156">
        <v>0</v>
      </c>
      <c r="V43" s="156">
        <f t="shared" si="20"/>
        <v>0</v>
      </c>
      <c r="W43" s="156"/>
      <c r="X43" s="156" t="s">
        <v>126</v>
      </c>
      <c r="Y43" s="156" t="s">
        <v>118</v>
      </c>
      <c r="Z43" s="146"/>
      <c r="AA43" s="146"/>
      <c r="AB43" s="146"/>
      <c r="AC43" s="146"/>
      <c r="AD43" s="146"/>
      <c r="AE43" s="146"/>
      <c r="AF43" s="146"/>
      <c r="AG43" s="146" t="s">
        <v>127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60" t="s">
        <v>110</v>
      </c>
      <c r="B44" s="161" t="s">
        <v>78</v>
      </c>
      <c r="C44" s="179" t="s">
        <v>79</v>
      </c>
      <c r="D44" s="162"/>
      <c r="E44" s="163"/>
      <c r="F44" s="164"/>
      <c r="G44" s="165">
        <f>SUMIF(AG45:AG55,"&lt;&gt;NOR",G45:G55)</f>
        <v>0</v>
      </c>
      <c r="H44" s="159"/>
      <c r="I44" s="159">
        <f>SUM(I45:I55)</f>
        <v>0</v>
      </c>
      <c r="J44" s="159"/>
      <c r="K44" s="159">
        <f>SUM(K45:K55)</f>
        <v>0</v>
      </c>
      <c r="L44" s="159"/>
      <c r="M44" s="159">
        <f>SUM(M45:M55)</f>
        <v>0</v>
      </c>
      <c r="N44" s="158"/>
      <c r="O44" s="158">
        <f>SUM(O45:O55)</f>
        <v>0</v>
      </c>
      <c r="P44" s="158"/>
      <c r="Q44" s="158">
        <f>SUM(Q45:Q55)</f>
        <v>0</v>
      </c>
      <c r="R44" s="159"/>
      <c r="S44" s="159"/>
      <c r="T44" s="159"/>
      <c r="U44" s="159"/>
      <c r="V44" s="159">
        <f>SUM(V45:V55)</f>
        <v>0</v>
      </c>
      <c r="W44" s="159"/>
      <c r="X44" s="159"/>
      <c r="Y44" s="159"/>
      <c r="AG44" t="s">
        <v>111</v>
      </c>
    </row>
    <row r="45" spans="1:60" outlineLevel="1" x14ac:dyDescent="0.2">
      <c r="A45" s="173">
        <v>32</v>
      </c>
      <c r="B45" s="174" t="s">
        <v>185</v>
      </c>
      <c r="C45" s="180" t="s">
        <v>186</v>
      </c>
      <c r="D45" s="175" t="s">
        <v>187</v>
      </c>
      <c r="E45" s="176">
        <v>16</v>
      </c>
      <c r="F45" s="177"/>
      <c r="G45" s="178">
        <f t="shared" ref="G45:G55" si="21">ROUND(E45*F45,2)</f>
        <v>0</v>
      </c>
      <c r="H45" s="157"/>
      <c r="I45" s="156">
        <f t="shared" ref="I45:I55" si="22">ROUND(E45*H45,2)</f>
        <v>0</v>
      </c>
      <c r="J45" s="157"/>
      <c r="K45" s="156">
        <f t="shared" ref="K45:K55" si="23">ROUND(E45*J45,2)</f>
        <v>0</v>
      </c>
      <c r="L45" s="156">
        <v>21</v>
      </c>
      <c r="M45" s="156">
        <f t="shared" ref="M45:M55" si="24">G45*(1+L45/100)</f>
        <v>0</v>
      </c>
      <c r="N45" s="155">
        <v>0</v>
      </c>
      <c r="O45" s="155">
        <f t="shared" ref="O45:O55" si="25">ROUND(E45*N45,2)</f>
        <v>0</v>
      </c>
      <c r="P45" s="155">
        <v>0</v>
      </c>
      <c r="Q45" s="155">
        <f t="shared" ref="Q45:Q55" si="26">ROUND(E45*P45,2)</f>
        <v>0</v>
      </c>
      <c r="R45" s="156"/>
      <c r="S45" s="156" t="s">
        <v>115</v>
      </c>
      <c r="T45" s="156" t="s">
        <v>116</v>
      </c>
      <c r="U45" s="156">
        <v>0</v>
      </c>
      <c r="V45" s="156">
        <f t="shared" ref="V45:V55" si="27">ROUND(E45*U45,2)</f>
        <v>0</v>
      </c>
      <c r="W45" s="156"/>
      <c r="X45" s="156" t="s">
        <v>126</v>
      </c>
      <c r="Y45" s="156" t="s">
        <v>118</v>
      </c>
      <c r="Z45" s="146"/>
      <c r="AA45" s="146"/>
      <c r="AB45" s="146"/>
      <c r="AC45" s="146"/>
      <c r="AD45" s="146"/>
      <c r="AE45" s="146"/>
      <c r="AF45" s="146"/>
      <c r="AG45" s="146" t="s">
        <v>188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73">
        <v>33</v>
      </c>
      <c r="B46" s="174" t="s">
        <v>189</v>
      </c>
      <c r="C46" s="180" t="s">
        <v>190</v>
      </c>
      <c r="D46" s="175" t="s">
        <v>114</v>
      </c>
      <c r="E46" s="176">
        <v>1</v>
      </c>
      <c r="F46" s="177"/>
      <c r="G46" s="178">
        <f t="shared" si="21"/>
        <v>0</v>
      </c>
      <c r="H46" s="157"/>
      <c r="I46" s="156">
        <f t="shared" si="22"/>
        <v>0</v>
      </c>
      <c r="J46" s="157"/>
      <c r="K46" s="156">
        <f t="shared" si="23"/>
        <v>0</v>
      </c>
      <c r="L46" s="156">
        <v>21</v>
      </c>
      <c r="M46" s="156">
        <f t="shared" si="24"/>
        <v>0</v>
      </c>
      <c r="N46" s="155">
        <v>0</v>
      </c>
      <c r="O46" s="155">
        <f t="shared" si="25"/>
        <v>0</v>
      </c>
      <c r="P46" s="155">
        <v>0</v>
      </c>
      <c r="Q46" s="155">
        <f t="shared" si="26"/>
        <v>0</v>
      </c>
      <c r="R46" s="156"/>
      <c r="S46" s="156" t="s">
        <v>115</v>
      </c>
      <c r="T46" s="156" t="s">
        <v>116</v>
      </c>
      <c r="U46" s="156">
        <v>0</v>
      </c>
      <c r="V46" s="156">
        <f t="shared" si="27"/>
        <v>0</v>
      </c>
      <c r="W46" s="156"/>
      <c r="X46" s="156" t="s">
        <v>126</v>
      </c>
      <c r="Y46" s="156" t="s">
        <v>118</v>
      </c>
      <c r="Z46" s="146"/>
      <c r="AA46" s="146"/>
      <c r="AB46" s="146"/>
      <c r="AC46" s="146"/>
      <c r="AD46" s="146"/>
      <c r="AE46" s="146"/>
      <c r="AF46" s="146"/>
      <c r="AG46" s="146" t="s">
        <v>188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73">
        <v>34</v>
      </c>
      <c r="B47" s="174" t="s">
        <v>191</v>
      </c>
      <c r="C47" s="180" t="s">
        <v>192</v>
      </c>
      <c r="D47" s="175" t="s">
        <v>193</v>
      </c>
      <c r="E47" s="176">
        <v>64</v>
      </c>
      <c r="F47" s="177"/>
      <c r="G47" s="178">
        <f t="shared" si="21"/>
        <v>0</v>
      </c>
      <c r="H47" s="157"/>
      <c r="I47" s="156">
        <f t="shared" si="22"/>
        <v>0</v>
      </c>
      <c r="J47" s="157"/>
      <c r="K47" s="156">
        <f t="shared" si="23"/>
        <v>0</v>
      </c>
      <c r="L47" s="156">
        <v>21</v>
      </c>
      <c r="M47" s="156">
        <f t="shared" si="24"/>
        <v>0</v>
      </c>
      <c r="N47" s="155">
        <v>0</v>
      </c>
      <c r="O47" s="155">
        <f t="shared" si="25"/>
        <v>0</v>
      </c>
      <c r="P47" s="155">
        <v>0</v>
      </c>
      <c r="Q47" s="155">
        <f t="shared" si="26"/>
        <v>0</v>
      </c>
      <c r="R47" s="156"/>
      <c r="S47" s="156" t="s">
        <v>115</v>
      </c>
      <c r="T47" s="156" t="s">
        <v>116</v>
      </c>
      <c r="U47" s="156">
        <v>0</v>
      </c>
      <c r="V47" s="156">
        <f t="shared" si="27"/>
        <v>0</v>
      </c>
      <c r="W47" s="156"/>
      <c r="X47" s="156" t="s">
        <v>126</v>
      </c>
      <c r="Y47" s="156" t="s">
        <v>118</v>
      </c>
      <c r="Z47" s="146"/>
      <c r="AA47" s="146"/>
      <c r="AB47" s="146"/>
      <c r="AC47" s="146"/>
      <c r="AD47" s="146"/>
      <c r="AE47" s="146"/>
      <c r="AF47" s="146"/>
      <c r="AG47" s="146" t="s">
        <v>188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3">
        <v>35</v>
      </c>
      <c r="B48" s="174" t="s">
        <v>194</v>
      </c>
      <c r="C48" s="180" t="s">
        <v>195</v>
      </c>
      <c r="D48" s="175" t="s">
        <v>121</v>
      </c>
      <c r="E48" s="176">
        <v>2</v>
      </c>
      <c r="F48" s="177"/>
      <c r="G48" s="178">
        <f t="shared" si="21"/>
        <v>0</v>
      </c>
      <c r="H48" s="157"/>
      <c r="I48" s="156">
        <f t="shared" si="22"/>
        <v>0</v>
      </c>
      <c r="J48" s="157"/>
      <c r="K48" s="156">
        <f t="shared" si="23"/>
        <v>0</v>
      </c>
      <c r="L48" s="156">
        <v>21</v>
      </c>
      <c r="M48" s="156">
        <f t="shared" si="24"/>
        <v>0</v>
      </c>
      <c r="N48" s="155">
        <v>0</v>
      </c>
      <c r="O48" s="155">
        <f t="shared" si="25"/>
        <v>0</v>
      </c>
      <c r="P48" s="155">
        <v>0</v>
      </c>
      <c r="Q48" s="155">
        <f t="shared" si="26"/>
        <v>0</v>
      </c>
      <c r="R48" s="156"/>
      <c r="S48" s="156" t="s">
        <v>115</v>
      </c>
      <c r="T48" s="156" t="s">
        <v>116</v>
      </c>
      <c r="U48" s="156">
        <v>0</v>
      </c>
      <c r="V48" s="156">
        <f t="shared" si="27"/>
        <v>0</v>
      </c>
      <c r="W48" s="156"/>
      <c r="X48" s="156" t="s">
        <v>126</v>
      </c>
      <c r="Y48" s="156" t="s">
        <v>118</v>
      </c>
      <c r="Z48" s="146"/>
      <c r="AA48" s="146"/>
      <c r="AB48" s="146"/>
      <c r="AC48" s="146"/>
      <c r="AD48" s="146"/>
      <c r="AE48" s="146"/>
      <c r="AF48" s="146"/>
      <c r="AG48" s="146" t="s">
        <v>188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3">
        <v>36</v>
      </c>
      <c r="B49" s="174" t="s">
        <v>196</v>
      </c>
      <c r="C49" s="180" t="s">
        <v>197</v>
      </c>
      <c r="D49" s="175" t="s">
        <v>193</v>
      </c>
      <c r="E49" s="176">
        <v>64</v>
      </c>
      <c r="F49" s="177"/>
      <c r="G49" s="178">
        <f t="shared" si="21"/>
        <v>0</v>
      </c>
      <c r="H49" s="157"/>
      <c r="I49" s="156">
        <f t="shared" si="22"/>
        <v>0</v>
      </c>
      <c r="J49" s="157"/>
      <c r="K49" s="156">
        <f t="shared" si="23"/>
        <v>0</v>
      </c>
      <c r="L49" s="156">
        <v>21</v>
      </c>
      <c r="M49" s="156">
        <f t="shared" si="24"/>
        <v>0</v>
      </c>
      <c r="N49" s="155">
        <v>0</v>
      </c>
      <c r="O49" s="155">
        <f t="shared" si="25"/>
        <v>0</v>
      </c>
      <c r="P49" s="155">
        <v>0</v>
      </c>
      <c r="Q49" s="155">
        <f t="shared" si="26"/>
        <v>0</v>
      </c>
      <c r="R49" s="156"/>
      <c r="S49" s="156" t="s">
        <v>115</v>
      </c>
      <c r="T49" s="156" t="s">
        <v>116</v>
      </c>
      <c r="U49" s="156">
        <v>0</v>
      </c>
      <c r="V49" s="156">
        <f t="shared" si="27"/>
        <v>0</v>
      </c>
      <c r="W49" s="156"/>
      <c r="X49" s="156" t="s">
        <v>126</v>
      </c>
      <c r="Y49" s="156" t="s">
        <v>118</v>
      </c>
      <c r="Z49" s="146"/>
      <c r="AA49" s="146"/>
      <c r="AB49" s="146"/>
      <c r="AC49" s="146"/>
      <c r="AD49" s="146"/>
      <c r="AE49" s="146"/>
      <c r="AF49" s="146"/>
      <c r="AG49" s="146" t="s">
        <v>188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73">
        <v>37</v>
      </c>
      <c r="B50" s="174" t="s">
        <v>198</v>
      </c>
      <c r="C50" s="180" t="s">
        <v>199</v>
      </c>
      <c r="D50" s="175" t="s">
        <v>193</v>
      </c>
      <c r="E50" s="176">
        <v>64</v>
      </c>
      <c r="F50" s="177"/>
      <c r="G50" s="178">
        <f t="shared" si="21"/>
        <v>0</v>
      </c>
      <c r="H50" s="157"/>
      <c r="I50" s="156">
        <f t="shared" si="22"/>
        <v>0</v>
      </c>
      <c r="J50" s="157"/>
      <c r="K50" s="156">
        <f t="shared" si="23"/>
        <v>0</v>
      </c>
      <c r="L50" s="156">
        <v>21</v>
      </c>
      <c r="M50" s="156">
        <f t="shared" si="24"/>
        <v>0</v>
      </c>
      <c r="N50" s="155">
        <v>0</v>
      </c>
      <c r="O50" s="155">
        <f t="shared" si="25"/>
        <v>0</v>
      </c>
      <c r="P50" s="155">
        <v>0</v>
      </c>
      <c r="Q50" s="155">
        <f t="shared" si="26"/>
        <v>0</v>
      </c>
      <c r="R50" s="156"/>
      <c r="S50" s="156" t="s">
        <v>115</v>
      </c>
      <c r="T50" s="156" t="s">
        <v>116</v>
      </c>
      <c r="U50" s="156">
        <v>0</v>
      </c>
      <c r="V50" s="156">
        <f t="shared" si="27"/>
        <v>0</v>
      </c>
      <c r="W50" s="156"/>
      <c r="X50" s="156" t="s">
        <v>126</v>
      </c>
      <c r="Y50" s="156" t="s">
        <v>118</v>
      </c>
      <c r="Z50" s="146"/>
      <c r="AA50" s="146"/>
      <c r="AB50" s="146"/>
      <c r="AC50" s="146"/>
      <c r="AD50" s="146"/>
      <c r="AE50" s="146"/>
      <c r="AF50" s="146"/>
      <c r="AG50" s="146" t="s">
        <v>188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73">
        <v>38</v>
      </c>
      <c r="B51" s="174" t="s">
        <v>200</v>
      </c>
      <c r="C51" s="180" t="s">
        <v>201</v>
      </c>
      <c r="D51" s="175" t="s">
        <v>187</v>
      </c>
      <c r="E51" s="176">
        <v>16</v>
      </c>
      <c r="F51" s="177"/>
      <c r="G51" s="178">
        <f t="shared" si="21"/>
        <v>0</v>
      </c>
      <c r="H51" s="157"/>
      <c r="I51" s="156">
        <f t="shared" si="22"/>
        <v>0</v>
      </c>
      <c r="J51" s="157"/>
      <c r="K51" s="156">
        <f t="shared" si="23"/>
        <v>0</v>
      </c>
      <c r="L51" s="156">
        <v>21</v>
      </c>
      <c r="M51" s="156">
        <f t="shared" si="24"/>
        <v>0</v>
      </c>
      <c r="N51" s="155">
        <v>0</v>
      </c>
      <c r="O51" s="155">
        <f t="shared" si="25"/>
        <v>0</v>
      </c>
      <c r="P51" s="155">
        <v>0</v>
      </c>
      <c r="Q51" s="155">
        <f t="shared" si="26"/>
        <v>0</v>
      </c>
      <c r="R51" s="156"/>
      <c r="S51" s="156" t="s">
        <v>115</v>
      </c>
      <c r="T51" s="156" t="s">
        <v>116</v>
      </c>
      <c r="U51" s="156">
        <v>0</v>
      </c>
      <c r="V51" s="156">
        <f t="shared" si="27"/>
        <v>0</v>
      </c>
      <c r="W51" s="156"/>
      <c r="X51" s="156" t="s">
        <v>126</v>
      </c>
      <c r="Y51" s="156" t="s">
        <v>118</v>
      </c>
      <c r="Z51" s="146"/>
      <c r="AA51" s="146"/>
      <c r="AB51" s="146"/>
      <c r="AC51" s="146"/>
      <c r="AD51" s="146"/>
      <c r="AE51" s="146"/>
      <c r="AF51" s="146"/>
      <c r="AG51" s="146" t="s">
        <v>188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73">
        <v>39</v>
      </c>
      <c r="B52" s="174" t="s">
        <v>202</v>
      </c>
      <c r="C52" s="180" t="s">
        <v>203</v>
      </c>
      <c r="D52" s="175" t="s">
        <v>114</v>
      </c>
      <c r="E52" s="176">
        <v>1</v>
      </c>
      <c r="F52" s="177"/>
      <c r="G52" s="178">
        <f t="shared" si="21"/>
        <v>0</v>
      </c>
      <c r="H52" s="157"/>
      <c r="I52" s="156">
        <f t="shared" si="22"/>
        <v>0</v>
      </c>
      <c r="J52" s="157"/>
      <c r="K52" s="156">
        <f t="shared" si="23"/>
        <v>0</v>
      </c>
      <c r="L52" s="156">
        <v>21</v>
      </c>
      <c r="M52" s="156">
        <f t="shared" si="24"/>
        <v>0</v>
      </c>
      <c r="N52" s="155">
        <v>0</v>
      </c>
      <c r="O52" s="155">
        <f t="shared" si="25"/>
        <v>0</v>
      </c>
      <c r="P52" s="155">
        <v>0</v>
      </c>
      <c r="Q52" s="155">
        <f t="shared" si="26"/>
        <v>0</v>
      </c>
      <c r="R52" s="156"/>
      <c r="S52" s="156" t="s">
        <v>115</v>
      </c>
      <c r="T52" s="156" t="s">
        <v>116</v>
      </c>
      <c r="U52" s="156">
        <v>0</v>
      </c>
      <c r="V52" s="156">
        <f t="shared" si="27"/>
        <v>0</v>
      </c>
      <c r="W52" s="156"/>
      <c r="X52" s="156" t="s">
        <v>126</v>
      </c>
      <c r="Y52" s="156" t="s">
        <v>118</v>
      </c>
      <c r="Z52" s="146"/>
      <c r="AA52" s="146"/>
      <c r="AB52" s="146"/>
      <c r="AC52" s="146"/>
      <c r="AD52" s="146"/>
      <c r="AE52" s="146"/>
      <c r="AF52" s="146"/>
      <c r="AG52" s="146" t="s">
        <v>188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73">
        <v>40</v>
      </c>
      <c r="B53" s="174" t="s">
        <v>204</v>
      </c>
      <c r="C53" s="180" t="s">
        <v>205</v>
      </c>
      <c r="D53" s="175" t="s">
        <v>114</v>
      </c>
      <c r="E53" s="176">
        <v>1</v>
      </c>
      <c r="F53" s="177"/>
      <c r="G53" s="178">
        <f t="shared" si="21"/>
        <v>0</v>
      </c>
      <c r="H53" s="157"/>
      <c r="I53" s="156">
        <f t="shared" si="22"/>
        <v>0</v>
      </c>
      <c r="J53" s="157"/>
      <c r="K53" s="156">
        <f t="shared" si="23"/>
        <v>0</v>
      </c>
      <c r="L53" s="156">
        <v>21</v>
      </c>
      <c r="M53" s="156">
        <f t="shared" si="24"/>
        <v>0</v>
      </c>
      <c r="N53" s="155">
        <v>0</v>
      </c>
      <c r="O53" s="155">
        <f t="shared" si="25"/>
        <v>0</v>
      </c>
      <c r="P53" s="155">
        <v>0</v>
      </c>
      <c r="Q53" s="155">
        <f t="shared" si="26"/>
        <v>0</v>
      </c>
      <c r="R53" s="156"/>
      <c r="S53" s="156" t="s">
        <v>115</v>
      </c>
      <c r="T53" s="156" t="s">
        <v>116</v>
      </c>
      <c r="U53" s="156">
        <v>0</v>
      </c>
      <c r="V53" s="156">
        <f t="shared" si="27"/>
        <v>0</v>
      </c>
      <c r="W53" s="156"/>
      <c r="X53" s="156" t="s">
        <v>126</v>
      </c>
      <c r="Y53" s="156" t="s">
        <v>118</v>
      </c>
      <c r="Z53" s="146"/>
      <c r="AA53" s="146"/>
      <c r="AB53" s="146"/>
      <c r="AC53" s="146"/>
      <c r="AD53" s="146"/>
      <c r="AE53" s="146"/>
      <c r="AF53" s="146"/>
      <c r="AG53" s="146" t="s">
        <v>188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2.5" outlineLevel="1" x14ac:dyDescent="0.2">
      <c r="A54" s="173">
        <v>42</v>
      </c>
      <c r="B54" s="174" t="s">
        <v>206</v>
      </c>
      <c r="C54" s="180" t="s">
        <v>207</v>
      </c>
      <c r="D54" s="175" t="s">
        <v>114</v>
      </c>
      <c r="E54" s="176">
        <v>1</v>
      </c>
      <c r="F54" s="177"/>
      <c r="G54" s="178">
        <f t="shared" si="21"/>
        <v>0</v>
      </c>
      <c r="H54" s="157"/>
      <c r="I54" s="156">
        <f t="shared" si="22"/>
        <v>0</v>
      </c>
      <c r="J54" s="157"/>
      <c r="K54" s="156">
        <f t="shared" si="23"/>
        <v>0</v>
      </c>
      <c r="L54" s="156">
        <v>21</v>
      </c>
      <c r="M54" s="156">
        <f t="shared" si="24"/>
        <v>0</v>
      </c>
      <c r="N54" s="155">
        <v>0</v>
      </c>
      <c r="O54" s="155">
        <f t="shared" si="25"/>
        <v>0</v>
      </c>
      <c r="P54" s="155">
        <v>0</v>
      </c>
      <c r="Q54" s="155">
        <f t="shared" si="26"/>
        <v>0</v>
      </c>
      <c r="R54" s="156"/>
      <c r="S54" s="156" t="s">
        <v>115</v>
      </c>
      <c r="T54" s="156" t="s">
        <v>116</v>
      </c>
      <c r="U54" s="156">
        <v>0</v>
      </c>
      <c r="V54" s="156">
        <f t="shared" si="27"/>
        <v>0</v>
      </c>
      <c r="W54" s="156"/>
      <c r="X54" s="156" t="s">
        <v>126</v>
      </c>
      <c r="Y54" s="156" t="s">
        <v>118</v>
      </c>
      <c r="Z54" s="146"/>
      <c r="AA54" s="146"/>
      <c r="AB54" s="146"/>
      <c r="AC54" s="146"/>
      <c r="AD54" s="146"/>
      <c r="AE54" s="146"/>
      <c r="AF54" s="146"/>
      <c r="AG54" s="146" t="s">
        <v>188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7">
        <v>43</v>
      </c>
      <c r="B55" s="168" t="s">
        <v>208</v>
      </c>
      <c r="C55" s="181" t="s">
        <v>209</v>
      </c>
      <c r="D55" s="169" t="s">
        <v>114</v>
      </c>
      <c r="E55" s="170">
        <v>1</v>
      </c>
      <c r="F55" s="171"/>
      <c r="G55" s="172">
        <f t="shared" si="21"/>
        <v>0</v>
      </c>
      <c r="H55" s="157"/>
      <c r="I55" s="156">
        <f t="shared" si="22"/>
        <v>0</v>
      </c>
      <c r="J55" s="157"/>
      <c r="K55" s="156">
        <f t="shared" si="23"/>
        <v>0</v>
      </c>
      <c r="L55" s="156">
        <v>21</v>
      </c>
      <c r="M55" s="156">
        <f t="shared" si="24"/>
        <v>0</v>
      </c>
      <c r="N55" s="155">
        <v>0</v>
      </c>
      <c r="O55" s="155">
        <f t="shared" si="25"/>
        <v>0</v>
      </c>
      <c r="P55" s="155">
        <v>0</v>
      </c>
      <c r="Q55" s="155">
        <f t="shared" si="26"/>
        <v>0</v>
      </c>
      <c r="R55" s="156"/>
      <c r="S55" s="156" t="s">
        <v>115</v>
      </c>
      <c r="T55" s="156" t="s">
        <v>116</v>
      </c>
      <c r="U55" s="156">
        <v>0</v>
      </c>
      <c r="V55" s="156">
        <f t="shared" si="27"/>
        <v>0</v>
      </c>
      <c r="W55" s="156"/>
      <c r="X55" s="156" t="s">
        <v>126</v>
      </c>
      <c r="Y55" s="156" t="s">
        <v>118</v>
      </c>
      <c r="Z55" s="146"/>
      <c r="AA55" s="146"/>
      <c r="AB55" s="146"/>
      <c r="AC55" s="146"/>
      <c r="AD55" s="146"/>
      <c r="AE55" s="146"/>
      <c r="AF55" s="146"/>
      <c r="AG55" s="146" t="s">
        <v>188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x14ac:dyDescent="0.2">
      <c r="A56" s="3"/>
      <c r="B56" s="4"/>
      <c r="C56" s="182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v>12</v>
      </c>
      <c r="AF56">
        <v>21</v>
      </c>
      <c r="AG56" t="s">
        <v>96</v>
      </c>
    </row>
    <row r="57" spans="1:60" x14ac:dyDescent="0.2">
      <c r="A57" s="149"/>
      <c r="B57" s="150" t="s">
        <v>31</v>
      </c>
      <c r="C57" s="183"/>
      <c r="D57" s="151"/>
      <c r="E57" s="152"/>
      <c r="F57" s="152"/>
      <c r="G57" s="166">
        <f>G8+G10+G20+G29+G35+G44</f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f>SUMIF(L7:L55,AE56,G7:G55)</f>
        <v>0</v>
      </c>
      <c r="AF57">
        <f>SUMIF(L7:L55,AF56,G7:G55)</f>
        <v>0</v>
      </c>
      <c r="AG57" t="s">
        <v>210</v>
      </c>
    </row>
    <row r="58" spans="1:60" x14ac:dyDescent="0.2">
      <c r="A58" s="3"/>
      <c r="B58" s="4"/>
      <c r="C58" s="182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3"/>
      <c r="B59" s="4"/>
      <c r="C59" s="182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61" t="s">
        <v>211</v>
      </c>
      <c r="B60" s="261"/>
      <c r="C60" s="262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42"/>
      <c r="B61" s="243"/>
      <c r="C61" s="244"/>
      <c r="D61" s="243"/>
      <c r="E61" s="243"/>
      <c r="F61" s="243"/>
      <c r="G61" s="24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G61" t="s">
        <v>212</v>
      </c>
    </row>
    <row r="62" spans="1:60" x14ac:dyDescent="0.2">
      <c r="A62" s="246"/>
      <c r="B62" s="247"/>
      <c r="C62" s="248"/>
      <c r="D62" s="247"/>
      <c r="E62" s="247"/>
      <c r="F62" s="247"/>
      <c r="G62" s="24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46"/>
      <c r="B63" s="247"/>
      <c r="C63" s="248"/>
      <c r="D63" s="247"/>
      <c r="E63" s="247"/>
      <c r="F63" s="247"/>
      <c r="G63" s="24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46"/>
      <c r="B64" s="247"/>
      <c r="C64" s="248"/>
      <c r="D64" s="247"/>
      <c r="E64" s="247"/>
      <c r="F64" s="247"/>
      <c r="G64" s="24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50"/>
      <c r="B65" s="251"/>
      <c r="C65" s="252"/>
      <c r="D65" s="251"/>
      <c r="E65" s="251"/>
      <c r="F65" s="251"/>
      <c r="G65" s="25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3"/>
      <c r="B66" s="4"/>
      <c r="C66" s="182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C67" s="184"/>
      <c r="D67" s="10"/>
      <c r="AG67" t="s">
        <v>213</v>
      </c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algorithmName="SHA-512" hashValue="MpDNKV04oy69AawGNOz8Wjg/2YmbMcVXEQgLL/M0gavI3miqrhoez4z9hjl4inDS8cX221RpqK6uXwHQlBB1cw==" saltValue="iaQVUz3zWbEZjZuG5KKViQ==" spinCount="100000" sheet="1" objects="1" scenarios="1"/>
  <mergeCells count="6">
    <mergeCell ref="A61:G65"/>
    <mergeCell ref="A1:G1"/>
    <mergeCell ref="C2:G2"/>
    <mergeCell ref="C3:G3"/>
    <mergeCell ref="C4:G4"/>
    <mergeCell ref="A60:C6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4BEE-3AB7-491B-842A-6C84958C059F}">
  <sheetPr>
    <outlinePr summaryBelow="0"/>
  </sheetPr>
  <dimension ref="A1:BH5006"/>
  <sheetViews>
    <sheetView tabSelected="1" zoomScale="85" zoomScaleNormal="85" workbookViewId="0">
      <pane ySplit="7" topLeftCell="A8" activePane="bottomLeft" state="frozen"/>
      <selection pane="bottomLeft" activeCell="C235" sqref="C23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7</v>
      </c>
      <c r="B1" s="254"/>
      <c r="C1" s="254"/>
      <c r="D1" s="254"/>
      <c r="E1" s="254"/>
      <c r="F1" s="254"/>
      <c r="G1" s="254"/>
      <c r="AG1" t="s">
        <v>84</v>
      </c>
    </row>
    <row r="2" spans="1:60" ht="24.95" customHeight="1" x14ac:dyDescent="0.2">
      <c r="A2" s="50" t="s">
        <v>8</v>
      </c>
      <c r="B2" s="49" t="s">
        <v>43</v>
      </c>
      <c r="C2" s="255" t="s">
        <v>44</v>
      </c>
      <c r="D2" s="256"/>
      <c r="E2" s="256"/>
      <c r="F2" s="256"/>
      <c r="G2" s="257"/>
      <c r="AG2" t="s">
        <v>85</v>
      </c>
    </row>
    <row r="3" spans="1:60" ht="24.95" customHeight="1" x14ac:dyDescent="0.2">
      <c r="A3" s="50" t="s">
        <v>9</v>
      </c>
      <c r="B3" s="49" t="s">
        <v>46</v>
      </c>
      <c r="C3" s="255" t="s">
        <v>47</v>
      </c>
      <c r="D3" s="256"/>
      <c r="E3" s="256"/>
      <c r="F3" s="256"/>
      <c r="G3" s="257"/>
      <c r="AC3" s="120" t="s">
        <v>85</v>
      </c>
      <c r="AG3" t="s">
        <v>86</v>
      </c>
    </row>
    <row r="4" spans="1:60" ht="24.95" customHeight="1" x14ac:dyDescent="0.2">
      <c r="A4" s="139" t="s">
        <v>10</v>
      </c>
      <c r="B4" s="140" t="s">
        <v>50</v>
      </c>
      <c r="C4" s="258" t="s">
        <v>51</v>
      </c>
      <c r="D4" s="259"/>
      <c r="E4" s="259"/>
      <c r="F4" s="259"/>
      <c r="G4" s="260"/>
      <c r="AG4" t="s">
        <v>87</v>
      </c>
    </row>
    <row r="5" spans="1:60" x14ac:dyDescent="0.2">
      <c r="D5" s="10"/>
    </row>
    <row r="6" spans="1:60" ht="38.25" x14ac:dyDescent="0.2">
      <c r="A6" s="142" t="s">
        <v>88</v>
      </c>
      <c r="B6" s="144" t="s">
        <v>89</v>
      </c>
      <c r="C6" s="144" t="s">
        <v>90</v>
      </c>
      <c r="D6" s="143" t="s">
        <v>91</v>
      </c>
      <c r="E6" s="142" t="s">
        <v>92</v>
      </c>
      <c r="F6" s="141" t="s">
        <v>93</v>
      </c>
      <c r="G6" s="142" t="s">
        <v>31</v>
      </c>
      <c r="H6" s="145" t="s">
        <v>32</v>
      </c>
      <c r="I6" s="145" t="s">
        <v>94</v>
      </c>
      <c r="J6" s="145" t="s">
        <v>33</v>
      </c>
      <c r="K6" s="145" t="s">
        <v>95</v>
      </c>
      <c r="L6" s="145" t="s">
        <v>96</v>
      </c>
      <c r="M6" s="145" t="s">
        <v>97</v>
      </c>
      <c r="N6" s="145" t="s">
        <v>98</v>
      </c>
      <c r="O6" s="145" t="s">
        <v>99</v>
      </c>
      <c r="P6" s="145" t="s">
        <v>100</v>
      </c>
      <c r="Q6" s="145" t="s">
        <v>101</v>
      </c>
      <c r="R6" s="145" t="s">
        <v>102</v>
      </c>
      <c r="S6" s="145" t="s">
        <v>103</v>
      </c>
      <c r="T6" s="145" t="s">
        <v>104</v>
      </c>
      <c r="U6" s="145" t="s">
        <v>105</v>
      </c>
      <c r="V6" s="145" t="s">
        <v>106</v>
      </c>
      <c r="W6" s="145" t="s">
        <v>107</v>
      </c>
      <c r="X6" s="145" t="s">
        <v>108</v>
      </c>
      <c r="Y6" s="145" t="s">
        <v>109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110</v>
      </c>
      <c r="B8" s="161" t="s">
        <v>66</v>
      </c>
      <c r="C8" s="179" t="s">
        <v>67</v>
      </c>
      <c r="D8" s="162"/>
      <c r="E8" s="163"/>
      <c r="F8" s="164"/>
      <c r="G8" s="165">
        <f>SUMIF(AG9:AG31,"&lt;&gt;NOR",G9:G31)</f>
        <v>0</v>
      </c>
      <c r="H8" s="159"/>
      <c r="I8" s="159">
        <f>SUM(I9:I31)</f>
        <v>0</v>
      </c>
      <c r="J8" s="159"/>
      <c r="K8" s="159">
        <f>SUM(K9:K31)</f>
        <v>0</v>
      </c>
      <c r="L8" s="159"/>
      <c r="M8" s="159">
        <f>SUM(M9:M31)</f>
        <v>0</v>
      </c>
      <c r="N8" s="158"/>
      <c r="O8" s="158">
        <f>SUM(O9:O31)</f>
        <v>0.14000000000000001</v>
      </c>
      <c r="P8" s="158"/>
      <c r="Q8" s="158">
        <f>SUM(Q9:Q31)</f>
        <v>0</v>
      </c>
      <c r="R8" s="159"/>
      <c r="S8" s="159"/>
      <c r="T8" s="159"/>
      <c r="U8" s="159"/>
      <c r="V8" s="159">
        <f>SUM(V9:V31)</f>
        <v>0.03</v>
      </c>
      <c r="W8" s="159"/>
      <c r="X8" s="159"/>
      <c r="Y8" s="159"/>
      <c r="AG8" t="s">
        <v>111</v>
      </c>
    </row>
    <row r="9" spans="1:60" outlineLevel="1" x14ac:dyDescent="0.2">
      <c r="A9" s="173">
        <v>1</v>
      </c>
      <c r="B9" s="174" t="s">
        <v>214</v>
      </c>
      <c r="C9" s="180" t="s">
        <v>215</v>
      </c>
      <c r="D9" s="175" t="s">
        <v>216</v>
      </c>
      <c r="E9" s="176">
        <v>0.02</v>
      </c>
      <c r="F9" s="177"/>
      <c r="G9" s="178">
        <f t="shared" ref="G9:G31" si="0">ROUND(E9*F9,2)</f>
        <v>0</v>
      </c>
      <c r="H9" s="157"/>
      <c r="I9" s="156">
        <f t="shared" ref="I9:I31" si="1">ROUND(E9*H9,2)</f>
        <v>0</v>
      </c>
      <c r="J9" s="157"/>
      <c r="K9" s="156">
        <f t="shared" ref="K9:K31" si="2">ROUND(E9*J9,2)</f>
        <v>0</v>
      </c>
      <c r="L9" s="156">
        <v>21</v>
      </c>
      <c r="M9" s="156">
        <f t="shared" ref="M9:M31" si="3">G9*(1+L9/100)</f>
        <v>0</v>
      </c>
      <c r="N9" s="155">
        <v>0</v>
      </c>
      <c r="O9" s="155">
        <f t="shared" ref="O9:O31" si="4">ROUND(E9*N9,2)</f>
        <v>0</v>
      </c>
      <c r="P9" s="155">
        <v>0</v>
      </c>
      <c r="Q9" s="155">
        <f t="shared" ref="Q9:Q31" si="5">ROUND(E9*P9,2)</f>
        <v>0</v>
      </c>
      <c r="R9" s="156"/>
      <c r="S9" s="156" t="s">
        <v>217</v>
      </c>
      <c r="T9" s="156" t="s">
        <v>217</v>
      </c>
      <c r="U9" s="156">
        <v>1.74</v>
      </c>
      <c r="V9" s="156">
        <f t="shared" ref="V9:V31" si="6">ROUND(E9*U9,2)</f>
        <v>0.03</v>
      </c>
      <c r="W9" s="156"/>
      <c r="X9" s="156" t="s">
        <v>126</v>
      </c>
      <c r="Y9" s="156" t="s">
        <v>118</v>
      </c>
      <c r="Z9" s="146"/>
      <c r="AA9" s="146"/>
      <c r="AB9" s="146"/>
      <c r="AC9" s="146"/>
      <c r="AD9" s="146"/>
      <c r="AE9" s="146"/>
      <c r="AF9" s="146"/>
      <c r="AG9" s="146" t="s">
        <v>218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3">
        <v>2</v>
      </c>
      <c r="B10" s="174" t="s">
        <v>219</v>
      </c>
      <c r="C10" s="180" t="s">
        <v>220</v>
      </c>
      <c r="D10" s="175" t="s">
        <v>170</v>
      </c>
      <c r="E10" s="176">
        <v>212</v>
      </c>
      <c r="F10" s="177"/>
      <c r="G10" s="178">
        <f t="shared" si="0"/>
        <v>0</v>
      </c>
      <c r="H10" s="157"/>
      <c r="I10" s="156">
        <f t="shared" si="1"/>
        <v>0</v>
      </c>
      <c r="J10" s="157"/>
      <c r="K10" s="156">
        <f t="shared" si="2"/>
        <v>0</v>
      </c>
      <c r="L10" s="156">
        <v>21</v>
      </c>
      <c r="M10" s="156">
        <f t="shared" si="3"/>
        <v>0</v>
      </c>
      <c r="N10" s="155">
        <v>0</v>
      </c>
      <c r="O10" s="155">
        <f t="shared" si="4"/>
        <v>0</v>
      </c>
      <c r="P10" s="155">
        <v>0</v>
      </c>
      <c r="Q10" s="155">
        <f t="shared" si="5"/>
        <v>0</v>
      </c>
      <c r="R10" s="156"/>
      <c r="S10" s="156" t="s">
        <v>115</v>
      </c>
      <c r="T10" s="156" t="s">
        <v>116</v>
      </c>
      <c r="U10" s="156">
        <v>0</v>
      </c>
      <c r="V10" s="156">
        <f t="shared" si="6"/>
        <v>0</v>
      </c>
      <c r="W10" s="156"/>
      <c r="X10" s="156" t="s">
        <v>126</v>
      </c>
      <c r="Y10" s="156" t="s">
        <v>118</v>
      </c>
      <c r="Z10" s="146"/>
      <c r="AA10" s="146"/>
      <c r="AB10" s="146"/>
      <c r="AC10" s="146"/>
      <c r="AD10" s="146"/>
      <c r="AE10" s="146"/>
      <c r="AF10" s="146"/>
      <c r="AG10" s="146" t="s">
        <v>218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3">
        <v>3</v>
      </c>
      <c r="B11" s="174" t="s">
        <v>221</v>
      </c>
      <c r="C11" s="180" t="s">
        <v>222</v>
      </c>
      <c r="D11" s="175" t="s">
        <v>121</v>
      </c>
      <c r="E11" s="176">
        <v>36</v>
      </c>
      <c r="F11" s="177"/>
      <c r="G11" s="178">
        <f t="shared" si="0"/>
        <v>0</v>
      </c>
      <c r="H11" s="157"/>
      <c r="I11" s="156">
        <f t="shared" si="1"/>
        <v>0</v>
      </c>
      <c r="J11" s="157"/>
      <c r="K11" s="156">
        <f t="shared" si="2"/>
        <v>0</v>
      </c>
      <c r="L11" s="156">
        <v>21</v>
      </c>
      <c r="M11" s="156">
        <f t="shared" si="3"/>
        <v>0</v>
      </c>
      <c r="N11" s="155">
        <v>0</v>
      </c>
      <c r="O11" s="155">
        <f t="shared" si="4"/>
        <v>0</v>
      </c>
      <c r="P11" s="155">
        <v>0</v>
      </c>
      <c r="Q11" s="155">
        <f t="shared" si="5"/>
        <v>0</v>
      </c>
      <c r="R11" s="156"/>
      <c r="S11" s="156" t="s">
        <v>115</v>
      </c>
      <c r="T11" s="156" t="s">
        <v>116</v>
      </c>
      <c r="U11" s="156">
        <v>0</v>
      </c>
      <c r="V11" s="156">
        <f t="shared" si="6"/>
        <v>0</v>
      </c>
      <c r="W11" s="156"/>
      <c r="X11" s="156" t="s">
        <v>126</v>
      </c>
      <c r="Y11" s="156" t="s">
        <v>118</v>
      </c>
      <c r="Z11" s="146"/>
      <c r="AA11" s="146"/>
      <c r="AB11" s="146"/>
      <c r="AC11" s="146"/>
      <c r="AD11" s="146"/>
      <c r="AE11" s="146"/>
      <c r="AF11" s="146"/>
      <c r="AG11" s="146" t="s">
        <v>218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3">
        <v>4</v>
      </c>
      <c r="B12" s="174" t="s">
        <v>223</v>
      </c>
      <c r="C12" s="180" t="s">
        <v>224</v>
      </c>
      <c r="D12" s="175" t="s">
        <v>170</v>
      </c>
      <c r="E12" s="176">
        <v>6</v>
      </c>
      <c r="F12" s="177"/>
      <c r="G12" s="178">
        <f t="shared" si="0"/>
        <v>0</v>
      </c>
      <c r="H12" s="157"/>
      <c r="I12" s="156">
        <f t="shared" si="1"/>
        <v>0</v>
      </c>
      <c r="J12" s="157"/>
      <c r="K12" s="156">
        <f t="shared" si="2"/>
        <v>0</v>
      </c>
      <c r="L12" s="156">
        <v>21</v>
      </c>
      <c r="M12" s="156">
        <f t="shared" si="3"/>
        <v>0</v>
      </c>
      <c r="N12" s="155">
        <v>9.0000000000000006E-5</v>
      </c>
      <c r="O12" s="155">
        <f t="shared" si="4"/>
        <v>0</v>
      </c>
      <c r="P12" s="155">
        <v>0</v>
      </c>
      <c r="Q12" s="155">
        <f t="shared" si="5"/>
        <v>0</v>
      </c>
      <c r="R12" s="156" t="s">
        <v>225</v>
      </c>
      <c r="S12" s="156" t="s">
        <v>217</v>
      </c>
      <c r="T12" s="156" t="s">
        <v>217</v>
      </c>
      <c r="U12" s="156">
        <v>0</v>
      </c>
      <c r="V12" s="156">
        <f t="shared" si="6"/>
        <v>0</v>
      </c>
      <c r="W12" s="156"/>
      <c r="X12" s="156" t="s">
        <v>117</v>
      </c>
      <c r="Y12" s="156" t="s">
        <v>118</v>
      </c>
      <c r="Z12" s="146"/>
      <c r="AA12" s="146"/>
      <c r="AB12" s="146"/>
      <c r="AC12" s="146"/>
      <c r="AD12" s="146"/>
      <c r="AE12" s="146"/>
      <c r="AF12" s="146"/>
      <c r="AG12" s="146" t="s">
        <v>226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1" x14ac:dyDescent="0.2">
      <c r="A13" s="173">
        <v>5</v>
      </c>
      <c r="B13" s="174" t="s">
        <v>227</v>
      </c>
      <c r="C13" s="180" t="s">
        <v>228</v>
      </c>
      <c r="D13" s="175" t="s">
        <v>229</v>
      </c>
      <c r="E13" s="176">
        <v>14</v>
      </c>
      <c r="F13" s="177"/>
      <c r="G13" s="178">
        <f t="shared" si="0"/>
        <v>0</v>
      </c>
      <c r="H13" s="157"/>
      <c r="I13" s="156">
        <f t="shared" si="1"/>
        <v>0</v>
      </c>
      <c r="J13" s="157"/>
      <c r="K13" s="156">
        <f t="shared" si="2"/>
        <v>0</v>
      </c>
      <c r="L13" s="156">
        <v>21</v>
      </c>
      <c r="M13" s="156">
        <f t="shared" si="3"/>
        <v>0</v>
      </c>
      <c r="N13" s="155">
        <v>2.9999999999999997E-4</v>
      </c>
      <c r="O13" s="155">
        <f t="shared" si="4"/>
        <v>0</v>
      </c>
      <c r="P13" s="155">
        <v>0</v>
      </c>
      <c r="Q13" s="155">
        <f t="shared" si="5"/>
        <v>0</v>
      </c>
      <c r="R13" s="156" t="s">
        <v>225</v>
      </c>
      <c r="S13" s="156" t="s">
        <v>217</v>
      </c>
      <c r="T13" s="156" t="s">
        <v>217</v>
      </c>
      <c r="U13" s="156">
        <v>0</v>
      </c>
      <c r="V13" s="156">
        <f t="shared" si="6"/>
        <v>0</v>
      </c>
      <c r="W13" s="156"/>
      <c r="X13" s="156" t="s">
        <v>117</v>
      </c>
      <c r="Y13" s="156" t="s">
        <v>118</v>
      </c>
      <c r="Z13" s="146"/>
      <c r="AA13" s="146"/>
      <c r="AB13" s="146"/>
      <c r="AC13" s="146"/>
      <c r="AD13" s="146"/>
      <c r="AE13" s="146"/>
      <c r="AF13" s="146"/>
      <c r="AG13" s="146" t="s">
        <v>226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3">
        <v>6</v>
      </c>
      <c r="B14" s="174" t="s">
        <v>230</v>
      </c>
      <c r="C14" s="180" t="s">
        <v>231</v>
      </c>
      <c r="D14" s="175" t="s">
        <v>229</v>
      </c>
      <c r="E14" s="176">
        <v>2</v>
      </c>
      <c r="F14" s="177"/>
      <c r="G14" s="178">
        <f t="shared" si="0"/>
        <v>0</v>
      </c>
      <c r="H14" s="157"/>
      <c r="I14" s="156">
        <f t="shared" si="1"/>
        <v>0</v>
      </c>
      <c r="J14" s="157"/>
      <c r="K14" s="156">
        <f t="shared" si="2"/>
        <v>0</v>
      </c>
      <c r="L14" s="156">
        <v>21</v>
      </c>
      <c r="M14" s="156">
        <f t="shared" si="3"/>
        <v>0</v>
      </c>
      <c r="N14" s="155">
        <v>5.0000000000000001E-4</v>
      </c>
      <c r="O14" s="155">
        <f t="shared" si="4"/>
        <v>0</v>
      </c>
      <c r="P14" s="155">
        <v>0</v>
      </c>
      <c r="Q14" s="155">
        <f t="shared" si="5"/>
        <v>0</v>
      </c>
      <c r="R14" s="156" t="s">
        <v>225</v>
      </c>
      <c r="S14" s="156" t="s">
        <v>217</v>
      </c>
      <c r="T14" s="156" t="s">
        <v>217</v>
      </c>
      <c r="U14" s="156">
        <v>0</v>
      </c>
      <c r="V14" s="156">
        <f t="shared" si="6"/>
        <v>0</v>
      </c>
      <c r="W14" s="156"/>
      <c r="X14" s="156" t="s">
        <v>117</v>
      </c>
      <c r="Y14" s="156" t="s">
        <v>118</v>
      </c>
      <c r="Z14" s="146"/>
      <c r="AA14" s="146"/>
      <c r="AB14" s="146"/>
      <c r="AC14" s="146"/>
      <c r="AD14" s="146"/>
      <c r="AE14" s="146"/>
      <c r="AF14" s="146"/>
      <c r="AG14" s="146" t="s">
        <v>226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73">
        <v>7</v>
      </c>
      <c r="B15" s="174" t="s">
        <v>232</v>
      </c>
      <c r="C15" s="180" t="s">
        <v>233</v>
      </c>
      <c r="D15" s="175" t="s">
        <v>229</v>
      </c>
      <c r="E15" s="176">
        <v>4</v>
      </c>
      <c r="F15" s="177"/>
      <c r="G15" s="178">
        <f t="shared" si="0"/>
        <v>0</v>
      </c>
      <c r="H15" s="157"/>
      <c r="I15" s="156">
        <f t="shared" si="1"/>
        <v>0</v>
      </c>
      <c r="J15" s="157"/>
      <c r="K15" s="156">
        <f t="shared" si="2"/>
        <v>0</v>
      </c>
      <c r="L15" s="156">
        <v>21</v>
      </c>
      <c r="M15" s="156">
        <f t="shared" si="3"/>
        <v>0</v>
      </c>
      <c r="N15" s="155">
        <v>8.0000000000000004E-4</v>
      </c>
      <c r="O15" s="155">
        <f t="shared" si="4"/>
        <v>0</v>
      </c>
      <c r="P15" s="155">
        <v>0</v>
      </c>
      <c r="Q15" s="155">
        <f t="shared" si="5"/>
        <v>0</v>
      </c>
      <c r="R15" s="156" t="s">
        <v>225</v>
      </c>
      <c r="S15" s="156" t="s">
        <v>217</v>
      </c>
      <c r="T15" s="156" t="s">
        <v>217</v>
      </c>
      <c r="U15" s="156">
        <v>0</v>
      </c>
      <c r="V15" s="156">
        <f t="shared" si="6"/>
        <v>0</v>
      </c>
      <c r="W15" s="156"/>
      <c r="X15" s="156" t="s">
        <v>117</v>
      </c>
      <c r="Y15" s="156" t="s">
        <v>118</v>
      </c>
      <c r="Z15" s="146"/>
      <c r="AA15" s="146"/>
      <c r="AB15" s="146"/>
      <c r="AC15" s="146"/>
      <c r="AD15" s="146"/>
      <c r="AE15" s="146"/>
      <c r="AF15" s="146"/>
      <c r="AG15" s="146" t="s">
        <v>226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73">
        <v>8</v>
      </c>
      <c r="B16" s="174" t="s">
        <v>234</v>
      </c>
      <c r="C16" s="180" t="s">
        <v>235</v>
      </c>
      <c r="D16" s="175" t="s">
        <v>229</v>
      </c>
      <c r="E16" s="176">
        <v>1</v>
      </c>
      <c r="F16" s="177"/>
      <c r="G16" s="178">
        <f t="shared" si="0"/>
        <v>0</v>
      </c>
      <c r="H16" s="157"/>
      <c r="I16" s="156">
        <f t="shared" si="1"/>
        <v>0</v>
      </c>
      <c r="J16" s="157"/>
      <c r="K16" s="156">
        <f t="shared" si="2"/>
        <v>0</v>
      </c>
      <c r="L16" s="156">
        <v>21</v>
      </c>
      <c r="M16" s="156">
        <f t="shared" si="3"/>
        <v>0</v>
      </c>
      <c r="N16" s="155">
        <v>4.4999999999999999E-4</v>
      </c>
      <c r="O16" s="155">
        <f t="shared" si="4"/>
        <v>0</v>
      </c>
      <c r="P16" s="155">
        <v>0</v>
      </c>
      <c r="Q16" s="155">
        <f t="shared" si="5"/>
        <v>0</v>
      </c>
      <c r="R16" s="156" t="s">
        <v>225</v>
      </c>
      <c r="S16" s="156" t="s">
        <v>217</v>
      </c>
      <c r="T16" s="156" t="s">
        <v>217</v>
      </c>
      <c r="U16" s="156">
        <v>0</v>
      </c>
      <c r="V16" s="156">
        <f t="shared" si="6"/>
        <v>0</v>
      </c>
      <c r="W16" s="156"/>
      <c r="X16" s="156" t="s">
        <v>117</v>
      </c>
      <c r="Y16" s="156" t="s">
        <v>118</v>
      </c>
      <c r="Z16" s="146"/>
      <c r="AA16" s="146"/>
      <c r="AB16" s="146"/>
      <c r="AC16" s="146"/>
      <c r="AD16" s="146"/>
      <c r="AE16" s="146"/>
      <c r="AF16" s="146"/>
      <c r="AG16" s="146" t="s">
        <v>226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73">
        <v>9</v>
      </c>
      <c r="B17" s="174" t="s">
        <v>236</v>
      </c>
      <c r="C17" s="180" t="s">
        <v>237</v>
      </c>
      <c r="D17" s="175" t="s">
        <v>229</v>
      </c>
      <c r="E17" s="176">
        <v>1</v>
      </c>
      <c r="F17" s="177"/>
      <c r="G17" s="178">
        <f t="shared" si="0"/>
        <v>0</v>
      </c>
      <c r="H17" s="157"/>
      <c r="I17" s="156">
        <f t="shared" si="1"/>
        <v>0</v>
      </c>
      <c r="J17" s="157"/>
      <c r="K17" s="156">
        <f t="shared" si="2"/>
        <v>0</v>
      </c>
      <c r="L17" s="156">
        <v>21</v>
      </c>
      <c r="M17" s="156">
        <f t="shared" si="3"/>
        <v>0</v>
      </c>
      <c r="N17" s="155">
        <v>7.5000000000000002E-4</v>
      </c>
      <c r="O17" s="155">
        <f t="shared" si="4"/>
        <v>0</v>
      </c>
      <c r="P17" s="155">
        <v>0</v>
      </c>
      <c r="Q17" s="155">
        <f t="shared" si="5"/>
        <v>0</v>
      </c>
      <c r="R17" s="156" t="s">
        <v>225</v>
      </c>
      <c r="S17" s="156" t="s">
        <v>217</v>
      </c>
      <c r="T17" s="156" t="s">
        <v>217</v>
      </c>
      <c r="U17" s="156">
        <v>0</v>
      </c>
      <c r="V17" s="156">
        <f t="shared" si="6"/>
        <v>0</v>
      </c>
      <c r="W17" s="156"/>
      <c r="X17" s="156" t="s">
        <v>117</v>
      </c>
      <c r="Y17" s="156" t="s">
        <v>118</v>
      </c>
      <c r="Z17" s="146"/>
      <c r="AA17" s="146"/>
      <c r="AB17" s="146"/>
      <c r="AC17" s="146"/>
      <c r="AD17" s="146"/>
      <c r="AE17" s="146"/>
      <c r="AF17" s="146"/>
      <c r="AG17" s="146" t="s">
        <v>226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3">
        <v>10</v>
      </c>
      <c r="B18" s="174" t="s">
        <v>238</v>
      </c>
      <c r="C18" s="180" t="s">
        <v>239</v>
      </c>
      <c r="D18" s="175" t="s">
        <v>229</v>
      </c>
      <c r="E18" s="176">
        <v>1</v>
      </c>
      <c r="F18" s="177"/>
      <c r="G18" s="178">
        <f t="shared" si="0"/>
        <v>0</v>
      </c>
      <c r="H18" s="157"/>
      <c r="I18" s="156">
        <f t="shared" si="1"/>
        <v>0</v>
      </c>
      <c r="J18" s="157"/>
      <c r="K18" s="156">
        <f t="shared" si="2"/>
        <v>0</v>
      </c>
      <c r="L18" s="156">
        <v>21</v>
      </c>
      <c r="M18" s="156">
        <f t="shared" si="3"/>
        <v>0</v>
      </c>
      <c r="N18" s="155">
        <v>8.9999999999999998E-4</v>
      </c>
      <c r="O18" s="155">
        <f t="shared" si="4"/>
        <v>0</v>
      </c>
      <c r="P18" s="155">
        <v>0</v>
      </c>
      <c r="Q18" s="155">
        <f t="shared" si="5"/>
        <v>0</v>
      </c>
      <c r="R18" s="156" t="s">
        <v>225</v>
      </c>
      <c r="S18" s="156" t="s">
        <v>217</v>
      </c>
      <c r="T18" s="156" t="s">
        <v>116</v>
      </c>
      <c r="U18" s="156">
        <v>0</v>
      </c>
      <c r="V18" s="156">
        <f t="shared" si="6"/>
        <v>0</v>
      </c>
      <c r="W18" s="156"/>
      <c r="X18" s="156" t="s">
        <v>117</v>
      </c>
      <c r="Y18" s="156" t="s">
        <v>118</v>
      </c>
      <c r="Z18" s="146"/>
      <c r="AA18" s="146"/>
      <c r="AB18" s="146"/>
      <c r="AC18" s="146"/>
      <c r="AD18" s="146"/>
      <c r="AE18" s="146"/>
      <c r="AF18" s="146"/>
      <c r="AG18" s="146" t="s">
        <v>226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3">
        <v>11</v>
      </c>
      <c r="B19" s="174" t="s">
        <v>240</v>
      </c>
      <c r="C19" s="180" t="s">
        <v>241</v>
      </c>
      <c r="D19" s="175" t="s">
        <v>229</v>
      </c>
      <c r="E19" s="176">
        <v>1</v>
      </c>
      <c r="F19" s="177"/>
      <c r="G19" s="178">
        <f t="shared" si="0"/>
        <v>0</v>
      </c>
      <c r="H19" s="157"/>
      <c r="I19" s="156">
        <f t="shared" si="1"/>
        <v>0</v>
      </c>
      <c r="J19" s="157"/>
      <c r="K19" s="156">
        <f t="shared" si="2"/>
        <v>0</v>
      </c>
      <c r="L19" s="156">
        <v>21</v>
      </c>
      <c r="M19" s="156">
        <f t="shared" si="3"/>
        <v>0</v>
      </c>
      <c r="N19" s="155">
        <v>1.1000000000000001E-3</v>
      </c>
      <c r="O19" s="155">
        <f t="shared" si="4"/>
        <v>0</v>
      </c>
      <c r="P19" s="155">
        <v>0</v>
      </c>
      <c r="Q19" s="155">
        <f t="shared" si="5"/>
        <v>0</v>
      </c>
      <c r="R19" s="156" t="s">
        <v>225</v>
      </c>
      <c r="S19" s="156" t="s">
        <v>217</v>
      </c>
      <c r="T19" s="156" t="s">
        <v>217</v>
      </c>
      <c r="U19" s="156">
        <v>0</v>
      </c>
      <c r="V19" s="156">
        <f t="shared" si="6"/>
        <v>0</v>
      </c>
      <c r="W19" s="156"/>
      <c r="X19" s="156" t="s">
        <v>117</v>
      </c>
      <c r="Y19" s="156" t="s">
        <v>118</v>
      </c>
      <c r="Z19" s="146"/>
      <c r="AA19" s="146"/>
      <c r="AB19" s="146"/>
      <c r="AC19" s="146"/>
      <c r="AD19" s="146"/>
      <c r="AE19" s="146"/>
      <c r="AF19" s="146"/>
      <c r="AG19" s="146" t="s">
        <v>226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3">
        <v>12</v>
      </c>
      <c r="B20" s="174" t="s">
        <v>242</v>
      </c>
      <c r="C20" s="180" t="s">
        <v>243</v>
      </c>
      <c r="D20" s="175" t="s">
        <v>229</v>
      </c>
      <c r="E20" s="176">
        <v>1</v>
      </c>
      <c r="F20" s="177"/>
      <c r="G20" s="178">
        <f t="shared" si="0"/>
        <v>0</v>
      </c>
      <c r="H20" s="157"/>
      <c r="I20" s="156">
        <f t="shared" si="1"/>
        <v>0</v>
      </c>
      <c r="J20" s="157"/>
      <c r="K20" s="156">
        <f t="shared" si="2"/>
        <v>0</v>
      </c>
      <c r="L20" s="156">
        <v>21</v>
      </c>
      <c r="M20" s="156">
        <f t="shared" si="3"/>
        <v>0</v>
      </c>
      <c r="N20" s="155">
        <v>1.2999999999999999E-3</v>
      </c>
      <c r="O20" s="155">
        <f t="shared" si="4"/>
        <v>0</v>
      </c>
      <c r="P20" s="155">
        <v>0</v>
      </c>
      <c r="Q20" s="155">
        <f t="shared" si="5"/>
        <v>0</v>
      </c>
      <c r="R20" s="156" t="s">
        <v>225</v>
      </c>
      <c r="S20" s="156" t="s">
        <v>217</v>
      </c>
      <c r="T20" s="156" t="s">
        <v>217</v>
      </c>
      <c r="U20" s="156">
        <v>0</v>
      </c>
      <c r="V20" s="156">
        <f t="shared" si="6"/>
        <v>0</v>
      </c>
      <c r="W20" s="156"/>
      <c r="X20" s="156" t="s">
        <v>117</v>
      </c>
      <c r="Y20" s="156" t="s">
        <v>118</v>
      </c>
      <c r="Z20" s="146"/>
      <c r="AA20" s="146"/>
      <c r="AB20" s="146"/>
      <c r="AC20" s="146"/>
      <c r="AD20" s="146"/>
      <c r="AE20" s="146"/>
      <c r="AF20" s="146"/>
      <c r="AG20" s="146" t="s">
        <v>226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2.5" outlineLevel="1" x14ac:dyDescent="0.2">
      <c r="A21" s="173">
        <v>13</v>
      </c>
      <c r="B21" s="174" t="s">
        <v>244</v>
      </c>
      <c r="C21" s="180" t="s">
        <v>245</v>
      </c>
      <c r="D21" s="175" t="s">
        <v>229</v>
      </c>
      <c r="E21" s="176">
        <v>1</v>
      </c>
      <c r="F21" s="177"/>
      <c r="G21" s="178">
        <f t="shared" si="0"/>
        <v>0</v>
      </c>
      <c r="H21" s="157"/>
      <c r="I21" s="156">
        <f t="shared" si="1"/>
        <v>0</v>
      </c>
      <c r="J21" s="157"/>
      <c r="K21" s="156">
        <f t="shared" si="2"/>
        <v>0</v>
      </c>
      <c r="L21" s="156">
        <v>21</v>
      </c>
      <c r="M21" s="156">
        <f t="shared" si="3"/>
        <v>0</v>
      </c>
      <c r="N21" s="155">
        <v>3.3E-4</v>
      </c>
      <c r="O21" s="155">
        <f t="shared" si="4"/>
        <v>0</v>
      </c>
      <c r="P21" s="155">
        <v>0</v>
      </c>
      <c r="Q21" s="155">
        <f t="shared" si="5"/>
        <v>0</v>
      </c>
      <c r="R21" s="156" t="s">
        <v>225</v>
      </c>
      <c r="S21" s="156" t="s">
        <v>217</v>
      </c>
      <c r="T21" s="156" t="s">
        <v>217</v>
      </c>
      <c r="U21" s="156">
        <v>0</v>
      </c>
      <c r="V21" s="156">
        <f t="shared" si="6"/>
        <v>0</v>
      </c>
      <c r="W21" s="156"/>
      <c r="X21" s="156" t="s">
        <v>117</v>
      </c>
      <c r="Y21" s="156" t="s">
        <v>118</v>
      </c>
      <c r="Z21" s="146"/>
      <c r="AA21" s="146"/>
      <c r="AB21" s="146"/>
      <c r="AC21" s="146"/>
      <c r="AD21" s="146"/>
      <c r="AE21" s="146"/>
      <c r="AF21" s="146"/>
      <c r="AG21" s="146" t="s">
        <v>226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2.5" outlineLevel="1" x14ac:dyDescent="0.2">
      <c r="A22" s="173">
        <v>14</v>
      </c>
      <c r="B22" s="174" t="s">
        <v>246</v>
      </c>
      <c r="C22" s="180" t="s">
        <v>247</v>
      </c>
      <c r="D22" s="175" t="s">
        <v>229</v>
      </c>
      <c r="E22" s="176">
        <v>6</v>
      </c>
      <c r="F22" s="177"/>
      <c r="G22" s="178">
        <f t="shared" si="0"/>
        <v>0</v>
      </c>
      <c r="H22" s="157"/>
      <c r="I22" s="156">
        <f t="shared" si="1"/>
        <v>0</v>
      </c>
      <c r="J22" s="157"/>
      <c r="K22" s="156">
        <f t="shared" si="2"/>
        <v>0</v>
      </c>
      <c r="L22" s="156">
        <v>21</v>
      </c>
      <c r="M22" s="156">
        <f t="shared" si="3"/>
        <v>0</v>
      </c>
      <c r="N22" s="155">
        <v>4.4000000000000002E-4</v>
      </c>
      <c r="O22" s="155">
        <f t="shared" si="4"/>
        <v>0</v>
      </c>
      <c r="P22" s="155">
        <v>0</v>
      </c>
      <c r="Q22" s="155">
        <f t="shared" si="5"/>
        <v>0</v>
      </c>
      <c r="R22" s="156" t="s">
        <v>225</v>
      </c>
      <c r="S22" s="156" t="s">
        <v>217</v>
      </c>
      <c r="T22" s="156" t="s">
        <v>217</v>
      </c>
      <c r="U22" s="156">
        <v>0</v>
      </c>
      <c r="V22" s="156">
        <f t="shared" si="6"/>
        <v>0</v>
      </c>
      <c r="W22" s="156"/>
      <c r="X22" s="156" t="s">
        <v>117</v>
      </c>
      <c r="Y22" s="156" t="s">
        <v>118</v>
      </c>
      <c r="Z22" s="146"/>
      <c r="AA22" s="146"/>
      <c r="AB22" s="146"/>
      <c r="AC22" s="146"/>
      <c r="AD22" s="146"/>
      <c r="AE22" s="146"/>
      <c r="AF22" s="146"/>
      <c r="AG22" s="146" t="s">
        <v>226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73">
        <v>15</v>
      </c>
      <c r="B23" s="174" t="s">
        <v>248</v>
      </c>
      <c r="C23" s="180" t="s">
        <v>249</v>
      </c>
      <c r="D23" s="175" t="s">
        <v>229</v>
      </c>
      <c r="E23" s="176">
        <v>4</v>
      </c>
      <c r="F23" s="177"/>
      <c r="G23" s="178">
        <f t="shared" si="0"/>
        <v>0</v>
      </c>
      <c r="H23" s="157"/>
      <c r="I23" s="156">
        <f t="shared" si="1"/>
        <v>0</v>
      </c>
      <c r="J23" s="157"/>
      <c r="K23" s="156">
        <f t="shared" si="2"/>
        <v>0</v>
      </c>
      <c r="L23" s="156">
        <v>21</v>
      </c>
      <c r="M23" s="156">
        <f t="shared" si="3"/>
        <v>0</v>
      </c>
      <c r="N23" s="155">
        <v>4.6999999999999999E-4</v>
      </c>
      <c r="O23" s="155">
        <f t="shared" si="4"/>
        <v>0</v>
      </c>
      <c r="P23" s="155">
        <v>0</v>
      </c>
      <c r="Q23" s="155">
        <f t="shared" si="5"/>
        <v>0</v>
      </c>
      <c r="R23" s="156" t="s">
        <v>225</v>
      </c>
      <c r="S23" s="156" t="s">
        <v>217</v>
      </c>
      <c r="T23" s="156" t="s">
        <v>217</v>
      </c>
      <c r="U23" s="156">
        <v>0</v>
      </c>
      <c r="V23" s="156">
        <f t="shared" si="6"/>
        <v>0</v>
      </c>
      <c r="W23" s="156"/>
      <c r="X23" s="156" t="s">
        <v>117</v>
      </c>
      <c r="Y23" s="156" t="s">
        <v>118</v>
      </c>
      <c r="Z23" s="146"/>
      <c r="AA23" s="146"/>
      <c r="AB23" s="146"/>
      <c r="AC23" s="146"/>
      <c r="AD23" s="146"/>
      <c r="AE23" s="146"/>
      <c r="AF23" s="146"/>
      <c r="AG23" s="146" t="s">
        <v>226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73">
        <v>16</v>
      </c>
      <c r="B24" s="174" t="s">
        <v>250</v>
      </c>
      <c r="C24" s="180" t="s">
        <v>251</v>
      </c>
      <c r="D24" s="175" t="s">
        <v>170</v>
      </c>
      <c r="E24" s="176">
        <v>4</v>
      </c>
      <c r="F24" s="177"/>
      <c r="G24" s="178">
        <f t="shared" si="0"/>
        <v>0</v>
      </c>
      <c r="H24" s="157"/>
      <c r="I24" s="156">
        <f t="shared" si="1"/>
        <v>0</v>
      </c>
      <c r="J24" s="157"/>
      <c r="K24" s="156">
        <f t="shared" si="2"/>
        <v>0</v>
      </c>
      <c r="L24" s="156">
        <v>21</v>
      </c>
      <c r="M24" s="156">
        <f t="shared" si="3"/>
        <v>0</v>
      </c>
      <c r="N24" s="155">
        <v>6.9999999999999994E-5</v>
      </c>
      <c r="O24" s="155">
        <f t="shared" si="4"/>
        <v>0</v>
      </c>
      <c r="P24" s="155">
        <v>0</v>
      </c>
      <c r="Q24" s="155">
        <f t="shared" si="5"/>
        <v>0</v>
      </c>
      <c r="R24" s="156" t="s">
        <v>225</v>
      </c>
      <c r="S24" s="156" t="s">
        <v>217</v>
      </c>
      <c r="T24" s="156" t="s">
        <v>217</v>
      </c>
      <c r="U24" s="156">
        <v>0</v>
      </c>
      <c r="V24" s="156">
        <f t="shared" si="6"/>
        <v>0</v>
      </c>
      <c r="W24" s="156"/>
      <c r="X24" s="156" t="s">
        <v>117</v>
      </c>
      <c r="Y24" s="156" t="s">
        <v>118</v>
      </c>
      <c r="Z24" s="146"/>
      <c r="AA24" s="146"/>
      <c r="AB24" s="146"/>
      <c r="AC24" s="146"/>
      <c r="AD24" s="146"/>
      <c r="AE24" s="146"/>
      <c r="AF24" s="146"/>
      <c r="AG24" s="146" t="s">
        <v>226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1" x14ac:dyDescent="0.2">
      <c r="A25" s="173">
        <v>17</v>
      </c>
      <c r="B25" s="174" t="s">
        <v>252</v>
      </c>
      <c r="C25" s="180" t="s">
        <v>253</v>
      </c>
      <c r="D25" s="175" t="s">
        <v>170</v>
      </c>
      <c r="E25" s="176">
        <v>31</v>
      </c>
      <c r="F25" s="177"/>
      <c r="G25" s="178">
        <f t="shared" si="0"/>
        <v>0</v>
      </c>
      <c r="H25" s="157"/>
      <c r="I25" s="156">
        <f t="shared" si="1"/>
        <v>0</v>
      </c>
      <c r="J25" s="157"/>
      <c r="K25" s="156">
        <f t="shared" si="2"/>
        <v>0</v>
      </c>
      <c r="L25" s="156">
        <v>21</v>
      </c>
      <c r="M25" s="156">
        <f t="shared" si="3"/>
        <v>0</v>
      </c>
      <c r="N25" s="155">
        <v>3.1E-4</v>
      </c>
      <c r="O25" s="155">
        <f t="shared" si="4"/>
        <v>0.01</v>
      </c>
      <c r="P25" s="155">
        <v>0</v>
      </c>
      <c r="Q25" s="155">
        <f t="shared" si="5"/>
        <v>0</v>
      </c>
      <c r="R25" s="156" t="s">
        <v>225</v>
      </c>
      <c r="S25" s="156" t="s">
        <v>217</v>
      </c>
      <c r="T25" s="156" t="s">
        <v>217</v>
      </c>
      <c r="U25" s="156">
        <v>0</v>
      </c>
      <c r="V25" s="156">
        <f t="shared" si="6"/>
        <v>0</v>
      </c>
      <c r="W25" s="156"/>
      <c r="X25" s="156" t="s">
        <v>117</v>
      </c>
      <c r="Y25" s="156" t="s">
        <v>118</v>
      </c>
      <c r="Z25" s="146"/>
      <c r="AA25" s="146"/>
      <c r="AB25" s="146"/>
      <c r="AC25" s="146"/>
      <c r="AD25" s="146"/>
      <c r="AE25" s="146"/>
      <c r="AF25" s="146"/>
      <c r="AG25" s="146" t="s">
        <v>226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 x14ac:dyDescent="0.2">
      <c r="A26" s="173">
        <v>18</v>
      </c>
      <c r="B26" s="174" t="s">
        <v>254</v>
      </c>
      <c r="C26" s="180" t="s">
        <v>255</v>
      </c>
      <c r="D26" s="175" t="s">
        <v>170</v>
      </c>
      <c r="E26" s="176">
        <v>52</v>
      </c>
      <c r="F26" s="177"/>
      <c r="G26" s="178">
        <f t="shared" si="0"/>
        <v>0</v>
      </c>
      <c r="H26" s="157"/>
      <c r="I26" s="156">
        <f t="shared" si="1"/>
        <v>0</v>
      </c>
      <c r="J26" s="157"/>
      <c r="K26" s="156">
        <f t="shared" si="2"/>
        <v>0</v>
      </c>
      <c r="L26" s="156">
        <v>21</v>
      </c>
      <c r="M26" s="156">
        <f t="shared" si="3"/>
        <v>0</v>
      </c>
      <c r="N26" s="155">
        <v>3.4000000000000002E-4</v>
      </c>
      <c r="O26" s="155">
        <f t="shared" si="4"/>
        <v>0.02</v>
      </c>
      <c r="P26" s="155">
        <v>0</v>
      </c>
      <c r="Q26" s="155">
        <f t="shared" si="5"/>
        <v>0</v>
      </c>
      <c r="R26" s="156" t="s">
        <v>225</v>
      </c>
      <c r="S26" s="156" t="s">
        <v>217</v>
      </c>
      <c r="T26" s="156" t="s">
        <v>217</v>
      </c>
      <c r="U26" s="156">
        <v>0</v>
      </c>
      <c r="V26" s="156">
        <f t="shared" si="6"/>
        <v>0</v>
      </c>
      <c r="W26" s="156"/>
      <c r="X26" s="156" t="s">
        <v>117</v>
      </c>
      <c r="Y26" s="156" t="s">
        <v>118</v>
      </c>
      <c r="Z26" s="146"/>
      <c r="AA26" s="146"/>
      <c r="AB26" s="146"/>
      <c r="AC26" s="146"/>
      <c r="AD26" s="146"/>
      <c r="AE26" s="146"/>
      <c r="AF26" s="146"/>
      <c r="AG26" s="146" t="s">
        <v>226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2.5" outlineLevel="1" x14ac:dyDescent="0.2">
      <c r="A27" s="173">
        <v>19</v>
      </c>
      <c r="B27" s="174" t="s">
        <v>256</v>
      </c>
      <c r="C27" s="180" t="s">
        <v>257</v>
      </c>
      <c r="D27" s="175" t="s">
        <v>170</v>
      </c>
      <c r="E27" s="176">
        <v>35</v>
      </c>
      <c r="F27" s="177"/>
      <c r="G27" s="178">
        <f t="shared" si="0"/>
        <v>0</v>
      </c>
      <c r="H27" s="157"/>
      <c r="I27" s="156">
        <f t="shared" si="1"/>
        <v>0</v>
      </c>
      <c r="J27" s="157"/>
      <c r="K27" s="156">
        <f t="shared" si="2"/>
        <v>0</v>
      </c>
      <c r="L27" s="156">
        <v>21</v>
      </c>
      <c r="M27" s="156">
        <f t="shared" si="3"/>
        <v>0</v>
      </c>
      <c r="N27" s="155">
        <v>4.6999999999999999E-4</v>
      </c>
      <c r="O27" s="155">
        <f t="shared" si="4"/>
        <v>0.02</v>
      </c>
      <c r="P27" s="155">
        <v>0</v>
      </c>
      <c r="Q27" s="155">
        <f t="shared" si="5"/>
        <v>0</v>
      </c>
      <c r="R27" s="156" t="s">
        <v>225</v>
      </c>
      <c r="S27" s="156" t="s">
        <v>217</v>
      </c>
      <c r="T27" s="156" t="s">
        <v>217</v>
      </c>
      <c r="U27" s="156">
        <v>0</v>
      </c>
      <c r="V27" s="156">
        <f t="shared" si="6"/>
        <v>0</v>
      </c>
      <c r="W27" s="156"/>
      <c r="X27" s="156" t="s">
        <v>117</v>
      </c>
      <c r="Y27" s="156" t="s">
        <v>118</v>
      </c>
      <c r="Z27" s="146"/>
      <c r="AA27" s="146"/>
      <c r="AB27" s="146"/>
      <c r="AC27" s="146"/>
      <c r="AD27" s="146"/>
      <c r="AE27" s="146"/>
      <c r="AF27" s="146"/>
      <c r="AG27" s="146" t="s">
        <v>226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 x14ac:dyDescent="0.2">
      <c r="A28" s="173">
        <v>20</v>
      </c>
      <c r="B28" s="174" t="s">
        <v>258</v>
      </c>
      <c r="C28" s="180" t="s">
        <v>259</v>
      </c>
      <c r="D28" s="175" t="s">
        <v>170</v>
      </c>
      <c r="E28" s="176">
        <v>4</v>
      </c>
      <c r="F28" s="177"/>
      <c r="G28" s="178">
        <f t="shared" si="0"/>
        <v>0</v>
      </c>
      <c r="H28" s="157"/>
      <c r="I28" s="156">
        <f t="shared" si="1"/>
        <v>0</v>
      </c>
      <c r="J28" s="157"/>
      <c r="K28" s="156">
        <f t="shared" si="2"/>
        <v>0</v>
      </c>
      <c r="L28" s="156">
        <v>21</v>
      </c>
      <c r="M28" s="156">
        <f t="shared" si="3"/>
        <v>0</v>
      </c>
      <c r="N28" s="155">
        <v>8.0000000000000004E-4</v>
      </c>
      <c r="O28" s="155">
        <f t="shared" si="4"/>
        <v>0</v>
      </c>
      <c r="P28" s="155">
        <v>0</v>
      </c>
      <c r="Q28" s="155">
        <f t="shared" si="5"/>
        <v>0</v>
      </c>
      <c r="R28" s="156" t="s">
        <v>225</v>
      </c>
      <c r="S28" s="156" t="s">
        <v>217</v>
      </c>
      <c r="T28" s="156" t="s">
        <v>217</v>
      </c>
      <c r="U28" s="156">
        <v>0</v>
      </c>
      <c r="V28" s="156">
        <f t="shared" si="6"/>
        <v>0</v>
      </c>
      <c r="W28" s="156"/>
      <c r="X28" s="156" t="s">
        <v>117</v>
      </c>
      <c r="Y28" s="156" t="s">
        <v>118</v>
      </c>
      <c r="Z28" s="146"/>
      <c r="AA28" s="146"/>
      <c r="AB28" s="146"/>
      <c r="AC28" s="146"/>
      <c r="AD28" s="146"/>
      <c r="AE28" s="146"/>
      <c r="AF28" s="146"/>
      <c r="AG28" s="146" t="s">
        <v>226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73">
        <v>21</v>
      </c>
      <c r="B29" s="174" t="s">
        <v>260</v>
      </c>
      <c r="C29" s="180" t="s">
        <v>261</v>
      </c>
      <c r="D29" s="175" t="s">
        <v>170</v>
      </c>
      <c r="E29" s="176">
        <v>37</v>
      </c>
      <c r="F29" s="177"/>
      <c r="G29" s="178">
        <f t="shared" si="0"/>
        <v>0</v>
      </c>
      <c r="H29" s="157"/>
      <c r="I29" s="156">
        <f t="shared" si="1"/>
        <v>0</v>
      </c>
      <c r="J29" s="157"/>
      <c r="K29" s="156">
        <f t="shared" si="2"/>
        <v>0</v>
      </c>
      <c r="L29" s="156">
        <v>21</v>
      </c>
      <c r="M29" s="156">
        <f t="shared" si="3"/>
        <v>0</v>
      </c>
      <c r="N29" s="155">
        <v>8.9999999999999998E-4</v>
      </c>
      <c r="O29" s="155">
        <f t="shared" si="4"/>
        <v>0.03</v>
      </c>
      <c r="P29" s="155">
        <v>0</v>
      </c>
      <c r="Q29" s="155">
        <f t="shared" si="5"/>
        <v>0</v>
      </c>
      <c r="R29" s="156" t="s">
        <v>225</v>
      </c>
      <c r="S29" s="156" t="s">
        <v>217</v>
      </c>
      <c r="T29" s="156" t="s">
        <v>217</v>
      </c>
      <c r="U29" s="156">
        <v>0</v>
      </c>
      <c r="V29" s="156">
        <f t="shared" si="6"/>
        <v>0</v>
      </c>
      <c r="W29" s="156"/>
      <c r="X29" s="156" t="s">
        <v>117</v>
      </c>
      <c r="Y29" s="156" t="s">
        <v>118</v>
      </c>
      <c r="Z29" s="146"/>
      <c r="AA29" s="146"/>
      <c r="AB29" s="146"/>
      <c r="AC29" s="146"/>
      <c r="AD29" s="146"/>
      <c r="AE29" s="146"/>
      <c r="AF29" s="146"/>
      <c r="AG29" s="146" t="s">
        <v>226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73">
        <v>22</v>
      </c>
      <c r="B30" s="174" t="s">
        <v>262</v>
      </c>
      <c r="C30" s="180" t="s">
        <v>263</v>
      </c>
      <c r="D30" s="175" t="s">
        <v>170</v>
      </c>
      <c r="E30" s="176">
        <v>22</v>
      </c>
      <c r="F30" s="177"/>
      <c r="G30" s="178">
        <f t="shared" si="0"/>
        <v>0</v>
      </c>
      <c r="H30" s="157"/>
      <c r="I30" s="156">
        <f t="shared" si="1"/>
        <v>0</v>
      </c>
      <c r="J30" s="157"/>
      <c r="K30" s="156">
        <f t="shared" si="2"/>
        <v>0</v>
      </c>
      <c r="L30" s="156">
        <v>21</v>
      </c>
      <c r="M30" s="156">
        <f t="shared" si="3"/>
        <v>0</v>
      </c>
      <c r="N30" s="155">
        <v>1.41E-3</v>
      </c>
      <c r="O30" s="155">
        <f t="shared" si="4"/>
        <v>0.03</v>
      </c>
      <c r="P30" s="155">
        <v>0</v>
      </c>
      <c r="Q30" s="155">
        <f t="shared" si="5"/>
        <v>0</v>
      </c>
      <c r="R30" s="156" t="s">
        <v>225</v>
      </c>
      <c r="S30" s="156" t="s">
        <v>217</v>
      </c>
      <c r="T30" s="156" t="s">
        <v>217</v>
      </c>
      <c r="U30" s="156">
        <v>0</v>
      </c>
      <c r="V30" s="156">
        <f t="shared" si="6"/>
        <v>0</v>
      </c>
      <c r="W30" s="156"/>
      <c r="X30" s="156" t="s">
        <v>117</v>
      </c>
      <c r="Y30" s="156" t="s">
        <v>118</v>
      </c>
      <c r="Z30" s="146"/>
      <c r="AA30" s="146"/>
      <c r="AB30" s="146"/>
      <c r="AC30" s="146"/>
      <c r="AD30" s="146"/>
      <c r="AE30" s="146"/>
      <c r="AF30" s="146"/>
      <c r="AG30" s="146" t="s">
        <v>226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 x14ac:dyDescent="0.2">
      <c r="A31" s="173">
        <v>23</v>
      </c>
      <c r="B31" s="174" t="s">
        <v>264</v>
      </c>
      <c r="C31" s="180" t="s">
        <v>265</v>
      </c>
      <c r="D31" s="175" t="s">
        <v>170</v>
      </c>
      <c r="E31" s="176">
        <v>21</v>
      </c>
      <c r="F31" s="177"/>
      <c r="G31" s="178">
        <f t="shared" si="0"/>
        <v>0</v>
      </c>
      <c r="H31" s="157"/>
      <c r="I31" s="156">
        <f t="shared" si="1"/>
        <v>0</v>
      </c>
      <c r="J31" s="157"/>
      <c r="K31" s="156">
        <f t="shared" si="2"/>
        <v>0</v>
      </c>
      <c r="L31" s="156">
        <v>21</v>
      </c>
      <c r="M31" s="156">
        <f t="shared" si="3"/>
        <v>0</v>
      </c>
      <c r="N31" s="155">
        <v>1.5299999999999999E-3</v>
      </c>
      <c r="O31" s="155">
        <f t="shared" si="4"/>
        <v>0.03</v>
      </c>
      <c r="P31" s="155">
        <v>0</v>
      </c>
      <c r="Q31" s="155">
        <f t="shared" si="5"/>
        <v>0</v>
      </c>
      <c r="R31" s="156" t="s">
        <v>225</v>
      </c>
      <c r="S31" s="156" t="s">
        <v>217</v>
      </c>
      <c r="T31" s="156" t="s">
        <v>217</v>
      </c>
      <c r="U31" s="156">
        <v>0</v>
      </c>
      <c r="V31" s="156">
        <f t="shared" si="6"/>
        <v>0</v>
      </c>
      <c r="W31" s="156"/>
      <c r="X31" s="156" t="s">
        <v>117</v>
      </c>
      <c r="Y31" s="156" t="s">
        <v>118</v>
      </c>
      <c r="Z31" s="146"/>
      <c r="AA31" s="146"/>
      <c r="AB31" s="146"/>
      <c r="AC31" s="146"/>
      <c r="AD31" s="146"/>
      <c r="AE31" s="146"/>
      <c r="AF31" s="146"/>
      <c r="AG31" s="146" t="s">
        <v>226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x14ac:dyDescent="0.2">
      <c r="A32" s="160" t="s">
        <v>110</v>
      </c>
      <c r="B32" s="161" t="s">
        <v>68</v>
      </c>
      <c r="C32" s="179" t="s">
        <v>69</v>
      </c>
      <c r="D32" s="162"/>
      <c r="E32" s="163"/>
      <c r="F32" s="164"/>
      <c r="G32" s="165">
        <f>SUMIF(AG33:AG52,"&lt;&gt;NOR",G33:G52)</f>
        <v>0</v>
      </c>
      <c r="H32" s="159"/>
      <c r="I32" s="159">
        <f>SUM(I33:I52)</f>
        <v>0</v>
      </c>
      <c r="J32" s="159"/>
      <c r="K32" s="159">
        <f>SUM(K33:K52)</f>
        <v>0</v>
      </c>
      <c r="L32" s="159"/>
      <c r="M32" s="159">
        <f>SUM(M33:M52)</f>
        <v>0</v>
      </c>
      <c r="N32" s="158"/>
      <c r="O32" s="158">
        <f>SUM(O33:O52)</f>
        <v>0.02</v>
      </c>
      <c r="P32" s="158"/>
      <c r="Q32" s="158">
        <f>SUM(Q33:Q52)</f>
        <v>0</v>
      </c>
      <c r="R32" s="159"/>
      <c r="S32" s="159"/>
      <c r="T32" s="159"/>
      <c r="U32" s="159"/>
      <c r="V32" s="159">
        <f>SUM(V33:V52)</f>
        <v>8.52</v>
      </c>
      <c r="W32" s="159"/>
      <c r="X32" s="159"/>
      <c r="Y32" s="159"/>
      <c r="AG32" t="s">
        <v>111</v>
      </c>
    </row>
    <row r="33" spans="1:60" ht="22.5" outlineLevel="1" x14ac:dyDescent="0.2">
      <c r="A33" s="167">
        <v>24</v>
      </c>
      <c r="B33" s="168" t="s">
        <v>266</v>
      </c>
      <c r="C33" s="181" t="s">
        <v>267</v>
      </c>
      <c r="D33" s="169" t="s">
        <v>170</v>
      </c>
      <c r="E33" s="170">
        <v>5</v>
      </c>
      <c r="F33" s="171"/>
      <c r="G33" s="172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1.1299999999999999E-3</v>
      </c>
      <c r="O33" s="155">
        <f>ROUND(E33*N33,2)</f>
        <v>0.01</v>
      </c>
      <c r="P33" s="155">
        <v>0</v>
      </c>
      <c r="Q33" s="155">
        <f>ROUND(E33*P33,2)</f>
        <v>0</v>
      </c>
      <c r="R33" s="156"/>
      <c r="S33" s="156" t="s">
        <v>217</v>
      </c>
      <c r="T33" s="156" t="s">
        <v>217</v>
      </c>
      <c r="U33" s="156">
        <v>0.75</v>
      </c>
      <c r="V33" s="156">
        <f>ROUND(E33*U33,2)</f>
        <v>3.75</v>
      </c>
      <c r="W33" s="156"/>
      <c r="X33" s="156" t="s">
        <v>126</v>
      </c>
      <c r="Y33" s="156" t="s">
        <v>118</v>
      </c>
      <c r="Z33" s="146"/>
      <c r="AA33" s="146"/>
      <c r="AB33" s="146"/>
      <c r="AC33" s="146"/>
      <c r="AD33" s="146"/>
      <c r="AE33" s="146"/>
      <c r="AF33" s="146"/>
      <c r="AG33" s="146" t="s">
        <v>218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263" t="s">
        <v>268</v>
      </c>
      <c r="D34" s="264"/>
      <c r="E34" s="264"/>
      <c r="F34" s="264"/>
      <c r="G34" s="264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269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265" t="s">
        <v>270</v>
      </c>
      <c r="D35" s="266"/>
      <c r="E35" s="266"/>
      <c r="F35" s="266"/>
      <c r="G35" s="26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269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73">
        <v>25</v>
      </c>
      <c r="B36" s="174" t="s">
        <v>271</v>
      </c>
      <c r="C36" s="180" t="s">
        <v>272</v>
      </c>
      <c r="D36" s="175" t="s">
        <v>229</v>
      </c>
      <c r="E36" s="176">
        <v>1</v>
      </c>
      <c r="F36" s="177"/>
      <c r="G36" s="178">
        <f t="shared" ref="G36:G48" si="7">ROUND(E36*F36,2)</f>
        <v>0</v>
      </c>
      <c r="H36" s="157"/>
      <c r="I36" s="156">
        <f t="shared" ref="I36:I48" si="8">ROUND(E36*H36,2)</f>
        <v>0</v>
      </c>
      <c r="J36" s="157"/>
      <c r="K36" s="156">
        <f t="shared" ref="K36:K48" si="9">ROUND(E36*J36,2)</f>
        <v>0</v>
      </c>
      <c r="L36" s="156">
        <v>21</v>
      </c>
      <c r="M36" s="156">
        <f t="shared" ref="M36:M48" si="10">G36*(1+L36/100)</f>
        <v>0</v>
      </c>
      <c r="N36" s="155">
        <v>2.9999999999999997E-4</v>
      </c>
      <c r="O36" s="155">
        <f t="shared" ref="O36:O48" si="11">ROUND(E36*N36,2)</f>
        <v>0</v>
      </c>
      <c r="P36" s="155">
        <v>0</v>
      </c>
      <c r="Q36" s="155">
        <f t="shared" ref="Q36:Q48" si="12">ROUND(E36*P36,2)</f>
        <v>0</v>
      </c>
      <c r="R36" s="156"/>
      <c r="S36" s="156" t="s">
        <v>217</v>
      </c>
      <c r="T36" s="156" t="s">
        <v>217</v>
      </c>
      <c r="U36" s="156">
        <v>0.08</v>
      </c>
      <c r="V36" s="156">
        <f t="shared" ref="V36:V48" si="13">ROUND(E36*U36,2)</f>
        <v>0.08</v>
      </c>
      <c r="W36" s="156"/>
      <c r="X36" s="156" t="s">
        <v>126</v>
      </c>
      <c r="Y36" s="156" t="s">
        <v>118</v>
      </c>
      <c r="Z36" s="146"/>
      <c r="AA36" s="146"/>
      <c r="AB36" s="146"/>
      <c r="AC36" s="146"/>
      <c r="AD36" s="146"/>
      <c r="AE36" s="146"/>
      <c r="AF36" s="146"/>
      <c r="AG36" s="146" t="s">
        <v>218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73">
        <v>26</v>
      </c>
      <c r="B37" s="174" t="s">
        <v>273</v>
      </c>
      <c r="C37" s="180" t="s">
        <v>274</v>
      </c>
      <c r="D37" s="175" t="s">
        <v>229</v>
      </c>
      <c r="E37" s="176">
        <v>4</v>
      </c>
      <c r="F37" s="177"/>
      <c r="G37" s="178">
        <f t="shared" si="7"/>
        <v>0</v>
      </c>
      <c r="H37" s="157"/>
      <c r="I37" s="156">
        <f t="shared" si="8"/>
        <v>0</v>
      </c>
      <c r="J37" s="157"/>
      <c r="K37" s="156">
        <f t="shared" si="9"/>
        <v>0</v>
      </c>
      <c r="L37" s="156">
        <v>21</v>
      </c>
      <c r="M37" s="156">
        <f t="shared" si="10"/>
        <v>0</v>
      </c>
      <c r="N37" s="155">
        <v>5.1999999999999995E-4</v>
      </c>
      <c r="O37" s="155">
        <f t="shared" si="11"/>
        <v>0</v>
      </c>
      <c r="P37" s="155">
        <v>0</v>
      </c>
      <c r="Q37" s="155">
        <f t="shared" si="12"/>
        <v>0</v>
      </c>
      <c r="R37" s="156"/>
      <c r="S37" s="156" t="s">
        <v>217</v>
      </c>
      <c r="T37" s="156" t="s">
        <v>217</v>
      </c>
      <c r="U37" s="156">
        <v>0.27</v>
      </c>
      <c r="V37" s="156">
        <f t="shared" si="13"/>
        <v>1.08</v>
      </c>
      <c r="W37" s="156"/>
      <c r="X37" s="156" t="s">
        <v>126</v>
      </c>
      <c r="Y37" s="156" t="s">
        <v>118</v>
      </c>
      <c r="Z37" s="146"/>
      <c r="AA37" s="146"/>
      <c r="AB37" s="146"/>
      <c r="AC37" s="146"/>
      <c r="AD37" s="146"/>
      <c r="AE37" s="146"/>
      <c r="AF37" s="146"/>
      <c r="AG37" s="146" t="s">
        <v>218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3">
        <v>27</v>
      </c>
      <c r="B38" s="174" t="s">
        <v>275</v>
      </c>
      <c r="C38" s="180" t="s">
        <v>276</v>
      </c>
      <c r="D38" s="175" t="s">
        <v>229</v>
      </c>
      <c r="E38" s="176">
        <v>2</v>
      </c>
      <c r="F38" s="177"/>
      <c r="G38" s="178">
        <f t="shared" si="7"/>
        <v>0</v>
      </c>
      <c r="H38" s="157"/>
      <c r="I38" s="156">
        <f t="shared" si="8"/>
        <v>0</v>
      </c>
      <c r="J38" s="157"/>
      <c r="K38" s="156">
        <f t="shared" si="9"/>
        <v>0</v>
      </c>
      <c r="L38" s="156">
        <v>21</v>
      </c>
      <c r="M38" s="156">
        <f t="shared" si="10"/>
        <v>0</v>
      </c>
      <c r="N38" s="155">
        <v>2.5999999999999998E-4</v>
      </c>
      <c r="O38" s="155">
        <f t="shared" si="11"/>
        <v>0</v>
      </c>
      <c r="P38" s="155">
        <v>0</v>
      </c>
      <c r="Q38" s="155">
        <f t="shared" si="12"/>
        <v>0</v>
      </c>
      <c r="R38" s="156"/>
      <c r="S38" s="156" t="s">
        <v>217</v>
      </c>
      <c r="T38" s="156" t="s">
        <v>217</v>
      </c>
      <c r="U38" s="156">
        <v>0.17</v>
      </c>
      <c r="V38" s="156">
        <f t="shared" si="13"/>
        <v>0.34</v>
      </c>
      <c r="W38" s="156"/>
      <c r="X38" s="156" t="s">
        <v>126</v>
      </c>
      <c r="Y38" s="156" t="s">
        <v>118</v>
      </c>
      <c r="Z38" s="146"/>
      <c r="AA38" s="146"/>
      <c r="AB38" s="146"/>
      <c r="AC38" s="146"/>
      <c r="AD38" s="146"/>
      <c r="AE38" s="146"/>
      <c r="AF38" s="146"/>
      <c r="AG38" s="146" t="s">
        <v>218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 x14ac:dyDescent="0.2">
      <c r="A39" s="173">
        <v>28</v>
      </c>
      <c r="B39" s="174" t="s">
        <v>277</v>
      </c>
      <c r="C39" s="180" t="s">
        <v>278</v>
      </c>
      <c r="D39" s="175" t="s">
        <v>229</v>
      </c>
      <c r="E39" s="176">
        <v>1</v>
      </c>
      <c r="F39" s="177"/>
      <c r="G39" s="178">
        <f t="shared" si="7"/>
        <v>0</v>
      </c>
      <c r="H39" s="157"/>
      <c r="I39" s="156">
        <f t="shared" si="8"/>
        <v>0</v>
      </c>
      <c r="J39" s="157"/>
      <c r="K39" s="156">
        <f t="shared" si="9"/>
        <v>0</v>
      </c>
      <c r="L39" s="156">
        <v>21</v>
      </c>
      <c r="M39" s="156">
        <f t="shared" si="10"/>
        <v>0</v>
      </c>
      <c r="N39" s="155">
        <v>5.8E-4</v>
      </c>
      <c r="O39" s="155">
        <f t="shared" si="11"/>
        <v>0</v>
      </c>
      <c r="P39" s="155">
        <v>0</v>
      </c>
      <c r="Q39" s="155">
        <f t="shared" si="12"/>
        <v>0</v>
      </c>
      <c r="R39" s="156"/>
      <c r="S39" s="156" t="s">
        <v>217</v>
      </c>
      <c r="T39" s="156" t="s">
        <v>217</v>
      </c>
      <c r="U39" s="156">
        <v>0.26900000000000002</v>
      </c>
      <c r="V39" s="156">
        <f t="shared" si="13"/>
        <v>0.27</v>
      </c>
      <c r="W39" s="156"/>
      <c r="X39" s="156" t="s">
        <v>126</v>
      </c>
      <c r="Y39" s="156" t="s">
        <v>118</v>
      </c>
      <c r="Z39" s="146"/>
      <c r="AA39" s="146"/>
      <c r="AB39" s="146"/>
      <c r="AC39" s="146"/>
      <c r="AD39" s="146"/>
      <c r="AE39" s="146"/>
      <c r="AF39" s="146"/>
      <c r="AG39" s="146" t="s">
        <v>218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73">
        <v>29</v>
      </c>
      <c r="B40" s="174" t="s">
        <v>279</v>
      </c>
      <c r="C40" s="180" t="s">
        <v>280</v>
      </c>
      <c r="D40" s="175" t="s">
        <v>229</v>
      </c>
      <c r="E40" s="176">
        <v>1</v>
      </c>
      <c r="F40" s="177"/>
      <c r="G40" s="178">
        <f t="shared" si="7"/>
        <v>0</v>
      </c>
      <c r="H40" s="157"/>
      <c r="I40" s="156">
        <f t="shared" si="8"/>
        <v>0</v>
      </c>
      <c r="J40" s="157"/>
      <c r="K40" s="156">
        <f t="shared" si="9"/>
        <v>0</v>
      </c>
      <c r="L40" s="156">
        <v>21</v>
      </c>
      <c r="M40" s="156">
        <f t="shared" si="10"/>
        <v>0</v>
      </c>
      <c r="N40" s="155">
        <v>5.5000000000000003E-4</v>
      </c>
      <c r="O40" s="155">
        <f t="shared" si="11"/>
        <v>0</v>
      </c>
      <c r="P40" s="155">
        <v>0</v>
      </c>
      <c r="Q40" s="155">
        <f t="shared" si="12"/>
        <v>0</v>
      </c>
      <c r="R40" s="156"/>
      <c r="S40" s="156" t="s">
        <v>217</v>
      </c>
      <c r="T40" s="156" t="s">
        <v>217</v>
      </c>
      <c r="U40" s="156">
        <v>0.27</v>
      </c>
      <c r="V40" s="156">
        <f t="shared" si="13"/>
        <v>0.27</v>
      </c>
      <c r="W40" s="156"/>
      <c r="X40" s="156" t="s">
        <v>126</v>
      </c>
      <c r="Y40" s="156" t="s">
        <v>118</v>
      </c>
      <c r="Z40" s="146"/>
      <c r="AA40" s="146"/>
      <c r="AB40" s="146"/>
      <c r="AC40" s="146"/>
      <c r="AD40" s="146"/>
      <c r="AE40" s="146"/>
      <c r="AF40" s="146"/>
      <c r="AG40" s="146" t="s">
        <v>218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3">
        <v>30</v>
      </c>
      <c r="B41" s="174" t="s">
        <v>281</v>
      </c>
      <c r="C41" s="180" t="s">
        <v>282</v>
      </c>
      <c r="D41" s="175" t="s">
        <v>283</v>
      </c>
      <c r="E41" s="176">
        <v>1</v>
      </c>
      <c r="F41" s="177"/>
      <c r="G41" s="178">
        <f t="shared" si="7"/>
        <v>0</v>
      </c>
      <c r="H41" s="157"/>
      <c r="I41" s="156">
        <f t="shared" si="8"/>
        <v>0</v>
      </c>
      <c r="J41" s="157"/>
      <c r="K41" s="156">
        <f t="shared" si="9"/>
        <v>0</v>
      </c>
      <c r="L41" s="156">
        <v>21</v>
      </c>
      <c r="M41" s="156">
        <f t="shared" si="10"/>
        <v>0</v>
      </c>
      <c r="N41" s="155">
        <v>5.9000000000000003E-4</v>
      </c>
      <c r="O41" s="155">
        <f t="shared" si="11"/>
        <v>0</v>
      </c>
      <c r="P41" s="155">
        <v>0</v>
      </c>
      <c r="Q41" s="155">
        <f t="shared" si="12"/>
        <v>0</v>
      </c>
      <c r="R41" s="156"/>
      <c r="S41" s="156" t="s">
        <v>217</v>
      </c>
      <c r="T41" s="156" t="s">
        <v>217</v>
      </c>
      <c r="U41" s="156">
        <v>0.53</v>
      </c>
      <c r="V41" s="156">
        <f t="shared" si="13"/>
        <v>0.53</v>
      </c>
      <c r="W41" s="156"/>
      <c r="X41" s="156" t="s">
        <v>126</v>
      </c>
      <c r="Y41" s="156" t="s">
        <v>118</v>
      </c>
      <c r="Z41" s="146"/>
      <c r="AA41" s="146"/>
      <c r="AB41" s="146"/>
      <c r="AC41" s="146"/>
      <c r="AD41" s="146"/>
      <c r="AE41" s="146"/>
      <c r="AF41" s="146"/>
      <c r="AG41" s="146" t="s">
        <v>218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73">
        <v>31</v>
      </c>
      <c r="B42" s="174" t="s">
        <v>284</v>
      </c>
      <c r="C42" s="180" t="s">
        <v>285</v>
      </c>
      <c r="D42" s="175" t="s">
        <v>216</v>
      </c>
      <c r="E42" s="176">
        <v>7.4999999999999997E-2</v>
      </c>
      <c r="F42" s="177"/>
      <c r="G42" s="178">
        <f t="shared" si="7"/>
        <v>0</v>
      </c>
      <c r="H42" s="157"/>
      <c r="I42" s="156">
        <f t="shared" si="8"/>
        <v>0</v>
      </c>
      <c r="J42" s="157"/>
      <c r="K42" s="156">
        <f t="shared" si="9"/>
        <v>0</v>
      </c>
      <c r="L42" s="156">
        <v>21</v>
      </c>
      <c r="M42" s="156">
        <f t="shared" si="10"/>
        <v>0</v>
      </c>
      <c r="N42" s="155">
        <v>0</v>
      </c>
      <c r="O42" s="155">
        <f t="shared" si="11"/>
        <v>0</v>
      </c>
      <c r="P42" s="155">
        <v>0</v>
      </c>
      <c r="Q42" s="155">
        <f t="shared" si="12"/>
        <v>0</v>
      </c>
      <c r="R42" s="156"/>
      <c r="S42" s="156" t="s">
        <v>217</v>
      </c>
      <c r="T42" s="156" t="s">
        <v>217</v>
      </c>
      <c r="U42" s="156">
        <v>1.33</v>
      </c>
      <c r="V42" s="156">
        <f t="shared" si="13"/>
        <v>0.1</v>
      </c>
      <c r="W42" s="156"/>
      <c r="X42" s="156" t="s">
        <v>126</v>
      </c>
      <c r="Y42" s="156" t="s">
        <v>118</v>
      </c>
      <c r="Z42" s="146"/>
      <c r="AA42" s="146"/>
      <c r="AB42" s="146"/>
      <c r="AC42" s="146"/>
      <c r="AD42" s="146"/>
      <c r="AE42" s="146"/>
      <c r="AF42" s="146"/>
      <c r="AG42" s="146" t="s">
        <v>218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73">
        <v>32</v>
      </c>
      <c r="B43" s="174" t="s">
        <v>286</v>
      </c>
      <c r="C43" s="180" t="s">
        <v>287</v>
      </c>
      <c r="D43" s="175" t="s">
        <v>170</v>
      </c>
      <c r="E43" s="176">
        <v>5</v>
      </c>
      <c r="F43" s="177"/>
      <c r="G43" s="178">
        <f t="shared" si="7"/>
        <v>0</v>
      </c>
      <c r="H43" s="157"/>
      <c r="I43" s="156">
        <f t="shared" si="8"/>
        <v>0</v>
      </c>
      <c r="J43" s="157"/>
      <c r="K43" s="156">
        <f t="shared" si="9"/>
        <v>0</v>
      </c>
      <c r="L43" s="156">
        <v>21</v>
      </c>
      <c r="M43" s="156">
        <f t="shared" si="10"/>
        <v>0</v>
      </c>
      <c r="N43" s="155">
        <v>0</v>
      </c>
      <c r="O43" s="155">
        <f t="shared" si="11"/>
        <v>0</v>
      </c>
      <c r="P43" s="155">
        <v>0</v>
      </c>
      <c r="Q43" s="155">
        <f t="shared" si="12"/>
        <v>0</v>
      </c>
      <c r="R43" s="156"/>
      <c r="S43" s="156" t="s">
        <v>115</v>
      </c>
      <c r="T43" s="156" t="s">
        <v>116</v>
      </c>
      <c r="U43" s="156">
        <v>0</v>
      </c>
      <c r="V43" s="156">
        <f t="shared" si="13"/>
        <v>0</v>
      </c>
      <c r="W43" s="156"/>
      <c r="X43" s="156" t="s">
        <v>126</v>
      </c>
      <c r="Y43" s="156" t="s">
        <v>118</v>
      </c>
      <c r="Z43" s="146"/>
      <c r="AA43" s="146"/>
      <c r="AB43" s="146"/>
      <c r="AC43" s="146"/>
      <c r="AD43" s="146"/>
      <c r="AE43" s="146"/>
      <c r="AF43" s="146"/>
      <c r="AG43" s="146" t="s">
        <v>218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73">
        <v>33</v>
      </c>
      <c r="B44" s="174" t="s">
        <v>288</v>
      </c>
      <c r="C44" s="180" t="s">
        <v>289</v>
      </c>
      <c r="D44" s="175" t="s">
        <v>229</v>
      </c>
      <c r="E44" s="176">
        <v>1</v>
      </c>
      <c r="F44" s="177"/>
      <c r="G44" s="178">
        <f t="shared" si="7"/>
        <v>0</v>
      </c>
      <c r="H44" s="157"/>
      <c r="I44" s="156">
        <f t="shared" si="8"/>
        <v>0</v>
      </c>
      <c r="J44" s="157"/>
      <c r="K44" s="156">
        <f t="shared" si="9"/>
        <v>0</v>
      </c>
      <c r="L44" s="156">
        <v>21</v>
      </c>
      <c r="M44" s="156">
        <f t="shared" si="10"/>
        <v>0</v>
      </c>
      <c r="N44" s="155">
        <v>0</v>
      </c>
      <c r="O44" s="155">
        <f t="shared" si="11"/>
        <v>0</v>
      </c>
      <c r="P44" s="155">
        <v>0</v>
      </c>
      <c r="Q44" s="155">
        <f t="shared" si="12"/>
        <v>0</v>
      </c>
      <c r="R44" s="156"/>
      <c r="S44" s="156" t="s">
        <v>115</v>
      </c>
      <c r="T44" s="156" t="s">
        <v>116</v>
      </c>
      <c r="U44" s="156">
        <v>0</v>
      </c>
      <c r="V44" s="156">
        <f t="shared" si="13"/>
        <v>0</v>
      </c>
      <c r="W44" s="156"/>
      <c r="X44" s="156" t="s">
        <v>126</v>
      </c>
      <c r="Y44" s="156" t="s">
        <v>118</v>
      </c>
      <c r="Z44" s="146"/>
      <c r="AA44" s="146"/>
      <c r="AB44" s="146"/>
      <c r="AC44" s="146"/>
      <c r="AD44" s="146"/>
      <c r="AE44" s="146"/>
      <c r="AF44" s="146"/>
      <c r="AG44" s="146" t="s">
        <v>218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ht="22.5" outlineLevel="1" x14ac:dyDescent="0.2">
      <c r="A45" s="173">
        <v>34</v>
      </c>
      <c r="B45" s="174" t="s">
        <v>290</v>
      </c>
      <c r="C45" s="180" t="s">
        <v>291</v>
      </c>
      <c r="D45" s="175" t="s">
        <v>229</v>
      </c>
      <c r="E45" s="176">
        <v>2</v>
      </c>
      <c r="F45" s="177"/>
      <c r="G45" s="178">
        <f t="shared" si="7"/>
        <v>0</v>
      </c>
      <c r="H45" s="157"/>
      <c r="I45" s="156">
        <f t="shared" si="8"/>
        <v>0</v>
      </c>
      <c r="J45" s="157"/>
      <c r="K45" s="156">
        <f t="shared" si="9"/>
        <v>0</v>
      </c>
      <c r="L45" s="156">
        <v>21</v>
      </c>
      <c r="M45" s="156">
        <f t="shared" si="10"/>
        <v>0</v>
      </c>
      <c r="N45" s="155">
        <v>9.6000000000000002E-4</v>
      </c>
      <c r="O45" s="155">
        <f t="shared" si="11"/>
        <v>0</v>
      </c>
      <c r="P45" s="155">
        <v>0</v>
      </c>
      <c r="Q45" s="155">
        <f t="shared" si="12"/>
        <v>0</v>
      </c>
      <c r="R45" s="156"/>
      <c r="S45" s="156" t="s">
        <v>115</v>
      </c>
      <c r="T45" s="156" t="s">
        <v>116</v>
      </c>
      <c r="U45" s="156">
        <v>0.62</v>
      </c>
      <c r="V45" s="156">
        <f t="shared" si="13"/>
        <v>1.24</v>
      </c>
      <c r="W45" s="156"/>
      <c r="X45" s="156" t="s">
        <v>126</v>
      </c>
      <c r="Y45" s="156" t="s">
        <v>118</v>
      </c>
      <c r="Z45" s="146"/>
      <c r="AA45" s="146"/>
      <c r="AB45" s="146"/>
      <c r="AC45" s="146"/>
      <c r="AD45" s="146"/>
      <c r="AE45" s="146"/>
      <c r="AF45" s="146"/>
      <c r="AG45" s="146" t="s">
        <v>218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73">
        <v>35</v>
      </c>
      <c r="B46" s="174" t="s">
        <v>292</v>
      </c>
      <c r="C46" s="180" t="s">
        <v>293</v>
      </c>
      <c r="D46" s="175" t="s">
        <v>229</v>
      </c>
      <c r="E46" s="176">
        <v>2</v>
      </c>
      <c r="F46" s="177"/>
      <c r="G46" s="178">
        <f t="shared" si="7"/>
        <v>0</v>
      </c>
      <c r="H46" s="157"/>
      <c r="I46" s="156">
        <f t="shared" si="8"/>
        <v>0</v>
      </c>
      <c r="J46" s="157"/>
      <c r="K46" s="156">
        <f t="shared" si="9"/>
        <v>0</v>
      </c>
      <c r="L46" s="156">
        <v>21</v>
      </c>
      <c r="M46" s="156">
        <f t="shared" si="10"/>
        <v>0</v>
      </c>
      <c r="N46" s="155">
        <v>2.97E-3</v>
      </c>
      <c r="O46" s="155">
        <f t="shared" si="11"/>
        <v>0.01</v>
      </c>
      <c r="P46" s="155">
        <v>0</v>
      </c>
      <c r="Q46" s="155">
        <f t="shared" si="12"/>
        <v>0</v>
      </c>
      <c r="R46" s="156"/>
      <c r="S46" s="156" t="s">
        <v>115</v>
      </c>
      <c r="T46" s="156" t="s">
        <v>116</v>
      </c>
      <c r="U46" s="156">
        <v>0.43</v>
      </c>
      <c r="V46" s="156">
        <f t="shared" si="13"/>
        <v>0.86</v>
      </c>
      <c r="W46" s="156"/>
      <c r="X46" s="156" t="s">
        <v>126</v>
      </c>
      <c r="Y46" s="156" t="s">
        <v>118</v>
      </c>
      <c r="Z46" s="146"/>
      <c r="AA46" s="146"/>
      <c r="AB46" s="146"/>
      <c r="AC46" s="146"/>
      <c r="AD46" s="146"/>
      <c r="AE46" s="146"/>
      <c r="AF46" s="146"/>
      <c r="AG46" s="146" t="s">
        <v>218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73">
        <v>36</v>
      </c>
      <c r="B47" s="174" t="s">
        <v>294</v>
      </c>
      <c r="C47" s="180" t="s">
        <v>295</v>
      </c>
      <c r="D47" s="175" t="s">
        <v>229</v>
      </c>
      <c r="E47" s="176">
        <v>1</v>
      </c>
      <c r="F47" s="177"/>
      <c r="G47" s="178">
        <f t="shared" si="7"/>
        <v>0</v>
      </c>
      <c r="H47" s="157"/>
      <c r="I47" s="156">
        <f t="shared" si="8"/>
        <v>0</v>
      </c>
      <c r="J47" s="157"/>
      <c r="K47" s="156">
        <f t="shared" si="9"/>
        <v>0</v>
      </c>
      <c r="L47" s="156">
        <v>21</v>
      </c>
      <c r="M47" s="156">
        <f t="shared" si="10"/>
        <v>0</v>
      </c>
      <c r="N47" s="155">
        <v>0</v>
      </c>
      <c r="O47" s="155">
        <f t="shared" si="11"/>
        <v>0</v>
      </c>
      <c r="P47" s="155">
        <v>0</v>
      </c>
      <c r="Q47" s="155">
        <f t="shared" si="12"/>
        <v>0</v>
      </c>
      <c r="R47" s="156"/>
      <c r="S47" s="156" t="s">
        <v>115</v>
      </c>
      <c r="T47" s="156" t="s">
        <v>116</v>
      </c>
      <c r="U47" s="156">
        <v>0</v>
      </c>
      <c r="V47" s="156">
        <f t="shared" si="13"/>
        <v>0</v>
      </c>
      <c r="W47" s="156"/>
      <c r="X47" s="156" t="s">
        <v>117</v>
      </c>
      <c r="Y47" s="156" t="s">
        <v>118</v>
      </c>
      <c r="Z47" s="146"/>
      <c r="AA47" s="146"/>
      <c r="AB47" s="146"/>
      <c r="AC47" s="146"/>
      <c r="AD47" s="146"/>
      <c r="AE47" s="146"/>
      <c r="AF47" s="146"/>
      <c r="AG47" s="146" t="s">
        <v>226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2.5" outlineLevel="1" x14ac:dyDescent="0.2">
      <c r="A48" s="167">
        <v>37</v>
      </c>
      <c r="B48" s="168" t="s">
        <v>296</v>
      </c>
      <c r="C48" s="181" t="s">
        <v>297</v>
      </c>
      <c r="D48" s="169" t="s">
        <v>229</v>
      </c>
      <c r="E48" s="170">
        <v>1</v>
      </c>
      <c r="F48" s="171"/>
      <c r="G48" s="172">
        <f t="shared" si="7"/>
        <v>0</v>
      </c>
      <c r="H48" s="157"/>
      <c r="I48" s="156">
        <f t="shared" si="8"/>
        <v>0</v>
      </c>
      <c r="J48" s="157"/>
      <c r="K48" s="156">
        <f t="shared" si="9"/>
        <v>0</v>
      </c>
      <c r="L48" s="156">
        <v>21</v>
      </c>
      <c r="M48" s="156">
        <f t="shared" si="10"/>
        <v>0</v>
      </c>
      <c r="N48" s="155">
        <v>0</v>
      </c>
      <c r="O48" s="155">
        <f t="shared" si="11"/>
        <v>0</v>
      </c>
      <c r="P48" s="155">
        <v>0</v>
      </c>
      <c r="Q48" s="155">
        <f t="shared" si="12"/>
        <v>0</v>
      </c>
      <c r="R48" s="156"/>
      <c r="S48" s="156" t="s">
        <v>115</v>
      </c>
      <c r="T48" s="156" t="s">
        <v>116</v>
      </c>
      <c r="U48" s="156">
        <v>0</v>
      </c>
      <c r="V48" s="156">
        <f t="shared" si="13"/>
        <v>0</v>
      </c>
      <c r="W48" s="156"/>
      <c r="X48" s="156" t="s">
        <v>117</v>
      </c>
      <c r="Y48" s="156" t="s">
        <v>118</v>
      </c>
      <c r="Z48" s="146"/>
      <c r="AA48" s="146"/>
      <c r="AB48" s="146"/>
      <c r="AC48" s="146"/>
      <c r="AD48" s="146"/>
      <c r="AE48" s="146"/>
      <c r="AF48" s="146"/>
      <c r="AG48" s="146" t="s">
        <v>226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263" t="s">
        <v>298</v>
      </c>
      <c r="D49" s="264"/>
      <c r="E49" s="264"/>
      <c r="F49" s="264"/>
      <c r="G49" s="264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269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265" t="s">
        <v>299</v>
      </c>
      <c r="D50" s="266"/>
      <c r="E50" s="266"/>
      <c r="F50" s="266"/>
      <c r="G50" s="26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269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265" t="s">
        <v>300</v>
      </c>
      <c r="D51" s="266"/>
      <c r="E51" s="266"/>
      <c r="F51" s="266"/>
      <c r="G51" s="26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269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265" t="s">
        <v>301</v>
      </c>
      <c r="D52" s="266"/>
      <c r="E52" s="266"/>
      <c r="F52" s="266"/>
      <c r="G52" s="26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269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60" t="s">
        <v>110</v>
      </c>
      <c r="B53" s="161" t="s">
        <v>70</v>
      </c>
      <c r="C53" s="179" t="s">
        <v>71</v>
      </c>
      <c r="D53" s="162"/>
      <c r="E53" s="163"/>
      <c r="F53" s="164"/>
      <c r="G53" s="165">
        <f>SUMIF(AO54:AO116,"&lt;&gt;NOR",G54:G117)</f>
        <v>0</v>
      </c>
      <c r="H53" s="159"/>
      <c r="I53" s="159">
        <f>SUM(I54:I116)</f>
        <v>0</v>
      </c>
      <c r="J53" s="159"/>
      <c r="K53" s="159">
        <f>SUM(K54:K116)</f>
        <v>0</v>
      </c>
      <c r="L53" s="159"/>
      <c r="M53" s="159">
        <f>SUM(M54:M116)</f>
        <v>0</v>
      </c>
      <c r="N53" s="158"/>
      <c r="O53" s="158">
        <f>SUM(O54:O116)</f>
        <v>0.08</v>
      </c>
      <c r="P53" s="158"/>
      <c r="Q53" s="158">
        <f>SUM(Q54:Q116)</f>
        <v>0</v>
      </c>
      <c r="R53" s="159"/>
      <c r="S53" s="159"/>
      <c r="T53" s="159"/>
      <c r="U53" s="159"/>
      <c r="V53" s="159">
        <f>SUM(V54:V116)</f>
        <v>21.52</v>
      </c>
      <c r="W53" s="159"/>
      <c r="X53" s="159"/>
      <c r="Y53" s="159"/>
      <c r="AG53" t="s">
        <v>111</v>
      </c>
    </row>
    <row r="54" spans="1:60" ht="22.5" outlineLevel="1" x14ac:dyDescent="0.2">
      <c r="A54" s="173">
        <v>38</v>
      </c>
      <c r="B54" s="174" t="s">
        <v>302</v>
      </c>
      <c r="C54" s="180" t="s">
        <v>303</v>
      </c>
      <c r="D54" s="175" t="s">
        <v>229</v>
      </c>
      <c r="E54" s="176">
        <v>1</v>
      </c>
      <c r="F54" s="177"/>
      <c r="G54" s="178">
        <f t="shared" ref="G54:G64" si="14">ROUND(E54*F54,2)</f>
        <v>0</v>
      </c>
      <c r="H54" s="157"/>
      <c r="I54" s="156">
        <f t="shared" ref="I54:I64" si="15">ROUND(E54*H54,2)</f>
        <v>0</v>
      </c>
      <c r="J54" s="157"/>
      <c r="K54" s="156">
        <f t="shared" ref="K54:K64" si="16">ROUND(E54*J54,2)</f>
        <v>0</v>
      </c>
      <c r="L54" s="156">
        <v>21</v>
      </c>
      <c r="M54" s="156">
        <f t="shared" ref="M54:M64" si="17">G54*(1+L54/100)</f>
        <v>0</v>
      </c>
      <c r="N54" s="155">
        <v>0</v>
      </c>
      <c r="O54" s="155">
        <f t="shared" ref="O54:O64" si="18">ROUND(E54*N54,2)</f>
        <v>0</v>
      </c>
      <c r="P54" s="155">
        <v>0</v>
      </c>
      <c r="Q54" s="155">
        <f t="shared" ref="Q54:Q64" si="19">ROUND(E54*P54,2)</f>
        <v>0</v>
      </c>
      <c r="R54" s="156"/>
      <c r="S54" s="156" t="s">
        <v>217</v>
      </c>
      <c r="T54" s="156" t="s">
        <v>217</v>
      </c>
      <c r="U54" s="156">
        <v>5.0599999999999996</v>
      </c>
      <c r="V54" s="156">
        <f t="shared" ref="V54:V64" si="20">ROUND(E54*U54,2)</f>
        <v>5.0599999999999996</v>
      </c>
      <c r="W54" s="156"/>
      <c r="X54" s="156" t="s">
        <v>126</v>
      </c>
      <c r="Y54" s="156" t="s">
        <v>118</v>
      </c>
      <c r="Z54" s="146"/>
      <c r="AA54" s="146"/>
      <c r="AB54" s="146"/>
      <c r="AC54" s="146"/>
      <c r="AD54" s="146"/>
      <c r="AE54" s="146"/>
      <c r="AF54" s="146"/>
      <c r="AG54" s="146" t="s">
        <v>218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73">
        <v>39</v>
      </c>
      <c r="B55" s="174" t="s">
        <v>304</v>
      </c>
      <c r="C55" s="180" t="s">
        <v>305</v>
      </c>
      <c r="D55" s="175" t="s">
        <v>229</v>
      </c>
      <c r="E55" s="176">
        <v>2</v>
      </c>
      <c r="F55" s="177"/>
      <c r="G55" s="178">
        <f t="shared" si="14"/>
        <v>0</v>
      </c>
      <c r="H55" s="157"/>
      <c r="I55" s="156">
        <f t="shared" si="15"/>
        <v>0</v>
      </c>
      <c r="J55" s="157"/>
      <c r="K55" s="156">
        <f t="shared" si="16"/>
        <v>0</v>
      </c>
      <c r="L55" s="156">
        <v>21</v>
      </c>
      <c r="M55" s="156">
        <f t="shared" si="17"/>
        <v>0</v>
      </c>
      <c r="N55" s="155">
        <v>4.7600000000000003E-3</v>
      </c>
      <c r="O55" s="155">
        <f t="shared" si="18"/>
        <v>0.01</v>
      </c>
      <c r="P55" s="155">
        <v>0</v>
      </c>
      <c r="Q55" s="155">
        <f t="shared" si="19"/>
        <v>0</v>
      </c>
      <c r="R55" s="156"/>
      <c r="S55" s="156" t="s">
        <v>217</v>
      </c>
      <c r="T55" s="156" t="s">
        <v>217</v>
      </c>
      <c r="U55" s="156">
        <v>1.93</v>
      </c>
      <c r="V55" s="156">
        <f t="shared" si="20"/>
        <v>3.86</v>
      </c>
      <c r="W55" s="156"/>
      <c r="X55" s="156" t="s">
        <v>126</v>
      </c>
      <c r="Y55" s="156" t="s">
        <v>118</v>
      </c>
      <c r="Z55" s="146"/>
      <c r="AA55" s="146"/>
      <c r="AB55" s="146"/>
      <c r="AC55" s="146"/>
      <c r="AD55" s="146"/>
      <c r="AE55" s="146"/>
      <c r="AF55" s="146"/>
      <c r="AG55" s="146" t="s">
        <v>218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73">
        <v>40</v>
      </c>
      <c r="B56" s="174" t="s">
        <v>281</v>
      </c>
      <c r="C56" s="180" t="s">
        <v>282</v>
      </c>
      <c r="D56" s="175" t="s">
        <v>283</v>
      </c>
      <c r="E56" s="176">
        <v>6</v>
      </c>
      <c r="F56" s="177"/>
      <c r="G56" s="178">
        <f t="shared" si="14"/>
        <v>0</v>
      </c>
      <c r="H56" s="157"/>
      <c r="I56" s="156">
        <f t="shared" si="15"/>
        <v>0</v>
      </c>
      <c r="J56" s="157"/>
      <c r="K56" s="156">
        <f t="shared" si="16"/>
        <v>0</v>
      </c>
      <c r="L56" s="156">
        <v>21</v>
      </c>
      <c r="M56" s="156">
        <f t="shared" si="17"/>
        <v>0</v>
      </c>
      <c r="N56" s="155">
        <v>5.9000000000000003E-4</v>
      </c>
      <c r="O56" s="155">
        <f t="shared" si="18"/>
        <v>0</v>
      </c>
      <c r="P56" s="155">
        <v>0</v>
      </c>
      <c r="Q56" s="155">
        <f t="shared" si="19"/>
        <v>0</v>
      </c>
      <c r="R56" s="156"/>
      <c r="S56" s="156" t="s">
        <v>217</v>
      </c>
      <c r="T56" s="156" t="s">
        <v>217</v>
      </c>
      <c r="U56" s="156">
        <v>0.53</v>
      </c>
      <c r="V56" s="156">
        <f t="shared" si="20"/>
        <v>3.18</v>
      </c>
      <c r="W56" s="156"/>
      <c r="X56" s="156" t="s">
        <v>126</v>
      </c>
      <c r="Y56" s="156" t="s">
        <v>118</v>
      </c>
      <c r="Z56" s="146"/>
      <c r="AA56" s="146"/>
      <c r="AB56" s="146"/>
      <c r="AC56" s="146"/>
      <c r="AD56" s="146"/>
      <c r="AE56" s="146"/>
      <c r="AF56" s="146"/>
      <c r="AG56" s="146" t="s">
        <v>218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73">
        <v>41</v>
      </c>
      <c r="B57" s="174" t="s">
        <v>306</v>
      </c>
      <c r="C57" s="180" t="s">
        <v>307</v>
      </c>
      <c r="D57" s="175" t="s">
        <v>229</v>
      </c>
      <c r="E57" s="176">
        <v>1</v>
      </c>
      <c r="F57" s="177"/>
      <c r="G57" s="178">
        <f t="shared" si="14"/>
        <v>0</v>
      </c>
      <c r="H57" s="157"/>
      <c r="I57" s="156">
        <f t="shared" si="15"/>
        <v>0</v>
      </c>
      <c r="J57" s="157"/>
      <c r="K57" s="156">
        <f t="shared" si="16"/>
        <v>0</v>
      </c>
      <c r="L57" s="156">
        <v>21</v>
      </c>
      <c r="M57" s="156">
        <f t="shared" si="17"/>
        <v>0</v>
      </c>
      <c r="N57" s="155">
        <v>5.9000000000000003E-4</v>
      </c>
      <c r="O57" s="155">
        <f t="shared" si="18"/>
        <v>0</v>
      </c>
      <c r="P57" s="155">
        <v>0</v>
      </c>
      <c r="Q57" s="155">
        <f t="shared" si="19"/>
        <v>0</v>
      </c>
      <c r="R57" s="156"/>
      <c r="S57" s="156" t="s">
        <v>217</v>
      </c>
      <c r="T57" s="156" t="s">
        <v>217</v>
      </c>
      <c r="U57" s="156">
        <v>0.55000000000000004</v>
      </c>
      <c r="V57" s="156">
        <f t="shared" si="20"/>
        <v>0.55000000000000004</v>
      </c>
      <c r="W57" s="156"/>
      <c r="X57" s="156" t="s">
        <v>126</v>
      </c>
      <c r="Y57" s="156" t="s">
        <v>118</v>
      </c>
      <c r="Z57" s="146"/>
      <c r="AA57" s="146"/>
      <c r="AB57" s="146"/>
      <c r="AC57" s="146"/>
      <c r="AD57" s="146"/>
      <c r="AE57" s="146"/>
      <c r="AF57" s="146"/>
      <c r="AG57" s="146" t="s">
        <v>218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73">
        <v>42</v>
      </c>
      <c r="B58" s="174" t="s">
        <v>308</v>
      </c>
      <c r="C58" s="180" t="s">
        <v>309</v>
      </c>
      <c r="D58" s="175" t="s">
        <v>216</v>
      </c>
      <c r="E58" s="176">
        <v>0.76</v>
      </c>
      <c r="F58" s="177"/>
      <c r="G58" s="178">
        <f t="shared" si="14"/>
        <v>0</v>
      </c>
      <c r="H58" s="157"/>
      <c r="I58" s="156">
        <f t="shared" si="15"/>
        <v>0</v>
      </c>
      <c r="J58" s="157"/>
      <c r="K58" s="156">
        <f t="shared" si="16"/>
        <v>0</v>
      </c>
      <c r="L58" s="156">
        <v>21</v>
      </c>
      <c r="M58" s="156">
        <f t="shared" si="17"/>
        <v>0</v>
      </c>
      <c r="N58" s="155">
        <v>0</v>
      </c>
      <c r="O58" s="155">
        <f t="shared" si="18"/>
        <v>0</v>
      </c>
      <c r="P58" s="155">
        <v>0</v>
      </c>
      <c r="Q58" s="155">
        <f t="shared" si="19"/>
        <v>0</v>
      </c>
      <c r="R58" s="156"/>
      <c r="S58" s="156" t="s">
        <v>217</v>
      </c>
      <c r="T58" s="156" t="s">
        <v>217</v>
      </c>
      <c r="U58" s="156">
        <v>4.04</v>
      </c>
      <c r="V58" s="156">
        <f t="shared" si="20"/>
        <v>3.07</v>
      </c>
      <c r="W58" s="156"/>
      <c r="X58" s="156" t="s">
        <v>126</v>
      </c>
      <c r="Y58" s="156" t="s">
        <v>118</v>
      </c>
      <c r="Z58" s="146"/>
      <c r="AA58" s="146"/>
      <c r="AB58" s="146"/>
      <c r="AC58" s="146"/>
      <c r="AD58" s="146"/>
      <c r="AE58" s="146"/>
      <c r="AF58" s="146"/>
      <c r="AG58" s="146" t="s">
        <v>188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">
      <c r="A59" s="173">
        <v>43</v>
      </c>
      <c r="B59" s="174" t="s">
        <v>310</v>
      </c>
      <c r="C59" s="180" t="s">
        <v>311</v>
      </c>
      <c r="D59" s="175" t="s">
        <v>229</v>
      </c>
      <c r="E59" s="176">
        <v>1</v>
      </c>
      <c r="F59" s="177"/>
      <c r="G59" s="178">
        <f t="shared" si="14"/>
        <v>0</v>
      </c>
      <c r="H59" s="157"/>
      <c r="I59" s="156">
        <f t="shared" si="15"/>
        <v>0</v>
      </c>
      <c r="J59" s="157"/>
      <c r="K59" s="156">
        <f t="shared" si="16"/>
        <v>0</v>
      </c>
      <c r="L59" s="156">
        <v>21</v>
      </c>
      <c r="M59" s="156">
        <f t="shared" si="17"/>
        <v>0</v>
      </c>
      <c r="N59" s="155">
        <v>1.1299999999999999E-3</v>
      </c>
      <c r="O59" s="155">
        <f t="shared" si="18"/>
        <v>0</v>
      </c>
      <c r="P59" s="155">
        <v>0</v>
      </c>
      <c r="Q59" s="155">
        <f t="shared" si="19"/>
        <v>0</v>
      </c>
      <c r="R59" s="156"/>
      <c r="S59" s="156" t="s">
        <v>115</v>
      </c>
      <c r="T59" s="156" t="s">
        <v>116</v>
      </c>
      <c r="U59" s="156">
        <v>0.11</v>
      </c>
      <c r="V59" s="156">
        <f t="shared" si="20"/>
        <v>0.11</v>
      </c>
      <c r="W59" s="156"/>
      <c r="X59" s="156" t="s">
        <v>126</v>
      </c>
      <c r="Y59" s="156" t="s">
        <v>118</v>
      </c>
      <c r="Z59" s="146"/>
      <c r="AA59" s="146"/>
      <c r="AB59" s="146"/>
      <c r="AC59" s="146"/>
      <c r="AD59" s="146"/>
      <c r="AE59" s="146"/>
      <c r="AF59" s="146"/>
      <c r="AG59" s="146" t="s">
        <v>218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73">
        <v>44</v>
      </c>
      <c r="B60" s="174" t="s">
        <v>312</v>
      </c>
      <c r="C60" s="180" t="s">
        <v>313</v>
      </c>
      <c r="D60" s="175" t="s">
        <v>229</v>
      </c>
      <c r="E60" s="176">
        <v>1</v>
      </c>
      <c r="F60" s="177"/>
      <c r="G60" s="178">
        <f t="shared" si="14"/>
        <v>0</v>
      </c>
      <c r="H60" s="157"/>
      <c r="I60" s="156">
        <f t="shared" si="15"/>
        <v>0</v>
      </c>
      <c r="J60" s="157"/>
      <c r="K60" s="156">
        <f t="shared" si="16"/>
        <v>0</v>
      </c>
      <c r="L60" s="156">
        <v>21</v>
      </c>
      <c r="M60" s="156">
        <f t="shared" si="17"/>
        <v>0</v>
      </c>
      <c r="N60" s="155">
        <v>1.1299999999999999E-3</v>
      </c>
      <c r="O60" s="155">
        <f t="shared" si="18"/>
        <v>0</v>
      </c>
      <c r="P60" s="155">
        <v>0</v>
      </c>
      <c r="Q60" s="155">
        <f t="shared" si="19"/>
        <v>0</v>
      </c>
      <c r="R60" s="156"/>
      <c r="S60" s="156" t="s">
        <v>115</v>
      </c>
      <c r="T60" s="156" t="s">
        <v>116</v>
      </c>
      <c r="U60" s="156">
        <v>0.11</v>
      </c>
      <c r="V60" s="156">
        <f t="shared" si="20"/>
        <v>0.11</v>
      </c>
      <c r="W60" s="156"/>
      <c r="X60" s="156" t="s">
        <v>126</v>
      </c>
      <c r="Y60" s="156" t="s">
        <v>118</v>
      </c>
      <c r="Z60" s="146"/>
      <c r="AA60" s="146"/>
      <c r="AB60" s="146"/>
      <c r="AC60" s="146"/>
      <c r="AD60" s="146"/>
      <c r="AE60" s="146"/>
      <c r="AF60" s="146"/>
      <c r="AG60" s="146" t="s">
        <v>218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33.75" outlineLevel="1" x14ac:dyDescent="0.2">
      <c r="A61" s="173">
        <v>45</v>
      </c>
      <c r="B61" s="174" t="s">
        <v>314</v>
      </c>
      <c r="C61" s="180" t="s">
        <v>315</v>
      </c>
      <c r="D61" s="175" t="s">
        <v>229</v>
      </c>
      <c r="E61" s="176">
        <v>1</v>
      </c>
      <c r="F61" s="177"/>
      <c r="G61" s="178">
        <f t="shared" si="14"/>
        <v>0</v>
      </c>
      <c r="H61" s="157"/>
      <c r="I61" s="156">
        <f t="shared" si="15"/>
        <v>0</v>
      </c>
      <c r="J61" s="157"/>
      <c r="K61" s="156">
        <f t="shared" si="16"/>
        <v>0</v>
      </c>
      <c r="L61" s="156">
        <v>21</v>
      </c>
      <c r="M61" s="156">
        <f t="shared" si="17"/>
        <v>0</v>
      </c>
      <c r="N61" s="155">
        <v>5.11E-3</v>
      </c>
      <c r="O61" s="155">
        <f t="shared" si="18"/>
        <v>0.01</v>
      </c>
      <c r="P61" s="155">
        <v>0</v>
      </c>
      <c r="Q61" s="155">
        <f t="shared" si="19"/>
        <v>0</v>
      </c>
      <c r="R61" s="156"/>
      <c r="S61" s="156" t="s">
        <v>115</v>
      </c>
      <c r="T61" s="156" t="s">
        <v>116</v>
      </c>
      <c r="U61" s="156">
        <v>1.86</v>
      </c>
      <c r="V61" s="156">
        <f t="shared" si="20"/>
        <v>1.86</v>
      </c>
      <c r="W61" s="156"/>
      <c r="X61" s="156" t="s">
        <v>126</v>
      </c>
      <c r="Y61" s="156" t="s">
        <v>118</v>
      </c>
      <c r="Z61" s="146"/>
      <c r="AA61" s="146"/>
      <c r="AB61" s="146"/>
      <c r="AC61" s="146"/>
      <c r="AD61" s="146"/>
      <c r="AE61" s="146"/>
      <c r="AF61" s="146"/>
      <c r="AG61" s="146" t="s">
        <v>218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33.75" outlineLevel="1" x14ac:dyDescent="0.2">
      <c r="A62" s="173">
        <v>46</v>
      </c>
      <c r="B62" s="174" t="s">
        <v>316</v>
      </c>
      <c r="C62" s="180" t="s">
        <v>317</v>
      </c>
      <c r="D62" s="175" t="s">
        <v>229</v>
      </c>
      <c r="E62" s="176">
        <v>1</v>
      </c>
      <c r="F62" s="177"/>
      <c r="G62" s="178">
        <f t="shared" si="14"/>
        <v>0</v>
      </c>
      <c r="H62" s="157"/>
      <c r="I62" s="156">
        <f t="shared" si="15"/>
        <v>0</v>
      </c>
      <c r="J62" s="157"/>
      <c r="K62" s="156">
        <f t="shared" si="16"/>
        <v>0</v>
      </c>
      <c r="L62" s="156">
        <v>21</v>
      </c>
      <c r="M62" s="156">
        <f t="shared" si="17"/>
        <v>0</v>
      </c>
      <c r="N62" s="155">
        <v>5.11E-3</v>
      </c>
      <c r="O62" s="155">
        <f t="shared" si="18"/>
        <v>0.01</v>
      </c>
      <c r="P62" s="155">
        <v>0</v>
      </c>
      <c r="Q62" s="155">
        <f t="shared" si="19"/>
        <v>0</v>
      </c>
      <c r="R62" s="156"/>
      <c r="S62" s="156" t="s">
        <v>115</v>
      </c>
      <c r="T62" s="156" t="s">
        <v>116</v>
      </c>
      <c r="U62" s="156">
        <v>1.86</v>
      </c>
      <c r="V62" s="156">
        <f t="shared" si="20"/>
        <v>1.86</v>
      </c>
      <c r="W62" s="156"/>
      <c r="X62" s="156" t="s">
        <v>126</v>
      </c>
      <c r="Y62" s="156" t="s">
        <v>118</v>
      </c>
      <c r="Z62" s="146"/>
      <c r="AA62" s="146"/>
      <c r="AB62" s="146"/>
      <c r="AC62" s="146"/>
      <c r="AD62" s="146"/>
      <c r="AE62" s="146"/>
      <c r="AF62" s="146"/>
      <c r="AG62" s="146" t="s">
        <v>218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ht="22.5" outlineLevel="1" x14ac:dyDescent="0.2">
      <c r="A63" s="173">
        <v>47</v>
      </c>
      <c r="B63" s="174" t="s">
        <v>592</v>
      </c>
      <c r="C63" s="180" t="s">
        <v>593</v>
      </c>
      <c r="D63" s="175" t="s">
        <v>229</v>
      </c>
      <c r="E63" s="176">
        <v>1</v>
      </c>
      <c r="F63" s="177"/>
      <c r="G63" s="178">
        <f t="shared" si="14"/>
        <v>0</v>
      </c>
      <c r="H63" s="157"/>
      <c r="I63" s="156">
        <f t="shared" si="15"/>
        <v>0</v>
      </c>
      <c r="J63" s="157"/>
      <c r="K63" s="156">
        <f t="shared" si="16"/>
        <v>0</v>
      </c>
      <c r="L63" s="156">
        <v>21</v>
      </c>
      <c r="M63" s="156">
        <f t="shared" si="17"/>
        <v>0</v>
      </c>
      <c r="N63" s="155">
        <v>5.11E-3</v>
      </c>
      <c r="O63" s="155">
        <f t="shared" si="18"/>
        <v>0.01</v>
      </c>
      <c r="P63" s="155">
        <v>0</v>
      </c>
      <c r="Q63" s="155">
        <f t="shared" si="19"/>
        <v>0</v>
      </c>
      <c r="R63" s="156"/>
      <c r="S63" s="156" t="s">
        <v>115</v>
      </c>
      <c r="T63" s="156" t="s">
        <v>116</v>
      </c>
      <c r="U63" s="156">
        <v>1.86</v>
      </c>
      <c r="V63" s="156">
        <f t="shared" si="20"/>
        <v>1.86</v>
      </c>
      <c r="W63" s="156"/>
      <c r="X63" s="156" t="s">
        <v>126</v>
      </c>
      <c r="Y63" s="156" t="s">
        <v>118</v>
      </c>
      <c r="Z63" s="146"/>
      <c r="AA63" s="146"/>
      <c r="AB63" s="146"/>
      <c r="AC63" s="146"/>
      <c r="AD63" s="146"/>
      <c r="AE63" s="146"/>
      <c r="AF63" s="146"/>
      <c r="AG63" s="146" t="s">
        <v>218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67">
        <v>48</v>
      </c>
      <c r="B64" s="168" t="s">
        <v>318</v>
      </c>
      <c r="C64" s="181" t="s">
        <v>319</v>
      </c>
      <c r="D64" s="169" t="s">
        <v>229</v>
      </c>
      <c r="E64" s="170">
        <v>1</v>
      </c>
      <c r="F64" s="171"/>
      <c r="G64" s="172">
        <f t="shared" si="14"/>
        <v>0</v>
      </c>
      <c r="H64" s="157"/>
      <c r="I64" s="156">
        <f t="shared" si="15"/>
        <v>0</v>
      </c>
      <c r="J64" s="157"/>
      <c r="K64" s="156">
        <f t="shared" si="16"/>
        <v>0</v>
      </c>
      <c r="L64" s="156">
        <v>21</v>
      </c>
      <c r="M64" s="156">
        <f t="shared" si="17"/>
        <v>0</v>
      </c>
      <c r="N64" s="155">
        <v>0.02</v>
      </c>
      <c r="O64" s="155">
        <f t="shared" si="18"/>
        <v>0.02</v>
      </c>
      <c r="P64" s="155">
        <v>0</v>
      </c>
      <c r="Q64" s="155">
        <f t="shared" si="19"/>
        <v>0</v>
      </c>
      <c r="R64" s="156"/>
      <c r="S64" s="156" t="s">
        <v>115</v>
      </c>
      <c r="T64" s="156" t="s">
        <v>116</v>
      </c>
      <c r="U64" s="156">
        <v>0</v>
      </c>
      <c r="V64" s="156">
        <f t="shared" si="20"/>
        <v>0</v>
      </c>
      <c r="W64" s="156"/>
      <c r="X64" s="156" t="s">
        <v>117</v>
      </c>
      <c r="Y64" s="156" t="s">
        <v>118</v>
      </c>
      <c r="Z64" s="146"/>
      <c r="AA64" s="146"/>
      <c r="AB64" s="146"/>
      <c r="AC64" s="146"/>
      <c r="AD64" s="146"/>
      <c r="AE64" s="146"/>
      <c r="AF64" s="146"/>
      <c r="AG64" s="146" t="s">
        <v>226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">
      <c r="A65" s="153"/>
      <c r="B65" s="154"/>
      <c r="C65" s="263" t="s">
        <v>320</v>
      </c>
      <c r="D65" s="264"/>
      <c r="E65" s="264"/>
      <c r="F65" s="264"/>
      <c r="G65" s="264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269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265" t="s">
        <v>321</v>
      </c>
      <c r="D66" s="266"/>
      <c r="E66" s="266"/>
      <c r="F66" s="266"/>
      <c r="G66" s="26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269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265" t="s">
        <v>322</v>
      </c>
      <c r="D67" s="266"/>
      <c r="E67" s="266"/>
      <c r="F67" s="266"/>
      <c r="G67" s="26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269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265" t="s">
        <v>323</v>
      </c>
      <c r="D68" s="266"/>
      <c r="E68" s="266"/>
      <c r="F68" s="266"/>
      <c r="G68" s="26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269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265" t="s">
        <v>324</v>
      </c>
      <c r="D69" s="266"/>
      <c r="E69" s="266"/>
      <c r="F69" s="266"/>
      <c r="G69" s="26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269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265" t="s">
        <v>581</v>
      </c>
      <c r="D70" s="266"/>
      <c r="E70" s="266"/>
      <c r="F70" s="266"/>
      <c r="G70" s="26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269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265" t="s">
        <v>325</v>
      </c>
      <c r="D71" s="266"/>
      <c r="E71" s="266"/>
      <c r="F71" s="266"/>
      <c r="G71" s="26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269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265" t="s">
        <v>326</v>
      </c>
      <c r="D72" s="266"/>
      <c r="E72" s="266"/>
      <c r="F72" s="266"/>
      <c r="G72" s="26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269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ht="22.5" outlineLevel="1" x14ac:dyDescent="0.2">
      <c r="A73" s="167">
        <v>49</v>
      </c>
      <c r="B73" s="168" t="s">
        <v>327</v>
      </c>
      <c r="C73" s="181" t="s">
        <v>328</v>
      </c>
      <c r="D73" s="169" t="s">
        <v>229</v>
      </c>
      <c r="E73" s="170">
        <v>1</v>
      </c>
      <c r="F73" s="171"/>
      <c r="G73" s="172">
        <f>ROUND(E73*F73,2)</f>
        <v>0</v>
      </c>
      <c r="H73" s="157"/>
      <c r="I73" s="156">
        <f>ROUND(E73*H73,2)</f>
        <v>0</v>
      </c>
      <c r="J73" s="157"/>
      <c r="K73" s="156">
        <f>ROUND(E73*J73,2)</f>
        <v>0</v>
      </c>
      <c r="L73" s="156">
        <v>21</v>
      </c>
      <c r="M73" s="156">
        <f>G73*(1+L73/100)</f>
        <v>0</v>
      </c>
      <c r="N73" s="155">
        <v>0.02</v>
      </c>
      <c r="O73" s="155">
        <f>ROUND(E73*N73,2)</f>
        <v>0.02</v>
      </c>
      <c r="P73" s="155">
        <v>0</v>
      </c>
      <c r="Q73" s="155">
        <f>ROUND(E73*P73,2)</f>
        <v>0</v>
      </c>
      <c r="R73" s="156"/>
      <c r="S73" s="156" t="s">
        <v>115</v>
      </c>
      <c r="T73" s="156" t="s">
        <v>116</v>
      </c>
      <c r="U73" s="156">
        <v>0</v>
      </c>
      <c r="V73" s="156">
        <f>ROUND(E73*U73,2)</f>
        <v>0</v>
      </c>
      <c r="W73" s="156"/>
      <c r="X73" s="156" t="s">
        <v>117</v>
      </c>
      <c r="Y73" s="156" t="s">
        <v>118</v>
      </c>
      <c r="Z73" s="146"/>
      <c r="AA73" s="146"/>
      <c r="AB73" s="146"/>
      <c r="AC73" s="146"/>
      <c r="AD73" s="146"/>
      <c r="AE73" s="146"/>
      <c r="AF73" s="146"/>
      <c r="AG73" s="146" t="s">
        <v>226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">
      <c r="A74" s="153"/>
      <c r="B74" s="154"/>
      <c r="C74" s="263" t="s">
        <v>320</v>
      </c>
      <c r="D74" s="264"/>
      <c r="E74" s="264"/>
      <c r="F74" s="264"/>
      <c r="G74" s="264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269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265" t="s">
        <v>329</v>
      </c>
      <c r="D75" s="266"/>
      <c r="E75" s="266"/>
      <c r="F75" s="266"/>
      <c r="G75" s="26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269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265" t="s">
        <v>330</v>
      </c>
      <c r="D76" s="266"/>
      <c r="E76" s="266"/>
      <c r="F76" s="266"/>
      <c r="G76" s="26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269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265" t="s">
        <v>323</v>
      </c>
      <c r="D77" s="266"/>
      <c r="E77" s="266"/>
      <c r="F77" s="266"/>
      <c r="G77" s="26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269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265" t="s">
        <v>331</v>
      </c>
      <c r="D78" s="266"/>
      <c r="E78" s="266"/>
      <c r="F78" s="266"/>
      <c r="G78" s="26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269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265" t="s">
        <v>332</v>
      </c>
      <c r="D79" s="266"/>
      <c r="E79" s="266"/>
      <c r="F79" s="266"/>
      <c r="G79" s="26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269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265" t="s">
        <v>333</v>
      </c>
      <c r="D80" s="266"/>
      <c r="E80" s="266"/>
      <c r="F80" s="266"/>
      <c r="G80" s="26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269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265" t="s">
        <v>325</v>
      </c>
      <c r="D81" s="266"/>
      <c r="E81" s="266"/>
      <c r="F81" s="266"/>
      <c r="G81" s="26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269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265" t="s">
        <v>326</v>
      </c>
      <c r="D82" s="266"/>
      <c r="E82" s="266"/>
      <c r="F82" s="266"/>
      <c r="G82" s="26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269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ht="22.5" outlineLevel="1" x14ac:dyDescent="0.2">
      <c r="A83" s="173">
        <v>50</v>
      </c>
      <c r="B83" s="174" t="s">
        <v>334</v>
      </c>
      <c r="C83" s="180" t="s">
        <v>335</v>
      </c>
      <c r="D83" s="175" t="s">
        <v>229</v>
      </c>
      <c r="E83" s="176">
        <v>1</v>
      </c>
      <c r="F83" s="177"/>
      <c r="G83" s="178">
        <f>ROUND(E83*F83,2)</f>
        <v>0</v>
      </c>
      <c r="H83" s="157"/>
      <c r="I83" s="156">
        <f>ROUND(E83*H83,2)</f>
        <v>0</v>
      </c>
      <c r="J83" s="157"/>
      <c r="K83" s="156">
        <f>ROUND(E83*J83,2)</f>
        <v>0</v>
      </c>
      <c r="L83" s="156">
        <v>21</v>
      </c>
      <c r="M83" s="156">
        <f>G83*(1+L83/100)</f>
        <v>0</v>
      </c>
      <c r="N83" s="155">
        <v>0</v>
      </c>
      <c r="O83" s="155">
        <f>ROUND(E83*N83,2)</f>
        <v>0</v>
      </c>
      <c r="P83" s="155">
        <v>0</v>
      </c>
      <c r="Q83" s="155">
        <f>ROUND(E83*P83,2)</f>
        <v>0</v>
      </c>
      <c r="R83" s="156"/>
      <c r="S83" s="156" t="s">
        <v>115</v>
      </c>
      <c r="T83" s="156" t="s">
        <v>116</v>
      </c>
      <c r="U83" s="156">
        <v>0</v>
      </c>
      <c r="V83" s="156">
        <f>ROUND(E83*U83,2)</f>
        <v>0</v>
      </c>
      <c r="W83" s="156"/>
      <c r="X83" s="156" t="s">
        <v>117</v>
      </c>
      <c r="Y83" s="156" t="s">
        <v>118</v>
      </c>
      <c r="Z83" s="146"/>
      <c r="AA83" s="146"/>
      <c r="AB83" s="146"/>
      <c r="AC83" s="146"/>
      <c r="AD83" s="146"/>
      <c r="AE83" s="146"/>
      <c r="AF83" s="146"/>
      <c r="AG83" s="146" t="s">
        <v>226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ht="33.75" outlineLevel="1" x14ac:dyDescent="0.2">
      <c r="A84" s="167">
        <v>51</v>
      </c>
      <c r="B84" s="168" t="s">
        <v>336</v>
      </c>
      <c r="C84" s="181" t="s">
        <v>337</v>
      </c>
      <c r="D84" s="169" t="s">
        <v>338</v>
      </c>
      <c r="E84" s="170">
        <v>1</v>
      </c>
      <c r="F84" s="171"/>
      <c r="G84" s="172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21</v>
      </c>
      <c r="M84" s="156">
        <f>G84*(1+L84/100)</f>
        <v>0</v>
      </c>
      <c r="N84" s="155">
        <v>0</v>
      </c>
      <c r="O84" s="155">
        <f>ROUND(E84*N84,2)</f>
        <v>0</v>
      </c>
      <c r="P84" s="155">
        <v>0</v>
      </c>
      <c r="Q84" s="155">
        <f>ROUND(E84*P84,2)</f>
        <v>0</v>
      </c>
      <c r="R84" s="156"/>
      <c r="S84" s="156" t="s">
        <v>115</v>
      </c>
      <c r="T84" s="156" t="s">
        <v>116</v>
      </c>
      <c r="U84" s="156">
        <v>0</v>
      </c>
      <c r="V84" s="156">
        <f>ROUND(E84*U84,2)</f>
        <v>0</v>
      </c>
      <c r="W84" s="156"/>
      <c r="X84" s="156" t="s">
        <v>117</v>
      </c>
      <c r="Y84" s="156" t="s">
        <v>118</v>
      </c>
      <c r="Z84" s="146"/>
      <c r="AA84" s="146"/>
      <c r="AB84" s="146"/>
      <c r="AC84" s="146"/>
      <c r="AD84" s="146"/>
      <c r="AE84" s="146"/>
      <c r="AF84" s="146"/>
      <c r="AG84" s="146" t="s">
        <v>226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">
      <c r="A85" s="153"/>
      <c r="B85" s="154"/>
      <c r="C85" s="263" t="s">
        <v>339</v>
      </c>
      <c r="D85" s="264"/>
      <c r="E85" s="264"/>
      <c r="F85" s="264"/>
      <c r="G85" s="264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269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265" t="s">
        <v>340</v>
      </c>
      <c r="D86" s="266"/>
      <c r="E86" s="266"/>
      <c r="F86" s="266"/>
      <c r="G86" s="26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269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265" t="s">
        <v>341</v>
      </c>
      <c r="D87" s="266"/>
      <c r="E87" s="266"/>
      <c r="F87" s="266"/>
      <c r="G87" s="26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269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33.75" outlineLevel="1" x14ac:dyDescent="0.2">
      <c r="A88" s="167">
        <v>52</v>
      </c>
      <c r="B88" s="168" t="s">
        <v>342</v>
      </c>
      <c r="C88" s="181" t="s">
        <v>343</v>
      </c>
      <c r="D88" s="169" t="s">
        <v>338</v>
      </c>
      <c r="E88" s="170">
        <v>1</v>
      </c>
      <c r="F88" s="171"/>
      <c r="G88" s="172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21</v>
      </c>
      <c r="M88" s="156">
        <f>G88*(1+L88/100)</f>
        <v>0</v>
      </c>
      <c r="N88" s="155">
        <v>0</v>
      </c>
      <c r="O88" s="155">
        <f>ROUND(E88*N88,2)</f>
        <v>0</v>
      </c>
      <c r="P88" s="155">
        <v>0</v>
      </c>
      <c r="Q88" s="155">
        <f>ROUND(E88*P88,2)</f>
        <v>0</v>
      </c>
      <c r="R88" s="156"/>
      <c r="S88" s="156" t="s">
        <v>115</v>
      </c>
      <c r="T88" s="156" t="s">
        <v>116</v>
      </c>
      <c r="U88" s="156">
        <v>0</v>
      </c>
      <c r="V88" s="156">
        <f>ROUND(E88*U88,2)</f>
        <v>0</v>
      </c>
      <c r="W88" s="156"/>
      <c r="X88" s="156" t="s">
        <v>117</v>
      </c>
      <c r="Y88" s="156" t="s">
        <v>118</v>
      </c>
      <c r="Z88" s="146"/>
      <c r="AA88" s="146"/>
      <c r="AB88" s="146"/>
      <c r="AC88" s="146"/>
      <c r="AD88" s="146"/>
      <c r="AE88" s="146"/>
      <c r="AF88" s="146"/>
      <c r="AG88" s="146" t="s">
        <v>226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263" t="s">
        <v>344</v>
      </c>
      <c r="D89" s="264"/>
      <c r="E89" s="264"/>
      <c r="F89" s="264"/>
      <c r="G89" s="264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269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265" t="s">
        <v>345</v>
      </c>
      <c r="D90" s="266"/>
      <c r="E90" s="266"/>
      <c r="F90" s="266"/>
      <c r="G90" s="26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269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265" t="s">
        <v>341</v>
      </c>
      <c r="D91" s="266"/>
      <c r="E91" s="266"/>
      <c r="F91" s="266"/>
      <c r="G91" s="26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269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ht="22.5" outlineLevel="1" x14ac:dyDescent="0.2">
      <c r="A92" s="167">
        <v>53</v>
      </c>
      <c r="B92" s="168" t="s">
        <v>346</v>
      </c>
      <c r="C92" s="181" t="s">
        <v>347</v>
      </c>
      <c r="D92" s="169" t="s">
        <v>229</v>
      </c>
      <c r="E92" s="170">
        <v>1</v>
      </c>
      <c r="F92" s="171"/>
      <c r="G92" s="172">
        <f>ROUND(E92*F92,2)</f>
        <v>0</v>
      </c>
      <c r="H92" s="157"/>
      <c r="I92" s="156">
        <f>ROUND(E92*H92,2)</f>
        <v>0</v>
      </c>
      <c r="J92" s="157"/>
      <c r="K92" s="156">
        <f>ROUND(E92*J92,2)</f>
        <v>0</v>
      </c>
      <c r="L92" s="156">
        <v>21</v>
      </c>
      <c r="M92" s="156">
        <f>G92*(1+L92/100)</f>
        <v>0</v>
      </c>
      <c r="N92" s="155">
        <v>0</v>
      </c>
      <c r="O92" s="155">
        <f>ROUND(E92*N92,2)</f>
        <v>0</v>
      </c>
      <c r="P92" s="155">
        <v>0</v>
      </c>
      <c r="Q92" s="155">
        <f>ROUND(E92*P92,2)</f>
        <v>0</v>
      </c>
      <c r="R92" s="156"/>
      <c r="S92" s="156" t="s">
        <v>115</v>
      </c>
      <c r="T92" s="156" t="s">
        <v>116</v>
      </c>
      <c r="U92" s="156">
        <v>0</v>
      </c>
      <c r="V92" s="156">
        <f>ROUND(E92*U92,2)</f>
        <v>0</v>
      </c>
      <c r="W92" s="156"/>
      <c r="X92" s="156" t="s">
        <v>117</v>
      </c>
      <c r="Y92" s="156" t="s">
        <v>118</v>
      </c>
      <c r="Z92" s="146"/>
      <c r="AA92" s="146"/>
      <c r="AB92" s="146"/>
      <c r="AC92" s="146"/>
      <c r="AD92" s="146"/>
      <c r="AE92" s="146"/>
      <c r="AF92" s="146"/>
      <c r="AG92" s="146" t="s">
        <v>226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">
      <c r="A93" s="153"/>
      <c r="B93" s="154"/>
      <c r="C93" s="263" t="s">
        <v>348</v>
      </c>
      <c r="D93" s="264"/>
      <c r="E93" s="264"/>
      <c r="F93" s="264"/>
      <c r="G93" s="264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269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265" t="s">
        <v>349</v>
      </c>
      <c r="D94" s="266"/>
      <c r="E94" s="266"/>
      <c r="F94" s="266"/>
      <c r="G94" s="26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269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265" t="s">
        <v>350</v>
      </c>
      <c r="D95" s="266"/>
      <c r="E95" s="266"/>
      <c r="F95" s="266"/>
      <c r="G95" s="26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269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265" t="s">
        <v>301</v>
      </c>
      <c r="D96" s="266"/>
      <c r="E96" s="266"/>
      <c r="F96" s="266"/>
      <c r="G96" s="26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269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ht="22.5" outlineLevel="1" x14ac:dyDescent="0.2">
      <c r="A97" s="167">
        <v>54</v>
      </c>
      <c r="B97" s="168" t="s">
        <v>351</v>
      </c>
      <c r="C97" s="181" t="s">
        <v>352</v>
      </c>
      <c r="D97" s="169" t="s">
        <v>229</v>
      </c>
      <c r="E97" s="170">
        <v>1</v>
      </c>
      <c r="F97" s="171"/>
      <c r="G97" s="172">
        <f>ROUND(E97*F97,2)</f>
        <v>0</v>
      </c>
      <c r="H97" s="157"/>
      <c r="I97" s="156">
        <f>ROUND(E97*H97,2)</f>
        <v>0</v>
      </c>
      <c r="J97" s="157"/>
      <c r="K97" s="156">
        <f>ROUND(E97*J97,2)</f>
        <v>0</v>
      </c>
      <c r="L97" s="156">
        <v>21</v>
      </c>
      <c r="M97" s="156">
        <f>G97*(1+L97/100)</f>
        <v>0</v>
      </c>
      <c r="N97" s="155">
        <v>0</v>
      </c>
      <c r="O97" s="155">
        <f>ROUND(E97*N97,2)</f>
        <v>0</v>
      </c>
      <c r="P97" s="155">
        <v>0</v>
      </c>
      <c r="Q97" s="155">
        <f>ROUND(E97*P97,2)</f>
        <v>0</v>
      </c>
      <c r="R97" s="156"/>
      <c r="S97" s="156" t="s">
        <v>115</v>
      </c>
      <c r="T97" s="156" t="s">
        <v>116</v>
      </c>
      <c r="U97" s="156">
        <v>0</v>
      </c>
      <c r="V97" s="156">
        <f>ROUND(E97*U97,2)</f>
        <v>0</v>
      </c>
      <c r="W97" s="156"/>
      <c r="X97" s="156" t="s">
        <v>117</v>
      </c>
      <c r="Y97" s="156" t="s">
        <v>118</v>
      </c>
      <c r="Z97" s="146"/>
      <c r="AA97" s="146"/>
      <c r="AB97" s="146"/>
      <c r="AC97" s="146"/>
      <c r="AD97" s="146"/>
      <c r="AE97" s="146"/>
      <c r="AF97" s="146"/>
      <c r="AG97" s="146" t="s">
        <v>226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2" x14ac:dyDescent="0.2">
      <c r="A98" s="153"/>
      <c r="B98" s="154"/>
      <c r="C98" s="263" t="s">
        <v>353</v>
      </c>
      <c r="D98" s="264"/>
      <c r="E98" s="264"/>
      <c r="F98" s="264"/>
      <c r="G98" s="264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269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3"/>
      <c r="B99" s="154"/>
      <c r="C99" s="265" t="s">
        <v>354</v>
      </c>
      <c r="D99" s="266"/>
      <c r="E99" s="266"/>
      <c r="F99" s="266"/>
      <c r="G99" s="26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269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265" t="s">
        <v>355</v>
      </c>
      <c r="D100" s="266"/>
      <c r="E100" s="266"/>
      <c r="F100" s="266"/>
      <c r="G100" s="26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269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265" t="s">
        <v>301</v>
      </c>
      <c r="D101" s="266"/>
      <c r="E101" s="266"/>
      <c r="F101" s="266"/>
      <c r="G101" s="26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269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1" x14ac:dyDescent="0.2">
      <c r="A102" s="167">
        <v>55</v>
      </c>
      <c r="B102" s="168" t="s">
        <v>356</v>
      </c>
      <c r="C102" s="181" t="s">
        <v>357</v>
      </c>
      <c r="D102" s="169" t="s">
        <v>229</v>
      </c>
      <c r="E102" s="170">
        <v>3</v>
      </c>
      <c r="F102" s="171"/>
      <c r="G102" s="172">
        <f>ROUND(E102*F102,2)</f>
        <v>0</v>
      </c>
      <c r="H102" s="157"/>
      <c r="I102" s="156">
        <f>ROUND(E102*H102,2)</f>
        <v>0</v>
      </c>
      <c r="J102" s="157"/>
      <c r="K102" s="156">
        <f>ROUND(E102*J102,2)</f>
        <v>0</v>
      </c>
      <c r="L102" s="156">
        <v>21</v>
      </c>
      <c r="M102" s="156">
        <f>G102*(1+L102/100)</f>
        <v>0</v>
      </c>
      <c r="N102" s="155">
        <v>0</v>
      </c>
      <c r="O102" s="155">
        <f>ROUND(E102*N102,2)</f>
        <v>0</v>
      </c>
      <c r="P102" s="155">
        <v>0</v>
      </c>
      <c r="Q102" s="155">
        <f>ROUND(E102*P102,2)</f>
        <v>0</v>
      </c>
      <c r="R102" s="156"/>
      <c r="S102" s="156" t="s">
        <v>115</v>
      </c>
      <c r="T102" s="156" t="s">
        <v>116</v>
      </c>
      <c r="U102" s="156">
        <v>0</v>
      </c>
      <c r="V102" s="156">
        <f>ROUND(E102*U102,2)</f>
        <v>0</v>
      </c>
      <c r="W102" s="156"/>
      <c r="X102" s="156" t="s">
        <v>117</v>
      </c>
      <c r="Y102" s="156" t="s">
        <v>118</v>
      </c>
      <c r="Z102" s="146"/>
      <c r="AA102" s="146"/>
      <c r="AB102" s="146"/>
      <c r="AC102" s="146"/>
      <c r="AD102" s="146"/>
      <c r="AE102" s="146"/>
      <c r="AF102" s="146"/>
      <c r="AG102" s="146" t="s">
        <v>226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2" x14ac:dyDescent="0.2">
      <c r="A103" s="153"/>
      <c r="B103" s="154"/>
      <c r="C103" s="263" t="s">
        <v>358</v>
      </c>
      <c r="D103" s="264"/>
      <c r="E103" s="264"/>
      <c r="F103" s="264"/>
      <c r="G103" s="264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269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265" t="s">
        <v>359</v>
      </c>
      <c r="D104" s="266"/>
      <c r="E104" s="266"/>
      <c r="F104" s="266"/>
      <c r="G104" s="26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269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265" t="s">
        <v>360</v>
      </c>
      <c r="D105" s="266"/>
      <c r="E105" s="266"/>
      <c r="F105" s="266"/>
      <c r="G105" s="26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269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265" t="s">
        <v>301</v>
      </c>
      <c r="D106" s="266"/>
      <c r="E106" s="266"/>
      <c r="F106" s="266"/>
      <c r="G106" s="26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269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22.5" outlineLevel="1" x14ac:dyDescent="0.2">
      <c r="A107" s="167">
        <v>56</v>
      </c>
      <c r="B107" s="168" t="s">
        <v>361</v>
      </c>
      <c r="C107" s="181" t="s">
        <v>362</v>
      </c>
      <c r="D107" s="169" t="s">
        <v>229</v>
      </c>
      <c r="E107" s="170">
        <v>1</v>
      </c>
      <c r="F107" s="171"/>
      <c r="G107" s="172">
        <f>ROUND(E107*F107,2)</f>
        <v>0</v>
      </c>
      <c r="H107" s="157"/>
      <c r="I107" s="156">
        <f>ROUND(E107*H107,2)</f>
        <v>0</v>
      </c>
      <c r="J107" s="157"/>
      <c r="K107" s="156">
        <f>ROUND(E107*J107,2)</f>
        <v>0</v>
      </c>
      <c r="L107" s="156">
        <v>21</v>
      </c>
      <c r="M107" s="156">
        <f>G107*(1+L107/100)</f>
        <v>0</v>
      </c>
      <c r="N107" s="155">
        <v>0</v>
      </c>
      <c r="O107" s="155">
        <f>ROUND(E107*N107,2)</f>
        <v>0</v>
      </c>
      <c r="P107" s="155">
        <v>0</v>
      </c>
      <c r="Q107" s="155">
        <f>ROUND(E107*P107,2)</f>
        <v>0</v>
      </c>
      <c r="R107" s="156"/>
      <c r="S107" s="156" t="s">
        <v>115</v>
      </c>
      <c r="T107" s="156" t="s">
        <v>116</v>
      </c>
      <c r="U107" s="156">
        <v>0</v>
      </c>
      <c r="V107" s="156">
        <f>ROUND(E107*U107,2)</f>
        <v>0</v>
      </c>
      <c r="W107" s="156"/>
      <c r="X107" s="156" t="s">
        <v>117</v>
      </c>
      <c r="Y107" s="156" t="s">
        <v>118</v>
      </c>
      <c r="Z107" s="146"/>
      <c r="AA107" s="146"/>
      <c r="AB107" s="146"/>
      <c r="AC107" s="146"/>
      <c r="AD107" s="146"/>
      <c r="AE107" s="146"/>
      <c r="AF107" s="146"/>
      <c r="AG107" s="146" t="s">
        <v>226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">
      <c r="A108" s="153"/>
      <c r="B108" s="154"/>
      <c r="C108" s="263" t="s">
        <v>363</v>
      </c>
      <c r="D108" s="264"/>
      <c r="E108" s="264"/>
      <c r="F108" s="264"/>
      <c r="G108" s="264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269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265" t="s">
        <v>364</v>
      </c>
      <c r="D109" s="266"/>
      <c r="E109" s="266"/>
      <c r="F109" s="266"/>
      <c r="G109" s="26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269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265" t="s">
        <v>365</v>
      </c>
      <c r="D110" s="266"/>
      <c r="E110" s="266"/>
      <c r="F110" s="266"/>
      <c r="G110" s="26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269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265" t="s">
        <v>301</v>
      </c>
      <c r="D111" s="266"/>
      <c r="E111" s="266"/>
      <c r="F111" s="266"/>
      <c r="G111" s="26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269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ht="22.5" outlineLevel="1" x14ac:dyDescent="0.2">
      <c r="A112" s="167">
        <v>57</v>
      </c>
      <c r="B112" s="168" t="s">
        <v>366</v>
      </c>
      <c r="C112" s="181" t="s">
        <v>367</v>
      </c>
      <c r="D112" s="169" t="s">
        <v>229</v>
      </c>
      <c r="E112" s="170">
        <v>1</v>
      </c>
      <c r="F112" s="171"/>
      <c r="G112" s="172">
        <f>ROUND(E112*F112,2)</f>
        <v>0</v>
      </c>
      <c r="H112" s="157"/>
      <c r="I112" s="156">
        <f>ROUND(E112*H112,2)</f>
        <v>0</v>
      </c>
      <c r="J112" s="157"/>
      <c r="K112" s="156">
        <f>ROUND(E112*J112,2)</f>
        <v>0</v>
      </c>
      <c r="L112" s="156">
        <v>21</v>
      </c>
      <c r="M112" s="156">
        <f>G112*(1+L112/100)</f>
        <v>0</v>
      </c>
      <c r="N112" s="155">
        <v>0</v>
      </c>
      <c r="O112" s="155">
        <f>ROUND(E112*N112,2)</f>
        <v>0</v>
      </c>
      <c r="P112" s="155">
        <v>0</v>
      </c>
      <c r="Q112" s="155">
        <f>ROUND(E112*P112,2)</f>
        <v>0</v>
      </c>
      <c r="R112" s="156"/>
      <c r="S112" s="156" t="s">
        <v>115</v>
      </c>
      <c r="T112" s="156" t="s">
        <v>116</v>
      </c>
      <c r="U112" s="156">
        <v>0</v>
      </c>
      <c r="V112" s="156">
        <f>ROUND(E112*U112,2)</f>
        <v>0</v>
      </c>
      <c r="W112" s="156"/>
      <c r="X112" s="156" t="s">
        <v>117</v>
      </c>
      <c r="Y112" s="156" t="s">
        <v>118</v>
      </c>
      <c r="Z112" s="146"/>
      <c r="AA112" s="146"/>
      <c r="AB112" s="146"/>
      <c r="AC112" s="146"/>
      <c r="AD112" s="146"/>
      <c r="AE112" s="146"/>
      <c r="AF112" s="146"/>
      <c r="AG112" s="146" t="s">
        <v>226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">
      <c r="A113" s="153"/>
      <c r="B113" s="154"/>
      <c r="C113" s="263" t="s">
        <v>368</v>
      </c>
      <c r="D113" s="264"/>
      <c r="E113" s="264"/>
      <c r="F113" s="264"/>
      <c r="G113" s="264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269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">
      <c r="A114" s="153"/>
      <c r="B114" s="154"/>
      <c r="C114" s="265" t="s">
        <v>369</v>
      </c>
      <c r="D114" s="266"/>
      <c r="E114" s="266"/>
      <c r="F114" s="266"/>
      <c r="G114" s="26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269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265" t="s">
        <v>370</v>
      </c>
      <c r="D115" s="266"/>
      <c r="E115" s="266"/>
      <c r="F115" s="266"/>
      <c r="G115" s="26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269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265" t="s">
        <v>301</v>
      </c>
      <c r="D116" s="266"/>
      <c r="E116" s="266"/>
      <c r="F116" s="266"/>
      <c r="G116" s="26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269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ht="22.5" outlineLevel="1" x14ac:dyDescent="0.2">
      <c r="A117" s="167">
        <v>58</v>
      </c>
      <c r="B117" s="168" t="s">
        <v>585</v>
      </c>
      <c r="C117" s="181" t="s">
        <v>586</v>
      </c>
      <c r="D117" s="169" t="s">
        <v>229</v>
      </c>
      <c r="E117" s="170">
        <v>1</v>
      </c>
      <c r="F117" s="171"/>
      <c r="G117" s="172">
        <f>ROUND(E117*F117,2)</f>
        <v>0</v>
      </c>
      <c r="H117" s="157"/>
      <c r="I117" s="156">
        <f>ROUND(E117*H117,2)</f>
        <v>0</v>
      </c>
      <c r="J117" s="157"/>
      <c r="K117" s="156">
        <f>ROUND(E117*J117,2)</f>
        <v>0</v>
      </c>
      <c r="L117" s="156">
        <v>21</v>
      </c>
      <c r="M117" s="156">
        <f>G117*(1+L117/100)</f>
        <v>0</v>
      </c>
      <c r="N117" s="155">
        <v>0</v>
      </c>
      <c r="O117" s="155">
        <f>ROUND(E117*N117,2)</f>
        <v>0</v>
      </c>
      <c r="P117" s="155">
        <v>0</v>
      </c>
      <c r="Q117" s="155">
        <f>ROUND(E117*P117,2)</f>
        <v>0</v>
      </c>
      <c r="R117" s="156"/>
      <c r="S117" s="156" t="s">
        <v>115</v>
      </c>
      <c r="T117" s="156" t="s">
        <v>116</v>
      </c>
      <c r="U117" s="156">
        <v>0</v>
      </c>
      <c r="V117" s="156">
        <f>ROUND(E117*U117,2)</f>
        <v>0</v>
      </c>
      <c r="W117" s="156"/>
      <c r="X117" s="156" t="s">
        <v>117</v>
      </c>
      <c r="Y117" s="156" t="s">
        <v>118</v>
      </c>
      <c r="Z117" s="146"/>
      <c r="AA117" s="146"/>
      <c r="AB117" s="146"/>
      <c r="AC117" s="146"/>
      <c r="AD117" s="146"/>
      <c r="AE117" s="146"/>
      <c r="AF117" s="146"/>
      <c r="AG117" s="146" t="s">
        <v>226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2.5" customHeight="1" outlineLevel="2" x14ac:dyDescent="0.2">
      <c r="A118" s="153"/>
      <c r="B118" s="154"/>
      <c r="C118" s="263" t="s">
        <v>587</v>
      </c>
      <c r="D118" s="264"/>
      <c r="E118" s="264"/>
      <c r="F118" s="264"/>
      <c r="G118" s="264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269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85" t="str">
        <f>C118</f>
        <v>Hrdla: napojení 2x DN80, 6 topných okruhů - 2x DN65, 2x DN50, 4x DN32, 2x DN25, 2x DN20, zkrat -  2x DN50</v>
      </c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">
      <c r="A119" s="153"/>
      <c r="B119" s="154"/>
      <c r="C119" s="265" t="s">
        <v>588</v>
      </c>
      <c r="D119" s="266"/>
      <c r="E119" s="266"/>
      <c r="F119" s="266"/>
      <c r="G119" s="26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269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265" t="s">
        <v>589</v>
      </c>
      <c r="D120" s="266"/>
      <c r="E120" s="266"/>
      <c r="F120" s="266"/>
      <c r="G120" s="26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269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265" t="s">
        <v>590</v>
      </c>
      <c r="D121" s="266"/>
      <c r="E121" s="266"/>
      <c r="F121" s="266"/>
      <c r="G121" s="26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269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">
      <c r="A122" s="153"/>
      <c r="B122" s="154"/>
      <c r="C122" s="265" t="s">
        <v>591</v>
      </c>
      <c r="D122" s="266"/>
      <c r="E122" s="266"/>
      <c r="F122" s="266"/>
      <c r="G122" s="26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269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">
      <c r="A123" s="160" t="s">
        <v>110</v>
      </c>
      <c r="B123" s="161" t="s">
        <v>72</v>
      </c>
      <c r="C123" s="179" t="s">
        <v>73</v>
      </c>
      <c r="D123" s="162"/>
      <c r="E123" s="163"/>
      <c r="F123" s="164"/>
      <c r="G123" s="165">
        <f>SUMIF(AG124:AG147,"&lt;&gt;NOR",G124:G147)</f>
        <v>0</v>
      </c>
      <c r="H123" s="159"/>
      <c r="I123" s="159">
        <f>SUM(I124:I147)</f>
        <v>0</v>
      </c>
      <c r="J123" s="159"/>
      <c r="K123" s="159">
        <f>SUM(K124:K147)</f>
        <v>0</v>
      </c>
      <c r="L123" s="159"/>
      <c r="M123" s="159">
        <f>SUM(M124:M147)</f>
        <v>0</v>
      </c>
      <c r="N123" s="158"/>
      <c r="O123" s="158">
        <f>SUM(O124:O147)</f>
        <v>2.61</v>
      </c>
      <c r="P123" s="158"/>
      <c r="Q123" s="158">
        <f>SUM(Q124:Q147)</f>
        <v>0</v>
      </c>
      <c r="R123" s="159"/>
      <c r="S123" s="159"/>
      <c r="T123" s="159"/>
      <c r="U123" s="159"/>
      <c r="V123" s="159">
        <f>SUM(V124:V147)</f>
        <v>228.31</v>
      </c>
      <c r="W123" s="159"/>
      <c r="X123" s="159"/>
      <c r="Y123" s="159"/>
      <c r="AG123" t="s">
        <v>111</v>
      </c>
    </row>
    <row r="124" spans="1:60" ht="22.5" outlineLevel="1" x14ac:dyDescent="0.2">
      <c r="A124" s="167">
        <v>59</v>
      </c>
      <c r="B124" s="168" t="s">
        <v>371</v>
      </c>
      <c r="C124" s="181" t="s">
        <v>372</v>
      </c>
      <c r="D124" s="169" t="s">
        <v>170</v>
      </c>
      <c r="E124" s="170">
        <v>3</v>
      </c>
      <c r="F124" s="171"/>
      <c r="G124" s="172">
        <f>ROUND(E124*F124,2)</f>
        <v>0</v>
      </c>
      <c r="H124" s="157"/>
      <c r="I124" s="156">
        <f>ROUND(E124*H124,2)</f>
        <v>0</v>
      </c>
      <c r="J124" s="157"/>
      <c r="K124" s="156">
        <f>ROUND(E124*J124,2)</f>
        <v>0</v>
      </c>
      <c r="L124" s="156">
        <v>21</v>
      </c>
      <c r="M124" s="156">
        <f>G124*(1+L124/100)</f>
        <v>0</v>
      </c>
      <c r="N124" s="155">
        <v>5.7400000000000003E-3</v>
      </c>
      <c r="O124" s="155">
        <f>ROUND(E124*N124,2)</f>
        <v>0.02</v>
      </c>
      <c r="P124" s="155">
        <v>0</v>
      </c>
      <c r="Q124" s="155">
        <f>ROUND(E124*P124,2)</f>
        <v>0</v>
      </c>
      <c r="R124" s="156"/>
      <c r="S124" s="156" t="s">
        <v>217</v>
      </c>
      <c r="T124" s="156" t="s">
        <v>217</v>
      </c>
      <c r="U124" s="156">
        <v>0.47</v>
      </c>
      <c r="V124" s="156">
        <f>ROUND(E124*U124,2)</f>
        <v>1.41</v>
      </c>
      <c r="W124" s="156"/>
      <c r="X124" s="156" t="s">
        <v>126</v>
      </c>
      <c r="Y124" s="156" t="s">
        <v>118</v>
      </c>
      <c r="Z124" s="146"/>
      <c r="AA124" s="146"/>
      <c r="AB124" s="146"/>
      <c r="AC124" s="146"/>
      <c r="AD124" s="146"/>
      <c r="AE124" s="146"/>
      <c r="AF124" s="146"/>
      <c r="AG124" s="146" t="s">
        <v>218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2" x14ac:dyDescent="0.2">
      <c r="A125" s="153"/>
      <c r="B125" s="154"/>
      <c r="C125" s="263" t="s">
        <v>268</v>
      </c>
      <c r="D125" s="264"/>
      <c r="E125" s="264"/>
      <c r="F125" s="264"/>
      <c r="G125" s="264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269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ht="22.5" outlineLevel="1" x14ac:dyDescent="0.2">
      <c r="A126" s="167">
        <v>60</v>
      </c>
      <c r="B126" s="168" t="s">
        <v>373</v>
      </c>
      <c r="C126" s="181" t="s">
        <v>374</v>
      </c>
      <c r="D126" s="169" t="s">
        <v>170</v>
      </c>
      <c r="E126" s="170">
        <v>28</v>
      </c>
      <c r="F126" s="171"/>
      <c r="G126" s="172">
        <f>ROUND(E126*F126,2)</f>
        <v>0</v>
      </c>
      <c r="H126" s="157"/>
      <c r="I126" s="156">
        <f>ROUND(E126*H126,2)</f>
        <v>0</v>
      </c>
      <c r="J126" s="157"/>
      <c r="K126" s="156">
        <f>ROUND(E126*J126,2)</f>
        <v>0</v>
      </c>
      <c r="L126" s="156">
        <v>21</v>
      </c>
      <c r="M126" s="156">
        <f>G126*(1+L126/100)</f>
        <v>0</v>
      </c>
      <c r="N126" s="155">
        <v>6.1500000000000001E-3</v>
      </c>
      <c r="O126" s="155">
        <f>ROUND(E126*N126,2)</f>
        <v>0.17</v>
      </c>
      <c r="P126" s="155">
        <v>0</v>
      </c>
      <c r="Q126" s="155">
        <f>ROUND(E126*P126,2)</f>
        <v>0</v>
      </c>
      <c r="R126" s="156"/>
      <c r="S126" s="156" t="s">
        <v>217</v>
      </c>
      <c r="T126" s="156" t="s">
        <v>217</v>
      </c>
      <c r="U126" s="156">
        <v>0.51</v>
      </c>
      <c r="V126" s="156">
        <f>ROUND(E126*U126,2)</f>
        <v>14.28</v>
      </c>
      <c r="W126" s="156"/>
      <c r="X126" s="156" t="s">
        <v>126</v>
      </c>
      <c r="Y126" s="156" t="s">
        <v>118</v>
      </c>
      <c r="Z126" s="146"/>
      <c r="AA126" s="146"/>
      <c r="AB126" s="146"/>
      <c r="AC126" s="146"/>
      <c r="AD126" s="146"/>
      <c r="AE126" s="146"/>
      <c r="AF126" s="146"/>
      <c r="AG126" s="146" t="s">
        <v>218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2" x14ac:dyDescent="0.2">
      <c r="A127" s="153"/>
      <c r="B127" s="154"/>
      <c r="C127" s="263" t="s">
        <v>268</v>
      </c>
      <c r="D127" s="264"/>
      <c r="E127" s="264"/>
      <c r="F127" s="264"/>
      <c r="G127" s="264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269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ht="22.5" outlineLevel="1" x14ac:dyDescent="0.2">
      <c r="A128" s="167">
        <v>61</v>
      </c>
      <c r="B128" s="168" t="s">
        <v>375</v>
      </c>
      <c r="C128" s="181" t="s">
        <v>376</v>
      </c>
      <c r="D128" s="169" t="s">
        <v>170</v>
      </c>
      <c r="E128" s="170">
        <v>23</v>
      </c>
      <c r="F128" s="171"/>
      <c r="G128" s="172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21</v>
      </c>
      <c r="M128" s="156">
        <f>G128*(1+L128/100)</f>
        <v>0</v>
      </c>
      <c r="N128" s="155">
        <v>6.9800000000000001E-3</v>
      </c>
      <c r="O128" s="155">
        <f>ROUND(E128*N128,2)</f>
        <v>0.16</v>
      </c>
      <c r="P128" s="155">
        <v>0</v>
      </c>
      <c r="Q128" s="155">
        <f>ROUND(E128*P128,2)</f>
        <v>0</v>
      </c>
      <c r="R128" s="156"/>
      <c r="S128" s="156" t="s">
        <v>217</v>
      </c>
      <c r="T128" s="156" t="s">
        <v>217</v>
      </c>
      <c r="U128" s="156">
        <v>0.56999999999999995</v>
      </c>
      <c r="V128" s="156">
        <f>ROUND(E128*U128,2)</f>
        <v>13.11</v>
      </c>
      <c r="W128" s="156"/>
      <c r="X128" s="156" t="s">
        <v>126</v>
      </c>
      <c r="Y128" s="156" t="s">
        <v>118</v>
      </c>
      <c r="Z128" s="146"/>
      <c r="AA128" s="146"/>
      <c r="AB128" s="146"/>
      <c r="AC128" s="146"/>
      <c r="AD128" s="146"/>
      <c r="AE128" s="146"/>
      <c r="AF128" s="146"/>
      <c r="AG128" s="146" t="s">
        <v>218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">
      <c r="A129" s="153"/>
      <c r="B129" s="154"/>
      <c r="C129" s="263" t="s">
        <v>268</v>
      </c>
      <c r="D129" s="264"/>
      <c r="E129" s="264"/>
      <c r="F129" s="264"/>
      <c r="G129" s="264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269</v>
      </c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ht="22.5" outlineLevel="1" x14ac:dyDescent="0.2">
      <c r="A130" s="167">
        <v>62</v>
      </c>
      <c r="B130" s="168" t="s">
        <v>377</v>
      </c>
      <c r="C130" s="181" t="s">
        <v>378</v>
      </c>
      <c r="D130" s="169" t="s">
        <v>170</v>
      </c>
      <c r="E130" s="170">
        <v>32</v>
      </c>
      <c r="F130" s="171"/>
      <c r="G130" s="172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21</v>
      </c>
      <c r="M130" s="156">
        <f>G130*(1+L130/100)</f>
        <v>0</v>
      </c>
      <c r="N130" s="155">
        <v>7.7799999999999996E-3</v>
      </c>
      <c r="O130" s="155">
        <f>ROUND(E130*N130,2)</f>
        <v>0.25</v>
      </c>
      <c r="P130" s="155">
        <v>0</v>
      </c>
      <c r="Q130" s="155">
        <f>ROUND(E130*P130,2)</f>
        <v>0</v>
      </c>
      <c r="R130" s="156"/>
      <c r="S130" s="156" t="s">
        <v>217</v>
      </c>
      <c r="T130" s="156" t="s">
        <v>217</v>
      </c>
      <c r="U130" s="156">
        <v>0.7</v>
      </c>
      <c r="V130" s="156">
        <f>ROUND(E130*U130,2)</f>
        <v>22.4</v>
      </c>
      <c r="W130" s="156"/>
      <c r="X130" s="156" t="s">
        <v>126</v>
      </c>
      <c r="Y130" s="156" t="s">
        <v>118</v>
      </c>
      <c r="Z130" s="146"/>
      <c r="AA130" s="146"/>
      <c r="AB130" s="146"/>
      <c r="AC130" s="146"/>
      <c r="AD130" s="146"/>
      <c r="AE130" s="146"/>
      <c r="AF130" s="146"/>
      <c r="AG130" s="146" t="s">
        <v>218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">
      <c r="A131" s="153"/>
      <c r="B131" s="154"/>
      <c r="C131" s="263" t="s">
        <v>268</v>
      </c>
      <c r="D131" s="264"/>
      <c r="E131" s="264"/>
      <c r="F131" s="264"/>
      <c r="G131" s="264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269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ht="22.5" outlineLevel="1" x14ac:dyDescent="0.2">
      <c r="A132" s="167">
        <v>63</v>
      </c>
      <c r="B132" s="168" t="s">
        <v>379</v>
      </c>
      <c r="C132" s="181" t="s">
        <v>380</v>
      </c>
      <c r="D132" s="169" t="s">
        <v>170</v>
      </c>
      <c r="E132" s="170">
        <v>3</v>
      </c>
      <c r="F132" s="171"/>
      <c r="G132" s="172">
        <f>ROUND(E132*F132,2)</f>
        <v>0</v>
      </c>
      <c r="H132" s="157"/>
      <c r="I132" s="156">
        <f>ROUND(E132*H132,2)</f>
        <v>0</v>
      </c>
      <c r="J132" s="157"/>
      <c r="K132" s="156">
        <f>ROUND(E132*J132,2)</f>
        <v>0</v>
      </c>
      <c r="L132" s="156">
        <v>21</v>
      </c>
      <c r="M132" s="156">
        <f>G132*(1+L132/100)</f>
        <v>0</v>
      </c>
      <c r="N132" s="155">
        <v>8.1700000000000002E-3</v>
      </c>
      <c r="O132" s="155">
        <f>ROUND(E132*N132,2)</f>
        <v>0.02</v>
      </c>
      <c r="P132" s="155">
        <v>0</v>
      </c>
      <c r="Q132" s="155">
        <f>ROUND(E132*P132,2)</f>
        <v>0</v>
      </c>
      <c r="R132" s="156"/>
      <c r="S132" s="156" t="s">
        <v>217</v>
      </c>
      <c r="T132" s="156" t="s">
        <v>217</v>
      </c>
      <c r="U132" s="156">
        <v>0.74</v>
      </c>
      <c r="V132" s="156">
        <f>ROUND(E132*U132,2)</f>
        <v>2.2200000000000002</v>
      </c>
      <c r="W132" s="156"/>
      <c r="X132" s="156" t="s">
        <v>126</v>
      </c>
      <c r="Y132" s="156" t="s">
        <v>118</v>
      </c>
      <c r="Z132" s="146"/>
      <c r="AA132" s="146"/>
      <c r="AB132" s="146"/>
      <c r="AC132" s="146"/>
      <c r="AD132" s="146"/>
      <c r="AE132" s="146"/>
      <c r="AF132" s="146"/>
      <c r="AG132" s="146" t="s">
        <v>218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2" x14ac:dyDescent="0.2">
      <c r="A133" s="153"/>
      <c r="B133" s="154"/>
      <c r="C133" s="263" t="s">
        <v>268</v>
      </c>
      <c r="D133" s="264"/>
      <c r="E133" s="264"/>
      <c r="F133" s="264"/>
      <c r="G133" s="264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269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ht="22.5" outlineLevel="1" x14ac:dyDescent="0.2">
      <c r="A134" s="167">
        <v>64</v>
      </c>
      <c r="B134" s="168" t="s">
        <v>381</v>
      </c>
      <c r="C134" s="181" t="s">
        <v>382</v>
      </c>
      <c r="D134" s="169" t="s">
        <v>170</v>
      </c>
      <c r="E134" s="170">
        <v>20</v>
      </c>
      <c r="F134" s="171"/>
      <c r="G134" s="172">
        <f>ROUND(E134*F134,2)</f>
        <v>0</v>
      </c>
      <c r="H134" s="157"/>
      <c r="I134" s="156">
        <f>ROUND(E134*H134,2)</f>
        <v>0</v>
      </c>
      <c r="J134" s="157"/>
      <c r="K134" s="156">
        <f>ROUND(E134*J134,2)</f>
        <v>0</v>
      </c>
      <c r="L134" s="156">
        <v>21</v>
      </c>
      <c r="M134" s="156">
        <f>G134*(1+L134/100)</f>
        <v>0</v>
      </c>
      <c r="N134" s="155">
        <v>9.9900000000000006E-3</v>
      </c>
      <c r="O134" s="155">
        <f>ROUND(E134*N134,2)</f>
        <v>0.2</v>
      </c>
      <c r="P134" s="155">
        <v>0</v>
      </c>
      <c r="Q134" s="155">
        <f>ROUND(E134*P134,2)</f>
        <v>0</v>
      </c>
      <c r="R134" s="156"/>
      <c r="S134" s="156" t="s">
        <v>217</v>
      </c>
      <c r="T134" s="156" t="s">
        <v>217</v>
      </c>
      <c r="U134" s="156">
        <v>0.83</v>
      </c>
      <c r="V134" s="156">
        <f>ROUND(E134*U134,2)</f>
        <v>16.600000000000001</v>
      </c>
      <c r="W134" s="156"/>
      <c r="X134" s="156" t="s">
        <v>126</v>
      </c>
      <c r="Y134" s="156" t="s">
        <v>118</v>
      </c>
      <c r="Z134" s="146"/>
      <c r="AA134" s="146"/>
      <c r="AB134" s="146"/>
      <c r="AC134" s="146"/>
      <c r="AD134" s="146"/>
      <c r="AE134" s="146"/>
      <c r="AF134" s="146"/>
      <c r="AG134" s="146" t="s">
        <v>218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2" x14ac:dyDescent="0.2">
      <c r="A135" s="153"/>
      <c r="B135" s="154"/>
      <c r="C135" s="263" t="s">
        <v>268</v>
      </c>
      <c r="D135" s="264"/>
      <c r="E135" s="264"/>
      <c r="F135" s="264"/>
      <c r="G135" s="264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269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ht="22.5" outlineLevel="1" x14ac:dyDescent="0.2">
      <c r="A136" s="167">
        <v>65</v>
      </c>
      <c r="B136" s="168" t="s">
        <v>383</v>
      </c>
      <c r="C136" s="181" t="s">
        <v>384</v>
      </c>
      <c r="D136" s="169" t="s">
        <v>170</v>
      </c>
      <c r="E136" s="170">
        <v>24</v>
      </c>
      <c r="F136" s="171"/>
      <c r="G136" s="172">
        <f>ROUND(E136*F136,2)</f>
        <v>0</v>
      </c>
      <c r="H136" s="157"/>
      <c r="I136" s="156">
        <f>ROUND(E136*H136,2)</f>
        <v>0</v>
      </c>
      <c r="J136" s="157"/>
      <c r="K136" s="156">
        <f>ROUND(E136*J136,2)</f>
        <v>0</v>
      </c>
      <c r="L136" s="156">
        <v>21</v>
      </c>
      <c r="M136" s="156">
        <f>G136*(1+L136/100)</f>
        <v>0</v>
      </c>
      <c r="N136" s="155">
        <v>5.64E-3</v>
      </c>
      <c r="O136" s="155">
        <f>ROUND(E136*N136,2)</f>
        <v>0.14000000000000001</v>
      </c>
      <c r="P136" s="155">
        <v>0</v>
      </c>
      <c r="Q136" s="155">
        <f>ROUND(E136*P136,2)</f>
        <v>0</v>
      </c>
      <c r="R136" s="156"/>
      <c r="S136" s="156" t="s">
        <v>217</v>
      </c>
      <c r="T136" s="156" t="s">
        <v>217</v>
      </c>
      <c r="U136" s="156">
        <v>0.48699999999999999</v>
      </c>
      <c r="V136" s="156">
        <f>ROUND(E136*U136,2)</f>
        <v>11.69</v>
      </c>
      <c r="W136" s="156"/>
      <c r="X136" s="156" t="s">
        <v>126</v>
      </c>
      <c r="Y136" s="156" t="s">
        <v>118</v>
      </c>
      <c r="Z136" s="146"/>
      <c r="AA136" s="146"/>
      <c r="AB136" s="146"/>
      <c r="AC136" s="146"/>
      <c r="AD136" s="146"/>
      <c r="AE136" s="146"/>
      <c r="AF136" s="146"/>
      <c r="AG136" s="146" t="s">
        <v>218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2" x14ac:dyDescent="0.2">
      <c r="A137" s="153"/>
      <c r="B137" s="154"/>
      <c r="C137" s="263" t="s">
        <v>268</v>
      </c>
      <c r="D137" s="264"/>
      <c r="E137" s="264"/>
      <c r="F137" s="264"/>
      <c r="G137" s="264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269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ht="22.5" outlineLevel="1" x14ac:dyDescent="0.2">
      <c r="A138" s="167">
        <v>66</v>
      </c>
      <c r="B138" s="168" t="s">
        <v>385</v>
      </c>
      <c r="C138" s="181" t="s">
        <v>386</v>
      </c>
      <c r="D138" s="169" t="s">
        <v>170</v>
      </c>
      <c r="E138" s="170">
        <v>13</v>
      </c>
      <c r="F138" s="171"/>
      <c r="G138" s="172">
        <f>ROUND(E138*F138,2)</f>
        <v>0</v>
      </c>
      <c r="H138" s="157"/>
      <c r="I138" s="156">
        <f>ROUND(E138*H138,2)</f>
        <v>0</v>
      </c>
      <c r="J138" s="157"/>
      <c r="K138" s="156">
        <f>ROUND(E138*J138,2)</f>
        <v>0</v>
      </c>
      <c r="L138" s="156">
        <v>21</v>
      </c>
      <c r="M138" s="156">
        <f>G138*(1+L138/100)</f>
        <v>0</v>
      </c>
      <c r="N138" s="155">
        <v>7.5799999999999999E-3</v>
      </c>
      <c r="O138" s="155">
        <f>ROUND(E138*N138,2)</f>
        <v>0.1</v>
      </c>
      <c r="P138" s="155">
        <v>0</v>
      </c>
      <c r="Q138" s="155">
        <f>ROUND(E138*P138,2)</f>
        <v>0</v>
      </c>
      <c r="R138" s="156"/>
      <c r="S138" s="156" t="s">
        <v>217</v>
      </c>
      <c r="T138" s="156" t="s">
        <v>217</v>
      </c>
      <c r="U138" s="156">
        <v>0.75</v>
      </c>
      <c r="V138" s="156">
        <f>ROUND(E138*U138,2)</f>
        <v>9.75</v>
      </c>
      <c r="W138" s="156"/>
      <c r="X138" s="156" t="s">
        <v>126</v>
      </c>
      <c r="Y138" s="156" t="s">
        <v>118</v>
      </c>
      <c r="Z138" s="146"/>
      <c r="AA138" s="146"/>
      <c r="AB138" s="146"/>
      <c r="AC138" s="146"/>
      <c r="AD138" s="146"/>
      <c r="AE138" s="146"/>
      <c r="AF138" s="146"/>
      <c r="AG138" s="146" t="s">
        <v>218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">
      <c r="A139" s="153"/>
      <c r="B139" s="154"/>
      <c r="C139" s="263" t="s">
        <v>268</v>
      </c>
      <c r="D139" s="264"/>
      <c r="E139" s="264"/>
      <c r="F139" s="264"/>
      <c r="G139" s="264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269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2.5" outlineLevel="1" x14ac:dyDescent="0.2">
      <c r="A140" s="167">
        <v>67</v>
      </c>
      <c r="B140" s="168" t="s">
        <v>387</v>
      </c>
      <c r="C140" s="181" t="s">
        <v>388</v>
      </c>
      <c r="D140" s="169" t="s">
        <v>170</v>
      </c>
      <c r="E140" s="170">
        <v>20</v>
      </c>
      <c r="F140" s="171"/>
      <c r="G140" s="172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21</v>
      </c>
      <c r="M140" s="156">
        <f>G140*(1+L140/100)</f>
        <v>0</v>
      </c>
      <c r="N140" s="155">
        <v>9.8499999999999994E-3</v>
      </c>
      <c r="O140" s="155">
        <f>ROUND(E140*N140,2)</f>
        <v>0.2</v>
      </c>
      <c r="P140" s="155">
        <v>0</v>
      </c>
      <c r="Q140" s="155">
        <f>ROUND(E140*P140,2)</f>
        <v>0</v>
      </c>
      <c r="R140" s="156"/>
      <c r="S140" s="156" t="s">
        <v>217</v>
      </c>
      <c r="T140" s="156" t="s">
        <v>217</v>
      </c>
      <c r="U140" s="156">
        <v>0.92</v>
      </c>
      <c r="V140" s="156">
        <f>ROUND(E140*U140,2)</f>
        <v>18.399999999999999</v>
      </c>
      <c r="W140" s="156"/>
      <c r="X140" s="156" t="s">
        <v>126</v>
      </c>
      <c r="Y140" s="156" t="s">
        <v>118</v>
      </c>
      <c r="Z140" s="146"/>
      <c r="AA140" s="146"/>
      <c r="AB140" s="146"/>
      <c r="AC140" s="146"/>
      <c r="AD140" s="146"/>
      <c r="AE140" s="146"/>
      <c r="AF140" s="146"/>
      <c r="AG140" s="146" t="s">
        <v>218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">
      <c r="A141" s="153"/>
      <c r="B141" s="154"/>
      <c r="C141" s="263" t="s">
        <v>268</v>
      </c>
      <c r="D141" s="264"/>
      <c r="E141" s="264"/>
      <c r="F141" s="264"/>
      <c r="G141" s="264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269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2.5" outlineLevel="1" x14ac:dyDescent="0.2">
      <c r="A142" s="167">
        <v>68</v>
      </c>
      <c r="B142" s="168" t="s">
        <v>389</v>
      </c>
      <c r="C142" s="181" t="s">
        <v>390</v>
      </c>
      <c r="D142" s="169" t="s">
        <v>170</v>
      </c>
      <c r="E142" s="170">
        <v>19</v>
      </c>
      <c r="F142" s="171"/>
      <c r="G142" s="172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21</v>
      </c>
      <c r="M142" s="156">
        <f>G142*(1+L142/100)</f>
        <v>0</v>
      </c>
      <c r="N142" s="155">
        <v>1.308E-2</v>
      </c>
      <c r="O142" s="155">
        <f>ROUND(E142*N142,2)</f>
        <v>0.25</v>
      </c>
      <c r="P142" s="155">
        <v>0</v>
      </c>
      <c r="Q142" s="155">
        <f>ROUND(E142*P142,2)</f>
        <v>0</v>
      </c>
      <c r="R142" s="156"/>
      <c r="S142" s="156" t="s">
        <v>217</v>
      </c>
      <c r="T142" s="156" t="s">
        <v>217</v>
      </c>
      <c r="U142" s="156">
        <v>1.04</v>
      </c>
      <c r="V142" s="156">
        <f>ROUND(E142*U142,2)</f>
        <v>19.760000000000002</v>
      </c>
      <c r="W142" s="156"/>
      <c r="X142" s="156" t="s">
        <v>126</v>
      </c>
      <c r="Y142" s="156" t="s">
        <v>118</v>
      </c>
      <c r="Z142" s="146"/>
      <c r="AA142" s="146"/>
      <c r="AB142" s="146"/>
      <c r="AC142" s="146"/>
      <c r="AD142" s="146"/>
      <c r="AE142" s="146"/>
      <c r="AF142" s="146"/>
      <c r="AG142" s="146" t="s">
        <v>218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">
      <c r="A143" s="153"/>
      <c r="B143" s="154"/>
      <c r="C143" s="263" t="s">
        <v>268</v>
      </c>
      <c r="D143" s="264"/>
      <c r="E143" s="264"/>
      <c r="F143" s="264"/>
      <c r="G143" s="264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269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">
      <c r="A144" s="173">
        <v>69</v>
      </c>
      <c r="B144" s="174" t="s">
        <v>391</v>
      </c>
      <c r="C144" s="180" t="s">
        <v>392</v>
      </c>
      <c r="D144" s="175" t="s">
        <v>216</v>
      </c>
      <c r="E144" s="176">
        <v>0.7</v>
      </c>
      <c r="F144" s="177"/>
      <c r="G144" s="178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21</v>
      </c>
      <c r="M144" s="156">
        <f>G144*(1+L144/100)</f>
        <v>0</v>
      </c>
      <c r="N144" s="155">
        <v>0</v>
      </c>
      <c r="O144" s="155">
        <f>ROUND(E144*N144,2)</f>
        <v>0</v>
      </c>
      <c r="P144" s="155">
        <v>0</v>
      </c>
      <c r="Q144" s="155">
        <f>ROUND(E144*P144,2)</f>
        <v>0</v>
      </c>
      <c r="R144" s="156"/>
      <c r="S144" s="156" t="s">
        <v>217</v>
      </c>
      <c r="T144" s="156" t="s">
        <v>217</v>
      </c>
      <c r="U144" s="156">
        <v>3.56</v>
      </c>
      <c r="V144" s="156">
        <f>ROUND(E144*U144,2)</f>
        <v>2.4900000000000002</v>
      </c>
      <c r="W144" s="156"/>
      <c r="X144" s="156" t="s">
        <v>126</v>
      </c>
      <c r="Y144" s="156" t="s">
        <v>118</v>
      </c>
      <c r="Z144" s="146"/>
      <c r="AA144" s="146"/>
      <c r="AB144" s="146"/>
      <c r="AC144" s="146"/>
      <c r="AD144" s="146"/>
      <c r="AE144" s="146"/>
      <c r="AF144" s="146"/>
      <c r="AG144" s="146" t="s">
        <v>218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1" x14ac:dyDescent="0.2">
      <c r="A145" s="173">
        <v>70</v>
      </c>
      <c r="B145" s="174" t="s">
        <v>393</v>
      </c>
      <c r="C145" s="180" t="s">
        <v>394</v>
      </c>
      <c r="D145" s="175" t="s">
        <v>229</v>
      </c>
      <c r="E145" s="176">
        <v>80</v>
      </c>
      <c r="F145" s="177"/>
      <c r="G145" s="178">
        <f>ROUND(E145*F145,2)</f>
        <v>0</v>
      </c>
      <c r="H145" s="157"/>
      <c r="I145" s="156">
        <f>ROUND(E145*H145,2)</f>
        <v>0</v>
      </c>
      <c r="J145" s="157"/>
      <c r="K145" s="156">
        <f>ROUND(E145*J145,2)</f>
        <v>0</v>
      </c>
      <c r="L145" s="156">
        <v>21</v>
      </c>
      <c r="M145" s="156">
        <f>G145*(1+L145/100)</f>
        <v>0</v>
      </c>
      <c r="N145" s="155">
        <v>8.4399999999999996E-3</v>
      </c>
      <c r="O145" s="155">
        <f>ROUND(E145*N145,2)</f>
        <v>0.68</v>
      </c>
      <c r="P145" s="155">
        <v>0</v>
      </c>
      <c r="Q145" s="155">
        <f>ROUND(E145*P145,2)</f>
        <v>0</v>
      </c>
      <c r="R145" s="156"/>
      <c r="S145" s="156" t="s">
        <v>115</v>
      </c>
      <c r="T145" s="156" t="s">
        <v>116</v>
      </c>
      <c r="U145" s="156">
        <v>0.74</v>
      </c>
      <c r="V145" s="156">
        <f>ROUND(E145*U145,2)</f>
        <v>59.2</v>
      </c>
      <c r="W145" s="156"/>
      <c r="X145" s="156" t="s">
        <v>126</v>
      </c>
      <c r="Y145" s="156" t="s">
        <v>118</v>
      </c>
      <c r="Z145" s="146"/>
      <c r="AA145" s="146"/>
      <c r="AB145" s="146"/>
      <c r="AC145" s="146"/>
      <c r="AD145" s="146"/>
      <c r="AE145" s="146"/>
      <c r="AF145" s="146"/>
      <c r="AG145" s="146" t="s">
        <v>218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ht="22.5" outlineLevel="1" x14ac:dyDescent="0.2">
      <c r="A146" s="173">
        <v>71</v>
      </c>
      <c r="B146" s="174" t="s">
        <v>395</v>
      </c>
      <c r="C146" s="180" t="s">
        <v>396</v>
      </c>
      <c r="D146" s="175" t="s">
        <v>229</v>
      </c>
      <c r="E146" s="176">
        <v>50</v>
      </c>
      <c r="F146" s="177"/>
      <c r="G146" s="178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21</v>
      </c>
      <c r="M146" s="156">
        <f>G146*(1+L146/100)</f>
        <v>0</v>
      </c>
      <c r="N146" s="155">
        <v>8.4399999999999996E-3</v>
      </c>
      <c r="O146" s="155">
        <f>ROUND(E146*N146,2)</f>
        <v>0.42</v>
      </c>
      <c r="P146" s="155">
        <v>0</v>
      </c>
      <c r="Q146" s="155">
        <f>ROUND(E146*P146,2)</f>
        <v>0</v>
      </c>
      <c r="R146" s="156"/>
      <c r="S146" s="156" t="s">
        <v>115</v>
      </c>
      <c r="T146" s="156" t="s">
        <v>116</v>
      </c>
      <c r="U146" s="156">
        <v>0.74</v>
      </c>
      <c r="V146" s="156">
        <f>ROUND(E146*U146,2)</f>
        <v>37</v>
      </c>
      <c r="W146" s="156"/>
      <c r="X146" s="156" t="s">
        <v>126</v>
      </c>
      <c r="Y146" s="156" t="s">
        <v>118</v>
      </c>
      <c r="Z146" s="146"/>
      <c r="AA146" s="146"/>
      <c r="AB146" s="146"/>
      <c r="AC146" s="146"/>
      <c r="AD146" s="146"/>
      <c r="AE146" s="146"/>
      <c r="AF146" s="146"/>
      <c r="AG146" s="146" t="s">
        <v>218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1" x14ac:dyDescent="0.2">
      <c r="A147" s="173">
        <v>72</v>
      </c>
      <c r="B147" s="174" t="s">
        <v>397</v>
      </c>
      <c r="C147" s="180" t="s">
        <v>398</v>
      </c>
      <c r="D147" s="175" t="s">
        <v>229</v>
      </c>
      <c r="E147" s="176">
        <v>2</v>
      </c>
      <c r="F147" s="177"/>
      <c r="G147" s="178">
        <f>ROUND(E147*F147,2)</f>
        <v>0</v>
      </c>
      <c r="H147" s="157"/>
      <c r="I147" s="156">
        <f>ROUND(E147*H147,2)</f>
        <v>0</v>
      </c>
      <c r="J147" s="157"/>
      <c r="K147" s="156">
        <f>ROUND(E147*J147,2)</f>
        <v>0</v>
      </c>
      <c r="L147" s="156">
        <v>21</v>
      </c>
      <c r="M147" s="156">
        <f>G147*(1+L147/100)</f>
        <v>0</v>
      </c>
      <c r="N147" s="155">
        <v>0</v>
      </c>
      <c r="O147" s="155">
        <f>ROUND(E147*N147,2)</f>
        <v>0</v>
      </c>
      <c r="P147" s="155">
        <v>0</v>
      </c>
      <c r="Q147" s="155">
        <f>ROUND(E147*P147,2)</f>
        <v>0</v>
      </c>
      <c r="R147" s="156"/>
      <c r="S147" s="156" t="s">
        <v>115</v>
      </c>
      <c r="T147" s="156" t="s">
        <v>116</v>
      </c>
      <c r="U147" s="156">
        <v>0</v>
      </c>
      <c r="V147" s="156">
        <f>ROUND(E147*U147,2)</f>
        <v>0</v>
      </c>
      <c r="W147" s="156"/>
      <c r="X147" s="156" t="s">
        <v>117</v>
      </c>
      <c r="Y147" s="156" t="s">
        <v>118</v>
      </c>
      <c r="Z147" s="146"/>
      <c r="AA147" s="146"/>
      <c r="AB147" s="146"/>
      <c r="AC147" s="146"/>
      <c r="AD147" s="146"/>
      <c r="AE147" s="146"/>
      <c r="AF147" s="146"/>
      <c r="AG147" s="146" t="s">
        <v>226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x14ac:dyDescent="0.2">
      <c r="A148" s="160" t="s">
        <v>110</v>
      </c>
      <c r="B148" s="161" t="s">
        <v>74</v>
      </c>
      <c r="C148" s="179" t="s">
        <v>75</v>
      </c>
      <c r="D148" s="162"/>
      <c r="E148" s="163"/>
      <c r="F148" s="164"/>
      <c r="G148" s="165">
        <f>SUMIF(AG149:AG210,"&lt;&gt;NOR",G149:G210)</f>
        <v>0</v>
      </c>
      <c r="H148" s="159"/>
      <c r="I148" s="159">
        <f>SUM(I149:I210)</f>
        <v>0</v>
      </c>
      <c r="J148" s="159"/>
      <c r="K148" s="159">
        <f>SUM(K149:K210)</f>
        <v>0</v>
      </c>
      <c r="L148" s="159"/>
      <c r="M148" s="159">
        <f>SUM(M149:M210)</f>
        <v>0</v>
      </c>
      <c r="N148" s="158"/>
      <c r="O148" s="158">
        <f>SUM(O149:O210)</f>
        <v>0.4200000000000001</v>
      </c>
      <c r="P148" s="158"/>
      <c r="Q148" s="158">
        <f>SUM(Q149:Q210)</f>
        <v>0</v>
      </c>
      <c r="R148" s="159"/>
      <c r="S148" s="159"/>
      <c r="T148" s="159"/>
      <c r="U148" s="159"/>
      <c r="V148" s="159">
        <f>SUM(V149:V210)</f>
        <v>71.460000000000008</v>
      </c>
      <c r="W148" s="159"/>
      <c r="X148" s="159"/>
      <c r="Y148" s="159"/>
      <c r="AG148" t="s">
        <v>111</v>
      </c>
    </row>
    <row r="149" spans="1:60" ht="22.5" outlineLevel="1" x14ac:dyDescent="0.2">
      <c r="A149" s="173">
        <v>73</v>
      </c>
      <c r="B149" s="174" t="s">
        <v>399</v>
      </c>
      <c r="C149" s="180" t="s">
        <v>400</v>
      </c>
      <c r="D149" s="175" t="s">
        <v>401</v>
      </c>
      <c r="E149" s="176">
        <v>2</v>
      </c>
      <c r="F149" s="177"/>
      <c r="G149" s="178">
        <f t="shared" ref="G149:G180" si="21">ROUND(E149*F149,2)</f>
        <v>0</v>
      </c>
      <c r="H149" s="157"/>
      <c r="I149" s="156">
        <f t="shared" ref="I149:I180" si="22">ROUND(E149*H149,2)</f>
        <v>0</v>
      </c>
      <c r="J149" s="157"/>
      <c r="K149" s="156">
        <f t="shared" ref="K149:K180" si="23">ROUND(E149*J149,2)</f>
        <v>0</v>
      </c>
      <c r="L149" s="156">
        <v>21</v>
      </c>
      <c r="M149" s="156">
        <f t="shared" ref="M149:M180" si="24">G149*(1+L149/100)</f>
        <v>0</v>
      </c>
      <c r="N149" s="155">
        <v>6.3400000000000001E-3</v>
      </c>
      <c r="O149" s="155">
        <f t="shared" ref="O149:O180" si="25">ROUND(E149*N149,2)</f>
        <v>0.01</v>
      </c>
      <c r="P149" s="155">
        <v>0</v>
      </c>
      <c r="Q149" s="155">
        <f t="shared" ref="Q149:Q180" si="26">ROUND(E149*P149,2)</f>
        <v>0</v>
      </c>
      <c r="R149" s="156"/>
      <c r="S149" s="156" t="s">
        <v>217</v>
      </c>
      <c r="T149" s="156" t="s">
        <v>217</v>
      </c>
      <c r="U149" s="156">
        <v>1.17</v>
      </c>
      <c r="V149" s="156">
        <f t="shared" ref="V149:V180" si="27">ROUND(E149*U149,2)</f>
        <v>2.34</v>
      </c>
      <c r="W149" s="156"/>
      <c r="X149" s="156" t="s">
        <v>126</v>
      </c>
      <c r="Y149" s="156" t="s">
        <v>118</v>
      </c>
      <c r="Z149" s="146"/>
      <c r="AA149" s="146"/>
      <c r="AB149" s="146"/>
      <c r="AC149" s="146"/>
      <c r="AD149" s="146"/>
      <c r="AE149" s="146"/>
      <c r="AF149" s="146"/>
      <c r="AG149" s="146" t="s">
        <v>188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ht="22.5" outlineLevel="1" x14ac:dyDescent="0.2">
      <c r="A150" s="173">
        <v>74</v>
      </c>
      <c r="B150" s="174" t="s">
        <v>402</v>
      </c>
      <c r="C150" s="180" t="s">
        <v>403</v>
      </c>
      <c r="D150" s="175" t="s">
        <v>229</v>
      </c>
      <c r="E150" s="176">
        <v>1</v>
      </c>
      <c r="F150" s="177"/>
      <c r="G150" s="178">
        <f t="shared" si="21"/>
        <v>0</v>
      </c>
      <c r="H150" s="157"/>
      <c r="I150" s="156">
        <f t="shared" si="22"/>
        <v>0</v>
      </c>
      <c r="J150" s="157"/>
      <c r="K150" s="156">
        <f t="shared" si="23"/>
        <v>0</v>
      </c>
      <c r="L150" s="156">
        <v>21</v>
      </c>
      <c r="M150" s="156">
        <f t="shared" si="24"/>
        <v>0</v>
      </c>
      <c r="N150" s="155">
        <v>2.0160000000000001E-2</v>
      </c>
      <c r="O150" s="155">
        <f t="shared" si="25"/>
        <v>0.02</v>
      </c>
      <c r="P150" s="155">
        <v>0</v>
      </c>
      <c r="Q150" s="155">
        <f t="shared" si="26"/>
        <v>0</v>
      </c>
      <c r="R150" s="156"/>
      <c r="S150" s="156" t="s">
        <v>217</v>
      </c>
      <c r="T150" s="156" t="s">
        <v>217</v>
      </c>
      <c r="U150" s="156">
        <v>1.2170000000000001</v>
      </c>
      <c r="V150" s="156">
        <f t="shared" si="27"/>
        <v>1.22</v>
      </c>
      <c r="W150" s="156"/>
      <c r="X150" s="156" t="s">
        <v>126</v>
      </c>
      <c r="Y150" s="156" t="s">
        <v>118</v>
      </c>
      <c r="Z150" s="146"/>
      <c r="AA150" s="146"/>
      <c r="AB150" s="146"/>
      <c r="AC150" s="146"/>
      <c r="AD150" s="146"/>
      <c r="AE150" s="146"/>
      <c r="AF150" s="146"/>
      <c r="AG150" s="146" t="s">
        <v>218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ht="22.5" outlineLevel="1" x14ac:dyDescent="0.2">
      <c r="A151" s="173">
        <v>75</v>
      </c>
      <c r="B151" s="174" t="s">
        <v>404</v>
      </c>
      <c r="C151" s="180" t="s">
        <v>405</v>
      </c>
      <c r="D151" s="175" t="s">
        <v>229</v>
      </c>
      <c r="E151" s="176">
        <v>1</v>
      </c>
      <c r="F151" s="177"/>
      <c r="G151" s="178">
        <f t="shared" si="21"/>
        <v>0</v>
      </c>
      <c r="H151" s="157"/>
      <c r="I151" s="156">
        <f t="shared" si="22"/>
        <v>0</v>
      </c>
      <c r="J151" s="157"/>
      <c r="K151" s="156">
        <f t="shared" si="23"/>
        <v>0</v>
      </c>
      <c r="L151" s="156">
        <v>21</v>
      </c>
      <c r="M151" s="156">
        <f t="shared" si="24"/>
        <v>0</v>
      </c>
      <c r="N151" s="155">
        <v>3.0550000000000001E-2</v>
      </c>
      <c r="O151" s="155">
        <f t="shared" si="25"/>
        <v>0.03</v>
      </c>
      <c r="P151" s="155">
        <v>0</v>
      </c>
      <c r="Q151" s="155">
        <f t="shared" si="26"/>
        <v>0</v>
      </c>
      <c r="R151" s="156"/>
      <c r="S151" s="156" t="s">
        <v>217</v>
      </c>
      <c r="T151" s="156" t="s">
        <v>217</v>
      </c>
      <c r="U151" s="156">
        <v>1.43</v>
      </c>
      <c r="V151" s="156">
        <f t="shared" si="27"/>
        <v>1.43</v>
      </c>
      <c r="W151" s="156"/>
      <c r="X151" s="156" t="s">
        <v>126</v>
      </c>
      <c r="Y151" s="156" t="s">
        <v>118</v>
      </c>
      <c r="Z151" s="146"/>
      <c r="AA151" s="146"/>
      <c r="AB151" s="146"/>
      <c r="AC151" s="146"/>
      <c r="AD151" s="146"/>
      <c r="AE151" s="146"/>
      <c r="AF151" s="146"/>
      <c r="AG151" s="146" t="s">
        <v>218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ht="22.5" outlineLevel="1" x14ac:dyDescent="0.2">
      <c r="A152" s="173">
        <v>76</v>
      </c>
      <c r="B152" s="174" t="s">
        <v>406</v>
      </c>
      <c r="C152" s="180" t="s">
        <v>407</v>
      </c>
      <c r="D152" s="175" t="s">
        <v>229</v>
      </c>
      <c r="E152" s="176">
        <v>1</v>
      </c>
      <c r="F152" s="177"/>
      <c r="G152" s="178">
        <f t="shared" si="21"/>
        <v>0</v>
      </c>
      <c r="H152" s="157"/>
      <c r="I152" s="156">
        <f t="shared" si="22"/>
        <v>0</v>
      </c>
      <c r="J152" s="157"/>
      <c r="K152" s="156">
        <f t="shared" si="23"/>
        <v>0</v>
      </c>
      <c r="L152" s="156">
        <v>21</v>
      </c>
      <c r="M152" s="156">
        <f t="shared" si="24"/>
        <v>0</v>
      </c>
      <c r="N152" s="155">
        <v>4.2300000000000003E-3</v>
      </c>
      <c r="O152" s="155">
        <f t="shared" si="25"/>
        <v>0</v>
      </c>
      <c r="P152" s="155">
        <v>0</v>
      </c>
      <c r="Q152" s="155">
        <f t="shared" si="26"/>
        <v>0</v>
      </c>
      <c r="R152" s="156"/>
      <c r="S152" s="156" t="s">
        <v>217</v>
      </c>
      <c r="T152" s="156" t="s">
        <v>217</v>
      </c>
      <c r="U152" s="156">
        <v>0.15</v>
      </c>
      <c r="V152" s="156">
        <f t="shared" si="27"/>
        <v>0.15</v>
      </c>
      <c r="W152" s="156"/>
      <c r="X152" s="156" t="s">
        <v>126</v>
      </c>
      <c r="Y152" s="156" t="s">
        <v>118</v>
      </c>
      <c r="Z152" s="146"/>
      <c r="AA152" s="146"/>
      <c r="AB152" s="146"/>
      <c r="AC152" s="146"/>
      <c r="AD152" s="146"/>
      <c r="AE152" s="146"/>
      <c r="AF152" s="146"/>
      <c r="AG152" s="146" t="s">
        <v>218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ht="22.5" outlineLevel="1" x14ac:dyDescent="0.2">
      <c r="A153" s="173">
        <v>77</v>
      </c>
      <c r="B153" s="174" t="s">
        <v>408</v>
      </c>
      <c r="C153" s="180" t="s">
        <v>409</v>
      </c>
      <c r="D153" s="175" t="s">
        <v>229</v>
      </c>
      <c r="E153" s="176">
        <v>1</v>
      </c>
      <c r="F153" s="177"/>
      <c r="G153" s="178">
        <f t="shared" si="21"/>
        <v>0</v>
      </c>
      <c r="H153" s="157"/>
      <c r="I153" s="156">
        <f t="shared" si="22"/>
        <v>0</v>
      </c>
      <c r="J153" s="157"/>
      <c r="K153" s="156">
        <f t="shared" si="23"/>
        <v>0</v>
      </c>
      <c r="L153" s="156">
        <v>21</v>
      </c>
      <c r="M153" s="156">
        <f t="shared" si="24"/>
        <v>0</v>
      </c>
      <c r="N153" s="155">
        <v>6.2700000000000004E-3</v>
      </c>
      <c r="O153" s="155">
        <f t="shared" si="25"/>
        <v>0.01</v>
      </c>
      <c r="P153" s="155">
        <v>0</v>
      </c>
      <c r="Q153" s="155">
        <f t="shared" si="26"/>
        <v>0</v>
      </c>
      <c r="R153" s="156"/>
      <c r="S153" s="156" t="s">
        <v>217</v>
      </c>
      <c r="T153" s="156" t="s">
        <v>217</v>
      </c>
      <c r="U153" s="156">
        <v>0.251</v>
      </c>
      <c r="V153" s="156">
        <f t="shared" si="27"/>
        <v>0.25</v>
      </c>
      <c r="W153" s="156"/>
      <c r="X153" s="156" t="s">
        <v>126</v>
      </c>
      <c r="Y153" s="156" t="s">
        <v>118</v>
      </c>
      <c r="Z153" s="146"/>
      <c r="AA153" s="146"/>
      <c r="AB153" s="146"/>
      <c r="AC153" s="146"/>
      <c r="AD153" s="146"/>
      <c r="AE153" s="146"/>
      <c r="AF153" s="146"/>
      <c r="AG153" s="146" t="s">
        <v>218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ht="22.5" outlineLevel="1" x14ac:dyDescent="0.2">
      <c r="A154" s="173">
        <v>78</v>
      </c>
      <c r="B154" s="174" t="s">
        <v>410</v>
      </c>
      <c r="C154" s="180" t="s">
        <v>411</v>
      </c>
      <c r="D154" s="175" t="s">
        <v>229</v>
      </c>
      <c r="E154" s="176">
        <v>5</v>
      </c>
      <c r="F154" s="177"/>
      <c r="G154" s="178">
        <f t="shared" si="21"/>
        <v>0</v>
      </c>
      <c r="H154" s="157"/>
      <c r="I154" s="156">
        <f t="shared" si="22"/>
        <v>0</v>
      </c>
      <c r="J154" s="157"/>
      <c r="K154" s="156">
        <f t="shared" si="23"/>
        <v>0</v>
      </c>
      <c r="L154" s="156">
        <v>21</v>
      </c>
      <c r="M154" s="156">
        <f t="shared" si="24"/>
        <v>0</v>
      </c>
      <c r="N154" s="155">
        <v>1.376E-2</v>
      </c>
      <c r="O154" s="155">
        <f t="shared" si="25"/>
        <v>7.0000000000000007E-2</v>
      </c>
      <c r="P154" s="155">
        <v>0</v>
      </c>
      <c r="Q154" s="155">
        <f t="shared" si="26"/>
        <v>0</v>
      </c>
      <c r="R154" s="156"/>
      <c r="S154" s="156" t="s">
        <v>217</v>
      </c>
      <c r="T154" s="156" t="s">
        <v>217</v>
      </c>
      <c r="U154" s="156">
        <v>1.238</v>
      </c>
      <c r="V154" s="156">
        <f t="shared" si="27"/>
        <v>6.19</v>
      </c>
      <c r="W154" s="156"/>
      <c r="X154" s="156" t="s">
        <v>126</v>
      </c>
      <c r="Y154" s="156" t="s">
        <v>118</v>
      </c>
      <c r="Z154" s="146"/>
      <c r="AA154" s="146"/>
      <c r="AB154" s="146"/>
      <c r="AC154" s="146"/>
      <c r="AD154" s="146"/>
      <c r="AE154" s="146"/>
      <c r="AF154" s="146"/>
      <c r="AG154" s="146" t="s">
        <v>218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ht="22.5" outlineLevel="1" x14ac:dyDescent="0.2">
      <c r="A155" s="173">
        <v>79</v>
      </c>
      <c r="B155" s="174" t="s">
        <v>412</v>
      </c>
      <c r="C155" s="180" t="s">
        <v>413</v>
      </c>
      <c r="D155" s="175" t="s">
        <v>229</v>
      </c>
      <c r="E155" s="176">
        <v>3</v>
      </c>
      <c r="F155" s="177"/>
      <c r="G155" s="178">
        <f t="shared" si="21"/>
        <v>0</v>
      </c>
      <c r="H155" s="157"/>
      <c r="I155" s="156">
        <f t="shared" si="22"/>
        <v>0</v>
      </c>
      <c r="J155" s="157"/>
      <c r="K155" s="156">
        <f t="shared" si="23"/>
        <v>0</v>
      </c>
      <c r="L155" s="156">
        <v>21</v>
      </c>
      <c r="M155" s="156">
        <f t="shared" si="24"/>
        <v>0</v>
      </c>
      <c r="N155" s="155">
        <v>1.703E-2</v>
      </c>
      <c r="O155" s="155">
        <f t="shared" si="25"/>
        <v>0.05</v>
      </c>
      <c r="P155" s="155">
        <v>0</v>
      </c>
      <c r="Q155" s="155">
        <f t="shared" si="26"/>
        <v>0</v>
      </c>
      <c r="R155" s="156"/>
      <c r="S155" s="156" t="s">
        <v>217</v>
      </c>
      <c r="T155" s="156" t="s">
        <v>217</v>
      </c>
      <c r="U155" s="156">
        <v>1.446</v>
      </c>
      <c r="V155" s="156">
        <f t="shared" si="27"/>
        <v>4.34</v>
      </c>
      <c r="W155" s="156"/>
      <c r="X155" s="156" t="s">
        <v>126</v>
      </c>
      <c r="Y155" s="156" t="s">
        <v>118</v>
      </c>
      <c r="Z155" s="146"/>
      <c r="AA155" s="146"/>
      <c r="AB155" s="146"/>
      <c r="AC155" s="146"/>
      <c r="AD155" s="146"/>
      <c r="AE155" s="146"/>
      <c r="AF155" s="146"/>
      <c r="AG155" s="146" t="s">
        <v>218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ht="22.5" outlineLevel="1" x14ac:dyDescent="0.2">
      <c r="A156" s="173">
        <v>80</v>
      </c>
      <c r="B156" s="174" t="s">
        <v>414</v>
      </c>
      <c r="C156" s="180" t="s">
        <v>415</v>
      </c>
      <c r="D156" s="175" t="s">
        <v>229</v>
      </c>
      <c r="E156" s="176">
        <v>7</v>
      </c>
      <c r="F156" s="177"/>
      <c r="G156" s="178">
        <f t="shared" si="21"/>
        <v>0</v>
      </c>
      <c r="H156" s="157"/>
      <c r="I156" s="156">
        <f t="shared" si="22"/>
        <v>0</v>
      </c>
      <c r="J156" s="157"/>
      <c r="K156" s="156">
        <f t="shared" si="23"/>
        <v>0</v>
      </c>
      <c r="L156" s="156">
        <v>21</v>
      </c>
      <c r="M156" s="156">
        <f t="shared" si="24"/>
        <v>0</v>
      </c>
      <c r="N156" s="155">
        <v>0</v>
      </c>
      <c r="O156" s="155">
        <f t="shared" si="25"/>
        <v>0</v>
      </c>
      <c r="P156" s="155">
        <v>0</v>
      </c>
      <c r="Q156" s="155">
        <f t="shared" si="26"/>
        <v>0</v>
      </c>
      <c r="R156" s="156"/>
      <c r="S156" s="156" t="s">
        <v>217</v>
      </c>
      <c r="T156" s="156" t="s">
        <v>217</v>
      </c>
      <c r="U156" s="156">
        <v>0.42199999999999999</v>
      </c>
      <c r="V156" s="156">
        <f t="shared" si="27"/>
        <v>2.95</v>
      </c>
      <c r="W156" s="156"/>
      <c r="X156" s="156" t="s">
        <v>126</v>
      </c>
      <c r="Y156" s="156" t="s">
        <v>118</v>
      </c>
      <c r="Z156" s="146"/>
      <c r="AA156" s="146"/>
      <c r="AB156" s="146"/>
      <c r="AC156" s="146"/>
      <c r="AD156" s="146"/>
      <c r="AE156" s="146"/>
      <c r="AF156" s="146"/>
      <c r="AG156" s="146" t="s">
        <v>218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">
      <c r="A157" s="173">
        <v>81</v>
      </c>
      <c r="B157" s="174" t="s">
        <v>416</v>
      </c>
      <c r="C157" s="180" t="s">
        <v>417</v>
      </c>
      <c r="D157" s="175" t="s">
        <v>229</v>
      </c>
      <c r="E157" s="176">
        <v>6</v>
      </c>
      <c r="F157" s="177"/>
      <c r="G157" s="178">
        <f t="shared" si="21"/>
        <v>0</v>
      </c>
      <c r="H157" s="157"/>
      <c r="I157" s="156">
        <f t="shared" si="22"/>
        <v>0</v>
      </c>
      <c r="J157" s="157"/>
      <c r="K157" s="156">
        <f t="shared" si="23"/>
        <v>0</v>
      </c>
      <c r="L157" s="156">
        <v>21</v>
      </c>
      <c r="M157" s="156">
        <f t="shared" si="24"/>
        <v>0</v>
      </c>
      <c r="N157" s="155">
        <v>0</v>
      </c>
      <c r="O157" s="155">
        <f t="shared" si="25"/>
        <v>0</v>
      </c>
      <c r="P157" s="155">
        <v>0</v>
      </c>
      <c r="Q157" s="155">
        <f t="shared" si="26"/>
        <v>0</v>
      </c>
      <c r="R157" s="156"/>
      <c r="S157" s="156" t="s">
        <v>217</v>
      </c>
      <c r="T157" s="156" t="s">
        <v>217</v>
      </c>
      <c r="U157" s="156">
        <v>0.51500000000000001</v>
      </c>
      <c r="V157" s="156">
        <f t="shared" si="27"/>
        <v>3.09</v>
      </c>
      <c r="W157" s="156"/>
      <c r="X157" s="156" t="s">
        <v>126</v>
      </c>
      <c r="Y157" s="156" t="s">
        <v>118</v>
      </c>
      <c r="Z157" s="146"/>
      <c r="AA157" s="146"/>
      <c r="AB157" s="146"/>
      <c r="AC157" s="146"/>
      <c r="AD157" s="146"/>
      <c r="AE157" s="146"/>
      <c r="AF157" s="146"/>
      <c r="AG157" s="146" t="s">
        <v>218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ht="22.5" outlineLevel="1" x14ac:dyDescent="0.2">
      <c r="A158" s="173">
        <v>82</v>
      </c>
      <c r="B158" s="174" t="s">
        <v>418</v>
      </c>
      <c r="C158" s="180" t="s">
        <v>419</v>
      </c>
      <c r="D158" s="175" t="s">
        <v>229</v>
      </c>
      <c r="E158" s="176">
        <v>16</v>
      </c>
      <c r="F158" s="177"/>
      <c r="G158" s="178">
        <f t="shared" si="21"/>
        <v>0</v>
      </c>
      <c r="H158" s="157"/>
      <c r="I158" s="156">
        <f t="shared" si="22"/>
        <v>0</v>
      </c>
      <c r="J158" s="157"/>
      <c r="K158" s="156">
        <f t="shared" si="23"/>
        <v>0</v>
      </c>
      <c r="L158" s="156">
        <v>21</v>
      </c>
      <c r="M158" s="156">
        <f t="shared" si="24"/>
        <v>0</v>
      </c>
      <c r="N158" s="155">
        <v>8.0000000000000004E-4</v>
      </c>
      <c r="O158" s="155">
        <f t="shared" si="25"/>
        <v>0.01</v>
      </c>
      <c r="P158" s="155">
        <v>0</v>
      </c>
      <c r="Q158" s="155">
        <f t="shared" si="26"/>
        <v>0</v>
      </c>
      <c r="R158" s="156"/>
      <c r="S158" s="156" t="s">
        <v>217</v>
      </c>
      <c r="T158" s="156" t="s">
        <v>217</v>
      </c>
      <c r="U158" s="156">
        <v>0.06</v>
      </c>
      <c r="V158" s="156">
        <f t="shared" si="27"/>
        <v>0.96</v>
      </c>
      <c r="W158" s="156"/>
      <c r="X158" s="156" t="s">
        <v>126</v>
      </c>
      <c r="Y158" s="156" t="s">
        <v>118</v>
      </c>
      <c r="Z158" s="146"/>
      <c r="AA158" s="146"/>
      <c r="AB158" s="146"/>
      <c r="AC158" s="146"/>
      <c r="AD158" s="146"/>
      <c r="AE158" s="146"/>
      <c r="AF158" s="146"/>
      <c r="AG158" s="146" t="s">
        <v>218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1" x14ac:dyDescent="0.2">
      <c r="A159" s="173">
        <v>83</v>
      </c>
      <c r="B159" s="174" t="s">
        <v>420</v>
      </c>
      <c r="C159" s="180" t="s">
        <v>421</v>
      </c>
      <c r="D159" s="175" t="s">
        <v>229</v>
      </c>
      <c r="E159" s="176">
        <v>18</v>
      </c>
      <c r="F159" s="177"/>
      <c r="G159" s="178">
        <f t="shared" si="21"/>
        <v>0</v>
      </c>
      <c r="H159" s="157"/>
      <c r="I159" s="156">
        <f t="shared" si="22"/>
        <v>0</v>
      </c>
      <c r="J159" s="157"/>
      <c r="K159" s="156">
        <f t="shared" si="23"/>
        <v>0</v>
      </c>
      <c r="L159" s="156">
        <v>21</v>
      </c>
      <c r="M159" s="156">
        <f t="shared" si="24"/>
        <v>0</v>
      </c>
      <c r="N159" s="155">
        <v>1.8000000000000001E-4</v>
      </c>
      <c r="O159" s="155">
        <f t="shared" si="25"/>
        <v>0</v>
      </c>
      <c r="P159" s="155">
        <v>0</v>
      </c>
      <c r="Q159" s="155">
        <f t="shared" si="26"/>
        <v>0</v>
      </c>
      <c r="R159" s="156"/>
      <c r="S159" s="156" t="s">
        <v>217</v>
      </c>
      <c r="T159" s="156" t="s">
        <v>217</v>
      </c>
      <c r="U159" s="156">
        <v>0.17</v>
      </c>
      <c r="V159" s="156">
        <f t="shared" si="27"/>
        <v>3.06</v>
      </c>
      <c r="W159" s="156"/>
      <c r="X159" s="156" t="s">
        <v>126</v>
      </c>
      <c r="Y159" s="156" t="s">
        <v>118</v>
      </c>
      <c r="Z159" s="146"/>
      <c r="AA159" s="146"/>
      <c r="AB159" s="146"/>
      <c r="AC159" s="146"/>
      <c r="AD159" s="146"/>
      <c r="AE159" s="146"/>
      <c r="AF159" s="146"/>
      <c r="AG159" s="146" t="s">
        <v>218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1" x14ac:dyDescent="0.2">
      <c r="A160" s="173">
        <v>84</v>
      </c>
      <c r="B160" s="174" t="s">
        <v>422</v>
      </c>
      <c r="C160" s="180" t="s">
        <v>423</v>
      </c>
      <c r="D160" s="175" t="s">
        <v>229</v>
      </c>
      <c r="E160" s="176">
        <v>5</v>
      </c>
      <c r="F160" s="177"/>
      <c r="G160" s="178">
        <f t="shared" si="21"/>
        <v>0</v>
      </c>
      <c r="H160" s="157"/>
      <c r="I160" s="156">
        <f t="shared" si="22"/>
        <v>0</v>
      </c>
      <c r="J160" s="157"/>
      <c r="K160" s="156">
        <f t="shared" si="23"/>
        <v>0</v>
      </c>
      <c r="L160" s="156">
        <v>21</v>
      </c>
      <c r="M160" s="156">
        <f t="shared" si="24"/>
        <v>0</v>
      </c>
      <c r="N160" s="155">
        <v>3.1E-4</v>
      </c>
      <c r="O160" s="155">
        <f t="shared" si="25"/>
        <v>0</v>
      </c>
      <c r="P160" s="155">
        <v>0</v>
      </c>
      <c r="Q160" s="155">
        <f t="shared" si="26"/>
        <v>0</v>
      </c>
      <c r="R160" s="156"/>
      <c r="S160" s="156" t="s">
        <v>217</v>
      </c>
      <c r="T160" s="156" t="s">
        <v>217</v>
      </c>
      <c r="U160" s="156">
        <v>0.21</v>
      </c>
      <c r="V160" s="156">
        <f t="shared" si="27"/>
        <v>1.05</v>
      </c>
      <c r="W160" s="156"/>
      <c r="X160" s="156" t="s">
        <v>126</v>
      </c>
      <c r="Y160" s="156" t="s">
        <v>118</v>
      </c>
      <c r="Z160" s="146"/>
      <c r="AA160" s="146"/>
      <c r="AB160" s="146"/>
      <c r="AC160" s="146"/>
      <c r="AD160" s="146"/>
      <c r="AE160" s="146"/>
      <c r="AF160" s="146"/>
      <c r="AG160" s="146" t="s">
        <v>218</v>
      </c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">
      <c r="A161" s="173">
        <v>85</v>
      </c>
      <c r="B161" s="174" t="s">
        <v>424</v>
      </c>
      <c r="C161" s="180" t="s">
        <v>425</v>
      </c>
      <c r="D161" s="175" t="s">
        <v>229</v>
      </c>
      <c r="E161" s="176">
        <v>7</v>
      </c>
      <c r="F161" s="177"/>
      <c r="G161" s="178">
        <f t="shared" si="21"/>
        <v>0</v>
      </c>
      <c r="H161" s="157"/>
      <c r="I161" s="156">
        <f t="shared" si="22"/>
        <v>0</v>
      </c>
      <c r="J161" s="157"/>
      <c r="K161" s="156">
        <f t="shared" si="23"/>
        <v>0</v>
      </c>
      <c r="L161" s="156">
        <v>21</v>
      </c>
      <c r="M161" s="156">
        <f t="shared" si="24"/>
        <v>0</v>
      </c>
      <c r="N161" s="155">
        <v>4.8000000000000001E-4</v>
      </c>
      <c r="O161" s="155">
        <f t="shared" si="25"/>
        <v>0</v>
      </c>
      <c r="P161" s="155">
        <v>0</v>
      </c>
      <c r="Q161" s="155">
        <f t="shared" si="26"/>
        <v>0</v>
      </c>
      <c r="R161" s="156"/>
      <c r="S161" s="156" t="s">
        <v>217</v>
      </c>
      <c r="T161" s="156" t="s">
        <v>217</v>
      </c>
      <c r="U161" s="156">
        <v>0.22700000000000001</v>
      </c>
      <c r="V161" s="156">
        <f t="shared" si="27"/>
        <v>1.59</v>
      </c>
      <c r="W161" s="156"/>
      <c r="X161" s="156" t="s">
        <v>126</v>
      </c>
      <c r="Y161" s="156" t="s">
        <v>118</v>
      </c>
      <c r="Z161" s="146"/>
      <c r="AA161" s="146"/>
      <c r="AB161" s="146"/>
      <c r="AC161" s="146"/>
      <c r="AD161" s="146"/>
      <c r="AE161" s="146"/>
      <c r="AF161" s="146"/>
      <c r="AG161" s="146" t="s">
        <v>218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1" x14ac:dyDescent="0.2">
      <c r="A162" s="173">
        <v>86</v>
      </c>
      <c r="B162" s="174" t="s">
        <v>426</v>
      </c>
      <c r="C162" s="180" t="s">
        <v>427</v>
      </c>
      <c r="D162" s="175" t="s">
        <v>229</v>
      </c>
      <c r="E162" s="176">
        <v>10</v>
      </c>
      <c r="F162" s="177"/>
      <c r="G162" s="178">
        <f t="shared" si="21"/>
        <v>0</v>
      </c>
      <c r="H162" s="157"/>
      <c r="I162" s="156">
        <f t="shared" si="22"/>
        <v>0</v>
      </c>
      <c r="J162" s="157"/>
      <c r="K162" s="156">
        <f t="shared" si="23"/>
        <v>0</v>
      </c>
      <c r="L162" s="156">
        <v>21</v>
      </c>
      <c r="M162" s="156">
        <f t="shared" si="24"/>
        <v>0</v>
      </c>
      <c r="N162" s="155">
        <v>6.8000000000000005E-4</v>
      </c>
      <c r="O162" s="155">
        <f t="shared" si="25"/>
        <v>0.01</v>
      </c>
      <c r="P162" s="155">
        <v>0</v>
      </c>
      <c r="Q162" s="155">
        <f t="shared" si="26"/>
        <v>0</v>
      </c>
      <c r="R162" s="156"/>
      <c r="S162" s="156" t="s">
        <v>217</v>
      </c>
      <c r="T162" s="156" t="s">
        <v>217</v>
      </c>
      <c r="U162" s="156">
        <v>0.26900000000000002</v>
      </c>
      <c r="V162" s="156">
        <f t="shared" si="27"/>
        <v>2.69</v>
      </c>
      <c r="W162" s="156"/>
      <c r="X162" s="156" t="s">
        <v>126</v>
      </c>
      <c r="Y162" s="156" t="s">
        <v>118</v>
      </c>
      <c r="Z162" s="146"/>
      <c r="AA162" s="146"/>
      <c r="AB162" s="146"/>
      <c r="AC162" s="146"/>
      <c r="AD162" s="146"/>
      <c r="AE162" s="146"/>
      <c r="AF162" s="146"/>
      <c r="AG162" s="146" t="s">
        <v>218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1" x14ac:dyDescent="0.2">
      <c r="A163" s="173">
        <v>87</v>
      </c>
      <c r="B163" s="174" t="s">
        <v>428</v>
      </c>
      <c r="C163" s="180" t="s">
        <v>429</v>
      </c>
      <c r="D163" s="175" t="s">
        <v>229</v>
      </c>
      <c r="E163" s="176">
        <v>5</v>
      </c>
      <c r="F163" s="177"/>
      <c r="G163" s="178">
        <f t="shared" si="21"/>
        <v>0</v>
      </c>
      <c r="H163" s="157"/>
      <c r="I163" s="156">
        <f t="shared" si="22"/>
        <v>0</v>
      </c>
      <c r="J163" s="157"/>
      <c r="K163" s="156">
        <f t="shared" si="23"/>
        <v>0</v>
      </c>
      <c r="L163" s="156">
        <v>21</v>
      </c>
      <c r="M163" s="156">
        <f t="shared" si="24"/>
        <v>0</v>
      </c>
      <c r="N163" s="155">
        <v>1.6299999999999999E-3</v>
      </c>
      <c r="O163" s="155">
        <f t="shared" si="25"/>
        <v>0.01</v>
      </c>
      <c r="P163" s="155">
        <v>0</v>
      </c>
      <c r="Q163" s="155">
        <f t="shared" si="26"/>
        <v>0</v>
      </c>
      <c r="R163" s="156"/>
      <c r="S163" s="156" t="s">
        <v>217</v>
      </c>
      <c r="T163" s="156" t="s">
        <v>217</v>
      </c>
      <c r="U163" s="156">
        <v>0.42</v>
      </c>
      <c r="V163" s="156">
        <f t="shared" si="27"/>
        <v>2.1</v>
      </c>
      <c r="W163" s="156"/>
      <c r="X163" s="156" t="s">
        <v>126</v>
      </c>
      <c r="Y163" s="156" t="s">
        <v>118</v>
      </c>
      <c r="Z163" s="146"/>
      <c r="AA163" s="146"/>
      <c r="AB163" s="146"/>
      <c r="AC163" s="146"/>
      <c r="AD163" s="146"/>
      <c r="AE163" s="146"/>
      <c r="AF163" s="146"/>
      <c r="AG163" s="146" t="s">
        <v>218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2.5" outlineLevel="1" x14ac:dyDescent="0.2">
      <c r="A164" s="173">
        <v>88</v>
      </c>
      <c r="B164" s="174" t="s">
        <v>430</v>
      </c>
      <c r="C164" s="180" t="s">
        <v>431</v>
      </c>
      <c r="D164" s="175" t="s">
        <v>229</v>
      </c>
      <c r="E164" s="176">
        <v>2</v>
      </c>
      <c r="F164" s="177"/>
      <c r="G164" s="178">
        <f t="shared" si="21"/>
        <v>0</v>
      </c>
      <c r="H164" s="157"/>
      <c r="I164" s="156">
        <f t="shared" si="22"/>
        <v>0</v>
      </c>
      <c r="J164" s="157"/>
      <c r="K164" s="156">
        <f t="shared" si="23"/>
        <v>0</v>
      </c>
      <c r="L164" s="156">
        <v>21</v>
      </c>
      <c r="M164" s="156">
        <f t="shared" si="24"/>
        <v>0</v>
      </c>
      <c r="N164" s="155">
        <v>2.5999999999999998E-4</v>
      </c>
      <c r="O164" s="155">
        <f t="shared" si="25"/>
        <v>0</v>
      </c>
      <c r="P164" s="155">
        <v>0</v>
      </c>
      <c r="Q164" s="155">
        <f t="shared" si="26"/>
        <v>0</v>
      </c>
      <c r="R164" s="156"/>
      <c r="S164" s="156" t="s">
        <v>217</v>
      </c>
      <c r="T164" s="156" t="s">
        <v>217</v>
      </c>
      <c r="U164" s="156">
        <v>0.17</v>
      </c>
      <c r="V164" s="156">
        <f t="shared" si="27"/>
        <v>0.34</v>
      </c>
      <c r="W164" s="156"/>
      <c r="X164" s="156" t="s">
        <v>126</v>
      </c>
      <c r="Y164" s="156" t="s">
        <v>118</v>
      </c>
      <c r="Z164" s="146"/>
      <c r="AA164" s="146"/>
      <c r="AB164" s="146"/>
      <c r="AC164" s="146"/>
      <c r="AD164" s="146"/>
      <c r="AE164" s="146"/>
      <c r="AF164" s="146"/>
      <c r="AG164" s="146" t="s">
        <v>218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1" x14ac:dyDescent="0.2">
      <c r="A165" s="173">
        <v>89</v>
      </c>
      <c r="B165" s="174" t="s">
        <v>432</v>
      </c>
      <c r="C165" s="180" t="s">
        <v>433</v>
      </c>
      <c r="D165" s="175" t="s">
        <v>229</v>
      </c>
      <c r="E165" s="176">
        <v>1</v>
      </c>
      <c r="F165" s="177"/>
      <c r="G165" s="178">
        <f t="shared" si="21"/>
        <v>0</v>
      </c>
      <c r="H165" s="157"/>
      <c r="I165" s="156">
        <f t="shared" si="22"/>
        <v>0</v>
      </c>
      <c r="J165" s="157"/>
      <c r="K165" s="156">
        <f t="shared" si="23"/>
        <v>0</v>
      </c>
      <c r="L165" s="156">
        <v>21</v>
      </c>
      <c r="M165" s="156">
        <f t="shared" si="24"/>
        <v>0</v>
      </c>
      <c r="N165" s="155">
        <v>1.4999999999999999E-4</v>
      </c>
      <c r="O165" s="155">
        <f t="shared" si="25"/>
        <v>0</v>
      </c>
      <c r="P165" s="155">
        <v>0</v>
      </c>
      <c r="Q165" s="155">
        <f t="shared" si="26"/>
        <v>0</v>
      </c>
      <c r="R165" s="156"/>
      <c r="S165" s="156" t="s">
        <v>217</v>
      </c>
      <c r="T165" s="156" t="s">
        <v>217</v>
      </c>
      <c r="U165" s="156">
        <v>0.17</v>
      </c>
      <c r="V165" s="156">
        <f t="shared" si="27"/>
        <v>0.17</v>
      </c>
      <c r="W165" s="156"/>
      <c r="X165" s="156" t="s">
        <v>126</v>
      </c>
      <c r="Y165" s="156" t="s">
        <v>118</v>
      </c>
      <c r="Z165" s="146"/>
      <c r="AA165" s="146"/>
      <c r="AB165" s="146"/>
      <c r="AC165" s="146"/>
      <c r="AD165" s="146"/>
      <c r="AE165" s="146"/>
      <c r="AF165" s="146"/>
      <c r="AG165" s="146" t="s">
        <v>218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1" x14ac:dyDescent="0.2">
      <c r="A166" s="173">
        <v>90</v>
      </c>
      <c r="B166" s="174" t="s">
        <v>434</v>
      </c>
      <c r="C166" s="180" t="s">
        <v>435</v>
      </c>
      <c r="D166" s="175" t="s">
        <v>229</v>
      </c>
      <c r="E166" s="176">
        <v>1</v>
      </c>
      <c r="F166" s="177"/>
      <c r="G166" s="178">
        <f t="shared" si="21"/>
        <v>0</v>
      </c>
      <c r="H166" s="157"/>
      <c r="I166" s="156">
        <f t="shared" si="22"/>
        <v>0</v>
      </c>
      <c r="J166" s="157"/>
      <c r="K166" s="156">
        <f t="shared" si="23"/>
        <v>0</v>
      </c>
      <c r="L166" s="156">
        <v>21</v>
      </c>
      <c r="M166" s="156">
        <f t="shared" si="24"/>
        <v>0</v>
      </c>
      <c r="N166" s="155">
        <v>2.3000000000000001E-4</v>
      </c>
      <c r="O166" s="155">
        <f t="shared" si="25"/>
        <v>0</v>
      </c>
      <c r="P166" s="155">
        <v>0</v>
      </c>
      <c r="Q166" s="155">
        <f t="shared" si="26"/>
        <v>0</v>
      </c>
      <c r="R166" s="156"/>
      <c r="S166" s="156" t="s">
        <v>217</v>
      </c>
      <c r="T166" s="156" t="s">
        <v>217</v>
      </c>
      <c r="U166" s="156">
        <v>0.21</v>
      </c>
      <c r="V166" s="156">
        <f t="shared" si="27"/>
        <v>0.21</v>
      </c>
      <c r="W166" s="156"/>
      <c r="X166" s="156" t="s">
        <v>126</v>
      </c>
      <c r="Y166" s="156" t="s">
        <v>118</v>
      </c>
      <c r="Z166" s="146"/>
      <c r="AA166" s="146"/>
      <c r="AB166" s="146"/>
      <c r="AC166" s="146"/>
      <c r="AD166" s="146"/>
      <c r="AE166" s="146"/>
      <c r="AF166" s="146"/>
      <c r="AG166" s="146" t="s">
        <v>218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1" x14ac:dyDescent="0.2">
      <c r="A167" s="173">
        <v>91</v>
      </c>
      <c r="B167" s="174" t="s">
        <v>436</v>
      </c>
      <c r="C167" s="180" t="s">
        <v>437</v>
      </c>
      <c r="D167" s="175" t="s">
        <v>229</v>
      </c>
      <c r="E167" s="176">
        <v>1</v>
      </c>
      <c r="F167" s="177"/>
      <c r="G167" s="178">
        <f t="shared" si="21"/>
        <v>0</v>
      </c>
      <c r="H167" s="157"/>
      <c r="I167" s="156">
        <f t="shared" si="22"/>
        <v>0</v>
      </c>
      <c r="J167" s="157"/>
      <c r="K167" s="156">
        <f t="shared" si="23"/>
        <v>0</v>
      </c>
      <c r="L167" s="156">
        <v>21</v>
      </c>
      <c r="M167" s="156">
        <f t="shared" si="24"/>
        <v>0</v>
      </c>
      <c r="N167" s="155">
        <v>3.4000000000000002E-4</v>
      </c>
      <c r="O167" s="155">
        <f t="shared" si="25"/>
        <v>0</v>
      </c>
      <c r="P167" s="155">
        <v>0</v>
      </c>
      <c r="Q167" s="155">
        <f t="shared" si="26"/>
        <v>0</v>
      </c>
      <c r="R167" s="156"/>
      <c r="S167" s="156" t="s">
        <v>217</v>
      </c>
      <c r="T167" s="156" t="s">
        <v>217</v>
      </c>
      <c r="U167" s="156">
        <v>0.22700000000000001</v>
      </c>
      <c r="V167" s="156">
        <f t="shared" si="27"/>
        <v>0.23</v>
      </c>
      <c r="W167" s="156"/>
      <c r="X167" s="156" t="s">
        <v>126</v>
      </c>
      <c r="Y167" s="156" t="s">
        <v>118</v>
      </c>
      <c r="Z167" s="146"/>
      <c r="AA167" s="146"/>
      <c r="AB167" s="146"/>
      <c r="AC167" s="146"/>
      <c r="AD167" s="146"/>
      <c r="AE167" s="146"/>
      <c r="AF167" s="146"/>
      <c r="AG167" s="146" t="s">
        <v>218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1" x14ac:dyDescent="0.2">
      <c r="A168" s="173">
        <v>92</v>
      </c>
      <c r="B168" s="174" t="s">
        <v>438</v>
      </c>
      <c r="C168" s="180" t="s">
        <v>439</v>
      </c>
      <c r="D168" s="175" t="s">
        <v>229</v>
      </c>
      <c r="E168" s="176">
        <v>2</v>
      </c>
      <c r="F168" s="177"/>
      <c r="G168" s="178">
        <f t="shared" si="21"/>
        <v>0</v>
      </c>
      <c r="H168" s="157"/>
      <c r="I168" s="156">
        <f t="shared" si="22"/>
        <v>0</v>
      </c>
      <c r="J168" s="157"/>
      <c r="K168" s="156">
        <f t="shared" si="23"/>
        <v>0</v>
      </c>
      <c r="L168" s="156">
        <v>21</v>
      </c>
      <c r="M168" s="156">
        <f t="shared" si="24"/>
        <v>0</v>
      </c>
      <c r="N168" s="155">
        <v>5.5000000000000003E-4</v>
      </c>
      <c r="O168" s="155">
        <f t="shared" si="25"/>
        <v>0</v>
      </c>
      <c r="P168" s="155">
        <v>0</v>
      </c>
      <c r="Q168" s="155">
        <f t="shared" si="26"/>
        <v>0</v>
      </c>
      <c r="R168" s="156"/>
      <c r="S168" s="156" t="s">
        <v>217</v>
      </c>
      <c r="T168" s="156" t="s">
        <v>217</v>
      </c>
      <c r="U168" s="156">
        <v>0.27</v>
      </c>
      <c r="V168" s="156">
        <f t="shared" si="27"/>
        <v>0.54</v>
      </c>
      <c r="W168" s="156"/>
      <c r="X168" s="156" t="s">
        <v>126</v>
      </c>
      <c r="Y168" s="156" t="s">
        <v>118</v>
      </c>
      <c r="Z168" s="146"/>
      <c r="AA168" s="146"/>
      <c r="AB168" s="146"/>
      <c r="AC168" s="146"/>
      <c r="AD168" s="146"/>
      <c r="AE168" s="146"/>
      <c r="AF168" s="146"/>
      <c r="AG168" s="146" t="s">
        <v>218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1" x14ac:dyDescent="0.2">
      <c r="A169" s="173">
        <v>93</v>
      </c>
      <c r="B169" s="174" t="s">
        <v>440</v>
      </c>
      <c r="C169" s="180" t="s">
        <v>441</v>
      </c>
      <c r="D169" s="175" t="s">
        <v>229</v>
      </c>
      <c r="E169" s="176">
        <v>1</v>
      </c>
      <c r="F169" s="177"/>
      <c r="G169" s="178">
        <f t="shared" si="21"/>
        <v>0</v>
      </c>
      <c r="H169" s="157"/>
      <c r="I169" s="156">
        <f t="shared" si="22"/>
        <v>0</v>
      </c>
      <c r="J169" s="157"/>
      <c r="K169" s="156">
        <f t="shared" si="23"/>
        <v>0</v>
      </c>
      <c r="L169" s="156">
        <v>21</v>
      </c>
      <c r="M169" s="156">
        <f t="shared" si="24"/>
        <v>0</v>
      </c>
      <c r="N169" s="155">
        <v>1.06E-3</v>
      </c>
      <c r="O169" s="155">
        <f t="shared" si="25"/>
        <v>0</v>
      </c>
      <c r="P169" s="155">
        <v>0</v>
      </c>
      <c r="Q169" s="155">
        <f t="shared" si="26"/>
        <v>0</v>
      </c>
      <c r="R169" s="156"/>
      <c r="S169" s="156" t="s">
        <v>217</v>
      </c>
      <c r="T169" s="156" t="s">
        <v>217</v>
      </c>
      <c r="U169" s="156">
        <v>0.42</v>
      </c>
      <c r="V169" s="156">
        <f t="shared" si="27"/>
        <v>0.42</v>
      </c>
      <c r="W169" s="156"/>
      <c r="X169" s="156" t="s">
        <v>126</v>
      </c>
      <c r="Y169" s="156" t="s">
        <v>118</v>
      </c>
      <c r="Z169" s="146"/>
      <c r="AA169" s="146"/>
      <c r="AB169" s="146"/>
      <c r="AC169" s="146"/>
      <c r="AD169" s="146"/>
      <c r="AE169" s="146"/>
      <c r="AF169" s="146"/>
      <c r="AG169" s="146" t="s">
        <v>218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22.5" outlineLevel="1" x14ac:dyDescent="0.2">
      <c r="A170" s="173">
        <v>94</v>
      </c>
      <c r="B170" s="174" t="s">
        <v>442</v>
      </c>
      <c r="C170" s="180" t="s">
        <v>443</v>
      </c>
      <c r="D170" s="175" t="s">
        <v>229</v>
      </c>
      <c r="E170" s="176">
        <v>29</v>
      </c>
      <c r="F170" s="177"/>
      <c r="G170" s="178">
        <f t="shared" si="21"/>
        <v>0</v>
      </c>
      <c r="H170" s="157"/>
      <c r="I170" s="156">
        <f t="shared" si="22"/>
        <v>0</v>
      </c>
      <c r="J170" s="157"/>
      <c r="K170" s="156">
        <f t="shared" si="23"/>
        <v>0</v>
      </c>
      <c r="L170" s="156">
        <v>21</v>
      </c>
      <c r="M170" s="156">
        <f t="shared" si="24"/>
        <v>0</v>
      </c>
      <c r="N170" s="155">
        <v>1.9000000000000001E-4</v>
      </c>
      <c r="O170" s="155">
        <f t="shared" si="25"/>
        <v>0.01</v>
      </c>
      <c r="P170" s="155">
        <v>0</v>
      </c>
      <c r="Q170" s="155">
        <f t="shared" si="26"/>
        <v>0</v>
      </c>
      <c r="R170" s="156"/>
      <c r="S170" s="156" t="s">
        <v>217</v>
      </c>
      <c r="T170" s="156" t="s">
        <v>217</v>
      </c>
      <c r="U170" s="156">
        <v>8.3000000000000004E-2</v>
      </c>
      <c r="V170" s="156">
        <f t="shared" si="27"/>
        <v>2.41</v>
      </c>
      <c r="W170" s="156"/>
      <c r="X170" s="156" t="s">
        <v>126</v>
      </c>
      <c r="Y170" s="156" t="s">
        <v>118</v>
      </c>
      <c r="Z170" s="146"/>
      <c r="AA170" s="146"/>
      <c r="AB170" s="146"/>
      <c r="AC170" s="146"/>
      <c r="AD170" s="146"/>
      <c r="AE170" s="146"/>
      <c r="AF170" s="146"/>
      <c r="AG170" s="146" t="s">
        <v>218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1" x14ac:dyDescent="0.2">
      <c r="A171" s="173">
        <v>95</v>
      </c>
      <c r="B171" s="174" t="s">
        <v>444</v>
      </c>
      <c r="C171" s="180" t="s">
        <v>445</v>
      </c>
      <c r="D171" s="175" t="s">
        <v>229</v>
      </c>
      <c r="E171" s="176">
        <v>1</v>
      </c>
      <c r="F171" s="177"/>
      <c r="G171" s="178">
        <f t="shared" si="21"/>
        <v>0</v>
      </c>
      <c r="H171" s="157"/>
      <c r="I171" s="156">
        <f t="shared" si="22"/>
        <v>0</v>
      </c>
      <c r="J171" s="157"/>
      <c r="K171" s="156">
        <f t="shared" si="23"/>
        <v>0</v>
      </c>
      <c r="L171" s="156">
        <v>21</v>
      </c>
      <c r="M171" s="156">
        <f t="shared" si="24"/>
        <v>0</v>
      </c>
      <c r="N171" s="155">
        <v>2.4000000000000001E-4</v>
      </c>
      <c r="O171" s="155">
        <f t="shared" si="25"/>
        <v>0</v>
      </c>
      <c r="P171" s="155">
        <v>0</v>
      </c>
      <c r="Q171" s="155">
        <f t="shared" si="26"/>
        <v>0</v>
      </c>
      <c r="R171" s="156"/>
      <c r="S171" s="156" t="s">
        <v>217</v>
      </c>
      <c r="T171" s="156" t="s">
        <v>217</v>
      </c>
      <c r="U171" s="156">
        <v>0.20699999999999999</v>
      </c>
      <c r="V171" s="156">
        <f t="shared" si="27"/>
        <v>0.21</v>
      </c>
      <c r="W171" s="156"/>
      <c r="X171" s="156" t="s">
        <v>126</v>
      </c>
      <c r="Y171" s="156" t="s">
        <v>118</v>
      </c>
      <c r="Z171" s="146"/>
      <c r="AA171" s="146"/>
      <c r="AB171" s="146"/>
      <c r="AC171" s="146"/>
      <c r="AD171" s="146"/>
      <c r="AE171" s="146"/>
      <c r="AF171" s="146"/>
      <c r="AG171" s="146" t="s">
        <v>218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">
      <c r="A172" s="173">
        <v>96</v>
      </c>
      <c r="B172" s="174" t="s">
        <v>446</v>
      </c>
      <c r="C172" s="180" t="s">
        <v>447</v>
      </c>
      <c r="D172" s="175" t="s">
        <v>229</v>
      </c>
      <c r="E172" s="176">
        <v>1</v>
      </c>
      <c r="F172" s="177"/>
      <c r="G172" s="178">
        <f t="shared" si="21"/>
        <v>0</v>
      </c>
      <c r="H172" s="157"/>
      <c r="I172" s="156">
        <f t="shared" si="22"/>
        <v>0</v>
      </c>
      <c r="J172" s="157"/>
      <c r="K172" s="156">
        <f t="shared" si="23"/>
        <v>0</v>
      </c>
      <c r="L172" s="156">
        <v>21</v>
      </c>
      <c r="M172" s="156">
        <f t="shared" si="24"/>
        <v>0</v>
      </c>
      <c r="N172" s="155">
        <v>2.9999999999999997E-4</v>
      </c>
      <c r="O172" s="155">
        <f t="shared" si="25"/>
        <v>0</v>
      </c>
      <c r="P172" s="155">
        <v>0</v>
      </c>
      <c r="Q172" s="155">
        <f t="shared" si="26"/>
        <v>0</v>
      </c>
      <c r="R172" s="156"/>
      <c r="S172" s="156" t="s">
        <v>217</v>
      </c>
      <c r="T172" s="156" t="s">
        <v>217</v>
      </c>
      <c r="U172" s="156">
        <v>0.22700000000000001</v>
      </c>
      <c r="V172" s="156">
        <f t="shared" si="27"/>
        <v>0.23</v>
      </c>
      <c r="W172" s="156"/>
      <c r="X172" s="156" t="s">
        <v>126</v>
      </c>
      <c r="Y172" s="156" t="s">
        <v>118</v>
      </c>
      <c r="Z172" s="146"/>
      <c r="AA172" s="146"/>
      <c r="AB172" s="146"/>
      <c r="AC172" s="146"/>
      <c r="AD172" s="146"/>
      <c r="AE172" s="146"/>
      <c r="AF172" s="146"/>
      <c r="AG172" s="146" t="s">
        <v>218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1" x14ac:dyDescent="0.2">
      <c r="A173" s="173">
        <v>97</v>
      </c>
      <c r="B173" s="174" t="s">
        <v>448</v>
      </c>
      <c r="C173" s="180" t="s">
        <v>449</v>
      </c>
      <c r="D173" s="175" t="s">
        <v>229</v>
      </c>
      <c r="E173" s="176">
        <v>2</v>
      </c>
      <c r="F173" s="177"/>
      <c r="G173" s="178">
        <f t="shared" si="21"/>
        <v>0</v>
      </c>
      <c r="H173" s="157"/>
      <c r="I173" s="156">
        <f t="shared" si="22"/>
        <v>0</v>
      </c>
      <c r="J173" s="157"/>
      <c r="K173" s="156">
        <f t="shared" si="23"/>
        <v>0</v>
      </c>
      <c r="L173" s="156">
        <v>21</v>
      </c>
      <c r="M173" s="156">
        <f t="shared" si="24"/>
        <v>0</v>
      </c>
      <c r="N173" s="155">
        <v>5.8E-4</v>
      </c>
      <c r="O173" s="155">
        <f t="shared" si="25"/>
        <v>0</v>
      </c>
      <c r="P173" s="155">
        <v>0</v>
      </c>
      <c r="Q173" s="155">
        <f t="shared" si="26"/>
        <v>0</v>
      </c>
      <c r="R173" s="156"/>
      <c r="S173" s="156" t="s">
        <v>217</v>
      </c>
      <c r="T173" s="156" t="s">
        <v>217</v>
      </c>
      <c r="U173" s="156">
        <v>0.26900000000000002</v>
      </c>
      <c r="V173" s="156">
        <f t="shared" si="27"/>
        <v>0.54</v>
      </c>
      <c r="W173" s="156"/>
      <c r="X173" s="156" t="s">
        <v>126</v>
      </c>
      <c r="Y173" s="156" t="s">
        <v>118</v>
      </c>
      <c r="Z173" s="146"/>
      <c r="AA173" s="146"/>
      <c r="AB173" s="146"/>
      <c r="AC173" s="146"/>
      <c r="AD173" s="146"/>
      <c r="AE173" s="146"/>
      <c r="AF173" s="146"/>
      <c r="AG173" s="146" t="s">
        <v>218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1" x14ac:dyDescent="0.2">
      <c r="A174" s="173">
        <v>98</v>
      </c>
      <c r="B174" s="174" t="s">
        <v>450</v>
      </c>
      <c r="C174" s="180" t="s">
        <v>451</v>
      </c>
      <c r="D174" s="175" t="s">
        <v>229</v>
      </c>
      <c r="E174" s="176">
        <v>1</v>
      </c>
      <c r="F174" s="177"/>
      <c r="G174" s="178">
        <f t="shared" si="21"/>
        <v>0</v>
      </c>
      <c r="H174" s="157"/>
      <c r="I174" s="156">
        <f t="shared" si="22"/>
        <v>0</v>
      </c>
      <c r="J174" s="157"/>
      <c r="K174" s="156">
        <f t="shared" si="23"/>
        <v>0</v>
      </c>
      <c r="L174" s="156">
        <v>21</v>
      </c>
      <c r="M174" s="156">
        <f t="shared" si="24"/>
        <v>0</v>
      </c>
      <c r="N174" s="155">
        <v>1.1800000000000001E-3</v>
      </c>
      <c r="O174" s="155">
        <f t="shared" si="25"/>
        <v>0</v>
      </c>
      <c r="P174" s="155">
        <v>0</v>
      </c>
      <c r="Q174" s="155">
        <f t="shared" si="26"/>
        <v>0</v>
      </c>
      <c r="R174" s="156"/>
      <c r="S174" s="156" t="s">
        <v>217</v>
      </c>
      <c r="T174" s="156" t="s">
        <v>217</v>
      </c>
      <c r="U174" s="156">
        <v>0.42399999999999999</v>
      </c>
      <c r="V174" s="156">
        <f t="shared" si="27"/>
        <v>0.42</v>
      </c>
      <c r="W174" s="156"/>
      <c r="X174" s="156" t="s">
        <v>126</v>
      </c>
      <c r="Y174" s="156" t="s">
        <v>118</v>
      </c>
      <c r="Z174" s="146"/>
      <c r="AA174" s="146"/>
      <c r="AB174" s="146"/>
      <c r="AC174" s="146"/>
      <c r="AD174" s="146"/>
      <c r="AE174" s="146"/>
      <c r="AF174" s="146"/>
      <c r="AG174" s="146" t="s">
        <v>218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1" x14ac:dyDescent="0.2">
      <c r="A175" s="173">
        <v>99</v>
      </c>
      <c r="B175" s="174" t="s">
        <v>452</v>
      </c>
      <c r="C175" s="180" t="s">
        <v>453</v>
      </c>
      <c r="D175" s="175" t="s">
        <v>216</v>
      </c>
      <c r="E175" s="176">
        <v>0.35</v>
      </c>
      <c r="F175" s="177"/>
      <c r="G175" s="178">
        <f t="shared" si="21"/>
        <v>0</v>
      </c>
      <c r="H175" s="157"/>
      <c r="I175" s="156">
        <f t="shared" si="22"/>
        <v>0</v>
      </c>
      <c r="J175" s="157"/>
      <c r="K175" s="156">
        <f t="shared" si="23"/>
        <v>0</v>
      </c>
      <c r="L175" s="156">
        <v>21</v>
      </c>
      <c r="M175" s="156">
        <f t="shared" si="24"/>
        <v>0</v>
      </c>
      <c r="N175" s="155">
        <v>0</v>
      </c>
      <c r="O175" s="155">
        <f t="shared" si="25"/>
        <v>0</v>
      </c>
      <c r="P175" s="155">
        <v>0</v>
      </c>
      <c r="Q175" s="155">
        <f t="shared" si="26"/>
        <v>0</v>
      </c>
      <c r="R175" s="156"/>
      <c r="S175" s="156" t="s">
        <v>217</v>
      </c>
      <c r="T175" s="156" t="s">
        <v>217</v>
      </c>
      <c r="U175" s="156">
        <v>2.5750000000000002</v>
      </c>
      <c r="V175" s="156">
        <f t="shared" si="27"/>
        <v>0.9</v>
      </c>
      <c r="W175" s="156"/>
      <c r="X175" s="156" t="s">
        <v>126</v>
      </c>
      <c r="Y175" s="156" t="s">
        <v>118</v>
      </c>
      <c r="Z175" s="146"/>
      <c r="AA175" s="146"/>
      <c r="AB175" s="146"/>
      <c r="AC175" s="146"/>
      <c r="AD175" s="146"/>
      <c r="AE175" s="146"/>
      <c r="AF175" s="146"/>
      <c r="AG175" s="146" t="s">
        <v>188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1" x14ac:dyDescent="0.2">
      <c r="A176" s="173">
        <v>100</v>
      </c>
      <c r="B176" s="174" t="s">
        <v>454</v>
      </c>
      <c r="C176" s="180" t="s">
        <v>455</v>
      </c>
      <c r="D176" s="175" t="s">
        <v>229</v>
      </c>
      <c r="E176" s="176">
        <v>14</v>
      </c>
      <c r="F176" s="177"/>
      <c r="G176" s="178">
        <f t="shared" si="21"/>
        <v>0</v>
      </c>
      <c r="H176" s="157"/>
      <c r="I176" s="156">
        <f t="shared" si="22"/>
        <v>0</v>
      </c>
      <c r="J176" s="157"/>
      <c r="K176" s="156">
        <f t="shared" si="23"/>
        <v>0</v>
      </c>
      <c r="L176" s="156">
        <v>21</v>
      </c>
      <c r="M176" s="156">
        <f t="shared" si="24"/>
        <v>0</v>
      </c>
      <c r="N176" s="155">
        <v>3.3800000000000002E-3</v>
      </c>
      <c r="O176" s="155">
        <f t="shared" si="25"/>
        <v>0.05</v>
      </c>
      <c r="P176" s="155">
        <v>0</v>
      </c>
      <c r="Q176" s="155">
        <f t="shared" si="26"/>
        <v>0</v>
      </c>
      <c r="R176" s="156"/>
      <c r="S176" s="156" t="s">
        <v>115</v>
      </c>
      <c r="T176" s="156" t="s">
        <v>116</v>
      </c>
      <c r="U176" s="156">
        <v>0.77</v>
      </c>
      <c r="V176" s="156">
        <f t="shared" si="27"/>
        <v>10.78</v>
      </c>
      <c r="W176" s="156"/>
      <c r="X176" s="156" t="s">
        <v>126</v>
      </c>
      <c r="Y176" s="156" t="s">
        <v>118</v>
      </c>
      <c r="Z176" s="146"/>
      <c r="AA176" s="146"/>
      <c r="AB176" s="146"/>
      <c r="AC176" s="146"/>
      <c r="AD176" s="146"/>
      <c r="AE176" s="146"/>
      <c r="AF176" s="146"/>
      <c r="AG176" s="146" t="s">
        <v>218</v>
      </c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">
      <c r="A177" s="173">
        <v>101</v>
      </c>
      <c r="B177" s="174" t="s">
        <v>456</v>
      </c>
      <c r="C177" s="180" t="s">
        <v>457</v>
      </c>
      <c r="D177" s="175" t="s">
        <v>229</v>
      </c>
      <c r="E177" s="176">
        <v>2</v>
      </c>
      <c r="F177" s="177"/>
      <c r="G177" s="178">
        <f t="shared" si="21"/>
        <v>0</v>
      </c>
      <c r="H177" s="157"/>
      <c r="I177" s="156">
        <f t="shared" si="22"/>
        <v>0</v>
      </c>
      <c r="J177" s="157"/>
      <c r="K177" s="156">
        <f t="shared" si="23"/>
        <v>0</v>
      </c>
      <c r="L177" s="156">
        <v>21</v>
      </c>
      <c r="M177" s="156">
        <f t="shared" si="24"/>
        <v>0</v>
      </c>
      <c r="N177" s="155">
        <v>3.3800000000000002E-3</v>
      </c>
      <c r="O177" s="155">
        <f t="shared" si="25"/>
        <v>0.01</v>
      </c>
      <c r="P177" s="155">
        <v>0</v>
      </c>
      <c r="Q177" s="155">
        <f t="shared" si="26"/>
        <v>0</v>
      </c>
      <c r="R177" s="156"/>
      <c r="S177" s="156" t="s">
        <v>115</v>
      </c>
      <c r="T177" s="156" t="s">
        <v>116</v>
      </c>
      <c r="U177" s="156">
        <v>0.77</v>
      </c>
      <c r="V177" s="156">
        <f t="shared" si="27"/>
        <v>1.54</v>
      </c>
      <c r="W177" s="156"/>
      <c r="X177" s="156" t="s">
        <v>126</v>
      </c>
      <c r="Y177" s="156" t="s">
        <v>118</v>
      </c>
      <c r="Z177" s="146"/>
      <c r="AA177" s="146"/>
      <c r="AB177" s="146"/>
      <c r="AC177" s="146"/>
      <c r="AD177" s="146"/>
      <c r="AE177" s="146"/>
      <c r="AF177" s="146"/>
      <c r="AG177" s="146" t="s">
        <v>218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1" x14ac:dyDescent="0.2">
      <c r="A178" s="173">
        <v>102</v>
      </c>
      <c r="B178" s="174" t="s">
        <v>458</v>
      </c>
      <c r="C178" s="180" t="s">
        <v>459</v>
      </c>
      <c r="D178" s="175" t="s">
        <v>229</v>
      </c>
      <c r="E178" s="176">
        <v>4</v>
      </c>
      <c r="F178" s="177"/>
      <c r="G178" s="178">
        <f t="shared" si="21"/>
        <v>0</v>
      </c>
      <c r="H178" s="157"/>
      <c r="I178" s="156">
        <f t="shared" si="22"/>
        <v>0</v>
      </c>
      <c r="J178" s="157"/>
      <c r="K178" s="156">
        <f t="shared" si="23"/>
        <v>0</v>
      </c>
      <c r="L178" s="156">
        <v>21</v>
      </c>
      <c r="M178" s="156">
        <f t="shared" si="24"/>
        <v>0</v>
      </c>
      <c r="N178" s="155">
        <v>3.3800000000000002E-3</v>
      </c>
      <c r="O178" s="155">
        <f t="shared" si="25"/>
        <v>0.01</v>
      </c>
      <c r="P178" s="155">
        <v>0</v>
      </c>
      <c r="Q178" s="155">
        <f t="shared" si="26"/>
        <v>0</v>
      </c>
      <c r="R178" s="156"/>
      <c r="S178" s="156" t="s">
        <v>115</v>
      </c>
      <c r="T178" s="156" t="s">
        <v>116</v>
      </c>
      <c r="U178" s="156">
        <v>0.77</v>
      </c>
      <c r="V178" s="156">
        <f t="shared" si="27"/>
        <v>3.08</v>
      </c>
      <c r="W178" s="156"/>
      <c r="X178" s="156" t="s">
        <v>126</v>
      </c>
      <c r="Y178" s="156" t="s">
        <v>118</v>
      </c>
      <c r="Z178" s="146"/>
      <c r="AA178" s="146"/>
      <c r="AB178" s="146"/>
      <c r="AC178" s="146"/>
      <c r="AD178" s="146"/>
      <c r="AE178" s="146"/>
      <c r="AF178" s="146"/>
      <c r="AG178" s="146" t="s">
        <v>218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1" x14ac:dyDescent="0.2">
      <c r="A179" s="173">
        <v>103</v>
      </c>
      <c r="B179" s="174" t="s">
        <v>460</v>
      </c>
      <c r="C179" s="180" t="s">
        <v>289</v>
      </c>
      <c r="D179" s="175" t="s">
        <v>229</v>
      </c>
      <c r="E179" s="176">
        <v>1</v>
      </c>
      <c r="F179" s="177"/>
      <c r="G179" s="178">
        <f t="shared" si="21"/>
        <v>0</v>
      </c>
      <c r="H179" s="157"/>
      <c r="I179" s="156">
        <f t="shared" si="22"/>
        <v>0</v>
      </c>
      <c r="J179" s="157"/>
      <c r="K179" s="156">
        <f t="shared" si="23"/>
        <v>0</v>
      </c>
      <c r="L179" s="156">
        <v>21</v>
      </c>
      <c r="M179" s="156">
        <f t="shared" si="24"/>
        <v>0</v>
      </c>
      <c r="N179" s="155">
        <v>0</v>
      </c>
      <c r="O179" s="155">
        <f t="shared" si="25"/>
        <v>0</v>
      </c>
      <c r="P179" s="155">
        <v>0</v>
      </c>
      <c r="Q179" s="155">
        <f t="shared" si="26"/>
        <v>0</v>
      </c>
      <c r="R179" s="156"/>
      <c r="S179" s="156" t="s">
        <v>115</v>
      </c>
      <c r="T179" s="156" t="s">
        <v>116</v>
      </c>
      <c r="U179" s="156">
        <v>0</v>
      </c>
      <c r="V179" s="156">
        <f t="shared" si="27"/>
        <v>0</v>
      </c>
      <c r="W179" s="156"/>
      <c r="X179" s="156" t="s">
        <v>126</v>
      </c>
      <c r="Y179" s="156" t="s">
        <v>118</v>
      </c>
      <c r="Z179" s="146"/>
      <c r="AA179" s="146"/>
      <c r="AB179" s="146"/>
      <c r="AC179" s="146"/>
      <c r="AD179" s="146"/>
      <c r="AE179" s="146"/>
      <c r="AF179" s="146"/>
      <c r="AG179" s="146" t="s">
        <v>218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ht="22.5" outlineLevel="1" x14ac:dyDescent="0.2">
      <c r="A180" s="173">
        <v>104</v>
      </c>
      <c r="B180" s="174" t="s">
        <v>461</v>
      </c>
      <c r="C180" s="180" t="s">
        <v>462</v>
      </c>
      <c r="D180" s="175" t="s">
        <v>229</v>
      </c>
      <c r="E180" s="176">
        <v>17</v>
      </c>
      <c r="F180" s="177"/>
      <c r="G180" s="178">
        <f t="shared" si="21"/>
        <v>0</v>
      </c>
      <c r="H180" s="157"/>
      <c r="I180" s="156">
        <f t="shared" si="22"/>
        <v>0</v>
      </c>
      <c r="J180" s="157"/>
      <c r="K180" s="156">
        <f t="shared" si="23"/>
        <v>0</v>
      </c>
      <c r="L180" s="156">
        <v>21</v>
      </c>
      <c r="M180" s="156">
        <f t="shared" si="24"/>
        <v>0</v>
      </c>
      <c r="N180" s="155">
        <v>2.97E-3</v>
      </c>
      <c r="O180" s="155">
        <f t="shared" si="25"/>
        <v>0.05</v>
      </c>
      <c r="P180" s="155">
        <v>0</v>
      </c>
      <c r="Q180" s="155">
        <f t="shared" si="26"/>
        <v>0</v>
      </c>
      <c r="R180" s="156"/>
      <c r="S180" s="156" t="s">
        <v>115</v>
      </c>
      <c r="T180" s="156" t="s">
        <v>116</v>
      </c>
      <c r="U180" s="156">
        <v>0.43</v>
      </c>
      <c r="V180" s="156">
        <f t="shared" si="27"/>
        <v>7.31</v>
      </c>
      <c r="W180" s="156"/>
      <c r="X180" s="156" t="s">
        <v>126</v>
      </c>
      <c r="Y180" s="156" t="s">
        <v>118</v>
      </c>
      <c r="Z180" s="146"/>
      <c r="AA180" s="146"/>
      <c r="AB180" s="146"/>
      <c r="AC180" s="146"/>
      <c r="AD180" s="146"/>
      <c r="AE180" s="146"/>
      <c r="AF180" s="146"/>
      <c r="AG180" s="146" t="s">
        <v>218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ht="22.5" outlineLevel="1" x14ac:dyDescent="0.2">
      <c r="A181" s="173">
        <v>105</v>
      </c>
      <c r="B181" s="174" t="s">
        <v>463</v>
      </c>
      <c r="C181" s="180" t="s">
        <v>464</v>
      </c>
      <c r="D181" s="175" t="s">
        <v>229</v>
      </c>
      <c r="E181" s="176">
        <v>4</v>
      </c>
      <c r="F181" s="177"/>
      <c r="G181" s="178">
        <f t="shared" ref="G181:G210" si="28">ROUND(E181*F181,2)</f>
        <v>0</v>
      </c>
      <c r="H181" s="157"/>
      <c r="I181" s="156">
        <f t="shared" ref="I181:I210" si="29">ROUND(E181*H181,2)</f>
        <v>0</v>
      </c>
      <c r="J181" s="157"/>
      <c r="K181" s="156">
        <f t="shared" ref="K181:K210" si="30">ROUND(E181*J181,2)</f>
        <v>0</v>
      </c>
      <c r="L181" s="156">
        <v>21</v>
      </c>
      <c r="M181" s="156">
        <f t="shared" ref="M181:M210" si="31">G181*(1+L181/100)</f>
        <v>0</v>
      </c>
      <c r="N181" s="155">
        <v>2.97E-3</v>
      </c>
      <c r="O181" s="155">
        <f t="shared" ref="O181:O210" si="32">ROUND(E181*N181,2)</f>
        <v>0.01</v>
      </c>
      <c r="P181" s="155">
        <v>0</v>
      </c>
      <c r="Q181" s="155">
        <f t="shared" ref="Q181:Q210" si="33">ROUND(E181*P181,2)</f>
        <v>0</v>
      </c>
      <c r="R181" s="156"/>
      <c r="S181" s="156" t="s">
        <v>115</v>
      </c>
      <c r="T181" s="156" t="s">
        <v>116</v>
      </c>
      <c r="U181" s="156">
        <v>0.43</v>
      </c>
      <c r="V181" s="156">
        <f t="shared" ref="V181:V210" si="34">ROUND(E181*U181,2)</f>
        <v>1.72</v>
      </c>
      <c r="W181" s="156"/>
      <c r="X181" s="156" t="s">
        <v>126</v>
      </c>
      <c r="Y181" s="156" t="s">
        <v>118</v>
      </c>
      <c r="Z181" s="146"/>
      <c r="AA181" s="146"/>
      <c r="AB181" s="146"/>
      <c r="AC181" s="146"/>
      <c r="AD181" s="146"/>
      <c r="AE181" s="146"/>
      <c r="AF181" s="146"/>
      <c r="AG181" s="146" t="s">
        <v>218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ht="22.5" outlineLevel="1" x14ac:dyDescent="0.2">
      <c r="A182" s="173">
        <v>106</v>
      </c>
      <c r="B182" s="174" t="s">
        <v>465</v>
      </c>
      <c r="C182" s="180" t="s">
        <v>466</v>
      </c>
      <c r="D182" s="175" t="s">
        <v>229</v>
      </c>
      <c r="E182" s="176">
        <v>4</v>
      </c>
      <c r="F182" s="177"/>
      <c r="G182" s="178">
        <f t="shared" si="28"/>
        <v>0</v>
      </c>
      <c r="H182" s="157"/>
      <c r="I182" s="156">
        <f t="shared" si="29"/>
        <v>0</v>
      </c>
      <c r="J182" s="157"/>
      <c r="K182" s="156">
        <f t="shared" si="30"/>
        <v>0</v>
      </c>
      <c r="L182" s="156">
        <v>21</v>
      </c>
      <c r="M182" s="156">
        <f t="shared" si="31"/>
        <v>0</v>
      </c>
      <c r="N182" s="155">
        <v>7.2000000000000005E-4</v>
      </c>
      <c r="O182" s="155">
        <f t="shared" si="32"/>
        <v>0</v>
      </c>
      <c r="P182" s="155">
        <v>0</v>
      </c>
      <c r="Q182" s="155">
        <f t="shared" si="33"/>
        <v>0</v>
      </c>
      <c r="R182" s="156"/>
      <c r="S182" s="156" t="s">
        <v>115</v>
      </c>
      <c r="T182" s="156" t="s">
        <v>116</v>
      </c>
      <c r="U182" s="156">
        <v>0.38</v>
      </c>
      <c r="V182" s="156">
        <f t="shared" si="34"/>
        <v>1.52</v>
      </c>
      <c r="W182" s="156"/>
      <c r="X182" s="156" t="s">
        <v>126</v>
      </c>
      <c r="Y182" s="156" t="s">
        <v>118</v>
      </c>
      <c r="Z182" s="146"/>
      <c r="AA182" s="146"/>
      <c r="AB182" s="146"/>
      <c r="AC182" s="146"/>
      <c r="AD182" s="146"/>
      <c r="AE182" s="146"/>
      <c r="AF182" s="146"/>
      <c r="AG182" s="146" t="s">
        <v>218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ht="22.5" outlineLevel="1" x14ac:dyDescent="0.2">
      <c r="A183" s="173">
        <v>107</v>
      </c>
      <c r="B183" s="174" t="s">
        <v>467</v>
      </c>
      <c r="C183" s="180" t="s">
        <v>468</v>
      </c>
      <c r="D183" s="175" t="s">
        <v>229</v>
      </c>
      <c r="E183" s="176">
        <v>14</v>
      </c>
      <c r="F183" s="177"/>
      <c r="G183" s="178">
        <f t="shared" si="28"/>
        <v>0</v>
      </c>
      <c r="H183" s="157"/>
      <c r="I183" s="156">
        <f t="shared" si="29"/>
        <v>0</v>
      </c>
      <c r="J183" s="157"/>
      <c r="K183" s="156">
        <f t="shared" si="30"/>
        <v>0</v>
      </c>
      <c r="L183" s="156">
        <v>21</v>
      </c>
      <c r="M183" s="156">
        <f t="shared" si="31"/>
        <v>0</v>
      </c>
      <c r="N183" s="155">
        <v>7.2000000000000005E-4</v>
      </c>
      <c r="O183" s="155">
        <f t="shared" si="32"/>
        <v>0.01</v>
      </c>
      <c r="P183" s="155">
        <v>0</v>
      </c>
      <c r="Q183" s="155">
        <f t="shared" si="33"/>
        <v>0</v>
      </c>
      <c r="R183" s="156"/>
      <c r="S183" s="156" t="s">
        <v>115</v>
      </c>
      <c r="T183" s="156" t="s">
        <v>116</v>
      </c>
      <c r="U183" s="156">
        <v>0.38</v>
      </c>
      <c r="V183" s="156">
        <f t="shared" si="34"/>
        <v>5.32</v>
      </c>
      <c r="W183" s="156"/>
      <c r="X183" s="156" t="s">
        <v>126</v>
      </c>
      <c r="Y183" s="156" t="s">
        <v>118</v>
      </c>
      <c r="Z183" s="146"/>
      <c r="AA183" s="146"/>
      <c r="AB183" s="146"/>
      <c r="AC183" s="146"/>
      <c r="AD183" s="146"/>
      <c r="AE183" s="146"/>
      <c r="AF183" s="146"/>
      <c r="AG183" s="146" t="s">
        <v>218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1" x14ac:dyDescent="0.2">
      <c r="A184" s="173">
        <v>108</v>
      </c>
      <c r="B184" s="174" t="s">
        <v>469</v>
      </c>
      <c r="C184" s="180" t="s">
        <v>470</v>
      </c>
      <c r="D184" s="175" t="s">
        <v>229</v>
      </c>
      <c r="E184" s="176">
        <v>1</v>
      </c>
      <c r="F184" s="177"/>
      <c r="G184" s="178">
        <f t="shared" si="28"/>
        <v>0</v>
      </c>
      <c r="H184" s="157"/>
      <c r="I184" s="156">
        <f t="shared" si="29"/>
        <v>0</v>
      </c>
      <c r="J184" s="157"/>
      <c r="K184" s="156">
        <f t="shared" si="30"/>
        <v>0</v>
      </c>
      <c r="L184" s="156">
        <v>21</v>
      </c>
      <c r="M184" s="156">
        <f t="shared" si="31"/>
        <v>0</v>
      </c>
      <c r="N184" s="155">
        <v>0</v>
      </c>
      <c r="O184" s="155">
        <f t="shared" si="32"/>
        <v>0</v>
      </c>
      <c r="P184" s="155">
        <v>0</v>
      </c>
      <c r="Q184" s="155">
        <f t="shared" si="33"/>
        <v>0</v>
      </c>
      <c r="R184" s="156"/>
      <c r="S184" s="156" t="s">
        <v>115</v>
      </c>
      <c r="T184" s="156" t="s">
        <v>116</v>
      </c>
      <c r="U184" s="156">
        <v>0</v>
      </c>
      <c r="V184" s="156">
        <f t="shared" si="34"/>
        <v>0</v>
      </c>
      <c r="W184" s="156"/>
      <c r="X184" s="156" t="s">
        <v>126</v>
      </c>
      <c r="Y184" s="156" t="s">
        <v>118</v>
      </c>
      <c r="Z184" s="146"/>
      <c r="AA184" s="146"/>
      <c r="AB184" s="146"/>
      <c r="AC184" s="146"/>
      <c r="AD184" s="146"/>
      <c r="AE184" s="146"/>
      <c r="AF184" s="146"/>
      <c r="AG184" s="146" t="s">
        <v>218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1" x14ac:dyDescent="0.2">
      <c r="A185" s="173">
        <v>109</v>
      </c>
      <c r="B185" s="174" t="s">
        <v>471</v>
      </c>
      <c r="C185" s="180" t="s">
        <v>472</v>
      </c>
      <c r="D185" s="175" t="s">
        <v>229</v>
      </c>
      <c r="E185" s="176">
        <v>4</v>
      </c>
      <c r="F185" s="177"/>
      <c r="G185" s="178">
        <f t="shared" si="28"/>
        <v>0</v>
      </c>
      <c r="H185" s="157"/>
      <c r="I185" s="156">
        <f t="shared" si="29"/>
        <v>0</v>
      </c>
      <c r="J185" s="157"/>
      <c r="K185" s="156">
        <f t="shared" si="30"/>
        <v>0</v>
      </c>
      <c r="L185" s="156">
        <v>21</v>
      </c>
      <c r="M185" s="156">
        <f t="shared" si="31"/>
        <v>0</v>
      </c>
      <c r="N185" s="155">
        <v>0</v>
      </c>
      <c r="O185" s="155">
        <f t="shared" si="32"/>
        <v>0</v>
      </c>
      <c r="P185" s="155">
        <v>0</v>
      </c>
      <c r="Q185" s="155">
        <f t="shared" si="33"/>
        <v>0</v>
      </c>
      <c r="R185" s="156"/>
      <c r="S185" s="156" t="s">
        <v>115</v>
      </c>
      <c r="T185" s="156" t="s">
        <v>116</v>
      </c>
      <c r="U185" s="156">
        <v>0</v>
      </c>
      <c r="V185" s="156">
        <f t="shared" si="34"/>
        <v>0</v>
      </c>
      <c r="W185" s="156"/>
      <c r="X185" s="156" t="s">
        <v>126</v>
      </c>
      <c r="Y185" s="156" t="s">
        <v>118</v>
      </c>
      <c r="Z185" s="146"/>
      <c r="AA185" s="146"/>
      <c r="AB185" s="146"/>
      <c r="AC185" s="146"/>
      <c r="AD185" s="146"/>
      <c r="AE185" s="146"/>
      <c r="AF185" s="146"/>
      <c r="AG185" s="146" t="s">
        <v>218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">
      <c r="A186" s="173">
        <v>110</v>
      </c>
      <c r="B186" s="174" t="s">
        <v>473</v>
      </c>
      <c r="C186" s="180" t="s">
        <v>474</v>
      </c>
      <c r="D186" s="175" t="s">
        <v>229</v>
      </c>
      <c r="E186" s="176">
        <v>4</v>
      </c>
      <c r="F186" s="177"/>
      <c r="G186" s="178">
        <f t="shared" si="28"/>
        <v>0</v>
      </c>
      <c r="H186" s="157"/>
      <c r="I186" s="156">
        <f t="shared" si="29"/>
        <v>0</v>
      </c>
      <c r="J186" s="157"/>
      <c r="K186" s="156">
        <f t="shared" si="30"/>
        <v>0</v>
      </c>
      <c r="L186" s="156">
        <v>21</v>
      </c>
      <c r="M186" s="156">
        <f t="shared" si="31"/>
        <v>0</v>
      </c>
      <c r="N186" s="155">
        <v>1.8699999999999999E-3</v>
      </c>
      <c r="O186" s="155">
        <f t="shared" si="32"/>
        <v>0.01</v>
      </c>
      <c r="P186" s="155">
        <v>0</v>
      </c>
      <c r="Q186" s="155">
        <f t="shared" si="33"/>
        <v>0</v>
      </c>
      <c r="R186" s="156" t="s">
        <v>225</v>
      </c>
      <c r="S186" s="156" t="s">
        <v>217</v>
      </c>
      <c r="T186" s="156" t="s">
        <v>217</v>
      </c>
      <c r="U186" s="156">
        <v>0</v>
      </c>
      <c r="V186" s="156">
        <f t="shared" si="34"/>
        <v>0</v>
      </c>
      <c r="W186" s="156"/>
      <c r="X186" s="156" t="s">
        <v>117</v>
      </c>
      <c r="Y186" s="156" t="s">
        <v>118</v>
      </c>
      <c r="Z186" s="146"/>
      <c r="AA186" s="146"/>
      <c r="AB186" s="146"/>
      <c r="AC186" s="146"/>
      <c r="AD186" s="146"/>
      <c r="AE186" s="146"/>
      <c r="AF186" s="146"/>
      <c r="AG186" s="146" t="s">
        <v>226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">
      <c r="A187" s="173">
        <v>111</v>
      </c>
      <c r="B187" s="174" t="s">
        <v>475</v>
      </c>
      <c r="C187" s="180" t="s">
        <v>476</v>
      </c>
      <c r="D187" s="175" t="s">
        <v>229</v>
      </c>
      <c r="E187" s="176">
        <v>4</v>
      </c>
      <c r="F187" s="177"/>
      <c r="G187" s="178">
        <f t="shared" si="28"/>
        <v>0</v>
      </c>
      <c r="H187" s="157"/>
      <c r="I187" s="156">
        <f t="shared" si="29"/>
        <v>0</v>
      </c>
      <c r="J187" s="157"/>
      <c r="K187" s="156">
        <f t="shared" si="30"/>
        <v>0</v>
      </c>
      <c r="L187" s="156">
        <v>21</v>
      </c>
      <c r="M187" s="156">
        <f t="shared" si="31"/>
        <v>0</v>
      </c>
      <c r="N187" s="155">
        <v>3.0500000000000002E-3</v>
      </c>
      <c r="O187" s="155">
        <f t="shared" si="32"/>
        <v>0.01</v>
      </c>
      <c r="P187" s="155">
        <v>0</v>
      </c>
      <c r="Q187" s="155">
        <f t="shared" si="33"/>
        <v>0</v>
      </c>
      <c r="R187" s="156" t="s">
        <v>225</v>
      </c>
      <c r="S187" s="156" t="s">
        <v>217</v>
      </c>
      <c r="T187" s="156" t="s">
        <v>217</v>
      </c>
      <c r="U187" s="156">
        <v>0</v>
      </c>
      <c r="V187" s="156">
        <f t="shared" si="34"/>
        <v>0</v>
      </c>
      <c r="W187" s="156"/>
      <c r="X187" s="156" t="s">
        <v>117</v>
      </c>
      <c r="Y187" s="156" t="s">
        <v>118</v>
      </c>
      <c r="Z187" s="146"/>
      <c r="AA187" s="146"/>
      <c r="AB187" s="146"/>
      <c r="AC187" s="146"/>
      <c r="AD187" s="146"/>
      <c r="AE187" s="146"/>
      <c r="AF187" s="146"/>
      <c r="AG187" s="146" t="s">
        <v>226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">
      <c r="A188" s="173">
        <v>112</v>
      </c>
      <c r="B188" s="174" t="s">
        <v>477</v>
      </c>
      <c r="C188" s="180" t="s">
        <v>478</v>
      </c>
      <c r="D188" s="175" t="s">
        <v>229</v>
      </c>
      <c r="E188" s="176">
        <v>4</v>
      </c>
      <c r="F188" s="177"/>
      <c r="G188" s="178">
        <f t="shared" si="28"/>
        <v>0</v>
      </c>
      <c r="H188" s="157"/>
      <c r="I188" s="156">
        <f t="shared" si="29"/>
        <v>0</v>
      </c>
      <c r="J188" s="157"/>
      <c r="K188" s="156">
        <f t="shared" si="30"/>
        <v>0</v>
      </c>
      <c r="L188" s="156">
        <v>21</v>
      </c>
      <c r="M188" s="156">
        <f t="shared" si="31"/>
        <v>0</v>
      </c>
      <c r="N188" s="155">
        <v>3.8400000000000001E-3</v>
      </c>
      <c r="O188" s="155">
        <f t="shared" si="32"/>
        <v>0.02</v>
      </c>
      <c r="P188" s="155">
        <v>0</v>
      </c>
      <c r="Q188" s="155">
        <f t="shared" si="33"/>
        <v>0</v>
      </c>
      <c r="R188" s="156" t="s">
        <v>225</v>
      </c>
      <c r="S188" s="156" t="s">
        <v>217</v>
      </c>
      <c r="T188" s="156" t="s">
        <v>217</v>
      </c>
      <c r="U188" s="156">
        <v>0</v>
      </c>
      <c r="V188" s="156">
        <f t="shared" si="34"/>
        <v>0</v>
      </c>
      <c r="W188" s="156"/>
      <c r="X188" s="156" t="s">
        <v>117</v>
      </c>
      <c r="Y188" s="156" t="s">
        <v>118</v>
      </c>
      <c r="Z188" s="146"/>
      <c r="AA188" s="146"/>
      <c r="AB188" s="146"/>
      <c r="AC188" s="146"/>
      <c r="AD188" s="146"/>
      <c r="AE188" s="146"/>
      <c r="AF188" s="146"/>
      <c r="AG188" s="146" t="s">
        <v>226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1" x14ac:dyDescent="0.2">
      <c r="A189" s="173">
        <v>113</v>
      </c>
      <c r="B189" s="174" t="s">
        <v>479</v>
      </c>
      <c r="C189" s="180" t="s">
        <v>480</v>
      </c>
      <c r="D189" s="175" t="s">
        <v>229</v>
      </c>
      <c r="E189" s="176">
        <v>1</v>
      </c>
      <c r="F189" s="177"/>
      <c r="G189" s="178">
        <f t="shared" si="28"/>
        <v>0</v>
      </c>
      <c r="H189" s="157"/>
      <c r="I189" s="156">
        <f t="shared" si="29"/>
        <v>0</v>
      </c>
      <c r="J189" s="157"/>
      <c r="K189" s="156">
        <f t="shared" si="30"/>
        <v>0</v>
      </c>
      <c r="L189" s="156">
        <v>21</v>
      </c>
      <c r="M189" s="156">
        <f t="shared" si="31"/>
        <v>0</v>
      </c>
      <c r="N189" s="155">
        <v>8.4999999999999995E-4</v>
      </c>
      <c r="O189" s="155">
        <f t="shared" si="32"/>
        <v>0</v>
      </c>
      <c r="P189" s="155">
        <v>0</v>
      </c>
      <c r="Q189" s="155">
        <f t="shared" si="33"/>
        <v>0</v>
      </c>
      <c r="R189" s="156" t="s">
        <v>225</v>
      </c>
      <c r="S189" s="156" t="s">
        <v>217</v>
      </c>
      <c r="T189" s="156" t="s">
        <v>217</v>
      </c>
      <c r="U189" s="156">
        <v>0</v>
      </c>
      <c r="V189" s="156">
        <f t="shared" si="34"/>
        <v>0</v>
      </c>
      <c r="W189" s="156"/>
      <c r="X189" s="156" t="s">
        <v>117</v>
      </c>
      <c r="Y189" s="156" t="s">
        <v>118</v>
      </c>
      <c r="Z189" s="146"/>
      <c r="AA189" s="146"/>
      <c r="AB189" s="146"/>
      <c r="AC189" s="146"/>
      <c r="AD189" s="146"/>
      <c r="AE189" s="146"/>
      <c r="AF189" s="146"/>
      <c r="AG189" s="146" t="s">
        <v>226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1" x14ac:dyDescent="0.2">
      <c r="A190" s="173">
        <v>114</v>
      </c>
      <c r="B190" s="174" t="s">
        <v>481</v>
      </c>
      <c r="C190" s="180" t="s">
        <v>482</v>
      </c>
      <c r="D190" s="175" t="s">
        <v>229</v>
      </c>
      <c r="E190" s="176">
        <v>1</v>
      </c>
      <c r="F190" s="177"/>
      <c r="G190" s="178">
        <f t="shared" si="28"/>
        <v>0</v>
      </c>
      <c r="H190" s="157"/>
      <c r="I190" s="156">
        <f t="shared" si="29"/>
        <v>0</v>
      </c>
      <c r="J190" s="157"/>
      <c r="K190" s="156">
        <f t="shared" si="30"/>
        <v>0</v>
      </c>
      <c r="L190" s="156">
        <v>21</v>
      </c>
      <c r="M190" s="156">
        <f t="shared" si="31"/>
        <v>0</v>
      </c>
      <c r="N190" s="155">
        <v>6.4999999999999997E-4</v>
      </c>
      <c r="O190" s="155">
        <f t="shared" si="32"/>
        <v>0</v>
      </c>
      <c r="P190" s="155">
        <v>0</v>
      </c>
      <c r="Q190" s="155">
        <f t="shared" si="33"/>
        <v>0</v>
      </c>
      <c r="R190" s="156" t="s">
        <v>225</v>
      </c>
      <c r="S190" s="156" t="s">
        <v>217</v>
      </c>
      <c r="T190" s="156" t="s">
        <v>217</v>
      </c>
      <c r="U190" s="156">
        <v>0</v>
      </c>
      <c r="V190" s="156">
        <f t="shared" si="34"/>
        <v>0</v>
      </c>
      <c r="W190" s="156"/>
      <c r="X190" s="156" t="s">
        <v>117</v>
      </c>
      <c r="Y190" s="156" t="s">
        <v>118</v>
      </c>
      <c r="Z190" s="146"/>
      <c r="AA190" s="146"/>
      <c r="AB190" s="146"/>
      <c r="AC190" s="146"/>
      <c r="AD190" s="146"/>
      <c r="AE190" s="146"/>
      <c r="AF190" s="146"/>
      <c r="AG190" s="146" t="s">
        <v>226</v>
      </c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">
      <c r="A191" s="173">
        <v>115</v>
      </c>
      <c r="B191" s="174" t="s">
        <v>483</v>
      </c>
      <c r="C191" s="180" t="s">
        <v>484</v>
      </c>
      <c r="D191" s="175" t="s">
        <v>229</v>
      </c>
      <c r="E191" s="176">
        <v>1</v>
      </c>
      <c r="F191" s="177"/>
      <c r="G191" s="178">
        <f t="shared" si="28"/>
        <v>0</v>
      </c>
      <c r="H191" s="157"/>
      <c r="I191" s="156">
        <f t="shared" si="29"/>
        <v>0</v>
      </c>
      <c r="J191" s="157"/>
      <c r="K191" s="156">
        <f t="shared" si="30"/>
        <v>0</v>
      </c>
      <c r="L191" s="156">
        <v>21</v>
      </c>
      <c r="M191" s="156">
        <f t="shared" si="31"/>
        <v>0</v>
      </c>
      <c r="N191" s="155">
        <v>6.4999999999999997E-4</v>
      </c>
      <c r="O191" s="155">
        <f t="shared" si="32"/>
        <v>0</v>
      </c>
      <c r="P191" s="155">
        <v>0</v>
      </c>
      <c r="Q191" s="155">
        <f t="shared" si="33"/>
        <v>0</v>
      </c>
      <c r="R191" s="156" t="s">
        <v>225</v>
      </c>
      <c r="S191" s="156" t="s">
        <v>217</v>
      </c>
      <c r="T191" s="156" t="s">
        <v>217</v>
      </c>
      <c r="U191" s="156">
        <v>0</v>
      </c>
      <c r="V191" s="156">
        <f t="shared" si="34"/>
        <v>0</v>
      </c>
      <c r="W191" s="156"/>
      <c r="X191" s="156" t="s">
        <v>117</v>
      </c>
      <c r="Y191" s="156" t="s">
        <v>118</v>
      </c>
      <c r="Z191" s="146"/>
      <c r="AA191" s="146"/>
      <c r="AB191" s="146"/>
      <c r="AC191" s="146"/>
      <c r="AD191" s="146"/>
      <c r="AE191" s="146"/>
      <c r="AF191" s="146"/>
      <c r="AG191" s="146" t="s">
        <v>226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1" x14ac:dyDescent="0.2">
      <c r="A192" s="173">
        <v>116</v>
      </c>
      <c r="B192" s="174" t="s">
        <v>485</v>
      </c>
      <c r="C192" s="180" t="s">
        <v>486</v>
      </c>
      <c r="D192" s="175" t="s">
        <v>229</v>
      </c>
      <c r="E192" s="176">
        <v>2</v>
      </c>
      <c r="F192" s="177"/>
      <c r="G192" s="178">
        <f t="shared" si="28"/>
        <v>0</v>
      </c>
      <c r="H192" s="157"/>
      <c r="I192" s="156">
        <f t="shared" si="29"/>
        <v>0</v>
      </c>
      <c r="J192" s="157"/>
      <c r="K192" s="156">
        <f t="shared" si="30"/>
        <v>0</v>
      </c>
      <c r="L192" s="156">
        <v>21</v>
      </c>
      <c r="M192" s="156">
        <f t="shared" si="31"/>
        <v>0</v>
      </c>
      <c r="N192" s="155">
        <v>8.5999999999999998E-4</v>
      </c>
      <c r="O192" s="155">
        <f t="shared" si="32"/>
        <v>0</v>
      </c>
      <c r="P192" s="155">
        <v>0</v>
      </c>
      <c r="Q192" s="155">
        <f t="shared" si="33"/>
        <v>0</v>
      </c>
      <c r="R192" s="156" t="s">
        <v>225</v>
      </c>
      <c r="S192" s="156" t="s">
        <v>217</v>
      </c>
      <c r="T192" s="156" t="s">
        <v>217</v>
      </c>
      <c r="U192" s="156">
        <v>0</v>
      </c>
      <c r="V192" s="156">
        <f t="shared" si="34"/>
        <v>0</v>
      </c>
      <c r="W192" s="156"/>
      <c r="X192" s="156" t="s">
        <v>117</v>
      </c>
      <c r="Y192" s="156" t="s">
        <v>118</v>
      </c>
      <c r="Z192" s="146"/>
      <c r="AA192" s="146"/>
      <c r="AB192" s="146"/>
      <c r="AC192" s="146"/>
      <c r="AD192" s="146"/>
      <c r="AE192" s="146"/>
      <c r="AF192" s="146"/>
      <c r="AG192" s="146" t="s">
        <v>226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1" x14ac:dyDescent="0.2">
      <c r="A193" s="173">
        <v>117</v>
      </c>
      <c r="B193" s="174" t="s">
        <v>487</v>
      </c>
      <c r="C193" s="180" t="s">
        <v>488</v>
      </c>
      <c r="D193" s="175" t="s">
        <v>229</v>
      </c>
      <c r="E193" s="176">
        <v>1</v>
      </c>
      <c r="F193" s="177"/>
      <c r="G193" s="178">
        <f t="shared" si="28"/>
        <v>0</v>
      </c>
      <c r="H193" s="157"/>
      <c r="I193" s="156">
        <f t="shared" si="29"/>
        <v>0</v>
      </c>
      <c r="J193" s="157"/>
      <c r="K193" s="156">
        <f t="shared" si="30"/>
        <v>0</v>
      </c>
      <c r="L193" s="156">
        <v>21</v>
      </c>
      <c r="M193" s="156">
        <f t="shared" si="31"/>
        <v>0</v>
      </c>
      <c r="N193" s="155">
        <v>1.89E-3</v>
      </c>
      <c r="O193" s="155">
        <f t="shared" si="32"/>
        <v>0</v>
      </c>
      <c r="P193" s="155">
        <v>0</v>
      </c>
      <c r="Q193" s="155">
        <f t="shared" si="33"/>
        <v>0</v>
      </c>
      <c r="R193" s="156" t="s">
        <v>225</v>
      </c>
      <c r="S193" s="156" t="s">
        <v>217</v>
      </c>
      <c r="T193" s="156" t="s">
        <v>217</v>
      </c>
      <c r="U193" s="156">
        <v>0</v>
      </c>
      <c r="V193" s="156">
        <f t="shared" si="34"/>
        <v>0</v>
      </c>
      <c r="W193" s="156"/>
      <c r="X193" s="156" t="s">
        <v>117</v>
      </c>
      <c r="Y193" s="156" t="s">
        <v>118</v>
      </c>
      <c r="Z193" s="146"/>
      <c r="AA193" s="146"/>
      <c r="AB193" s="146"/>
      <c r="AC193" s="146"/>
      <c r="AD193" s="146"/>
      <c r="AE193" s="146"/>
      <c r="AF193" s="146"/>
      <c r="AG193" s="146" t="s">
        <v>226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">
      <c r="A194" s="173">
        <v>118</v>
      </c>
      <c r="B194" s="174" t="s">
        <v>489</v>
      </c>
      <c r="C194" s="180" t="s">
        <v>490</v>
      </c>
      <c r="D194" s="175" t="s">
        <v>229</v>
      </c>
      <c r="E194" s="176">
        <v>2</v>
      </c>
      <c r="F194" s="177"/>
      <c r="G194" s="178">
        <f t="shared" si="28"/>
        <v>0</v>
      </c>
      <c r="H194" s="157"/>
      <c r="I194" s="156">
        <f t="shared" si="29"/>
        <v>0</v>
      </c>
      <c r="J194" s="157"/>
      <c r="K194" s="156">
        <f t="shared" si="30"/>
        <v>0</v>
      </c>
      <c r="L194" s="156">
        <v>21</v>
      </c>
      <c r="M194" s="156">
        <f t="shared" si="31"/>
        <v>0</v>
      </c>
      <c r="N194" s="155">
        <v>2.8E-3</v>
      </c>
      <c r="O194" s="155">
        <f t="shared" si="32"/>
        <v>0.01</v>
      </c>
      <c r="P194" s="155">
        <v>0</v>
      </c>
      <c r="Q194" s="155">
        <f t="shared" si="33"/>
        <v>0</v>
      </c>
      <c r="R194" s="156" t="s">
        <v>225</v>
      </c>
      <c r="S194" s="156" t="s">
        <v>217</v>
      </c>
      <c r="T194" s="156" t="s">
        <v>217</v>
      </c>
      <c r="U194" s="156">
        <v>0</v>
      </c>
      <c r="V194" s="156">
        <f t="shared" si="34"/>
        <v>0</v>
      </c>
      <c r="W194" s="156"/>
      <c r="X194" s="156" t="s">
        <v>117</v>
      </c>
      <c r="Y194" s="156" t="s">
        <v>118</v>
      </c>
      <c r="Z194" s="146"/>
      <c r="AA194" s="146"/>
      <c r="AB194" s="146"/>
      <c r="AC194" s="146"/>
      <c r="AD194" s="146"/>
      <c r="AE194" s="146"/>
      <c r="AF194" s="146"/>
      <c r="AG194" s="146" t="s">
        <v>226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ht="33.75" outlineLevel="1" x14ac:dyDescent="0.2">
      <c r="A195" s="173">
        <v>119</v>
      </c>
      <c r="B195" s="174" t="s">
        <v>491</v>
      </c>
      <c r="C195" s="180" t="s">
        <v>584</v>
      </c>
      <c r="D195" s="175" t="s">
        <v>229</v>
      </c>
      <c r="E195" s="176">
        <v>1</v>
      </c>
      <c r="F195" s="177"/>
      <c r="G195" s="178">
        <f t="shared" si="28"/>
        <v>0</v>
      </c>
      <c r="H195" s="157"/>
      <c r="I195" s="156">
        <f t="shared" si="29"/>
        <v>0</v>
      </c>
      <c r="J195" s="157"/>
      <c r="K195" s="156">
        <f t="shared" si="30"/>
        <v>0</v>
      </c>
      <c r="L195" s="156">
        <v>21</v>
      </c>
      <c r="M195" s="156">
        <f t="shared" si="31"/>
        <v>0</v>
      </c>
      <c r="N195" s="155">
        <v>0</v>
      </c>
      <c r="O195" s="155">
        <f t="shared" si="32"/>
        <v>0</v>
      </c>
      <c r="P195" s="155">
        <v>0</v>
      </c>
      <c r="Q195" s="155">
        <f t="shared" si="33"/>
        <v>0</v>
      </c>
      <c r="R195" s="156"/>
      <c r="S195" s="156" t="s">
        <v>115</v>
      </c>
      <c r="T195" s="156" t="s">
        <v>116</v>
      </c>
      <c r="U195" s="156">
        <v>0</v>
      </c>
      <c r="V195" s="156">
        <f t="shared" si="34"/>
        <v>0</v>
      </c>
      <c r="W195" s="156"/>
      <c r="X195" s="156" t="s">
        <v>117</v>
      </c>
      <c r="Y195" s="156" t="s">
        <v>118</v>
      </c>
      <c r="Z195" s="146"/>
      <c r="AA195" s="146"/>
      <c r="AB195" s="146"/>
      <c r="AC195" s="146"/>
      <c r="AD195" s="146"/>
      <c r="AE195" s="146"/>
      <c r="AF195" s="146"/>
      <c r="AG195" s="146" t="s">
        <v>226</v>
      </c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1" x14ac:dyDescent="0.2">
      <c r="A196" s="173">
        <v>120</v>
      </c>
      <c r="B196" s="174" t="s">
        <v>492</v>
      </c>
      <c r="C196" s="180" t="s">
        <v>493</v>
      </c>
      <c r="D196" s="175" t="s">
        <v>229</v>
      </c>
      <c r="E196" s="176">
        <v>1</v>
      </c>
      <c r="F196" s="177"/>
      <c r="G196" s="178">
        <f t="shared" si="28"/>
        <v>0</v>
      </c>
      <c r="H196" s="157"/>
      <c r="I196" s="156">
        <f t="shared" si="29"/>
        <v>0</v>
      </c>
      <c r="J196" s="157"/>
      <c r="K196" s="156">
        <f t="shared" si="30"/>
        <v>0</v>
      </c>
      <c r="L196" s="156">
        <v>21</v>
      </c>
      <c r="M196" s="156">
        <f t="shared" si="31"/>
        <v>0</v>
      </c>
      <c r="N196" s="155">
        <v>1.9000000000000001E-4</v>
      </c>
      <c r="O196" s="155">
        <f t="shared" si="32"/>
        <v>0</v>
      </c>
      <c r="P196" s="155">
        <v>0</v>
      </c>
      <c r="Q196" s="155">
        <f t="shared" si="33"/>
        <v>0</v>
      </c>
      <c r="R196" s="156"/>
      <c r="S196" s="156" t="s">
        <v>115</v>
      </c>
      <c r="T196" s="156" t="s">
        <v>116</v>
      </c>
      <c r="U196" s="156">
        <v>0.08</v>
      </c>
      <c r="V196" s="156">
        <f t="shared" si="34"/>
        <v>0.08</v>
      </c>
      <c r="W196" s="156"/>
      <c r="X196" s="156" t="s">
        <v>117</v>
      </c>
      <c r="Y196" s="156" t="s">
        <v>118</v>
      </c>
      <c r="Z196" s="146"/>
      <c r="AA196" s="146"/>
      <c r="AB196" s="146"/>
      <c r="AC196" s="146"/>
      <c r="AD196" s="146"/>
      <c r="AE196" s="146"/>
      <c r="AF196" s="146"/>
      <c r="AG196" s="146" t="s">
        <v>226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ht="22.5" outlineLevel="1" x14ac:dyDescent="0.2">
      <c r="A197" s="173">
        <v>121</v>
      </c>
      <c r="B197" s="174" t="s">
        <v>494</v>
      </c>
      <c r="C197" s="180" t="s">
        <v>495</v>
      </c>
      <c r="D197" s="175" t="s">
        <v>229</v>
      </c>
      <c r="E197" s="176">
        <v>1</v>
      </c>
      <c r="F197" s="177"/>
      <c r="G197" s="178">
        <f t="shared" si="28"/>
        <v>0</v>
      </c>
      <c r="H197" s="157"/>
      <c r="I197" s="156">
        <f t="shared" si="29"/>
        <v>0</v>
      </c>
      <c r="J197" s="157"/>
      <c r="K197" s="156">
        <f t="shared" si="30"/>
        <v>0</v>
      </c>
      <c r="L197" s="156">
        <v>21</v>
      </c>
      <c r="M197" s="156">
        <f t="shared" si="31"/>
        <v>0</v>
      </c>
      <c r="N197" s="155">
        <v>0</v>
      </c>
      <c r="O197" s="155">
        <f t="shared" si="32"/>
        <v>0</v>
      </c>
      <c r="P197" s="155">
        <v>0</v>
      </c>
      <c r="Q197" s="155">
        <f t="shared" si="33"/>
        <v>0</v>
      </c>
      <c r="R197" s="156"/>
      <c r="S197" s="156" t="s">
        <v>115</v>
      </c>
      <c r="T197" s="156" t="s">
        <v>116</v>
      </c>
      <c r="U197" s="156">
        <v>0</v>
      </c>
      <c r="V197" s="156">
        <f t="shared" si="34"/>
        <v>0</v>
      </c>
      <c r="W197" s="156"/>
      <c r="X197" s="156" t="s">
        <v>117</v>
      </c>
      <c r="Y197" s="156" t="s">
        <v>118</v>
      </c>
      <c r="Z197" s="146"/>
      <c r="AA197" s="146"/>
      <c r="AB197" s="146"/>
      <c r="AC197" s="146"/>
      <c r="AD197" s="146"/>
      <c r="AE197" s="146"/>
      <c r="AF197" s="146"/>
      <c r="AG197" s="146" t="s">
        <v>226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2.5" outlineLevel="1" x14ac:dyDescent="0.2">
      <c r="A198" s="173">
        <v>122</v>
      </c>
      <c r="B198" s="174" t="s">
        <v>496</v>
      </c>
      <c r="C198" s="180" t="s">
        <v>497</v>
      </c>
      <c r="D198" s="175" t="s">
        <v>229</v>
      </c>
      <c r="E198" s="176">
        <v>14</v>
      </c>
      <c r="F198" s="177"/>
      <c r="G198" s="178">
        <f t="shared" si="28"/>
        <v>0</v>
      </c>
      <c r="H198" s="157"/>
      <c r="I198" s="156">
        <f t="shared" si="29"/>
        <v>0</v>
      </c>
      <c r="J198" s="157"/>
      <c r="K198" s="156">
        <f t="shared" si="30"/>
        <v>0</v>
      </c>
      <c r="L198" s="156">
        <v>21</v>
      </c>
      <c r="M198" s="156">
        <f t="shared" si="31"/>
        <v>0</v>
      </c>
      <c r="N198" s="155">
        <v>0</v>
      </c>
      <c r="O198" s="155">
        <f t="shared" si="32"/>
        <v>0</v>
      </c>
      <c r="P198" s="155">
        <v>0</v>
      </c>
      <c r="Q198" s="155">
        <f t="shared" si="33"/>
        <v>0</v>
      </c>
      <c r="R198" s="156"/>
      <c r="S198" s="156" t="s">
        <v>115</v>
      </c>
      <c r="T198" s="156" t="s">
        <v>116</v>
      </c>
      <c r="U198" s="156">
        <v>0</v>
      </c>
      <c r="V198" s="156">
        <f t="shared" si="34"/>
        <v>0</v>
      </c>
      <c r="W198" s="156"/>
      <c r="X198" s="156" t="s">
        <v>117</v>
      </c>
      <c r="Y198" s="156" t="s">
        <v>118</v>
      </c>
      <c r="Z198" s="146"/>
      <c r="AA198" s="146"/>
      <c r="AB198" s="146"/>
      <c r="AC198" s="146"/>
      <c r="AD198" s="146"/>
      <c r="AE198" s="146"/>
      <c r="AF198" s="146"/>
      <c r="AG198" s="146" t="s">
        <v>226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ht="22.5" outlineLevel="1" x14ac:dyDescent="0.2">
      <c r="A199" s="173">
        <v>123</v>
      </c>
      <c r="B199" s="174" t="s">
        <v>498</v>
      </c>
      <c r="C199" s="180" t="s">
        <v>499</v>
      </c>
      <c r="D199" s="175" t="s">
        <v>229</v>
      </c>
      <c r="E199" s="176">
        <v>2</v>
      </c>
      <c r="F199" s="177"/>
      <c r="G199" s="178">
        <f t="shared" si="28"/>
        <v>0</v>
      </c>
      <c r="H199" s="157"/>
      <c r="I199" s="156">
        <f t="shared" si="29"/>
        <v>0</v>
      </c>
      <c r="J199" s="157"/>
      <c r="K199" s="156">
        <f t="shared" si="30"/>
        <v>0</v>
      </c>
      <c r="L199" s="156">
        <v>21</v>
      </c>
      <c r="M199" s="156">
        <f t="shared" si="31"/>
        <v>0</v>
      </c>
      <c r="N199" s="155">
        <v>0</v>
      </c>
      <c r="O199" s="155">
        <f t="shared" si="32"/>
        <v>0</v>
      </c>
      <c r="P199" s="155">
        <v>0</v>
      </c>
      <c r="Q199" s="155">
        <f t="shared" si="33"/>
        <v>0</v>
      </c>
      <c r="R199" s="156"/>
      <c r="S199" s="156" t="s">
        <v>115</v>
      </c>
      <c r="T199" s="156" t="s">
        <v>116</v>
      </c>
      <c r="U199" s="156">
        <v>0</v>
      </c>
      <c r="V199" s="156">
        <f t="shared" si="34"/>
        <v>0</v>
      </c>
      <c r="W199" s="156"/>
      <c r="X199" s="156" t="s">
        <v>117</v>
      </c>
      <c r="Y199" s="156" t="s">
        <v>118</v>
      </c>
      <c r="Z199" s="146"/>
      <c r="AA199" s="146"/>
      <c r="AB199" s="146"/>
      <c r="AC199" s="146"/>
      <c r="AD199" s="146"/>
      <c r="AE199" s="146"/>
      <c r="AF199" s="146"/>
      <c r="AG199" s="146" t="s">
        <v>226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22.5" outlineLevel="1" x14ac:dyDescent="0.2">
      <c r="A200" s="173">
        <v>124</v>
      </c>
      <c r="B200" s="174" t="s">
        <v>500</v>
      </c>
      <c r="C200" s="180" t="s">
        <v>501</v>
      </c>
      <c r="D200" s="175" t="s">
        <v>229</v>
      </c>
      <c r="E200" s="176">
        <v>4</v>
      </c>
      <c r="F200" s="177"/>
      <c r="G200" s="178">
        <f t="shared" si="28"/>
        <v>0</v>
      </c>
      <c r="H200" s="157"/>
      <c r="I200" s="156">
        <f t="shared" si="29"/>
        <v>0</v>
      </c>
      <c r="J200" s="157"/>
      <c r="K200" s="156">
        <f t="shared" si="30"/>
        <v>0</v>
      </c>
      <c r="L200" s="156">
        <v>21</v>
      </c>
      <c r="M200" s="156">
        <f t="shared" si="31"/>
        <v>0</v>
      </c>
      <c r="N200" s="155">
        <v>0</v>
      </c>
      <c r="O200" s="155">
        <f t="shared" si="32"/>
        <v>0</v>
      </c>
      <c r="P200" s="155">
        <v>0</v>
      </c>
      <c r="Q200" s="155">
        <f t="shared" si="33"/>
        <v>0</v>
      </c>
      <c r="R200" s="156"/>
      <c r="S200" s="156" t="s">
        <v>115</v>
      </c>
      <c r="T200" s="156" t="s">
        <v>116</v>
      </c>
      <c r="U200" s="156">
        <v>0</v>
      </c>
      <c r="V200" s="156">
        <f t="shared" si="34"/>
        <v>0</v>
      </c>
      <c r="W200" s="156"/>
      <c r="X200" s="156" t="s">
        <v>117</v>
      </c>
      <c r="Y200" s="156" t="s">
        <v>118</v>
      </c>
      <c r="Z200" s="146"/>
      <c r="AA200" s="146"/>
      <c r="AB200" s="146"/>
      <c r="AC200" s="146"/>
      <c r="AD200" s="146"/>
      <c r="AE200" s="146"/>
      <c r="AF200" s="146"/>
      <c r="AG200" s="146" t="s">
        <v>226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ht="22.5" outlineLevel="1" x14ac:dyDescent="0.2">
      <c r="A201" s="173">
        <v>125</v>
      </c>
      <c r="B201" s="174" t="s">
        <v>502</v>
      </c>
      <c r="C201" s="180" t="s">
        <v>583</v>
      </c>
      <c r="D201" s="175" t="s">
        <v>229</v>
      </c>
      <c r="E201" s="176">
        <v>1</v>
      </c>
      <c r="F201" s="177"/>
      <c r="G201" s="178">
        <f t="shared" si="28"/>
        <v>0</v>
      </c>
      <c r="H201" s="157"/>
      <c r="I201" s="156">
        <f t="shared" si="29"/>
        <v>0</v>
      </c>
      <c r="J201" s="157"/>
      <c r="K201" s="156">
        <f t="shared" si="30"/>
        <v>0</v>
      </c>
      <c r="L201" s="156">
        <v>21</v>
      </c>
      <c r="M201" s="156">
        <f t="shared" si="31"/>
        <v>0</v>
      </c>
      <c r="N201" s="155">
        <v>0</v>
      </c>
      <c r="O201" s="155">
        <f t="shared" si="32"/>
        <v>0</v>
      </c>
      <c r="P201" s="155">
        <v>0</v>
      </c>
      <c r="Q201" s="155">
        <f t="shared" si="33"/>
        <v>0</v>
      </c>
      <c r="R201" s="156"/>
      <c r="S201" s="156" t="s">
        <v>115</v>
      </c>
      <c r="T201" s="156" t="s">
        <v>116</v>
      </c>
      <c r="U201" s="156">
        <v>0</v>
      </c>
      <c r="V201" s="156">
        <f t="shared" si="34"/>
        <v>0</v>
      </c>
      <c r="W201" s="156"/>
      <c r="X201" s="156" t="s">
        <v>117</v>
      </c>
      <c r="Y201" s="156" t="s">
        <v>118</v>
      </c>
      <c r="Z201" s="146"/>
      <c r="AA201" s="146"/>
      <c r="AB201" s="146"/>
      <c r="AC201" s="146"/>
      <c r="AD201" s="146"/>
      <c r="AE201" s="146"/>
      <c r="AF201" s="146"/>
      <c r="AG201" s="146" t="s">
        <v>226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1" x14ac:dyDescent="0.2">
      <c r="A202" s="173">
        <v>126</v>
      </c>
      <c r="B202" s="174" t="s">
        <v>503</v>
      </c>
      <c r="C202" s="180" t="s">
        <v>582</v>
      </c>
      <c r="D202" s="175" t="s">
        <v>229</v>
      </c>
      <c r="E202" s="176">
        <v>1</v>
      </c>
      <c r="F202" s="177"/>
      <c r="G202" s="178">
        <f t="shared" si="28"/>
        <v>0</v>
      </c>
      <c r="H202" s="157"/>
      <c r="I202" s="156">
        <f t="shared" si="29"/>
        <v>0</v>
      </c>
      <c r="J202" s="157"/>
      <c r="K202" s="156">
        <f t="shared" si="30"/>
        <v>0</v>
      </c>
      <c r="L202" s="156">
        <v>21</v>
      </c>
      <c r="M202" s="156">
        <f t="shared" si="31"/>
        <v>0</v>
      </c>
      <c r="N202" s="155">
        <v>0</v>
      </c>
      <c r="O202" s="155">
        <f t="shared" si="32"/>
        <v>0</v>
      </c>
      <c r="P202" s="155">
        <v>0</v>
      </c>
      <c r="Q202" s="155">
        <f t="shared" si="33"/>
        <v>0</v>
      </c>
      <c r="R202" s="156"/>
      <c r="S202" s="156" t="s">
        <v>115</v>
      </c>
      <c r="T202" s="156" t="s">
        <v>116</v>
      </c>
      <c r="U202" s="156">
        <v>0</v>
      </c>
      <c r="V202" s="156">
        <f t="shared" si="34"/>
        <v>0</v>
      </c>
      <c r="W202" s="156"/>
      <c r="X202" s="156" t="s">
        <v>117</v>
      </c>
      <c r="Y202" s="156" t="s">
        <v>118</v>
      </c>
      <c r="Z202" s="146"/>
      <c r="AA202" s="146"/>
      <c r="AB202" s="146"/>
      <c r="AC202" s="146"/>
      <c r="AD202" s="146"/>
      <c r="AE202" s="146"/>
      <c r="AF202" s="146"/>
      <c r="AG202" s="146" t="s">
        <v>226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ht="33.75" outlineLevel="1" x14ac:dyDescent="0.2">
      <c r="A203" s="173">
        <v>127</v>
      </c>
      <c r="B203" s="174" t="s">
        <v>504</v>
      </c>
      <c r="C203" s="180" t="s">
        <v>505</v>
      </c>
      <c r="D203" s="175" t="s">
        <v>229</v>
      </c>
      <c r="E203" s="176">
        <v>1</v>
      </c>
      <c r="F203" s="177"/>
      <c r="G203" s="178">
        <f t="shared" si="28"/>
        <v>0</v>
      </c>
      <c r="H203" s="157"/>
      <c r="I203" s="156">
        <f t="shared" si="29"/>
        <v>0</v>
      </c>
      <c r="J203" s="157"/>
      <c r="K203" s="156">
        <f t="shared" si="30"/>
        <v>0</v>
      </c>
      <c r="L203" s="156">
        <v>21</v>
      </c>
      <c r="M203" s="156">
        <f t="shared" si="31"/>
        <v>0</v>
      </c>
      <c r="N203" s="155">
        <v>6.9999999999999999E-4</v>
      </c>
      <c r="O203" s="155">
        <f t="shared" si="32"/>
        <v>0</v>
      </c>
      <c r="P203" s="155">
        <v>0</v>
      </c>
      <c r="Q203" s="155">
        <f t="shared" si="33"/>
        <v>0</v>
      </c>
      <c r="R203" s="156"/>
      <c r="S203" s="156" t="s">
        <v>115</v>
      </c>
      <c r="T203" s="156" t="s">
        <v>116</v>
      </c>
      <c r="U203" s="156">
        <v>0</v>
      </c>
      <c r="V203" s="156">
        <f t="shared" si="34"/>
        <v>0</v>
      </c>
      <c r="W203" s="156"/>
      <c r="X203" s="156" t="s">
        <v>117</v>
      </c>
      <c r="Y203" s="156" t="s">
        <v>118</v>
      </c>
      <c r="Z203" s="146"/>
      <c r="AA203" s="146"/>
      <c r="AB203" s="146"/>
      <c r="AC203" s="146"/>
      <c r="AD203" s="146"/>
      <c r="AE203" s="146"/>
      <c r="AF203" s="146"/>
      <c r="AG203" s="146" t="s">
        <v>226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ht="33.75" outlineLevel="1" x14ac:dyDescent="0.2">
      <c r="A204" s="173">
        <v>128</v>
      </c>
      <c r="B204" s="174" t="s">
        <v>506</v>
      </c>
      <c r="C204" s="180" t="s">
        <v>507</v>
      </c>
      <c r="D204" s="175" t="s">
        <v>229</v>
      </c>
      <c r="E204" s="176">
        <v>1</v>
      </c>
      <c r="F204" s="177"/>
      <c r="G204" s="178">
        <f t="shared" si="28"/>
        <v>0</v>
      </c>
      <c r="H204" s="157"/>
      <c r="I204" s="156">
        <f t="shared" si="29"/>
        <v>0</v>
      </c>
      <c r="J204" s="157"/>
      <c r="K204" s="156">
        <f t="shared" si="30"/>
        <v>0</v>
      </c>
      <c r="L204" s="156">
        <v>21</v>
      </c>
      <c r="M204" s="156">
        <f t="shared" si="31"/>
        <v>0</v>
      </c>
      <c r="N204" s="155">
        <v>6.9999999999999999E-4</v>
      </c>
      <c r="O204" s="155">
        <f t="shared" si="32"/>
        <v>0</v>
      </c>
      <c r="P204" s="155">
        <v>0</v>
      </c>
      <c r="Q204" s="155">
        <f t="shared" si="33"/>
        <v>0</v>
      </c>
      <c r="R204" s="156"/>
      <c r="S204" s="156" t="s">
        <v>115</v>
      </c>
      <c r="T204" s="156" t="s">
        <v>116</v>
      </c>
      <c r="U204" s="156">
        <v>0</v>
      </c>
      <c r="V204" s="156">
        <f t="shared" si="34"/>
        <v>0</v>
      </c>
      <c r="W204" s="156"/>
      <c r="X204" s="156" t="s">
        <v>117</v>
      </c>
      <c r="Y204" s="156" t="s">
        <v>118</v>
      </c>
      <c r="Z204" s="146"/>
      <c r="AA204" s="146"/>
      <c r="AB204" s="146"/>
      <c r="AC204" s="146"/>
      <c r="AD204" s="146"/>
      <c r="AE204" s="146"/>
      <c r="AF204" s="146"/>
      <c r="AG204" s="146" t="s">
        <v>226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ht="33.75" outlineLevel="1" x14ac:dyDescent="0.2">
      <c r="A205" s="173">
        <v>129</v>
      </c>
      <c r="B205" s="174" t="s">
        <v>508</v>
      </c>
      <c r="C205" s="180" t="s">
        <v>509</v>
      </c>
      <c r="D205" s="175" t="s">
        <v>229</v>
      </c>
      <c r="E205" s="176">
        <v>1</v>
      </c>
      <c r="F205" s="177"/>
      <c r="G205" s="178">
        <f t="shared" si="28"/>
        <v>0</v>
      </c>
      <c r="H205" s="157"/>
      <c r="I205" s="156">
        <f t="shared" si="29"/>
        <v>0</v>
      </c>
      <c r="J205" s="157"/>
      <c r="K205" s="156">
        <f t="shared" si="30"/>
        <v>0</v>
      </c>
      <c r="L205" s="156">
        <v>21</v>
      </c>
      <c r="M205" s="156">
        <f t="shared" si="31"/>
        <v>0</v>
      </c>
      <c r="N205" s="155">
        <v>6.9999999999999999E-4</v>
      </c>
      <c r="O205" s="155">
        <f t="shared" si="32"/>
        <v>0</v>
      </c>
      <c r="P205" s="155">
        <v>0</v>
      </c>
      <c r="Q205" s="155">
        <f t="shared" si="33"/>
        <v>0</v>
      </c>
      <c r="R205" s="156"/>
      <c r="S205" s="156" t="s">
        <v>115</v>
      </c>
      <c r="T205" s="156" t="s">
        <v>116</v>
      </c>
      <c r="U205" s="156">
        <v>0</v>
      </c>
      <c r="V205" s="156">
        <f t="shared" si="34"/>
        <v>0</v>
      </c>
      <c r="W205" s="156"/>
      <c r="X205" s="156" t="s">
        <v>117</v>
      </c>
      <c r="Y205" s="156" t="s">
        <v>118</v>
      </c>
      <c r="Z205" s="146"/>
      <c r="AA205" s="146"/>
      <c r="AB205" s="146"/>
      <c r="AC205" s="146"/>
      <c r="AD205" s="146"/>
      <c r="AE205" s="146"/>
      <c r="AF205" s="146"/>
      <c r="AG205" s="146" t="s">
        <v>226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ht="33.75" outlineLevel="1" x14ac:dyDescent="0.2">
      <c r="A206" s="173">
        <v>130</v>
      </c>
      <c r="B206" s="174" t="s">
        <v>510</v>
      </c>
      <c r="C206" s="180" t="s">
        <v>511</v>
      </c>
      <c r="D206" s="175" t="s">
        <v>229</v>
      </c>
      <c r="E206" s="176">
        <v>1</v>
      </c>
      <c r="F206" s="177"/>
      <c r="G206" s="178">
        <f t="shared" si="28"/>
        <v>0</v>
      </c>
      <c r="H206" s="157"/>
      <c r="I206" s="156">
        <f t="shared" si="29"/>
        <v>0</v>
      </c>
      <c r="J206" s="157"/>
      <c r="K206" s="156">
        <f t="shared" si="30"/>
        <v>0</v>
      </c>
      <c r="L206" s="156">
        <v>21</v>
      </c>
      <c r="M206" s="156">
        <f t="shared" si="31"/>
        <v>0</v>
      </c>
      <c r="N206" s="155">
        <v>6.9999999999999999E-4</v>
      </c>
      <c r="O206" s="155">
        <f t="shared" si="32"/>
        <v>0</v>
      </c>
      <c r="P206" s="155">
        <v>0</v>
      </c>
      <c r="Q206" s="155">
        <f t="shared" si="33"/>
        <v>0</v>
      </c>
      <c r="R206" s="156"/>
      <c r="S206" s="156" t="s">
        <v>115</v>
      </c>
      <c r="T206" s="156" t="s">
        <v>116</v>
      </c>
      <c r="U206" s="156">
        <v>0</v>
      </c>
      <c r="V206" s="156">
        <f t="shared" si="34"/>
        <v>0</v>
      </c>
      <c r="W206" s="156"/>
      <c r="X206" s="156" t="s">
        <v>117</v>
      </c>
      <c r="Y206" s="156" t="s">
        <v>118</v>
      </c>
      <c r="Z206" s="146"/>
      <c r="AA206" s="146"/>
      <c r="AB206" s="146"/>
      <c r="AC206" s="146"/>
      <c r="AD206" s="146"/>
      <c r="AE206" s="146"/>
      <c r="AF206" s="146"/>
      <c r="AG206" s="146" t="s">
        <v>226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ht="33.75" outlineLevel="1" x14ac:dyDescent="0.2">
      <c r="A207" s="173">
        <v>131</v>
      </c>
      <c r="B207" s="174" t="s">
        <v>512</v>
      </c>
      <c r="C207" s="180" t="s">
        <v>513</v>
      </c>
      <c r="D207" s="175" t="s">
        <v>229</v>
      </c>
      <c r="E207" s="176">
        <v>1</v>
      </c>
      <c r="F207" s="177"/>
      <c r="G207" s="178">
        <f t="shared" si="28"/>
        <v>0</v>
      </c>
      <c r="H207" s="157"/>
      <c r="I207" s="156">
        <f t="shared" si="29"/>
        <v>0</v>
      </c>
      <c r="J207" s="157"/>
      <c r="K207" s="156">
        <f t="shared" si="30"/>
        <v>0</v>
      </c>
      <c r="L207" s="156">
        <v>21</v>
      </c>
      <c r="M207" s="156">
        <f t="shared" si="31"/>
        <v>0</v>
      </c>
      <c r="N207" s="155">
        <v>6.9999999999999999E-4</v>
      </c>
      <c r="O207" s="155">
        <f t="shared" si="32"/>
        <v>0</v>
      </c>
      <c r="P207" s="155">
        <v>0</v>
      </c>
      <c r="Q207" s="155">
        <f t="shared" si="33"/>
        <v>0</v>
      </c>
      <c r="R207" s="156"/>
      <c r="S207" s="156" t="s">
        <v>115</v>
      </c>
      <c r="T207" s="156" t="s">
        <v>116</v>
      </c>
      <c r="U207" s="156">
        <v>0</v>
      </c>
      <c r="V207" s="156">
        <f t="shared" si="34"/>
        <v>0</v>
      </c>
      <c r="W207" s="156"/>
      <c r="X207" s="156" t="s">
        <v>117</v>
      </c>
      <c r="Y207" s="156" t="s">
        <v>118</v>
      </c>
      <c r="Z207" s="146"/>
      <c r="AA207" s="146"/>
      <c r="AB207" s="146"/>
      <c r="AC207" s="146"/>
      <c r="AD207" s="146"/>
      <c r="AE207" s="146"/>
      <c r="AF207" s="146"/>
      <c r="AG207" s="146" t="s">
        <v>226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ht="33.75" outlineLevel="1" x14ac:dyDescent="0.2">
      <c r="A208" s="173">
        <v>132</v>
      </c>
      <c r="B208" s="174" t="s">
        <v>514</v>
      </c>
      <c r="C208" s="180" t="s">
        <v>515</v>
      </c>
      <c r="D208" s="175" t="s">
        <v>229</v>
      </c>
      <c r="E208" s="176">
        <v>1</v>
      </c>
      <c r="F208" s="177"/>
      <c r="G208" s="178">
        <f t="shared" si="28"/>
        <v>0</v>
      </c>
      <c r="H208" s="157"/>
      <c r="I208" s="156">
        <f t="shared" si="29"/>
        <v>0</v>
      </c>
      <c r="J208" s="157"/>
      <c r="K208" s="156">
        <f t="shared" si="30"/>
        <v>0</v>
      </c>
      <c r="L208" s="156">
        <v>21</v>
      </c>
      <c r="M208" s="156">
        <f t="shared" si="31"/>
        <v>0</v>
      </c>
      <c r="N208" s="155">
        <v>6.9999999999999999E-4</v>
      </c>
      <c r="O208" s="155">
        <f t="shared" si="32"/>
        <v>0</v>
      </c>
      <c r="P208" s="155">
        <v>0</v>
      </c>
      <c r="Q208" s="155">
        <f t="shared" si="33"/>
        <v>0</v>
      </c>
      <c r="R208" s="156"/>
      <c r="S208" s="156" t="s">
        <v>115</v>
      </c>
      <c r="T208" s="156" t="s">
        <v>116</v>
      </c>
      <c r="U208" s="156">
        <v>0</v>
      </c>
      <c r="V208" s="156">
        <f t="shared" si="34"/>
        <v>0</v>
      </c>
      <c r="W208" s="156"/>
      <c r="X208" s="156" t="s">
        <v>117</v>
      </c>
      <c r="Y208" s="156" t="s">
        <v>118</v>
      </c>
      <c r="Z208" s="146"/>
      <c r="AA208" s="146"/>
      <c r="AB208" s="146"/>
      <c r="AC208" s="146"/>
      <c r="AD208" s="146"/>
      <c r="AE208" s="146"/>
      <c r="AF208" s="146"/>
      <c r="AG208" s="146" t="s">
        <v>226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1" x14ac:dyDescent="0.2">
      <c r="A209" s="173">
        <v>133</v>
      </c>
      <c r="B209" s="174" t="s">
        <v>516</v>
      </c>
      <c r="C209" s="180" t="s">
        <v>517</v>
      </c>
      <c r="D209" s="175" t="s">
        <v>229</v>
      </c>
      <c r="E209" s="176">
        <v>4</v>
      </c>
      <c r="F209" s="177"/>
      <c r="G209" s="178">
        <f t="shared" si="28"/>
        <v>0</v>
      </c>
      <c r="H209" s="157"/>
      <c r="I209" s="156">
        <f t="shared" si="29"/>
        <v>0</v>
      </c>
      <c r="J209" s="157"/>
      <c r="K209" s="156">
        <f t="shared" si="30"/>
        <v>0</v>
      </c>
      <c r="L209" s="156">
        <v>21</v>
      </c>
      <c r="M209" s="156">
        <f t="shared" si="31"/>
        <v>0</v>
      </c>
      <c r="N209" s="155">
        <v>0</v>
      </c>
      <c r="O209" s="155">
        <f t="shared" si="32"/>
        <v>0</v>
      </c>
      <c r="P209" s="155">
        <v>0</v>
      </c>
      <c r="Q209" s="155">
        <f t="shared" si="33"/>
        <v>0</v>
      </c>
      <c r="R209" s="156"/>
      <c r="S209" s="156" t="s">
        <v>115</v>
      </c>
      <c r="T209" s="156" t="s">
        <v>116</v>
      </c>
      <c r="U209" s="156">
        <v>0</v>
      </c>
      <c r="V209" s="156">
        <f t="shared" si="34"/>
        <v>0</v>
      </c>
      <c r="W209" s="156"/>
      <c r="X209" s="156" t="s">
        <v>117</v>
      </c>
      <c r="Y209" s="156" t="s">
        <v>118</v>
      </c>
      <c r="Z209" s="146"/>
      <c r="AA209" s="146"/>
      <c r="AB209" s="146"/>
      <c r="AC209" s="146"/>
      <c r="AD209" s="146"/>
      <c r="AE209" s="146"/>
      <c r="AF209" s="146"/>
      <c r="AG209" s="146" t="s">
        <v>226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2.5" outlineLevel="1" x14ac:dyDescent="0.2">
      <c r="A210" s="173">
        <v>134</v>
      </c>
      <c r="B210" s="174" t="s">
        <v>518</v>
      </c>
      <c r="C210" s="180" t="s">
        <v>519</v>
      </c>
      <c r="D210" s="175" t="s">
        <v>229</v>
      </c>
      <c r="E210" s="176">
        <v>1</v>
      </c>
      <c r="F210" s="177"/>
      <c r="G210" s="178">
        <f t="shared" si="28"/>
        <v>0</v>
      </c>
      <c r="H210" s="157"/>
      <c r="I210" s="156">
        <f t="shared" si="29"/>
        <v>0</v>
      </c>
      <c r="J210" s="157"/>
      <c r="K210" s="156">
        <f t="shared" si="30"/>
        <v>0</v>
      </c>
      <c r="L210" s="156">
        <v>21</v>
      </c>
      <c r="M210" s="156">
        <f t="shared" si="31"/>
        <v>0</v>
      </c>
      <c r="N210" s="155">
        <v>1.9000000000000001E-4</v>
      </c>
      <c r="O210" s="155">
        <f t="shared" si="32"/>
        <v>0</v>
      </c>
      <c r="P210" s="155">
        <v>0</v>
      </c>
      <c r="Q210" s="155">
        <f t="shared" si="33"/>
        <v>0</v>
      </c>
      <c r="R210" s="156"/>
      <c r="S210" s="156" t="s">
        <v>115</v>
      </c>
      <c r="T210" s="156" t="s">
        <v>116</v>
      </c>
      <c r="U210" s="156">
        <v>0.08</v>
      </c>
      <c r="V210" s="156">
        <f t="shared" si="34"/>
        <v>0.08</v>
      </c>
      <c r="W210" s="156"/>
      <c r="X210" s="156" t="s">
        <v>117</v>
      </c>
      <c r="Y210" s="156" t="s">
        <v>118</v>
      </c>
      <c r="Z210" s="146"/>
      <c r="AA210" s="146"/>
      <c r="AB210" s="146"/>
      <c r="AC210" s="146"/>
      <c r="AD210" s="146"/>
      <c r="AE210" s="146"/>
      <c r="AF210" s="146"/>
      <c r="AG210" s="146" t="s">
        <v>226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x14ac:dyDescent="0.2">
      <c r="A211" s="160" t="s">
        <v>110</v>
      </c>
      <c r="B211" s="161" t="s">
        <v>76</v>
      </c>
      <c r="C211" s="179" t="s">
        <v>77</v>
      </c>
      <c r="D211" s="162"/>
      <c r="E211" s="163"/>
      <c r="F211" s="164"/>
      <c r="G211" s="165">
        <f>SUMIF(AG212:AG213,"&lt;&gt;NOR",G212:G213)</f>
        <v>0</v>
      </c>
      <c r="H211" s="159"/>
      <c r="I211" s="159">
        <f>SUM(I212:I213)</f>
        <v>0</v>
      </c>
      <c r="J211" s="159"/>
      <c r="K211" s="159">
        <f>SUM(K212:K213)</f>
        <v>0</v>
      </c>
      <c r="L211" s="159"/>
      <c r="M211" s="159">
        <f>SUM(M212:M213)</f>
        <v>0</v>
      </c>
      <c r="N211" s="158"/>
      <c r="O211" s="158">
        <f>SUM(O212:O213)</f>
        <v>0.02</v>
      </c>
      <c r="P211" s="158"/>
      <c r="Q211" s="158">
        <f>SUM(Q212:Q213)</f>
        <v>0</v>
      </c>
      <c r="R211" s="159"/>
      <c r="S211" s="159"/>
      <c r="T211" s="159"/>
      <c r="U211" s="159"/>
      <c r="V211" s="159">
        <f>SUM(V212:V213)</f>
        <v>20.650000000000002</v>
      </c>
      <c r="W211" s="159"/>
      <c r="X211" s="159"/>
      <c r="Y211" s="159"/>
      <c r="AG211" t="s">
        <v>111</v>
      </c>
    </row>
    <row r="212" spans="1:60" ht="22.5" outlineLevel="1" x14ac:dyDescent="0.2">
      <c r="A212" s="173">
        <v>135</v>
      </c>
      <c r="B212" s="174" t="s">
        <v>520</v>
      </c>
      <c r="C212" s="180" t="s">
        <v>521</v>
      </c>
      <c r="D212" s="175" t="s">
        <v>522</v>
      </c>
      <c r="E212" s="176">
        <v>0.75</v>
      </c>
      <c r="F212" s="177"/>
      <c r="G212" s="178">
        <f>ROUND(E212*F212,2)</f>
        <v>0</v>
      </c>
      <c r="H212" s="157"/>
      <c r="I212" s="156">
        <f>ROUND(E212*H212,2)</f>
        <v>0</v>
      </c>
      <c r="J212" s="157"/>
      <c r="K212" s="156">
        <f>ROUND(E212*J212,2)</f>
        <v>0</v>
      </c>
      <c r="L212" s="156">
        <v>21</v>
      </c>
      <c r="M212" s="156">
        <f>G212*(1+L212/100)</f>
        <v>0</v>
      </c>
      <c r="N212" s="155">
        <v>3.1E-4</v>
      </c>
      <c r="O212" s="155">
        <f>ROUND(E212*N212,2)</f>
        <v>0</v>
      </c>
      <c r="P212" s="155">
        <v>0</v>
      </c>
      <c r="Q212" s="155">
        <f>ROUND(E212*P212,2)</f>
        <v>0</v>
      </c>
      <c r="R212" s="156"/>
      <c r="S212" s="156" t="s">
        <v>217</v>
      </c>
      <c r="T212" s="156" t="s">
        <v>217</v>
      </c>
      <c r="U212" s="156">
        <v>0.4</v>
      </c>
      <c r="V212" s="156">
        <f>ROUND(E212*U212,2)</f>
        <v>0.3</v>
      </c>
      <c r="W212" s="156"/>
      <c r="X212" s="156" t="s">
        <v>126</v>
      </c>
      <c r="Y212" s="156" t="s">
        <v>118</v>
      </c>
      <c r="Z212" s="146"/>
      <c r="AA212" s="146"/>
      <c r="AB212" s="146"/>
      <c r="AC212" s="146"/>
      <c r="AD212" s="146"/>
      <c r="AE212" s="146"/>
      <c r="AF212" s="146"/>
      <c r="AG212" s="146" t="s">
        <v>218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1" x14ac:dyDescent="0.2">
      <c r="A213" s="173">
        <v>136</v>
      </c>
      <c r="B213" s="174" t="s">
        <v>523</v>
      </c>
      <c r="C213" s="180" t="s">
        <v>524</v>
      </c>
      <c r="D213" s="175" t="s">
        <v>170</v>
      </c>
      <c r="E213" s="176">
        <v>185</v>
      </c>
      <c r="F213" s="177"/>
      <c r="G213" s="178">
        <f>ROUND(E213*F213,2)</f>
        <v>0</v>
      </c>
      <c r="H213" s="157"/>
      <c r="I213" s="156">
        <f>ROUND(E213*H213,2)</f>
        <v>0</v>
      </c>
      <c r="J213" s="157"/>
      <c r="K213" s="156">
        <f>ROUND(E213*J213,2)</f>
        <v>0</v>
      </c>
      <c r="L213" s="156">
        <v>21</v>
      </c>
      <c r="M213" s="156">
        <f>G213*(1+L213/100)</f>
        <v>0</v>
      </c>
      <c r="N213" s="155">
        <v>1E-4</v>
      </c>
      <c r="O213" s="155">
        <f>ROUND(E213*N213,2)</f>
        <v>0.02</v>
      </c>
      <c r="P213" s="155">
        <v>0</v>
      </c>
      <c r="Q213" s="155">
        <f>ROUND(E213*P213,2)</f>
        <v>0</v>
      </c>
      <c r="R213" s="156"/>
      <c r="S213" s="156" t="s">
        <v>217</v>
      </c>
      <c r="T213" s="156" t="s">
        <v>217</v>
      </c>
      <c r="U213" s="156">
        <v>0.11</v>
      </c>
      <c r="V213" s="156">
        <f>ROUND(E213*U213,2)</f>
        <v>20.350000000000001</v>
      </c>
      <c r="W213" s="156"/>
      <c r="X213" s="156" t="s">
        <v>126</v>
      </c>
      <c r="Y213" s="156" t="s">
        <v>118</v>
      </c>
      <c r="Z213" s="146"/>
      <c r="AA213" s="146"/>
      <c r="AB213" s="146"/>
      <c r="AC213" s="146"/>
      <c r="AD213" s="146"/>
      <c r="AE213" s="146"/>
      <c r="AF213" s="146"/>
      <c r="AG213" s="146" t="s">
        <v>218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x14ac:dyDescent="0.2">
      <c r="A214" s="160" t="s">
        <v>110</v>
      </c>
      <c r="B214" s="161" t="s">
        <v>80</v>
      </c>
      <c r="C214" s="179" t="s">
        <v>81</v>
      </c>
      <c r="D214" s="162"/>
      <c r="E214" s="163"/>
      <c r="F214" s="164"/>
      <c r="G214" s="165">
        <f>SUMIF(AG215:AG225,"&lt;&gt;NOR",G215:G225)</f>
        <v>0</v>
      </c>
      <c r="H214" s="159"/>
      <c r="I214" s="159">
        <f>SUM(I215:I225)</f>
        <v>0</v>
      </c>
      <c r="J214" s="159"/>
      <c r="K214" s="159">
        <f>SUM(K215:K225)</f>
        <v>0</v>
      </c>
      <c r="L214" s="159"/>
      <c r="M214" s="159">
        <f>SUM(M215:M225)</f>
        <v>0</v>
      </c>
      <c r="N214" s="158"/>
      <c r="O214" s="158">
        <f>SUM(O215:O225)</f>
        <v>0.02</v>
      </c>
      <c r="P214" s="158"/>
      <c r="Q214" s="158">
        <f>SUM(Q215:Q225)</f>
        <v>2.5700000000000003</v>
      </c>
      <c r="R214" s="159"/>
      <c r="S214" s="159"/>
      <c r="T214" s="159"/>
      <c r="U214" s="159"/>
      <c r="V214" s="159">
        <f>SUM(V215:V225)</f>
        <v>90.940000000000012</v>
      </c>
      <c r="W214" s="159"/>
      <c r="X214" s="159"/>
      <c r="Y214" s="159"/>
      <c r="AG214" t="s">
        <v>111</v>
      </c>
    </row>
    <row r="215" spans="1:60" ht="22.5" outlineLevel="1" x14ac:dyDescent="0.2">
      <c r="A215" s="173">
        <v>137</v>
      </c>
      <c r="B215" s="174" t="s">
        <v>525</v>
      </c>
      <c r="C215" s="180" t="s">
        <v>526</v>
      </c>
      <c r="D215" s="175" t="s">
        <v>170</v>
      </c>
      <c r="E215" s="176">
        <v>166</v>
      </c>
      <c r="F215" s="177"/>
      <c r="G215" s="178">
        <f t="shared" ref="G215:G225" si="35">ROUND(E215*F215,2)</f>
        <v>0</v>
      </c>
      <c r="H215" s="157"/>
      <c r="I215" s="156">
        <f t="shared" ref="I215:I225" si="36">ROUND(E215*H215,2)</f>
        <v>0</v>
      </c>
      <c r="J215" s="157"/>
      <c r="K215" s="156">
        <f t="shared" ref="K215:K225" si="37">ROUND(E215*J215,2)</f>
        <v>0</v>
      </c>
      <c r="L215" s="156">
        <v>21</v>
      </c>
      <c r="M215" s="156">
        <f t="shared" ref="M215:M225" si="38">G215*(1+L215/100)</f>
        <v>0</v>
      </c>
      <c r="N215" s="155">
        <v>0</v>
      </c>
      <c r="O215" s="155">
        <f t="shared" ref="O215:O225" si="39">ROUND(E215*N215,2)</f>
        <v>0</v>
      </c>
      <c r="P215" s="155">
        <v>1.102E-2</v>
      </c>
      <c r="Q215" s="155">
        <f t="shared" ref="Q215:Q225" si="40">ROUND(E215*P215,2)</f>
        <v>1.83</v>
      </c>
      <c r="R215" s="156"/>
      <c r="S215" s="156" t="s">
        <v>217</v>
      </c>
      <c r="T215" s="156" t="s">
        <v>217</v>
      </c>
      <c r="U215" s="156">
        <v>0.29699999999999999</v>
      </c>
      <c r="V215" s="156">
        <f t="shared" ref="V215:V225" si="41">ROUND(E215*U215,2)</f>
        <v>49.3</v>
      </c>
      <c r="W215" s="156"/>
      <c r="X215" s="156" t="s">
        <v>126</v>
      </c>
      <c r="Y215" s="156" t="s">
        <v>118</v>
      </c>
      <c r="Z215" s="146"/>
      <c r="AA215" s="146"/>
      <c r="AB215" s="146"/>
      <c r="AC215" s="146"/>
      <c r="AD215" s="146"/>
      <c r="AE215" s="146"/>
      <c r="AF215" s="146"/>
      <c r="AG215" s="146" t="s">
        <v>218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1" x14ac:dyDescent="0.2">
      <c r="A216" s="173">
        <v>138</v>
      </c>
      <c r="B216" s="174" t="s">
        <v>527</v>
      </c>
      <c r="C216" s="180" t="s">
        <v>528</v>
      </c>
      <c r="D216" s="175" t="s">
        <v>229</v>
      </c>
      <c r="E216" s="176">
        <v>10</v>
      </c>
      <c r="F216" s="177"/>
      <c r="G216" s="178">
        <f t="shared" si="35"/>
        <v>0</v>
      </c>
      <c r="H216" s="157"/>
      <c r="I216" s="156">
        <f t="shared" si="36"/>
        <v>0</v>
      </c>
      <c r="J216" s="157"/>
      <c r="K216" s="156">
        <f t="shared" si="37"/>
        <v>0</v>
      </c>
      <c r="L216" s="156">
        <v>21</v>
      </c>
      <c r="M216" s="156">
        <f t="shared" si="38"/>
        <v>0</v>
      </c>
      <c r="N216" s="155">
        <v>2.0000000000000002E-5</v>
      </c>
      <c r="O216" s="155">
        <f t="shared" si="39"/>
        <v>0</v>
      </c>
      <c r="P216" s="155">
        <v>3.9E-2</v>
      </c>
      <c r="Q216" s="155">
        <f t="shared" si="40"/>
        <v>0.39</v>
      </c>
      <c r="R216" s="156"/>
      <c r="S216" s="156" t="s">
        <v>217</v>
      </c>
      <c r="T216" s="156" t="s">
        <v>217</v>
      </c>
      <c r="U216" s="156">
        <v>0.71</v>
      </c>
      <c r="V216" s="156">
        <f t="shared" si="41"/>
        <v>7.1</v>
      </c>
      <c r="W216" s="156"/>
      <c r="X216" s="156" t="s">
        <v>126</v>
      </c>
      <c r="Y216" s="156" t="s">
        <v>118</v>
      </c>
      <c r="Z216" s="146"/>
      <c r="AA216" s="146"/>
      <c r="AB216" s="146"/>
      <c r="AC216" s="146"/>
      <c r="AD216" s="146"/>
      <c r="AE216" s="146"/>
      <c r="AF216" s="146"/>
      <c r="AG216" s="146" t="s">
        <v>218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">
      <c r="A217" s="173">
        <v>139</v>
      </c>
      <c r="B217" s="174" t="s">
        <v>529</v>
      </c>
      <c r="C217" s="180" t="s">
        <v>530</v>
      </c>
      <c r="D217" s="175" t="s">
        <v>229</v>
      </c>
      <c r="E217" s="176">
        <v>59</v>
      </c>
      <c r="F217" s="177"/>
      <c r="G217" s="178">
        <f t="shared" si="35"/>
        <v>0</v>
      </c>
      <c r="H217" s="157"/>
      <c r="I217" s="156">
        <f t="shared" si="36"/>
        <v>0</v>
      </c>
      <c r="J217" s="157"/>
      <c r="K217" s="156">
        <f t="shared" si="37"/>
        <v>0</v>
      </c>
      <c r="L217" s="156">
        <v>21</v>
      </c>
      <c r="M217" s="156">
        <f t="shared" si="38"/>
        <v>0</v>
      </c>
      <c r="N217" s="155">
        <v>6.0000000000000002E-5</v>
      </c>
      <c r="O217" s="155">
        <f t="shared" si="39"/>
        <v>0</v>
      </c>
      <c r="P217" s="155">
        <v>1.1000000000000001E-3</v>
      </c>
      <c r="Q217" s="155">
        <f t="shared" si="40"/>
        <v>0.06</v>
      </c>
      <c r="R217" s="156"/>
      <c r="S217" s="156" t="s">
        <v>217</v>
      </c>
      <c r="T217" s="156" t="s">
        <v>217</v>
      </c>
      <c r="U217" s="156">
        <v>7.0000000000000007E-2</v>
      </c>
      <c r="V217" s="156">
        <f t="shared" si="41"/>
        <v>4.13</v>
      </c>
      <c r="W217" s="156"/>
      <c r="X217" s="156" t="s">
        <v>126</v>
      </c>
      <c r="Y217" s="156" t="s">
        <v>118</v>
      </c>
      <c r="Z217" s="146"/>
      <c r="AA217" s="146"/>
      <c r="AB217" s="146"/>
      <c r="AC217" s="146"/>
      <c r="AD217" s="146"/>
      <c r="AE217" s="146"/>
      <c r="AF217" s="146"/>
      <c r="AG217" s="146" t="s">
        <v>218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1" x14ac:dyDescent="0.2">
      <c r="A218" s="173">
        <v>140</v>
      </c>
      <c r="B218" s="174" t="s">
        <v>531</v>
      </c>
      <c r="C218" s="180" t="s">
        <v>532</v>
      </c>
      <c r="D218" s="175" t="s">
        <v>229</v>
      </c>
      <c r="E218" s="176">
        <v>76</v>
      </c>
      <c r="F218" s="177"/>
      <c r="G218" s="178">
        <f t="shared" si="35"/>
        <v>0</v>
      </c>
      <c r="H218" s="157"/>
      <c r="I218" s="156">
        <f t="shared" si="36"/>
        <v>0</v>
      </c>
      <c r="J218" s="157"/>
      <c r="K218" s="156">
        <f t="shared" si="37"/>
        <v>0</v>
      </c>
      <c r="L218" s="156">
        <v>21</v>
      </c>
      <c r="M218" s="156">
        <f t="shared" si="38"/>
        <v>0</v>
      </c>
      <c r="N218" s="155">
        <v>2.1000000000000001E-4</v>
      </c>
      <c r="O218" s="155">
        <f t="shared" si="39"/>
        <v>0.02</v>
      </c>
      <c r="P218" s="155">
        <v>3.5000000000000001E-3</v>
      </c>
      <c r="Q218" s="155">
        <f t="shared" si="40"/>
        <v>0.27</v>
      </c>
      <c r="R218" s="156"/>
      <c r="S218" s="156" t="s">
        <v>217</v>
      </c>
      <c r="T218" s="156" t="s">
        <v>217</v>
      </c>
      <c r="U218" s="156">
        <v>0.37</v>
      </c>
      <c r="V218" s="156">
        <f t="shared" si="41"/>
        <v>28.12</v>
      </c>
      <c r="W218" s="156"/>
      <c r="X218" s="156" t="s">
        <v>126</v>
      </c>
      <c r="Y218" s="156" t="s">
        <v>118</v>
      </c>
      <c r="Z218" s="146"/>
      <c r="AA218" s="146"/>
      <c r="AB218" s="146"/>
      <c r="AC218" s="146"/>
      <c r="AD218" s="146"/>
      <c r="AE218" s="146"/>
      <c r="AF218" s="146"/>
      <c r="AG218" s="146" t="s">
        <v>218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1" x14ac:dyDescent="0.2">
      <c r="A219" s="173">
        <v>141</v>
      </c>
      <c r="B219" s="174" t="s">
        <v>533</v>
      </c>
      <c r="C219" s="180" t="s">
        <v>534</v>
      </c>
      <c r="D219" s="175" t="s">
        <v>229</v>
      </c>
      <c r="E219" s="176">
        <v>4</v>
      </c>
      <c r="F219" s="177"/>
      <c r="G219" s="178">
        <f t="shared" si="35"/>
        <v>0</v>
      </c>
      <c r="H219" s="157"/>
      <c r="I219" s="156">
        <f t="shared" si="36"/>
        <v>0</v>
      </c>
      <c r="J219" s="157"/>
      <c r="K219" s="156">
        <f t="shared" si="37"/>
        <v>0</v>
      </c>
      <c r="L219" s="156">
        <v>21</v>
      </c>
      <c r="M219" s="156">
        <f t="shared" si="38"/>
        <v>0</v>
      </c>
      <c r="N219" s="155">
        <v>1.6000000000000001E-4</v>
      </c>
      <c r="O219" s="155">
        <f t="shared" si="39"/>
        <v>0</v>
      </c>
      <c r="P219" s="155">
        <v>4.9699999999999996E-3</v>
      </c>
      <c r="Q219" s="155">
        <f t="shared" si="40"/>
        <v>0.02</v>
      </c>
      <c r="R219" s="156"/>
      <c r="S219" s="156" t="s">
        <v>217</v>
      </c>
      <c r="T219" s="156" t="s">
        <v>217</v>
      </c>
      <c r="U219" s="156">
        <v>0.57199999999999995</v>
      </c>
      <c r="V219" s="156">
        <f t="shared" si="41"/>
        <v>2.29</v>
      </c>
      <c r="W219" s="156"/>
      <c r="X219" s="156" t="s">
        <v>126</v>
      </c>
      <c r="Y219" s="156" t="s">
        <v>118</v>
      </c>
      <c r="Z219" s="146"/>
      <c r="AA219" s="146"/>
      <c r="AB219" s="146"/>
      <c r="AC219" s="146"/>
      <c r="AD219" s="146"/>
      <c r="AE219" s="146"/>
      <c r="AF219" s="146"/>
      <c r="AG219" s="146" t="s">
        <v>218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">
      <c r="A220" s="173">
        <v>142</v>
      </c>
      <c r="B220" s="174" t="s">
        <v>535</v>
      </c>
      <c r="C220" s="180" t="s">
        <v>536</v>
      </c>
      <c r="D220" s="175" t="s">
        <v>229</v>
      </c>
      <c r="E220" s="176">
        <v>4</v>
      </c>
      <c r="F220" s="177"/>
      <c r="G220" s="178">
        <f t="shared" si="35"/>
        <v>0</v>
      </c>
      <c r="H220" s="157"/>
      <c r="I220" s="156">
        <f t="shared" si="36"/>
        <v>0</v>
      </c>
      <c r="J220" s="157"/>
      <c r="K220" s="156">
        <f t="shared" si="37"/>
        <v>0</v>
      </c>
      <c r="L220" s="156">
        <v>21</v>
      </c>
      <c r="M220" s="156">
        <f t="shared" si="38"/>
        <v>0</v>
      </c>
      <c r="N220" s="155">
        <v>0</v>
      </c>
      <c r="O220" s="155">
        <f t="shared" si="39"/>
        <v>0</v>
      </c>
      <c r="P220" s="155">
        <v>0</v>
      </c>
      <c r="Q220" s="155">
        <f t="shared" si="40"/>
        <v>0</v>
      </c>
      <c r="R220" s="156"/>
      <c r="S220" s="156" t="s">
        <v>115</v>
      </c>
      <c r="T220" s="156" t="s">
        <v>116</v>
      </c>
      <c r="U220" s="156">
        <v>0</v>
      </c>
      <c r="V220" s="156">
        <f t="shared" si="41"/>
        <v>0</v>
      </c>
      <c r="W220" s="156"/>
      <c r="X220" s="156" t="s">
        <v>126</v>
      </c>
      <c r="Y220" s="156" t="s">
        <v>118</v>
      </c>
      <c r="Z220" s="146"/>
      <c r="AA220" s="146"/>
      <c r="AB220" s="146"/>
      <c r="AC220" s="146"/>
      <c r="AD220" s="146"/>
      <c r="AE220" s="146"/>
      <c r="AF220" s="146"/>
      <c r="AG220" s="146" t="s">
        <v>218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">
      <c r="A221" s="173">
        <v>143</v>
      </c>
      <c r="B221" s="174" t="s">
        <v>537</v>
      </c>
      <c r="C221" s="180" t="s">
        <v>538</v>
      </c>
      <c r="D221" s="175" t="s">
        <v>229</v>
      </c>
      <c r="E221" s="176">
        <v>1</v>
      </c>
      <c r="F221" s="177"/>
      <c r="G221" s="178">
        <f t="shared" si="35"/>
        <v>0</v>
      </c>
      <c r="H221" s="157"/>
      <c r="I221" s="156">
        <f t="shared" si="36"/>
        <v>0</v>
      </c>
      <c r="J221" s="157"/>
      <c r="K221" s="156">
        <f t="shared" si="37"/>
        <v>0</v>
      </c>
      <c r="L221" s="156">
        <v>21</v>
      </c>
      <c r="M221" s="156">
        <f t="shared" si="38"/>
        <v>0</v>
      </c>
      <c r="N221" s="155">
        <v>0</v>
      </c>
      <c r="O221" s="155">
        <f t="shared" si="39"/>
        <v>0</v>
      </c>
      <c r="P221" s="155">
        <v>0</v>
      </c>
      <c r="Q221" s="155">
        <f t="shared" si="40"/>
        <v>0</v>
      </c>
      <c r="R221" s="156"/>
      <c r="S221" s="156" t="s">
        <v>115</v>
      </c>
      <c r="T221" s="156" t="s">
        <v>116</v>
      </c>
      <c r="U221" s="156">
        <v>0</v>
      </c>
      <c r="V221" s="156">
        <f t="shared" si="41"/>
        <v>0</v>
      </c>
      <c r="W221" s="156"/>
      <c r="X221" s="156" t="s">
        <v>126</v>
      </c>
      <c r="Y221" s="156" t="s">
        <v>118</v>
      </c>
      <c r="Z221" s="146"/>
      <c r="AA221" s="146"/>
      <c r="AB221" s="146"/>
      <c r="AC221" s="146"/>
      <c r="AD221" s="146"/>
      <c r="AE221" s="146"/>
      <c r="AF221" s="146"/>
      <c r="AG221" s="146" t="s">
        <v>218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1" x14ac:dyDescent="0.2">
      <c r="A222" s="173">
        <v>144</v>
      </c>
      <c r="B222" s="174" t="s">
        <v>539</v>
      </c>
      <c r="C222" s="180" t="s">
        <v>540</v>
      </c>
      <c r="D222" s="175" t="s">
        <v>229</v>
      </c>
      <c r="E222" s="176">
        <v>10</v>
      </c>
      <c r="F222" s="177"/>
      <c r="G222" s="178">
        <f t="shared" si="35"/>
        <v>0</v>
      </c>
      <c r="H222" s="157"/>
      <c r="I222" s="156">
        <f t="shared" si="36"/>
        <v>0</v>
      </c>
      <c r="J222" s="157"/>
      <c r="K222" s="156">
        <f t="shared" si="37"/>
        <v>0</v>
      </c>
      <c r="L222" s="156">
        <v>21</v>
      </c>
      <c r="M222" s="156">
        <f t="shared" si="38"/>
        <v>0</v>
      </c>
      <c r="N222" s="155">
        <v>0</v>
      </c>
      <c r="O222" s="155">
        <f t="shared" si="39"/>
        <v>0</v>
      </c>
      <c r="P222" s="155">
        <v>0</v>
      </c>
      <c r="Q222" s="155">
        <f t="shared" si="40"/>
        <v>0</v>
      </c>
      <c r="R222" s="156"/>
      <c r="S222" s="156" t="s">
        <v>115</v>
      </c>
      <c r="T222" s="156" t="s">
        <v>116</v>
      </c>
      <c r="U222" s="156">
        <v>0</v>
      </c>
      <c r="V222" s="156">
        <f t="shared" si="41"/>
        <v>0</v>
      </c>
      <c r="W222" s="156"/>
      <c r="X222" s="156" t="s">
        <v>126</v>
      </c>
      <c r="Y222" s="156" t="s">
        <v>118</v>
      </c>
      <c r="Z222" s="146"/>
      <c r="AA222" s="146"/>
      <c r="AB222" s="146"/>
      <c r="AC222" s="146"/>
      <c r="AD222" s="146"/>
      <c r="AE222" s="146"/>
      <c r="AF222" s="146"/>
      <c r="AG222" s="146" t="s">
        <v>218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1" x14ac:dyDescent="0.2">
      <c r="A223" s="173">
        <v>145</v>
      </c>
      <c r="B223" s="174" t="s">
        <v>541</v>
      </c>
      <c r="C223" s="180" t="s">
        <v>542</v>
      </c>
      <c r="D223" s="175" t="s">
        <v>229</v>
      </c>
      <c r="E223" s="176">
        <v>3</v>
      </c>
      <c r="F223" s="177"/>
      <c r="G223" s="178">
        <f t="shared" si="35"/>
        <v>0</v>
      </c>
      <c r="H223" s="157"/>
      <c r="I223" s="156">
        <f t="shared" si="36"/>
        <v>0</v>
      </c>
      <c r="J223" s="157"/>
      <c r="K223" s="156">
        <f t="shared" si="37"/>
        <v>0</v>
      </c>
      <c r="L223" s="156">
        <v>21</v>
      </c>
      <c r="M223" s="156">
        <f t="shared" si="38"/>
        <v>0</v>
      </c>
      <c r="N223" s="155">
        <v>0</v>
      </c>
      <c r="O223" s="155">
        <f t="shared" si="39"/>
        <v>0</v>
      </c>
      <c r="P223" s="155">
        <v>0</v>
      </c>
      <c r="Q223" s="155">
        <f t="shared" si="40"/>
        <v>0</v>
      </c>
      <c r="R223" s="156"/>
      <c r="S223" s="156" t="s">
        <v>115</v>
      </c>
      <c r="T223" s="156" t="s">
        <v>116</v>
      </c>
      <c r="U223" s="156">
        <v>0</v>
      </c>
      <c r="V223" s="156">
        <f t="shared" si="41"/>
        <v>0</v>
      </c>
      <c r="W223" s="156"/>
      <c r="X223" s="156" t="s">
        <v>126</v>
      </c>
      <c r="Y223" s="156" t="s">
        <v>118</v>
      </c>
      <c r="Z223" s="146"/>
      <c r="AA223" s="146"/>
      <c r="AB223" s="146"/>
      <c r="AC223" s="146"/>
      <c r="AD223" s="146"/>
      <c r="AE223" s="146"/>
      <c r="AF223" s="146"/>
      <c r="AG223" s="146" t="s">
        <v>218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1" x14ac:dyDescent="0.2">
      <c r="A224" s="173">
        <v>146</v>
      </c>
      <c r="B224" s="174" t="s">
        <v>543</v>
      </c>
      <c r="C224" s="180" t="s">
        <v>544</v>
      </c>
      <c r="D224" s="175" t="s">
        <v>170</v>
      </c>
      <c r="E224" s="176">
        <v>182.6</v>
      </c>
      <c r="F224" s="177"/>
      <c r="G224" s="178">
        <f t="shared" si="35"/>
        <v>0</v>
      </c>
      <c r="H224" s="157"/>
      <c r="I224" s="156">
        <f t="shared" si="36"/>
        <v>0</v>
      </c>
      <c r="J224" s="157"/>
      <c r="K224" s="156">
        <f t="shared" si="37"/>
        <v>0</v>
      </c>
      <c r="L224" s="156">
        <v>21</v>
      </c>
      <c r="M224" s="156">
        <f t="shared" si="38"/>
        <v>0</v>
      </c>
      <c r="N224" s="155">
        <v>0</v>
      </c>
      <c r="O224" s="155">
        <f t="shared" si="39"/>
        <v>0</v>
      </c>
      <c r="P224" s="155">
        <v>0</v>
      </c>
      <c r="Q224" s="155">
        <f t="shared" si="40"/>
        <v>0</v>
      </c>
      <c r="R224" s="156"/>
      <c r="S224" s="156" t="s">
        <v>115</v>
      </c>
      <c r="T224" s="156" t="s">
        <v>116</v>
      </c>
      <c r="U224" s="156">
        <v>0</v>
      </c>
      <c r="V224" s="156">
        <f t="shared" si="41"/>
        <v>0</v>
      </c>
      <c r="W224" s="156"/>
      <c r="X224" s="156" t="s">
        <v>126</v>
      </c>
      <c r="Y224" s="156" t="s">
        <v>118</v>
      </c>
      <c r="Z224" s="146"/>
      <c r="AA224" s="146"/>
      <c r="AB224" s="146"/>
      <c r="AC224" s="146"/>
      <c r="AD224" s="146"/>
      <c r="AE224" s="146"/>
      <c r="AF224" s="146"/>
      <c r="AG224" s="146" t="s">
        <v>218</v>
      </c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1" x14ac:dyDescent="0.2">
      <c r="A225" s="173">
        <v>147</v>
      </c>
      <c r="B225" s="174" t="s">
        <v>545</v>
      </c>
      <c r="C225" s="180" t="s">
        <v>546</v>
      </c>
      <c r="D225" s="175" t="s">
        <v>216</v>
      </c>
      <c r="E225" s="176">
        <v>1.1000000000000001</v>
      </c>
      <c r="F225" s="177"/>
      <c r="G225" s="178">
        <f t="shared" si="35"/>
        <v>0</v>
      </c>
      <c r="H225" s="157"/>
      <c r="I225" s="156">
        <f t="shared" si="36"/>
        <v>0</v>
      </c>
      <c r="J225" s="157"/>
      <c r="K225" s="156">
        <f t="shared" si="37"/>
        <v>0</v>
      </c>
      <c r="L225" s="156">
        <v>21</v>
      </c>
      <c r="M225" s="156">
        <f t="shared" si="38"/>
        <v>0</v>
      </c>
      <c r="N225" s="155">
        <v>0</v>
      </c>
      <c r="O225" s="155">
        <f t="shared" si="39"/>
        <v>0</v>
      </c>
      <c r="P225" s="155">
        <v>0</v>
      </c>
      <c r="Q225" s="155">
        <f t="shared" si="40"/>
        <v>0</v>
      </c>
      <c r="R225" s="156"/>
      <c r="S225" s="156" t="s">
        <v>115</v>
      </c>
      <c r="T225" s="156" t="s">
        <v>116</v>
      </c>
      <c r="U225" s="156">
        <v>0</v>
      </c>
      <c r="V225" s="156">
        <f t="shared" si="41"/>
        <v>0</v>
      </c>
      <c r="W225" s="156"/>
      <c r="X225" s="156" t="s">
        <v>126</v>
      </c>
      <c r="Y225" s="156" t="s">
        <v>118</v>
      </c>
      <c r="Z225" s="146"/>
      <c r="AA225" s="146"/>
      <c r="AB225" s="146"/>
      <c r="AC225" s="146"/>
      <c r="AD225" s="146"/>
      <c r="AE225" s="146"/>
      <c r="AF225" s="146"/>
      <c r="AG225" s="146" t="s">
        <v>218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x14ac:dyDescent="0.2">
      <c r="A226" s="160" t="s">
        <v>110</v>
      </c>
      <c r="B226" s="161" t="s">
        <v>82</v>
      </c>
      <c r="C226" s="179" t="s">
        <v>30</v>
      </c>
      <c r="D226" s="162"/>
      <c r="E226" s="163"/>
      <c r="F226" s="164"/>
      <c r="G226" s="165">
        <f>SUMIF(AG227:AG242,"&lt;&gt;NOR",G227:G242)</f>
        <v>0</v>
      </c>
      <c r="H226" s="159"/>
      <c r="I226" s="159">
        <f>SUM(I227:I242)</f>
        <v>0</v>
      </c>
      <c r="J226" s="159"/>
      <c r="K226" s="159">
        <f>SUM(K227:K242)</f>
        <v>0</v>
      </c>
      <c r="L226" s="159"/>
      <c r="M226" s="159">
        <f>SUM(M227:M242)</f>
        <v>0</v>
      </c>
      <c r="N226" s="158"/>
      <c r="O226" s="158">
        <f>SUM(O227:O242)</f>
        <v>0.02</v>
      </c>
      <c r="P226" s="158"/>
      <c r="Q226" s="158">
        <f>SUM(Q227:Q242)</f>
        <v>0</v>
      </c>
      <c r="R226" s="159"/>
      <c r="S226" s="159"/>
      <c r="T226" s="159"/>
      <c r="U226" s="159"/>
      <c r="V226" s="159">
        <f>SUM(V227:V242)</f>
        <v>2.31</v>
      </c>
      <c r="W226" s="159"/>
      <c r="X226" s="159"/>
      <c r="Y226" s="159"/>
      <c r="AG226" t="s">
        <v>111</v>
      </c>
    </row>
    <row r="227" spans="1:60" outlineLevel="1" x14ac:dyDescent="0.2">
      <c r="A227" s="173">
        <v>148</v>
      </c>
      <c r="B227" s="174" t="s">
        <v>46</v>
      </c>
      <c r="C227" s="180" t="s">
        <v>547</v>
      </c>
      <c r="D227" s="175" t="s">
        <v>229</v>
      </c>
      <c r="E227" s="176">
        <v>1</v>
      </c>
      <c r="F227" s="177"/>
      <c r="G227" s="178">
        <f t="shared" ref="G227:G242" si="42">ROUND(E227*F227,2)</f>
        <v>0</v>
      </c>
      <c r="H227" s="157"/>
      <c r="I227" s="156">
        <f t="shared" ref="I227:I242" si="43">ROUND(E227*H227,2)</f>
        <v>0</v>
      </c>
      <c r="J227" s="157"/>
      <c r="K227" s="156">
        <f t="shared" ref="K227:K242" si="44">ROUND(E227*J227,2)</f>
        <v>0</v>
      </c>
      <c r="L227" s="156">
        <v>21</v>
      </c>
      <c r="M227" s="156">
        <f t="shared" ref="M227:M242" si="45">G227*(1+L227/100)</f>
        <v>0</v>
      </c>
      <c r="N227" s="155">
        <v>0</v>
      </c>
      <c r="O227" s="155">
        <f t="shared" ref="O227:O242" si="46">ROUND(E227*N227,2)</f>
        <v>0</v>
      </c>
      <c r="P227" s="155">
        <v>0</v>
      </c>
      <c r="Q227" s="155">
        <f t="shared" ref="Q227:Q242" si="47">ROUND(E227*P227,2)</f>
        <v>0</v>
      </c>
      <c r="R227" s="156"/>
      <c r="S227" s="156" t="s">
        <v>115</v>
      </c>
      <c r="T227" s="156" t="s">
        <v>116</v>
      </c>
      <c r="U227" s="156">
        <v>0</v>
      </c>
      <c r="V227" s="156">
        <f t="shared" ref="V227:V242" si="48">ROUND(E227*U227,2)</f>
        <v>0</v>
      </c>
      <c r="W227" s="156"/>
      <c r="X227" s="156" t="s">
        <v>117</v>
      </c>
      <c r="Y227" s="156" t="s">
        <v>118</v>
      </c>
      <c r="Z227" s="146"/>
      <c r="AA227" s="146"/>
      <c r="AB227" s="146"/>
      <c r="AC227" s="146"/>
      <c r="AD227" s="146"/>
      <c r="AE227" s="146"/>
      <c r="AF227" s="146"/>
      <c r="AG227" s="146" t="s">
        <v>226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1" x14ac:dyDescent="0.2">
      <c r="A228" s="173">
        <v>149</v>
      </c>
      <c r="B228" s="174" t="s">
        <v>548</v>
      </c>
      <c r="C228" s="180" t="s">
        <v>549</v>
      </c>
      <c r="D228" s="175" t="s">
        <v>229</v>
      </c>
      <c r="E228" s="176">
        <v>1</v>
      </c>
      <c r="F228" s="177"/>
      <c r="G228" s="178">
        <f t="shared" si="42"/>
        <v>0</v>
      </c>
      <c r="H228" s="157"/>
      <c r="I228" s="156">
        <f t="shared" si="43"/>
        <v>0</v>
      </c>
      <c r="J228" s="157"/>
      <c r="K228" s="156">
        <f t="shared" si="44"/>
        <v>0</v>
      </c>
      <c r="L228" s="156">
        <v>21</v>
      </c>
      <c r="M228" s="156">
        <f t="shared" si="45"/>
        <v>0</v>
      </c>
      <c r="N228" s="155">
        <v>0</v>
      </c>
      <c r="O228" s="155">
        <f t="shared" si="46"/>
        <v>0</v>
      </c>
      <c r="P228" s="155">
        <v>0</v>
      </c>
      <c r="Q228" s="155">
        <f t="shared" si="47"/>
        <v>0</v>
      </c>
      <c r="R228" s="156"/>
      <c r="S228" s="156" t="s">
        <v>115</v>
      </c>
      <c r="T228" s="156" t="s">
        <v>116</v>
      </c>
      <c r="U228" s="156">
        <v>0</v>
      </c>
      <c r="V228" s="156">
        <f t="shared" si="48"/>
        <v>0</v>
      </c>
      <c r="W228" s="156"/>
      <c r="X228" s="156" t="s">
        <v>117</v>
      </c>
      <c r="Y228" s="156" t="s">
        <v>118</v>
      </c>
      <c r="Z228" s="146"/>
      <c r="AA228" s="146"/>
      <c r="AB228" s="146"/>
      <c r="AC228" s="146"/>
      <c r="AD228" s="146"/>
      <c r="AE228" s="146"/>
      <c r="AF228" s="146"/>
      <c r="AG228" s="146" t="s">
        <v>226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1" x14ac:dyDescent="0.2">
      <c r="A229" s="173">
        <v>150</v>
      </c>
      <c r="B229" s="174" t="s">
        <v>550</v>
      </c>
      <c r="C229" s="180" t="s">
        <v>551</v>
      </c>
      <c r="D229" s="175" t="s">
        <v>552</v>
      </c>
      <c r="E229" s="176">
        <v>6</v>
      </c>
      <c r="F229" s="177"/>
      <c r="G229" s="178">
        <f t="shared" si="42"/>
        <v>0</v>
      </c>
      <c r="H229" s="157"/>
      <c r="I229" s="156">
        <f t="shared" si="43"/>
        <v>0</v>
      </c>
      <c r="J229" s="157"/>
      <c r="K229" s="156">
        <f t="shared" si="44"/>
        <v>0</v>
      </c>
      <c r="L229" s="156">
        <v>21</v>
      </c>
      <c r="M229" s="156">
        <f t="shared" si="45"/>
        <v>0</v>
      </c>
      <c r="N229" s="155">
        <v>0</v>
      </c>
      <c r="O229" s="155">
        <f t="shared" si="46"/>
        <v>0</v>
      </c>
      <c r="P229" s="155">
        <v>0</v>
      </c>
      <c r="Q229" s="155">
        <f t="shared" si="47"/>
        <v>0</v>
      </c>
      <c r="R229" s="156"/>
      <c r="S229" s="156" t="s">
        <v>115</v>
      </c>
      <c r="T229" s="156" t="s">
        <v>116</v>
      </c>
      <c r="U229" s="156">
        <v>0</v>
      </c>
      <c r="V229" s="156">
        <f t="shared" si="48"/>
        <v>0</v>
      </c>
      <c r="W229" s="156"/>
      <c r="X229" s="156" t="s">
        <v>117</v>
      </c>
      <c r="Y229" s="156" t="s">
        <v>118</v>
      </c>
      <c r="Z229" s="146"/>
      <c r="AA229" s="146"/>
      <c r="AB229" s="146"/>
      <c r="AC229" s="146"/>
      <c r="AD229" s="146"/>
      <c r="AE229" s="146"/>
      <c r="AF229" s="146"/>
      <c r="AG229" s="146" t="s">
        <v>226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ht="22.5" outlineLevel="1" x14ac:dyDescent="0.2">
      <c r="A230" s="173">
        <v>151</v>
      </c>
      <c r="B230" s="174" t="s">
        <v>553</v>
      </c>
      <c r="C230" s="180" t="s">
        <v>554</v>
      </c>
      <c r="D230" s="175" t="s">
        <v>229</v>
      </c>
      <c r="E230" s="176">
        <v>1</v>
      </c>
      <c r="F230" s="177"/>
      <c r="G230" s="178">
        <f t="shared" si="42"/>
        <v>0</v>
      </c>
      <c r="H230" s="157"/>
      <c r="I230" s="156">
        <f t="shared" si="43"/>
        <v>0</v>
      </c>
      <c r="J230" s="157"/>
      <c r="K230" s="156">
        <f t="shared" si="44"/>
        <v>0</v>
      </c>
      <c r="L230" s="156">
        <v>21</v>
      </c>
      <c r="M230" s="156">
        <f t="shared" si="45"/>
        <v>0</v>
      </c>
      <c r="N230" s="155">
        <v>0</v>
      </c>
      <c r="O230" s="155">
        <f t="shared" si="46"/>
        <v>0</v>
      </c>
      <c r="P230" s="155">
        <v>0</v>
      </c>
      <c r="Q230" s="155">
        <f t="shared" si="47"/>
        <v>0</v>
      </c>
      <c r="R230" s="156"/>
      <c r="S230" s="156" t="s">
        <v>115</v>
      </c>
      <c r="T230" s="156" t="s">
        <v>116</v>
      </c>
      <c r="U230" s="156">
        <v>0</v>
      </c>
      <c r="V230" s="156">
        <f t="shared" si="48"/>
        <v>0</v>
      </c>
      <c r="W230" s="156"/>
      <c r="X230" s="156" t="s">
        <v>117</v>
      </c>
      <c r="Y230" s="156" t="s">
        <v>118</v>
      </c>
      <c r="Z230" s="146"/>
      <c r="AA230" s="146"/>
      <c r="AB230" s="146"/>
      <c r="AC230" s="146"/>
      <c r="AD230" s="146"/>
      <c r="AE230" s="146"/>
      <c r="AF230" s="146"/>
      <c r="AG230" s="146" t="s">
        <v>226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">
      <c r="A231" s="173">
        <v>152</v>
      </c>
      <c r="B231" s="174" t="s">
        <v>555</v>
      </c>
      <c r="C231" s="180" t="s">
        <v>556</v>
      </c>
      <c r="D231" s="175" t="s">
        <v>229</v>
      </c>
      <c r="E231" s="176">
        <v>1</v>
      </c>
      <c r="F231" s="177"/>
      <c r="G231" s="178">
        <f t="shared" si="42"/>
        <v>0</v>
      </c>
      <c r="H231" s="157"/>
      <c r="I231" s="156">
        <f t="shared" si="43"/>
        <v>0</v>
      </c>
      <c r="J231" s="157"/>
      <c r="K231" s="156">
        <f t="shared" si="44"/>
        <v>0</v>
      </c>
      <c r="L231" s="156">
        <v>21</v>
      </c>
      <c r="M231" s="156">
        <f t="shared" si="45"/>
        <v>0</v>
      </c>
      <c r="N231" s="155">
        <v>0</v>
      </c>
      <c r="O231" s="155">
        <f t="shared" si="46"/>
        <v>0</v>
      </c>
      <c r="P231" s="155">
        <v>0</v>
      </c>
      <c r="Q231" s="155">
        <f t="shared" si="47"/>
        <v>0</v>
      </c>
      <c r="R231" s="156"/>
      <c r="S231" s="156" t="s">
        <v>115</v>
      </c>
      <c r="T231" s="156" t="s">
        <v>116</v>
      </c>
      <c r="U231" s="156">
        <v>0</v>
      </c>
      <c r="V231" s="156">
        <f t="shared" si="48"/>
        <v>0</v>
      </c>
      <c r="W231" s="156"/>
      <c r="X231" s="156" t="s">
        <v>117</v>
      </c>
      <c r="Y231" s="156" t="s">
        <v>118</v>
      </c>
      <c r="Z231" s="146"/>
      <c r="AA231" s="146"/>
      <c r="AB231" s="146"/>
      <c r="AC231" s="146"/>
      <c r="AD231" s="146"/>
      <c r="AE231" s="146"/>
      <c r="AF231" s="146"/>
      <c r="AG231" s="146" t="s">
        <v>226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1" x14ac:dyDescent="0.2">
      <c r="A232" s="173">
        <v>153</v>
      </c>
      <c r="B232" s="174" t="s">
        <v>557</v>
      </c>
      <c r="C232" s="180" t="s">
        <v>558</v>
      </c>
      <c r="D232" s="175" t="s">
        <v>229</v>
      </c>
      <c r="E232" s="176">
        <v>1</v>
      </c>
      <c r="F232" s="177"/>
      <c r="G232" s="178">
        <f t="shared" si="42"/>
        <v>0</v>
      </c>
      <c r="H232" s="157"/>
      <c r="I232" s="156">
        <f t="shared" si="43"/>
        <v>0</v>
      </c>
      <c r="J232" s="157"/>
      <c r="K232" s="156">
        <f t="shared" si="44"/>
        <v>0</v>
      </c>
      <c r="L232" s="156">
        <v>21</v>
      </c>
      <c r="M232" s="156">
        <f t="shared" si="45"/>
        <v>0</v>
      </c>
      <c r="N232" s="155">
        <v>0</v>
      </c>
      <c r="O232" s="155">
        <f t="shared" si="46"/>
        <v>0</v>
      </c>
      <c r="P232" s="155">
        <v>0</v>
      </c>
      <c r="Q232" s="155">
        <f t="shared" si="47"/>
        <v>0</v>
      </c>
      <c r="R232" s="156"/>
      <c r="S232" s="156" t="s">
        <v>115</v>
      </c>
      <c r="T232" s="156" t="s">
        <v>116</v>
      </c>
      <c r="U232" s="156">
        <v>0</v>
      </c>
      <c r="V232" s="156">
        <f t="shared" si="48"/>
        <v>0</v>
      </c>
      <c r="W232" s="156"/>
      <c r="X232" s="156" t="s">
        <v>117</v>
      </c>
      <c r="Y232" s="156" t="s">
        <v>118</v>
      </c>
      <c r="Z232" s="146"/>
      <c r="AA232" s="146"/>
      <c r="AB232" s="146"/>
      <c r="AC232" s="146"/>
      <c r="AD232" s="146"/>
      <c r="AE232" s="146"/>
      <c r="AF232" s="146"/>
      <c r="AG232" s="146" t="s">
        <v>226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1" x14ac:dyDescent="0.2">
      <c r="A233" s="173">
        <v>154</v>
      </c>
      <c r="B233" s="174" t="s">
        <v>559</v>
      </c>
      <c r="C233" s="180" t="s">
        <v>560</v>
      </c>
      <c r="D233" s="175" t="s">
        <v>229</v>
      </c>
      <c r="E233" s="176">
        <v>1</v>
      </c>
      <c r="F233" s="177"/>
      <c r="G233" s="178">
        <f t="shared" si="42"/>
        <v>0</v>
      </c>
      <c r="H233" s="157"/>
      <c r="I233" s="156">
        <f t="shared" si="43"/>
        <v>0</v>
      </c>
      <c r="J233" s="157"/>
      <c r="K233" s="156">
        <f t="shared" si="44"/>
        <v>0</v>
      </c>
      <c r="L233" s="156">
        <v>21</v>
      </c>
      <c r="M233" s="156">
        <f t="shared" si="45"/>
        <v>0</v>
      </c>
      <c r="N233" s="155">
        <v>0</v>
      </c>
      <c r="O233" s="155">
        <f t="shared" si="46"/>
        <v>0</v>
      </c>
      <c r="P233" s="155">
        <v>0</v>
      </c>
      <c r="Q233" s="155">
        <f t="shared" si="47"/>
        <v>0</v>
      </c>
      <c r="R233" s="156"/>
      <c r="S233" s="156" t="s">
        <v>115</v>
      </c>
      <c r="T233" s="156" t="s">
        <v>116</v>
      </c>
      <c r="U233" s="156">
        <v>0</v>
      </c>
      <c r="V233" s="156">
        <f t="shared" si="48"/>
        <v>0</v>
      </c>
      <c r="W233" s="156"/>
      <c r="X233" s="156" t="s">
        <v>117</v>
      </c>
      <c r="Y233" s="156" t="s">
        <v>118</v>
      </c>
      <c r="Z233" s="146"/>
      <c r="AA233" s="146"/>
      <c r="AB233" s="146"/>
      <c r="AC233" s="146"/>
      <c r="AD233" s="146"/>
      <c r="AE233" s="146"/>
      <c r="AF233" s="146"/>
      <c r="AG233" s="146" t="s">
        <v>226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">
      <c r="A234" s="173">
        <v>155</v>
      </c>
      <c r="B234" s="174" t="s">
        <v>561</v>
      </c>
      <c r="C234" s="180" t="s">
        <v>562</v>
      </c>
      <c r="D234" s="175" t="s">
        <v>229</v>
      </c>
      <c r="E234" s="176">
        <v>39</v>
      </c>
      <c r="F234" s="177"/>
      <c r="G234" s="178">
        <f t="shared" si="42"/>
        <v>0</v>
      </c>
      <c r="H234" s="157"/>
      <c r="I234" s="156">
        <f t="shared" si="43"/>
        <v>0</v>
      </c>
      <c r="J234" s="157"/>
      <c r="K234" s="156">
        <f t="shared" si="44"/>
        <v>0</v>
      </c>
      <c r="L234" s="156">
        <v>21</v>
      </c>
      <c r="M234" s="156">
        <f t="shared" si="45"/>
        <v>0</v>
      </c>
      <c r="N234" s="155">
        <v>0</v>
      </c>
      <c r="O234" s="155">
        <f t="shared" si="46"/>
        <v>0</v>
      </c>
      <c r="P234" s="155">
        <v>0</v>
      </c>
      <c r="Q234" s="155">
        <f t="shared" si="47"/>
        <v>0</v>
      </c>
      <c r="R234" s="156"/>
      <c r="S234" s="156" t="s">
        <v>115</v>
      </c>
      <c r="T234" s="156" t="s">
        <v>116</v>
      </c>
      <c r="U234" s="156">
        <v>0</v>
      </c>
      <c r="V234" s="156">
        <f t="shared" si="48"/>
        <v>0</v>
      </c>
      <c r="W234" s="156"/>
      <c r="X234" s="156" t="s">
        <v>117</v>
      </c>
      <c r="Y234" s="156" t="s">
        <v>118</v>
      </c>
      <c r="Z234" s="146"/>
      <c r="AA234" s="146"/>
      <c r="AB234" s="146"/>
      <c r="AC234" s="146"/>
      <c r="AD234" s="146"/>
      <c r="AE234" s="146"/>
      <c r="AF234" s="146"/>
      <c r="AG234" s="146" t="s">
        <v>226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">
      <c r="A235" s="173">
        <v>156</v>
      </c>
      <c r="B235" s="174" t="s">
        <v>563</v>
      </c>
      <c r="C235" s="180" t="s">
        <v>564</v>
      </c>
      <c r="D235" s="175" t="s">
        <v>229</v>
      </c>
      <c r="E235" s="176">
        <v>1</v>
      </c>
      <c r="F235" s="177"/>
      <c r="G235" s="178">
        <f t="shared" si="42"/>
        <v>0</v>
      </c>
      <c r="H235" s="157"/>
      <c r="I235" s="156">
        <f t="shared" si="43"/>
        <v>0</v>
      </c>
      <c r="J235" s="157"/>
      <c r="K235" s="156">
        <f t="shared" si="44"/>
        <v>0</v>
      </c>
      <c r="L235" s="156">
        <v>21</v>
      </c>
      <c r="M235" s="156">
        <f t="shared" si="45"/>
        <v>0</v>
      </c>
      <c r="N235" s="155">
        <v>0</v>
      </c>
      <c r="O235" s="155">
        <f t="shared" si="46"/>
        <v>0</v>
      </c>
      <c r="P235" s="155">
        <v>0</v>
      </c>
      <c r="Q235" s="155">
        <f t="shared" si="47"/>
        <v>0</v>
      </c>
      <c r="R235" s="156"/>
      <c r="S235" s="156" t="s">
        <v>115</v>
      </c>
      <c r="T235" s="156" t="s">
        <v>116</v>
      </c>
      <c r="U235" s="156">
        <v>0.11</v>
      </c>
      <c r="V235" s="156">
        <f t="shared" si="48"/>
        <v>0.11</v>
      </c>
      <c r="W235" s="156"/>
      <c r="X235" s="156" t="s">
        <v>117</v>
      </c>
      <c r="Y235" s="156" t="s">
        <v>118</v>
      </c>
      <c r="Z235" s="146"/>
      <c r="AA235" s="146"/>
      <c r="AB235" s="146"/>
      <c r="AC235" s="146"/>
      <c r="AD235" s="146"/>
      <c r="AE235" s="146"/>
      <c r="AF235" s="146"/>
      <c r="AG235" s="146" t="s">
        <v>226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1" x14ac:dyDescent="0.2">
      <c r="A236" s="173">
        <v>157</v>
      </c>
      <c r="B236" s="174" t="s">
        <v>565</v>
      </c>
      <c r="C236" s="180" t="s">
        <v>566</v>
      </c>
      <c r="D236" s="175" t="s">
        <v>229</v>
      </c>
      <c r="E236" s="176">
        <v>20</v>
      </c>
      <c r="F236" s="177"/>
      <c r="G236" s="178">
        <f t="shared" si="42"/>
        <v>0</v>
      </c>
      <c r="H236" s="157"/>
      <c r="I236" s="156">
        <f t="shared" si="43"/>
        <v>0</v>
      </c>
      <c r="J236" s="157"/>
      <c r="K236" s="156">
        <f t="shared" si="44"/>
        <v>0</v>
      </c>
      <c r="L236" s="156">
        <v>21</v>
      </c>
      <c r="M236" s="156">
        <f t="shared" si="45"/>
        <v>0</v>
      </c>
      <c r="N236" s="155">
        <v>1.1299999999999999E-3</v>
      </c>
      <c r="O236" s="155">
        <f t="shared" si="46"/>
        <v>0.02</v>
      </c>
      <c r="P236" s="155">
        <v>0</v>
      </c>
      <c r="Q236" s="155">
        <f t="shared" si="47"/>
        <v>0</v>
      </c>
      <c r="R236" s="156"/>
      <c r="S236" s="156" t="s">
        <v>115</v>
      </c>
      <c r="T236" s="156" t="s">
        <v>116</v>
      </c>
      <c r="U236" s="156">
        <v>0.11</v>
      </c>
      <c r="V236" s="156">
        <f t="shared" si="48"/>
        <v>2.2000000000000002</v>
      </c>
      <c r="W236" s="156"/>
      <c r="X236" s="156" t="s">
        <v>117</v>
      </c>
      <c r="Y236" s="156" t="s">
        <v>118</v>
      </c>
      <c r="Z236" s="146"/>
      <c r="AA236" s="146"/>
      <c r="AB236" s="146"/>
      <c r="AC236" s="146"/>
      <c r="AD236" s="146"/>
      <c r="AE236" s="146"/>
      <c r="AF236" s="146"/>
      <c r="AG236" s="146" t="s">
        <v>226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1" x14ac:dyDescent="0.2">
      <c r="A237" s="173">
        <v>158</v>
      </c>
      <c r="B237" s="174" t="s">
        <v>567</v>
      </c>
      <c r="C237" s="180" t="s">
        <v>568</v>
      </c>
      <c r="D237" s="175" t="s">
        <v>229</v>
      </c>
      <c r="E237" s="176">
        <v>1</v>
      </c>
      <c r="F237" s="177"/>
      <c r="G237" s="178">
        <f t="shared" si="42"/>
        <v>0</v>
      </c>
      <c r="H237" s="157"/>
      <c r="I237" s="156">
        <f t="shared" si="43"/>
        <v>0</v>
      </c>
      <c r="J237" s="157"/>
      <c r="K237" s="156">
        <f t="shared" si="44"/>
        <v>0</v>
      </c>
      <c r="L237" s="156">
        <v>21</v>
      </c>
      <c r="M237" s="156">
        <f t="shared" si="45"/>
        <v>0</v>
      </c>
      <c r="N237" s="155">
        <v>0</v>
      </c>
      <c r="O237" s="155">
        <f t="shared" si="46"/>
        <v>0</v>
      </c>
      <c r="P237" s="155">
        <v>0</v>
      </c>
      <c r="Q237" s="155">
        <f t="shared" si="47"/>
        <v>0</v>
      </c>
      <c r="R237" s="156"/>
      <c r="S237" s="156" t="s">
        <v>115</v>
      </c>
      <c r="T237" s="156" t="s">
        <v>116</v>
      </c>
      <c r="U237" s="156">
        <v>0</v>
      </c>
      <c r="V237" s="156">
        <f t="shared" si="48"/>
        <v>0</v>
      </c>
      <c r="W237" s="156"/>
      <c r="X237" s="156" t="s">
        <v>117</v>
      </c>
      <c r="Y237" s="156" t="s">
        <v>118</v>
      </c>
      <c r="Z237" s="146"/>
      <c r="AA237" s="146"/>
      <c r="AB237" s="146"/>
      <c r="AC237" s="146"/>
      <c r="AD237" s="146"/>
      <c r="AE237" s="146"/>
      <c r="AF237" s="146"/>
      <c r="AG237" s="146" t="s">
        <v>226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ht="22.5" outlineLevel="1" x14ac:dyDescent="0.2">
      <c r="A238" s="173">
        <v>159</v>
      </c>
      <c r="B238" s="174" t="s">
        <v>569</v>
      </c>
      <c r="C238" s="180" t="s">
        <v>570</v>
      </c>
      <c r="D238" s="175" t="s">
        <v>571</v>
      </c>
      <c r="E238" s="176">
        <v>150</v>
      </c>
      <c r="F238" s="177"/>
      <c r="G238" s="178">
        <f t="shared" si="42"/>
        <v>0</v>
      </c>
      <c r="H238" s="157"/>
      <c r="I238" s="156">
        <f t="shared" si="43"/>
        <v>0</v>
      </c>
      <c r="J238" s="157"/>
      <c r="K238" s="156">
        <f t="shared" si="44"/>
        <v>0</v>
      </c>
      <c r="L238" s="156">
        <v>21</v>
      </c>
      <c r="M238" s="156">
        <f t="shared" si="45"/>
        <v>0</v>
      </c>
      <c r="N238" s="155">
        <v>0</v>
      </c>
      <c r="O238" s="155">
        <f t="shared" si="46"/>
        <v>0</v>
      </c>
      <c r="P238" s="155">
        <v>0</v>
      </c>
      <c r="Q238" s="155">
        <f t="shared" si="47"/>
        <v>0</v>
      </c>
      <c r="R238" s="156"/>
      <c r="S238" s="156" t="s">
        <v>115</v>
      </c>
      <c r="T238" s="156" t="s">
        <v>116</v>
      </c>
      <c r="U238" s="156">
        <v>0</v>
      </c>
      <c r="V238" s="156">
        <f t="shared" si="48"/>
        <v>0</v>
      </c>
      <c r="W238" s="156"/>
      <c r="X238" s="156" t="s">
        <v>117</v>
      </c>
      <c r="Y238" s="156" t="s">
        <v>118</v>
      </c>
      <c r="Z238" s="146"/>
      <c r="AA238" s="146"/>
      <c r="AB238" s="146"/>
      <c r="AC238" s="146"/>
      <c r="AD238" s="146"/>
      <c r="AE238" s="146"/>
      <c r="AF238" s="146"/>
      <c r="AG238" s="146" t="s">
        <v>226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ht="22.5" outlineLevel="1" x14ac:dyDescent="0.2">
      <c r="A239" s="173">
        <v>160</v>
      </c>
      <c r="B239" s="174" t="s">
        <v>572</v>
      </c>
      <c r="C239" s="180" t="s">
        <v>573</v>
      </c>
      <c r="D239" s="175" t="s">
        <v>571</v>
      </c>
      <c r="E239" s="176">
        <v>45</v>
      </c>
      <c r="F239" s="177"/>
      <c r="G239" s="178">
        <f t="shared" si="42"/>
        <v>0</v>
      </c>
      <c r="H239" s="157"/>
      <c r="I239" s="156">
        <f t="shared" si="43"/>
        <v>0</v>
      </c>
      <c r="J239" s="157"/>
      <c r="K239" s="156">
        <f t="shared" si="44"/>
        <v>0</v>
      </c>
      <c r="L239" s="156">
        <v>21</v>
      </c>
      <c r="M239" s="156">
        <f t="shared" si="45"/>
        <v>0</v>
      </c>
      <c r="N239" s="155">
        <v>0</v>
      </c>
      <c r="O239" s="155">
        <f t="shared" si="46"/>
        <v>0</v>
      </c>
      <c r="P239" s="155">
        <v>0</v>
      </c>
      <c r="Q239" s="155">
        <f t="shared" si="47"/>
        <v>0</v>
      </c>
      <c r="R239" s="156"/>
      <c r="S239" s="156" t="s">
        <v>115</v>
      </c>
      <c r="T239" s="156" t="s">
        <v>116</v>
      </c>
      <c r="U239" s="156">
        <v>0</v>
      </c>
      <c r="V239" s="156">
        <f t="shared" si="48"/>
        <v>0</v>
      </c>
      <c r="W239" s="156"/>
      <c r="X239" s="156" t="s">
        <v>117</v>
      </c>
      <c r="Y239" s="156" t="s">
        <v>118</v>
      </c>
      <c r="Z239" s="146"/>
      <c r="AA239" s="146"/>
      <c r="AB239" s="146"/>
      <c r="AC239" s="146"/>
      <c r="AD239" s="146"/>
      <c r="AE239" s="146"/>
      <c r="AF239" s="146"/>
      <c r="AG239" s="146" t="s">
        <v>226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1" x14ac:dyDescent="0.2">
      <c r="A240" s="173">
        <v>161</v>
      </c>
      <c r="B240" s="174" t="s">
        <v>574</v>
      </c>
      <c r="C240" s="180" t="s">
        <v>203</v>
      </c>
      <c r="D240" s="175" t="s">
        <v>121</v>
      </c>
      <c r="E240" s="176">
        <v>1</v>
      </c>
      <c r="F240" s="177"/>
      <c r="G240" s="178">
        <f t="shared" si="42"/>
        <v>0</v>
      </c>
      <c r="H240" s="157"/>
      <c r="I240" s="156">
        <f t="shared" si="43"/>
        <v>0</v>
      </c>
      <c r="J240" s="157"/>
      <c r="K240" s="156">
        <f t="shared" si="44"/>
        <v>0</v>
      </c>
      <c r="L240" s="156">
        <v>21</v>
      </c>
      <c r="M240" s="156">
        <f t="shared" si="45"/>
        <v>0</v>
      </c>
      <c r="N240" s="155">
        <v>0</v>
      </c>
      <c r="O240" s="155">
        <f t="shared" si="46"/>
        <v>0</v>
      </c>
      <c r="P240" s="155">
        <v>0</v>
      </c>
      <c r="Q240" s="155">
        <f t="shared" si="47"/>
        <v>0</v>
      </c>
      <c r="R240" s="156"/>
      <c r="S240" s="156" t="s">
        <v>115</v>
      </c>
      <c r="T240" s="156" t="s">
        <v>116</v>
      </c>
      <c r="U240" s="156">
        <v>0</v>
      </c>
      <c r="V240" s="156">
        <f t="shared" si="48"/>
        <v>0</v>
      </c>
      <c r="W240" s="156"/>
      <c r="X240" s="156" t="s">
        <v>117</v>
      </c>
      <c r="Y240" s="156" t="s">
        <v>118</v>
      </c>
      <c r="Z240" s="146"/>
      <c r="AA240" s="146"/>
      <c r="AB240" s="146"/>
      <c r="AC240" s="146"/>
      <c r="AD240" s="146"/>
      <c r="AE240" s="146"/>
      <c r="AF240" s="146"/>
      <c r="AG240" s="146" t="s">
        <v>226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1" x14ac:dyDescent="0.2">
      <c r="A241" s="173">
        <v>162</v>
      </c>
      <c r="B241" s="174" t="s">
        <v>575</v>
      </c>
      <c r="C241" s="180" t="s">
        <v>576</v>
      </c>
      <c r="D241" s="175" t="s">
        <v>121</v>
      </c>
      <c r="E241" s="176">
        <v>1</v>
      </c>
      <c r="F241" s="177"/>
      <c r="G241" s="178">
        <f t="shared" si="42"/>
        <v>0</v>
      </c>
      <c r="H241" s="157"/>
      <c r="I241" s="156">
        <f t="shared" si="43"/>
        <v>0</v>
      </c>
      <c r="J241" s="157"/>
      <c r="K241" s="156">
        <f t="shared" si="44"/>
        <v>0</v>
      </c>
      <c r="L241" s="156">
        <v>21</v>
      </c>
      <c r="M241" s="156">
        <f t="shared" si="45"/>
        <v>0</v>
      </c>
      <c r="N241" s="155">
        <v>0</v>
      </c>
      <c r="O241" s="155">
        <f t="shared" si="46"/>
        <v>0</v>
      </c>
      <c r="P241" s="155">
        <v>0</v>
      </c>
      <c r="Q241" s="155">
        <f t="shared" si="47"/>
        <v>0</v>
      </c>
      <c r="R241" s="156"/>
      <c r="S241" s="156" t="s">
        <v>115</v>
      </c>
      <c r="T241" s="156" t="s">
        <v>116</v>
      </c>
      <c r="U241" s="156">
        <v>0</v>
      </c>
      <c r="V241" s="156">
        <f t="shared" si="48"/>
        <v>0</v>
      </c>
      <c r="W241" s="156"/>
      <c r="X241" s="156" t="s">
        <v>117</v>
      </c>
      <c r="Y241" s="156" t="s">
        <v>118</v>
      </c>
      <c r="Z241" s="146"/>
      <c r="AA241" s="146"/>
      <c r="AB241" s="146"/>
      <c r="AC241" s="146"/>
      <c r="AD241" s="146"/>
      <c r="AE241" s="146"/>
      <c r="AF241" s="146"/>
      <c r="AG241" s="146" t="s">
        <v>226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1" x14ac:dyDescent="0.2">
      <c r="A242" s="167">
        <v>163</v>
      </c>
      <c r="B242" s="168" t="s">
        <v>577</v>
      </c>
      <c r="C242" s="181" t="s">
        <v>578</v>
      </c>
      <c r="D242" s="169" t="s">
        <v>229</v>
      </c>
      <c r="E242" s="170">
        <v>7</v>
      </c>
      <c r="F242" s="171"/>
      <c r="G242" s="172">
        <f t="shared" si="42"/>
        <v>0</v>
      </c>
      <c r="H242" s="157"/>
      <c r="I242" s="156">
        <f t="shared" si="43"/>
        <v>0</v>
      </c>
      <c r="J242" s="157"/>
      <c r="K242" s="156">
        <f t="shared" si="44"/>
        <v>0</v>
      </c>
      <c r="L242" s="156">
        <v>21</v>
      </c>
      <c r="M242" s="156">
        <f t="shared" si="45"/>
        <v>0</v>
      </c>
      <c r="N242" s="155">
        <v>0</v>
      </c>
      <c r="O242" s="155">
        <f t="shared" si="46"/>
        <v>0</v>
      </c>
      <c r="P242" s="155">
        <v>0</v>
      </c>
      <c r="Q242" s="155">
        <f t="shared" si="47"/>
        <v>0</v>
      </c>
      <c r="R242" s="156"/>
      <c r="S242" s="156" t="s">
        <v>115</v>
      </c>
      <c r="T242" s="156" t="s">
        <v>116</v>
      </c>
      <c r="U242" s="156">
        <v>0</v>
      </c>
      <c r="V242" s="156">
        <f t="shared" si="48"/>
        <v>0</v>
      </c>
      <c r="W242" s="156"/>
      <c r="X242" s="156" t="s">
        <v>579</v>
      </c>
      <c r="Y242" s="156" t="s">
        <v>118</v>
      </c>
      <c r="Z242" s="146"/>
      <c r="AA242" s="146"/>
      <c r="AB242" s="146"/>
      <c r="AC242" s="146"/>
      <c r="AD242" s="146"/>
      <c r="AE242" s="146"/>
      <c r="AF242" s="146"/>
      <c r="AG242" s="146" t="s">
        <v>580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x14ac:dyDescent="0.2">
      <c r="A243" s="3"/>
      <c r="B243" s="4"/>
      <c r="C243" s="182"/>
      <c r="D243" s="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AE243">
        <v>15</v>
      </c>
      <c r="AF243">
        <v>21</v>
      </c>
      <c r="AG243" t="s">
        <v>96</v>
      </c>
    </row>
    <row r="244" spans="1:60" x14ac:dyDescent="0.2">
      <c r="A244" s="149"/>
      <c r="B244" s="150" t="s">
        <v>31</v>
      </c>
      <c r="C244" s="183"/>
      <c r="D244" s="151"/>
      <c r="E244" s="152"/>
      <c r="F244" s="152"/>
      <c r="G244" s="166">
        <f>G8+G32+G53+G123+G148+G211+G214+G226</f>
        <v>0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f>SUMIF(L7:L242,AE243,G7:G242)</f>
        <v>0</v>
      </c>
      <c r="AF244">
        <f>SUMIF(L7:L242,AF243,G7:G242)</f>
        <v>0</v>
      </c>
      <c r="AG244" t="s">
        <v>210</v>
      </c>
    </row>
    <row r="245" spans="1:60" x14ac:dyDescent="0.2">
      <c r="A245" s="3"/>
      <c r="B245" s="4"/>
      <c r="C245" s="182"/>
      <c r="D245" s="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60" x14ac:dyDescent="0.2">
      <c r="A246" s="3"/>
      <c r="B246" s="4"/>
      <c r="C246" s="182"/>
      <c r="D246" s="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60" x14ac:dyDescent="0.2">
      <c r="A247" s="261" t="s">
        <v>211</v>
      </c>
      <c r="B247" s="261"/>
      <c r="C247" s="262"/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60" x14ac:dyDescent="0.2">
      <c r="A248" s="242"/>
      <c r="B248" s="243"/>
      <c r="C248" s="244"/>
      <c r="D248" s="243"/>
      <c r="E248" s="243"/>
      <c r="F248" s="243"/>
      <c r="G248" s="24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AG248" t="s">
        <v>212</v>
      </c>
    </row>
    <row r="249" spans="1:60" x14ac:dyDescent="0.2">
      <c r="A249" s="246"/>
      <c r="B249" s="247"/>
      <c r="C249" s="248"/>
      <c r="D249" s="247"/>
      <c r="E249" s="247"/>
      <c r="F249" s="247"/>
      <c r="G249" s="24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">
      <c r="A250" s="246"/>
      <c r="B250" s="247"/>
      <c r="C250" s="248"/>
      <c r="D250" s="247"/>
      <c r="E250" s="247"/>
      <c r="F250" s="247"/>
      <c r="G250" s="24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">
      <c r="A251" s="246"/>
      <c r="B251" s="247"/>
      <c r="C251" s="248"/>
      <c r="D251" s="247"/>
      <c r="E251" s="247"/>
      <c r="F251" s="247"/>
      <c r="G251" s="24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">
      <c r="A252" s="250"/>
      <c r="B252" s="251"/>
      <c r="C252" s="252"/>
      <c r="D252" s="251"/>
      <c r="E252" s="251"/>
      <c r="F252" s="251"/>
      <c r="G252" s="25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60" x14ac:dyDescent="0.2">
      <c r="A253" s="3"/>
      <c r="B253" s="4"/>
      <c r="C253" s="182"/>
      <c r="D253" s="6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60" x14ac:dyDescent="0.2">
      <c r="C254" s="184"/>
      <c r="D254" s="10"/>
      <c r="AG254" t="s">
        <v>213</v>
      </c>
    </row>
    <row r="255" spans="1:60" x14ac:dyDescent="0.2">
      <c r="D255" s="10"/>
    </row>
    <row r="256" spans="1:60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  <row r="5005" spans="4:4" x14ac:dyDescent="0.2">
      <c r="D5005" s="10"/>
    </row>
    <row r="5006" spans="4:4" x14ac:dyDescent="0.2">
      <c r="D5006" s="10"/>
    </row>
  </sheetData>
  <sheetProtection algorithmName="SHA-512" hashValue="kDUA3CdgiaYzQa6k1xNX0z9Yl+WI0oGFwtvQxt9cdvI0at1iCoJlbLblFDvAURgO8q76Tgs1ZbkyXLW5c+9CkQ==" saltValue="cGMlp4hfHaY1FE7KHlb2Eg==" spinCount="100000" sheet="1" objects="1" scenarios="1"/>
  <mergeCells count="70">
    <mergeCell ref="C122:G122"/>
    <mergeCell ref="A248:G252"/>
    <mergeCell ref="C34:G34"/>
    <mergeCell ref="C35:G35"/>
    <mergeCell ref="C49:G49"/>
    <mergeCell ref="C50:G50"/>
    <mergeCell ref="C74:G74"/>
    <mergeCell ref="C90:G90"/>
    <mergeCell ref="C76:G76"/>
    <mergeCell ref="C77:G77"/>
    <mergeCell ref="C78:G78"/>
    <mergeCell ref="C79:G79"/>
    <mergeCell ref="C80:G80"/>
    <mergeCell ref="C81:G81"/>
    <mergeCell ref="C82:G82"/>
    <mergeCell ref="C85:G85"/>
    <mergeCell ref="C86:G86"/>
    <mergeCell ref="A1:G1"/>
    <mergeCell ref="C2:G2"/>
    <mergeCell ref="C3:G3"/>
    <mergeCell ref="C4:G4"/>
    <mergeCell ref="A247:C247"/>
    <mergeCell ref="C75:G75"/>
    <mergeCell ref="C51:G51"/>
    <mergeCell ref="C52:G52"/>
    <mergeCell ref="C65:G65"/>
    <mergeCell ref="C66:G66"/>
    <mergeCell ref="C67:G67"/>
    <mergeCell ref="C68:G68"/>
    <mergeCell ref="C69:G69"/>
    <mergeCell ref="C70:G70"/>
    <mergeCell ref="C71:G71"/>
    <mergeCell ref="C72:G72"/>
    <mergeCell ref="C87:G87"/>
    <mergeCell ref="C89:G89"/>
    <mergeCell ref="C105:G105"/>
    <mergeCell ref="C91:G91"/>
    <mergeCell ref="C93:G93"/>
    <mergeCell ref="C94:G94"/>
    <mergeCell ref="C95:G95"/>
    <mergeCell ref="C96:G96"/>
    <mergeCell ref="C98:G98"/>
    <mergeCell ref="C99:G99"/>
    <mergeCell ref="C100:G100"/>
    <mergeCell ref="C101:G101"/>
    <mergeCell ref="C103:G103"/>
    <mergeCell ref="C104:G104"/>
    <mergeCell ref="C129:G129"/>
    <mergeCell ref="C106:G106"/>
    <mergeCell ref="C108:G108"/>
    <mergeCell ref="C109:G109"/>
    <mergeCell ref="C110:G110"/>
    <mergeCell ref="C111:G111"/>
    <mergeCell ref="C113:G113"/>
    <mergeCell ref="C114:G114"/>
    <mergeCell ref="C115:G115"/>
    <mergeCell ref="C116:G116"/>
    <mergeCell ref="C125:G125"/>
    <mergeCell ref="C127:G127"/>
    <mergeCell ref="C118:G118"/>
    <mergeCell ref="C119:G119"/>
    <mergeCell ref="C120:G120"/>
    <mergeCell ref="C121:G121"/>
    <mergeCell ref="C143:G143"/>
    <mergeCell ref="C131:G131"/>
    <mergeCell ref="C133:G133"/>
    <mergeCell ref="C135:G135"/>
    <mergeCell ref="C137:G137"/>
    <mergeCell ref="C139:G139"/>
    <mergeCell ref="C141:G14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ea8396-3d59-4ef2-a27d-d2165007963e" xsi:nil="true"/>
    <lcf76f155ced4ddcb4097134ff3c332f xmlns="a86b96e0-f5bf-4e80-9079-8e2a0b166b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567542B950C34991B45BAF2B027CD1" ma:contentTypeVersion="15" ma:contentTypeDescription="Vytvoří nový dokument" ma:contentTypeScope="" ma:versionID="189c7561c585c00068b94a744ce7ab39">
  <xsd:schema xmlns:xsd="http://www.w3.org/2001/XMLSchema" xmlns:xs="http://www.w3.org/2001/XMLSchema" xmlns:p="http://schemas.microsoft.com/office/2006/metadata/properties" xmlns:ns2="a86b96e0-f5bf-4e80-9079-8e2a0b166b4e" xmlns:ns3="7eea8396-3d59-4ef2-a27d-d2165007963e" targetNamespace="http://schemas.microsoft.com/office/2006/metadata/properties" ma:root="true" ma:fieldsID="baf5cbc285e7a4a28a2d972f20f08c7a" ns2:_="" ns3:_="">
    <xsd:import namespace="a86b96e0-f5bf-4e80-9079-8e2a0b166b4e"/>
    <xsd:import namespace="7eea8396-3d59-4ef2-a27d-d21650079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b96e0-f5bf-4e80-9079-8e2a0b166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211d4b76-81eb-4d31-a1e5-13a862619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a8396-3d59-4ef2-a27d-d2165007963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67c6d4-13d0-47f5-a488-3ad7dac90cea}" ma:internalName="TaxCatchAll" ma:showField="CatchAllData" ma:web="7eea8396-3d59-4ef2-a27d-d216500796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F9996B-4C47-41A3-8CFC-9158FB1C5AC2}">
  <ds:schemaRefs>
    <ds:schemaRef ds:uri="http://schemas.microsoft.com/office/2006/metadata/properties"/>
    <ds:schemaRef ds:uri="http://schemas.microsoft.com/office/infopath/2007/PartnerControls"/>
    <ds:schemaRef ds:uri="7eea8396-3d59-4ef2-a27d-d2165007963e"/>
    <ds:schemaRef ds:uri="a86b96e0-f5bf-4e80-9079-8e2a0b166b4e"/>
  </ds:schemaRefs>
</ds:datastoreItem>
</file>

<file path=customXml/itemProps2.xml><?xml version="1.0" encoding="utf-8"?>
<ds:datastoreItem xmlns:ds="http://schemas.openxmlformats.org/officeDocument/2006/customXml" ds:itemID="{BD9C2A40-D10B-432A-AB78-B5DADD27A6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FC67A8-9E86-420D-BC01-1117ECEA7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b96e0-f5bf-4e80-9079-8e2a0b166b4e"/>
    <ds:schemaRef ds:uri="7eea8396-3d59-4ef2-a27d-d21650079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1 Pol</vt:lpstr>
      <vt:lpstr>01 a02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'01 a02 Pol'!Názvy_tisku</vt:lpstr>
      <vt:lpstr>oadresa</vt:lpstr>
      <vt:lpstr>Stavba!Objednatel</vt:lpstr>
      <vt:lpstr>Stavba!Objekt</vt:lpstr>
      <vt:lpstr>'01 1 Pol'!Oblast_tisku</vt:lpstr>
      <vt:lpstr>'01 a02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Krčmář</dc:creator>
  <cp:lastModifiedBy>Vojtěch Sedláček</cp:lastModifiedBy>
  <cp:lastPrinted>2019-03-19T12:27:02Z</cp:lastPrinted>
  <dcterms:created xsi:type="dcterms:W3CDTF">2009-04-08T07:15:50Z</dcterms:created>
  <dcterms:modified xsi:type="dcterms:W3CDTF">2026-03-20T09:44:52Z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0x01010019567542B950C34991B45BAF2B027CD1</vt:lpwstr>
  </property>
  <property fmtid="{D5CDD505-2E9C-101B-9397-08002B2CF9AE}" pid="3" name="MediaServiceImageTags">
    <vt:lpwstr/>
  </property>
</Properties>
</file>