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dc.cejiza.loc\dokumenty\VZ_Administrace\JM_165_Gymnaz_a_JS_Breclav\Sklepy II\02a_Vysv_ZD\Vysv04\"/>
    </mc:Choice>
  </mc:AlternateContent>
  <xr:revisionPtr revIDLastSave="0" documentId="13_ncr:1_{F742D067-0926-49C1-8ED8-F90602C125E9}" xr6:coauthVersionLast="47" xr6:coauthVersionMax="47" xr10:uidLastSave="{00000000-0000-0000-0000-000000000000}"/>
  <bookViews>
    <workbookView xWindow="5400" yWindow="1665" windowWidth="28470" windowHeight="17490" activeTab="1" xr2:uid="{00000000-000D-0000-FFFF-FFFF00000000}"/>
  </bookViews>
  <sheets>
    <sheet name="Rekapitulace stavby" sheetId="1" r:id="rId1"/>
    <sheet name="2024177(1) - Odvlhčení sk..." sheetId="2" r:id="rId2"/>
  </sheets>
  <definedNames>
    <definedName name="_xlnm._FilterDatabase" localSheetId="1" hidden="1">'2024177(1) - Odvlhčení sk...'!$C$135:$K$1246</definedName>
    <definedName name="_xlnm.Print_Titles" localSheetId="1">'2024177(1) - Odvlhčení sk...'!$135:$135</definedName>
    <definedName name="_xlnm.Print_Titles" localSheetId="0">'Rekapitulace stavby'!$92:$92</definedName>
    <definedName name="_xlnm.Print_Area" localSheetId="1">'2024177(1) - Odvlhčení sk...'!$C$4:$J$76,'2024177(1) - Odvlhčení sk...'!$C$82:$J$119,'2024177(1) - Odvlhčení sk...'!$C$125:$J$1246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/>
  <c r="J33" i="2"/>
  <c r="AX95" i="1" s="1"/>
  <c r="BI1246" i="2"/>
  <c r="BH1246" i="2"/>
  <c r="BG1246" i="2"/>
  <c r="BF1246" i="2"/>
  <c r="T1246" i="2"/>
  <c r="T1245" i="2" s="1"/>
  <c r="R1246" i="2"/>
  <c r="R1245" i="2" s="1"/>
  <c r="P1246" i="2"/>
  <c r="P1245" i="2" s="1"/>
  <c r="BI1244" i="2"/>
  <c r="BH1244" i="2"/>
  <c r="BG1244" i="2"/>
  <c r="BF1244" i="2"/>
  <c r="T1244" i="2"/>
  <c r="T1243" i="2" s="1"/>
  <c r="R1244" i="2"/>
  <c r="R1243" i="2"/>
  <c r="P1244" i="2"/>
  <c r="P1243" i="2" s="1"/>
  <c r="BI1242" i="2"/>
  <c r="BH1242" i="2"/>
  <c r="BG1242" i="2"/>
  <c r="BF1242" i="2"/>
  <c r="T1242" i="2"/>
  <c r="T1241" i="2" s="1"/>
  <c r="R1242" i="2"/>
  <c r="R1241" i="2"/>
  <c r="P1242" i="2"/>
  <c r="P1241" i="2" s="1"/>
  <c r="BI1240" i="2"/>
  <c r="BH1240" i="2"/>
  <c r="BG1240" i="2"/>
  <c r="BF1240" i="2"/>
  <c r="T1240" i="2"/>
  <c r="T1239" i="2"/>
  <c r="R1240" i="2"/>
  <c r="R1239" i="2" s="1"/>
  <c r="P1240" i="2"/>
  <c r="P1239" i="2" s="1"/>
  <c r="BI1238" i="2"/>
  <c r="BH1238" i="2"/>
  <c r="BG1238" i="2"/>
  <c r="BF1238" i="2"/>
  <c r="T1238" i="2"/>
  <c r="T1237" i="2"/>
  <c r="R1238" i="2"/>
  <c r="R1237" i="2" s="1"/>
  <c r="P1238" i="2"/>
  <c r="P1237" i="2"/>
  <c r="BI1236" i="2"/>
  <c r="BH1236" i="2"/>
  <c r="BG1236" i="2"/>
  <c r="BF1236" i="2"/>
  <c r="T1236" i="2"/>
  <c r="R1236" i="2"/>
  <c r="P1236" i="2"/>
  <c r="BI1235" i="2"/>
  <c r="BH1235" i="2"/>
  <c r="BG1235" i="2"/>
  <c r="BF1235" i="2"/>
  <c r="T1235" i="2"/>
  <c r="R1235" i="2"/>
  <c r="P1235" i="2"/>
  <c r="BI1234" i="2"/>
  <c r="BH1234" i="2"/>
  <c r="BG1234" i="2"/>
  <c r="BF1234" i="2"/>
  <c r="T1234" i="2"/>
  <c r="R1234" i="2"/>
  <c r="P1234" i="2"/>
  <c r="BI1233" i="2"/>
  <c r="BH1233" i="2"/>
  <c r="BG1233" i="2"/>
  <c r="BF1233" i="2"/>
  <c r="T1233" i="2"/>
  <c r="R1233" i="2"/>
  <c r="P1233" i="2"/>
  <c r="BI1232" i="2"/>
  <c r="BH1232" i="2"/>
  <c r="BG1232" i="2"/>
  <c r="BF1232" i="2"/>
  <c r="T1232" i="2"/>
  <c r="R1232" i="2"/>
  <c r="P1232" i="2"/>
  <c r="BI1231" i="2"/>
  <c r="BH1231" i="2"/>
  <c r="BG1231" i="2"/>
  <c r="BF1231" i="2"/>
  <c r="T1231" i="2"/>
  <c r="R1231" i="2"/>
  <c r="P1231" i="2"/>
  <c r="BI1230" i="2"/>
  <c r="BH1230" i="2"/>
  <c r="BG1230" i="2"/>
  <c r="BF1230" i="2"/>
  <c r="T1230" i="2"/>
  <c r="R1230" i="2"/>
  <c r="P1230" i="2"/>
  <c r="BI1229" i="2"/>
  <c r="BH1229" i="2"/>
  <c r="BG1229" i="2"/>
  <c r="BF1229" i="2"/>
  <c r="T1229" i="2"/>
  <c r="R1229" i="2"/>
  <c r="P1229" i="2"/>
  <c r="BI1227" i="2"/>
  <c r="BH1227" i="2"/>
  <c r="BG1227" i="2"/>
  <c r="BF1227" i="2"/>
  <c r="T1227" i="2"/>
  <c r="R1227" i="2"/>
  <c r="P1227" i="2"/>
  <c r="BI1226" i="2"/>
  <c r="BH1226" i="2"/>
  <c r="BG1226" i="2"/>
  <c r="BF1226" i="2"/>
  <c r="T1226" i="2"/>
  <c r="R1226" i="2"/>
  <c r="P1226" i="2"/>
  <c r="BI1157" i="2"/>
  <c r="BH1157" i="2"/>
  <c r="BG1157" i="2"/>
  <c r="BF1157" i="2"/>
  <c r="T1157" i="2"/>
  <c r="T1089" i="2"/>
  <c r="R1157" i="2"/>
  <c r="P1157" i="2"/>
  <c r="P1089" i="2"/>
  <c r="BI1090" i="2"/>
  <c r="BH1090" i="2"/>
  <c r="BG1090" i="2"/>
  <c r="BF1090" i="2"/>
  <c r="T1090" i="2"/>
  <c r="R1090" i="2"/>
  <c r="R1089" i="2" s="1"/>
  <c r="P1090" i="2"/>
  <c r="BI1059" i="2"/>
  <c r="BH1059" i="2"/>
  <c r="BG1059" i="2"/>
  <c r="BF1059" i="2"/>
  <c r="T1059" i="2"/>
  <c r="T1058" i="2"/>
  <c r="R1059" i="2"/>
  <c r="R1058" i="2"/>
  <c r="P1059" i="2"/>
  <c r="P1058" i="2"/>
  <c r="BI1046" i="2"/>
  <c r="BH1046" i="2"/>
  <c r="BG1046" i="2"/>
  <c r="BF1046" i="2"/>
  <c r="T1046" i="2"/>
  <c r="T1045" i="2"/>
  <c r="R1046" i="2"/>
  <c r="R1045" i="2"/>
  <c r="P1046" i="2"/>
  <c r="P1045" i="2"/>
  <c r="BI1044" i="2"/>
  <c r="BH1044" i="2"/>
  <c r="BG1044" i="2"/>
  <c r="BF1044" i="2"/>
  <c r="T1044" i="2"/>
  <c r="R1044" i="2"/>
  <c r="P1044" i="2"/>
  <c r="BI1042" i="2"/>
  <c r="BH1042" i="2"/>
  <c r="BG1042" i="2"/>
  <c r="BF1042" i="2"/>
  <c r="T1042" i="2"/>
  <c r="R1042" i="2"/>
  <c r="P1042" i="2"/>
  <c r="BI1040" i="2"/>
  <c r="BH1040" i="2"/>
  <c r="BG1040" i="2"/>
  <c r="BF1040" i="2"/>
  <c r="T1040" i="2"/>
  <c r="R1040" i="2"/>
  <c r="P1040" i="2"/>
  <c r="BI1038" i="2"/>
  <c r="BH1038" i="2"/>
  <c r="BG1038" i="2"/>
  <c r="BF1038" i="2"/>
  <c r="T1038" i="2"/>
  <c r="R1038" i="2"/>
  <c r="P1038" i="2"/>
  <c r="BI1036" i="2"/>
  <c r="BH1036" i="2"/>
  <c r="BG1036" i="2"/>
  <c r="BF1036" i="2"/>
  <c r="T1036" i="2"/>
  <c r="R1036" i="2"/>
  <c r="P1036" i="2"/>
  <c r="BI1034" i="2"/>
  <c r="BH1034" i="2"/>
  <c r="BG1034" i="2"/>
  <c r="BF1034" i="2"/>
  <c r="T1034" i="2"/>
  <c r="R1034" i="2"/>
  <c r="P1034" i="2"/>
  <c r="BI1032" i="2"/>
  <c r="BH1032" i="2"/>
  <c r="BG1032" i="2"/>
  <c r="BF1032" i="2"/>
  <c r="T1032" i="2"/>
  <c r="R1032" i="2"/>
  <c r="P1032" i="2"/>
  <c r="BI1030" i="2"/>
  <c r="BH1030" i="2"/>
  <c r="BG1030" i="2"/>
  <c r="BF1030" i="2"/>
  <c r="T1030" i="2"/>
  <c r="R1030" i="2"/>
  <c r="P1030" i="2"/>
  <c r="BI1028" i="2"/>
  <c r="BH1028" i="2"/>
  <c r="BG1028" i="2"/>
  <c r="BF1028" i="2"/>
  <c r="T1028" i="2"/>
  <c r="R1028" i="2"/>
  <c r="P1028" i="2"/>
  <c r="BI1026" i="2"/>
  <c r="BH1026" i="2"/>
  <c r="BG1026" i="2"/>
  <c r="BF1026" i="2"/>
  <c r="T1026" i="2"/>
  <c r="R1026" i="2"/>
  <c r="P1026" i="2"/>
  <c r="BI1023" i="2"/>
  <c r="BH1023" i="2"/>
  <c r="BG1023" i="2"/>
  <c r="BF1023" i="2"/>
  <c r="T1023" i="2"/>
  <c r="R1023" i="2"/>
  <c r="P1023" i="2"/>
  <c r="BI1022" i="2"/>
  <c r="BH1022" i="2"/>
  <c r="BG1022" i="2"/>
  <c r="BF1022" i="2"/>
  <c r="T1022" i="2"/>
  <c r="R1022" i="2"/>
  <c r="P1022" i="2"/>
  <c r="BI1019" i="2"/>
  <c r="BH1019" i="2"/>
  <c r="BG1019" i="2"/>
  <c r="BF1019" i="2"/>
  <c r="T1019" i="2"/>
  <c r="R1019" i="2"/>
  <c r="P1019" i="2"/>
  <c r="BI1017" i="2"/>
  <c r="BH1017" i="2"/>
  <c r="BG1017" i="2"/>
  <c r="BF1017" i="2"/>
  <c r="T1017" i="2"/>
  <c r="R1017" i="2"/>
  <c r="P1017" i="2"/>
  <c r="BI1015" i="2"/>
  <c r="BH1015" i="2"/>
  <c r="BG1015" i="2"/>
  <c r="BF1015" i="2"/>
  <c r="T1015" i="2"/>
  <c r="R1015" i="2"/>
  <c r="P1015" i="2"/>
  <c r="BI1013" i="2"/>
  <c r="BH1013" i="2"/>
  <c r="BG1013" i="2"/>
  <c r="BF1013" i="2"/>
  <c r="T1013" i="2"/>
  <c r="R1013" i="2"/>
  <c r="P1013" i="2"/>
  <c r="BI1011" i="2"/>
  <c r="BH1011" i="2"/>
  <c r="BG1011" i="2"/>
  <c r="BF1011" i="2"/>
  <c r="T1011" i="2"/>
  <c r="R1011" i="2"/>
  <c r="P1011" i="2"/>
  <c r="BI1010" i="2"/>
  <c r="BH1010" i="2"/>
  <c r="BG1010" i="2"/>
  <c r="BF1010" i="2"/>
  <c r="T1010" i="2"/>
  <c r="R1010" i="2"/>
  <c r="P1010" i="2"/>
  <c r="BI1009" i="2"/>
  <c r="BH1009" i="2"/>
  <c r="BG1009" i="2"/>
  <c r="BF1009" i="2"/>
  <c r="T1009" i="2"/>
  <c r="R1009" i="2"/>
  <c r="P1009" i="2"/>
  <c r="BI1008" i="2"/>
  <c r="BH1008" i="2"/>
  <c r="BG1008" i="2"/>
  <c r="BF1008" i="2"/>
  <c r="T1008" i="2"/>
  <c r="R1008" i="2"/>
  <c r="P1008" i="2"/>
  <c r="BI1006" i="2"/>
  <c r="BH1006" i="2"/>
  <c r="BG1006" i="2"/>
  <c r="BF1006" i="2"/>
  <c r="T1006" i="2"/>
  <c r="R1006" i="2"/>
  <c r="P1006" i="2"/>
  <c r="BI1005" i="2"/>
  <c r="BH1005" i="2"/>
  <c r="BG1005" i="2"/>
  <c r="BF1005" i="2"/>
  <c r="T1005" i="2"/>
  <c r="R1005" i="2"/>
  <c r="P1005" i="2"/>
  <c r="BI1003" i="2"/>
  <c r="BH1003" i="2"/>
  <c r="BG1003" i="2"/>
  <c r="BF1003" i="2"/>
  <c r="T1003" i="2"/>
  <c r="T1002" i="2" s="1"/>
  <c r="R1003" i="2"/>
  <c r="R1002" i="2"/>
  <c r="P1003" i="2"/>
  <c r="P1002" i="2"/>
  <c r="BI935" i="2"/>
  <c r="BH935" i="2"/>
  <c r="BG935" i="2"/>
  <c r="BF935" i="2"/>
  <c r="T935" i="2"/>
  <c r="R935" i="2"/>
  <c r="P935" i="2"/>
  <c r="BI868" i="2"/>
  <c r="BH868" i="2"/>
  <c r="BG868" i="2"/>
  <c r="BF868" i="2"/>
  <c r="T868" i="2"/>
  <c r="R868" i="2"/>
  <c r="P868" i="2"/>
  <c r="BI866" i="2"/>
  <c r="BH866" i="2"/>
  <c r="BG866" i="2"/>
  <c r="BF866" i="2"/>
  <c r="T866" i="2"/>
  <c r="R866" i="2"/>
  <c r="P866" i="2"/>
  <c r="BI799" i="2"/>
  <c r="BH799" i="2"/>
  <c r="BG799" i="2"/>
  <c r="BF799" i="2"/>
  <c r="T799" i="2"/>
  <c r="R799" i="2"/>
  <c r="P799" i="2"/>
  <c r="BI791" i="2"/>
  <c r="BH791" i="2"/>
  <c r="BG791" i="2"/>
  <c r="BF791" i="2"/>
  <c r="T791" i="2"/>
  <c r="R791" i="2"/>
  <c r="P791" i="2"/>
  <c r="BI788" i="2"/>
  <c r="BH788" i="2"/>
  <c r="BG788" i="2"/>
  <c r="BF788" i="2"/>
  <c r="T788" i="2"/>
  <c r="R788" i="2"/>
  <c r="P788" i="2"/>
  <c r="BI786" i="2"/>
  <c r="BH786" i="2"/>
  <c r="BG786" i="2"/>
  <c r="BF786" i="2"/>
  <c r="T786" i="2"/>
  <c r="R786" i="2"/>
  <c r="P786" i="2"/>
  <c r="BI784" i="2"/>
  <c r="BH784" i="2"/>
  <c r="BG784" i="2"/>
  <c r="BF784" i="2"/>
  <c r="T784" i="2"/>
  <c r="R784" i="2"/>
  <c r="P784" i="2"/>
  <c r="BI782" i="2"/>
  <c r="BH782" i="2"/>
  <c r="BG782" i="2"/>
  <c r="BF782" i="2"/>
  <c r="T782" i="2"/>
  <c r="R782" i="2"/>
  <c r="P782" i="2"/>
  <c r="BI780" i="2"/>
  <c r="BH780" i="2"/>
  <c r="BG780" i="2"/>
  <c r="BF780" i="2"/>
  <c r="T780" i="2"/>
  <c r="R780" i="2"/>
  <c r="P780" i="2"/>
  <c r="BI777" i="2"/>
  <c r="BH777" i="2"/>
  <c r="BG777" i="2"/>
  <c r="BF777" i="2"/>
  <c r="T777" i="2"/>
  <c r="R777" i="2"/>
  <c r="P777" i="2"/>
  <c r="BI717" i="2"/>
  <c r="BH717" i="2"/>
  <c r="BG717" i="2"/>
  <c r="BF717" i="2"/>
  <c r="T717" i="2"/>
  <c r="R717" i="2"/>
  <c r="P717" i="2"/>
  <c r="BI650" i="2"/>
  <c r="BH650" i="2"/>
  <c r="BG650" i="2"/>
  <c r="BF650" i="2"/>
  <c r="T650" i="2"/>
  <c r="R650" i="2"/>
  <c r="P650" i="2"/>
  <c r="BI583" i="2"/>
  <c r="BH583" i="2"/>
  <c r="BG583" i="2"/>
  <c r="BF583" i="2"/>
  <c r="T583" i="2"/>
  <c r="R583" i="2"/>
  <c r="P583" i="2"/>
  <c r="BI581" i="2"/>
  <c r="BH581" i="2"/>
  <c r="BG581" i="2"/>
  <c r="BF581" i="2"/>
  <c r="T581" i="2"/>
  <c r="R581" i="2"/>
  <c r="P581" i="2"/>
  <c r="BI514" i="2"/>
  <c r="BH514" i="2"/>
  <c r="BG514" i="2"/>
  <c r="BF514" i="2"/>
  <c r="T514" i="2"/>
  <c r="R514" i="2"/>
  <c r="P514" i="2"/>
  <c r="BI447" i="2"/>
  <c r="BH447" i="2"/>
  <c r="BG447" i="2"/>
  <c r="BF447" i="2"/>
  <c r="T447" i="2"/>
  <c r="R447" i="2"/>
  <c r="P447" i="2"/>
  <c r="BI386" i="2"/>
  <c r="BH386" i="2"/>
  <c r="BG386" i="2"/>
  <c r="BF386" i="2"/>
  <c r="T386" i="2"/>
  <c r="R386" i="2"/>
  <c r="P386" i="2"/>
  <c r="BI368" i="2"/>
  <c r="BH368" i="2"/>
  <c r="BG368" i="2"/>
  <c r="BF368" i="2"/>
  <c r="T368" i="2"/>
  <c r="R368" i="2"/>
  <c r="P368" i="2"/>
  <c r="BI324" i="2"/>
  <c r="BH324" i="2"/>
  <c r="BG324" i="2"/>
  <c r="BF324" i="2"/>
  <c r="T324" i="2"/>
  <c r="R324" i="2"/>
  <c r="P324" i="2"/>
  <c r="BI315" i="2"/>
  <c r="BH315" i="2"/>
  <c r="BG315" i="2"/>
  <c r="BF315" i="2"/>
  <c r="T315" i="2"/>
  <c r="R315" i="2"/>
  <c r="P315" i="2"/>
  <c r="BI256" i="2"/>
  <c r="BH256" i="2"/>
  <c r="BG256" i="2"/>
  <c r="BF256" i="2"/>
  <c r="T256" i="2"/>
  <c r="R256" i="2"/>
  <c r="P256" i="2"/>
  <c r="BI239" i="2"/>
  <c r="BH239" i="2"/>
  <c r="BG239" i="2"/>
  <c r="BF239" i="2"/>
  <c r="T239" i="2"/>
  <c r="R239" i="2"/>
  <c r="P239" i="2"/>
  <c r="BI204" i="2"/>
  <c r="BH204" i="2"/>
  <c r="BG204" i="2"/>
  <c r="BF204" i="2"/>
  <c r="T204" i="2"/>
  <c r="R204" i="2"/>
  <c r="P204" i="2"/>
  <c r="BI198" i="2"/>
  <c r="BH198" i="2"/>
  <c r="BG198" i="2"/>
  <c r="BF198" i="2"/>
  <c r="T198" i="2"/>
  <c r="R198" i="2"/>
  <c r="P198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1" i="2"/>
  <c r="BH161" i="2"/>
  <c r="BG161" i="2"/>
  <c r="BF161" i="2"/>
  <c r="T161" i="2"/>
  <c r="R161" i="2"/>
  <c r="P161" i="2"/>
  <c r="BI157" i="2"/>
  <c r="BH157" i="2"/>
  <c r="BG157" i="2"/>
  <c r="BF157" i="2"/>
  <c r="T157" i="2"/>
  <c r="R157" i="2"/>
  <c r="P157" i="2"/>
  <c r="BI153" i="2"/>
  <c r="BH153" i="2"/>
  <c r="BG153" i="2"/>
  <c r="BF153" i="2"/>
  <c r="T153" i="2"/>
  <c r="R153" i="2"/>
  <c r="P153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J133" i="2"/>
  <c r="J132" i="2"/>
  <c r="F132" i="2"/>
  <c r="F130" i="2"/>
  <c r="E128" i="2"/>
  <c r="J90" i="2"/>
  <c r="J89" i="2"/>
  <c r="F89" i="2"/>
  <c r="F87" i="2"/>
  <c r="E85" i="2"/>
  <c r="J16" i="2"/>
  <c r="E16" i="2"/>
  <c r="F90" i="2"/>
  <c r="J15" i="2"/>
  <c r="J10" i="2"/>
  <c r="J130" i="2" s="1"/>
  <c r="L90" i="1"/>
  <c r="AM90" i="1"/>
  <c r="AM89" i="1"/>
  <c r="L89" i="1"/>
  <c r="AM87" i="1"/>
  <c r="L87" i="1"/>
  <c r="L85" i="1"/>
  <c r="L84" i="1"/>
  <c r="BK1244" i="2"/>
  <c r="J1240" i="2"/>
  <c r="BK1238" i="2"/>
  <c r="J1236" i="2"/>
  <c r="J1090" i="2"/>
  <c r="J1059" i="2"/>
  <c r="BK1044" i="2"/>
  <c r="BK1040" i="2"/>
  <c r="BK1036" i="2"/>
  <c r="BK1032" i="2"/>
  <c r="J1030" i="2"/>
  <c r="BK1028" i="2"/>
  <c r="J1026" i="2"/>
  <c r="BK1023" i="2"/>
  <c r="BK1019" i="2"/>
  <c r="J1017" i="2"/>
  <c r="BK1015" i="2"/>
  <c r="J1011" i="2"/>
  <c r="J1009" i="2"/>
  <c r="J1008" i="2"/>
  <c r="BK1006" i="2"/>
  <c r="BK1003" i="2"/>
  <c r="J935" i="2"/>
  <c r="J868" i="2"/>
  <c r="BK799" i="2"/>
  <c r="J791" i="2"/>
  <c r="BK784" i="2"/>
  <c r="J782" i="2"/>
  <c r="BK777" i="2"/>
  <c r="J650" i="2"/>
  <c r="J581" i="2"/>
  <c r="BK386" i="2"/>
  <c r="J368" i="2"/>
  <c r="J315" i="2"/>
  <c r="J239" i="2"/>
  <c r="J204" i="2"/>
  <c r="J192" i="2"/>
  <c r="J188" i="2"/>
  <c r="J186" i="2"/>
  <c r="BK181" i="2"/>
  <c r="J173" i="2"/>
  <c r="BK169" i="2"/>
  <c r="J167" i="2"/>
  <c r="BK161" i="2"/>
  <c r="J157" i="2"/>
  <c r="J153" i="2"/>
  <c r="J145" i="2"/>
  <c r="BK143" i="2"/>
  <c r="J139" i="2"/>
  <c r="AS94" i="1"/>
  <c r="J1246" i="2"/>
  <c r="J1244" i="2"/>
  <c r="BK1242" i="2"/>
  <c r="BK1240" i="2"/>
  <c r="J1238" i="2"/>
  <c r="BK1236" i="2"/>
  <c r="BK1235" i="2"/>
  <c r="J1235" i="2"/>
  <c r="BK1234" i="2"/>
  <c r="J1234" i="2"/>
  <c r="BK1233" i="2"/>
  <c r="J1233" i="2"/>
  <c r="BK1232" i="2"/>
  <c r="J1232" i="2"/>
  <c r="BK1231" i="2"/>
  <c r="BK1230" i="2"/>
  <c r="BK1229" i="2"/>
  <c r="J1227" i="2"/>
  <c r="BK1226" i="2"/>
  <c r="J1226" i="2"/>
  <c r="BK1157" i="2"/>
  <c r="J1046" i="2"/>
  <c r="BK1042" i="2"/>
  <c r="BK1038" i="2"/>
  <c r="J1034" i="2"/>
  <c r="J1032" i="2"/>
  <c r="BK1030" i="2"/>
  <c r="BK1026" i="2"/>
  <c r="BK1022" i="2"/>
  <c r="BK1017" i="2"/>
  <c r="BK1013" i="2"/>
  <c r="J1010" i="2"/>
  <c r="BK1009" i="2"/>
  <c r="BK1008" i="2"/>
  <c r="J1005" i="2"/>
  <c r="J1003" i="2"/>
  <c r="BK935" i="2"/>
  <c r="BK868" i="2"/>
  <c r="J866" i="2"/>
  <c r="BK791" i="2"/>
  <c r="BK788" i="2"/>
  <c r="J786" i="2"/>
  <c r="BK782" i="2"/>
  <c r="BK780" i="2"/>
  <c r="BK717" i="2"/>
  <c r="BK583" i="2"/>
  <c r="BK514" i="2"/>
  <c r="BK447" i="2"/>
  <c r="J386" i="2"/>
  <c r="BK324" i="2"/>
  <c r="BK315" i="2"/>
  <c r="J256" i="2"/>
  <c r="BK239" i="2"/>
  <c r="BK204" i="2"/>
  <c r="BK198" i="2"/>
  <c r="BK190" i="2"/>
  <c r="BK186" i="2"/>
  <c r="J181" i="2"/>
  <c r="J179" i="2"/>
  <c r="BK177" i="2"/>
  <c r="J175" i="2"/>
  <c r="BK173" i="2"/>
  <c r="J171" i="2"/>
  <c r="BK167" i="2"/>
  <c r="J165" i="2"/>
  <c r="BK157" i="2"/>
  <c r="BK153" i="2"/>
  <c r="J149" i="2"/>
  <c r="BK144" i="2"/>
  <c r="J143" i="2"/>
  <c r="BK141" i="2"/>
  <c r="BK1246" i="2"/>
  <c r="J1242" i="2"/>
  <c r="J1231" i="2"/>
  <c r="J1230" i="2"/>
  <c r="J1229" i="2"/>
  <c r="BK1227" i="2"/>
  <c r="J1157" i="2"/>
  <c r="BK1090" i="2"/>
  <c r="BK1059" i="2"/>
  <c r="BK1046" i="2"/>
  <c r="J1044" i="2"/>
  <c r="J1042" i="2"/>
  <c r="J1040" i="2"/>
  <c r="J1038" i="2"/>
  <c r="J1036" i="2"/>
  <c r="BK1034" i="2"/>
  <c r="J1028" i="2"/>
  <c r="J1023" i="2"/>
  <c r="J1022" i="2"/>
  <c r="J1019" i="2"/>
  <c r="J1015" i="2"/>
  <c r="J1013" i="2"/>
  <c r="BK1011" i="2"/>
  <c r="BK1010" i="2"/>
  <c r="J1006" i="2"/>
  <c r="BK1005" i="2"/>
  <c r="BK866" i="2"/>
  <c r="J799" i="2"/>
  <c r="J788" i="2"/>
  <c r="BK786" i="2"/>
  <c r="J784" i="2"/>
  <c r="J780" i="2"/>
  <c r="J777" i="2"/>
  <c r="J717" i="2"/>
  <c r="BK650" i="2"/>
  <c r="J583" i="2"/>
  <c r="BK581" i="2"/>
  <c r="J514" i="2"/>
  <c r="J447" i="2"/>
  <c r="BK368" i="2"/>
  <c r="J324" i="2"/>
  <c r="BK256" i="2"/>
  <c r="J198" i="2"/>
  <c r="BK192" i="2"/>
  <c r="J190" i="2"/>
  <c r="BK188" i="2"/>
  <c r="BK179" i="2"/>
  <c r="J177" i="2"/>
  <c r="BK175" i="2"/>
  <c r="BK171" i="2"/>
  <c r="J169" i="2"/>
  <c r="BK165" i="2"/>
  <c r="J161" i="2"/>
  <c r="BK149" i="2"/>
  <c r="BK145" i="2"/>
  <c r="J144" i="2"/>
  <c r="J141" i="2"/>
  <c r="BK139" i="2"/>
  <c r="BK1225" i="2" l="1"/>
  <c r="J1225" i="2"/>
  <c r="J112" i="2"/>
  <c r="P1225" i="2"/>
  <c r="R1225" i="2"/>
  <c r="T1225" i="2"/>
  <c r="T1228" i="2"/>
  <c r="BK138" i="2"/>
  <c r="J138" i="2"/>
  <c r="J96" i="2" s="1"/>
  <c r="P138" i="2"/>
  <c r="R138" i="2"/>
  <c r="T138" i="2"/>
  <c r="BK185" i="2"/>
  <c r="J185" i="2" s="1"/>
  <c r="J97" i="2" s="1"/>
  <c r="P185" i="2"/>
  <c r="R185" i="2"/>
  <c r="T185" i="2"/>
  <c r="BK197" i="2"/>
  <c r="J197" i="2"/>
  <c r="J98" i="2"/>
  <c r="P197" i="2"/>
  <c r="R197" i="2"/>
  <c r="T197" i="2"/>
  <c r="BK446" i="2"/>
  <c r="J446" i="2"/>
  <c r="J99" i="2"/>
  <c r="P446" i="2"/>
  <c r="R446" i="2"/>
  <c r="T446" i="2"/>
  <c r="BK779" i="2"/>
  <c r="J779" i="2"/>
  <c r="J100" i="2" s="1"/>
  <c r="P779" i="2"/>
  <c r="R779" i="2"/>
  <c r="T779" i="2"/>
  <c r="BK1004" i="2"/>
  <c r="J1004" i="2"/>
  <c r="J103" i="2" s="1"/>
  <c r="P1004" i="2"/>
  <c r="P790" i="2"/>
  <c r="R1004" i="2"/>
  <c r="R790" i="2"/>
  <c r="T1004" i="2"/>
  <c r="T790" i="2"/>
  <c r="BK1007" i="2"/>
  <c r="J1007" i="2" s="1"/>
  <c r="J104" i="2" s="1"/>
  <c r="P1007" i="2"/>
  <c r="R1007" i="2"/>
  <c r="T1007" i="2"/>
  <c r="BK1021" i="2"/>
  <c r="J1021" i="2" s="1"/>
  <c r="J105" i="2" s="1"/>
  <c r="P1021" i="2"/>
  <c r="R1021" i="2"/>
  <c r="T1021" i="2"/>
  <c r="BK1025" i="2"/>
  <c r="J1025" i="2"/>
  <c r="J107" i="2"/>
  <c r="P1025" i="2"/>
  <c r="P1024" i="2"/>
  <c r="R1025" i="2"/>
  <c r="R1024" i="2"/>
  <c r="T1025" i="2"/>
  <c r="T1024" i="2"/>
  <c r="P1228" i="2"/>
  <c r="R1228" i="2"/>
  <c r="BK1228" i="2"/>
  <c r="J1228" i="2" s="1"/>
  <c r="J113" i="2" s="1"/>
  <c r="J87" i="2"/>
  <c r="BE143" i="2"/>
  <c r="BE145" i="2"/>
  <c r="BE149" i="2"/>
  <c r="BE157" i="2"/>
  <c r="BE173" i="2"/>
  <c r="BE177" i="2"/>
  <c r="BE186" i="2"/>
  <c r="BE190" i="2"/>
  <c r="BE239" i="2"/>
  <c r="BE324" i="2"/>
  <c r="BE386" i="2"/>
  <c r="BE514" i="2"/>
  <c r="BE581" i="2"/>
  <c r="BE650" i="2"/>
  <c r="BE717" i="2"/>
  <c r="BE777" i="2"/>
  <c r="BE784" i="2"/>
  <c r="BE788" i="2"/>
  <c r="BE791" i="2"/>
  <c r="BE799" i="2"/>
  <c r="BE935" i="2"/>
  <c r="BE1009" i="2"/>
  <c r="BE1010" i="2"/>
  <c r="BE1019" i="2"/>
  <c r="BE1026" i="2"/>
  <c r="BE1030" i="2"/>
  <c r="BE1032" i="2"/>
  <c r="BE1226" i="2"/>
  <c r="BE1227" i="2"/>
  <c r="BE1229" i="2"/>
  <c r="BK1237" i="2"/>
  <c r="J1237" i="2"/>
  <c r="J114" i="2"/>
  <c r="BK1239" i="2"/>
  <c r="J1239" i="2" s="1"/>
  <c r="J115" i="2" s="1"/>
  <c r="BK1241" i="2"/>
  <c r="J1241" i="2"/>
  <c r="J116" i="2"/>
  <c r="BK1243" i="2"/>
  <c r="J1243" i="2"/>
  <c r="J117" i="2"/>
  <c r="BK1245" i="2"/>
  <c r="J1245" i="2"/>
  <c r="J118" i="2"/>
  <c r="BK790" i="2"/>
  <c r="J790" i="2"/>
  <c r="J101" i="2"/>
  <c r="BK1002" i="2"/>
  <c r="J1002" i="2"/>
  <c r="J102" i="2" s="1"/>
  <c r="BK1045" i="2"/>
  <c r="J1045" i="2"/>
  <c r="J108" i="2" s="1"/>
  <c r="BK1058" i="2"/>
  <c r="J1058" i="2"/>
  <c r="J109" i="2"/>
  <c r="BK1089" i="2"/>
  <c r="J1089" i="2"/>
  <c r="J110" i="2"/>
  <c r="F133" i="2"/>
  <c r="BE139" i="2"/>
  <c r="BE161" i="2"/>
  <c r="BE165" i="2"/>
  <c r="BE169" i="2"/>
  <c r="BE171" i="2"/>
  <c r="BE175" i="2"/>
  <c r="BE181" i="2"/>
  <c r="BE188" i="2"/>
  <c r="BE198" i="2"/>
  <c r="BE256" i="2"/>
  <c r="BE315" i="2"/>
  <c r="BE447" i="2"/>
  <c r="BE780" i="2"/>
  <c r="BE786" i="2"/>
  <c r="BE866" i="2"/>
  <c r="BE868" i="2"/>
  <c r="BE1003" i="2"/>
  <c r="BE1006" i="2"/>
  <c r="BE1008" i="2"/>
  <c r="BE1011" i="2"/>
  <c r="BE1015" i="2"/>
  <c r="BE1017" i="2"/>
  <c r="BE1023" i="2"/>
  <c r="BE1028" i="2"/>
  <c r="BE1036" i="2"/>
  <c r="BE1040" i="2"/>
  <c r="BE1044" i="2"/>
  <c r="BE1059" i="2"/>
  <c r="BE1090" i="2"/>
  <c r="BE1157" i="2"/>
  <c r="BE1230" i="2"/>
  <c r="BE1231" i="2"/>
  <c r="BE1232" i="2"/>
  <c r="BE1233" i="2"/>
  <c r="BE1234" i="2"/>
  <c r="BE1235" i="2"/>
  <c r="BE1242" i="2"/>
  <c r="BE1246" i="2"/>
  <c r="BE141" i="2"/>
  <c r="BE144" i="2"/>
  <c r="BE153" i="2"/>
  <c r="BE167" i="2"/>
  <c r="BE179" i="2"/>
  <c r="BE192" i="2"/>
  <c r="BE204" i="2"/>
  <c r="BE368" i="2"/>
  <c r="BE583" i="2"/>
  <c r="BE782" i="2"/>
  <c r="BE1005" i="2"/>
  <c r="BE1013" i="2"/>
  <c r="BE1022" i="2"/>
  <c r="BE1034" i="2"/>
  <c r="BE1038" i="2"/>
  <c r="BE1042" i="2"/>
  <c r="BE1046" i="2"/>
  <c r="BE1236" i="2"/>
  <c r="BE1238" i="2"/>
  <c r="BE1240" i="2"/>
  <c r="BE1244" i="2"/>
  <c r="F32" i="2"/>
  <c r="BA95" i="1"/>
  <c r="BA94" i="1" s="1"/>
  <c r="W30" i="1" s="1"/>
  <c r="F34" i="2"/>
  <c r="BC95" i="1" s="1"/>
  <c r="BC94" i="1" s="1"/>
  <c r="AY94" i="1" s="1"/>
  <c r="F33" i="2"/>
  <c r="BB95" i="1"/>
  <c r="BB94" i="1"/>
  <c r="W31" i="1"/>
  <c r="J32" i="2"/>
  <c r="AW95" i="1"/>
  <c r="F35" i="2"/>
  <c r="BD95" i="1"/>
  <c r="BD94" i="1"/>
  <c r="W33" i="1" s="1"/>
  <c r="P1224" i="2" l="1"/>
  <c r="T1224" i="2"/>
  <c r="R1224" i="2"/>
  <c r="T137" i="2"/>
  <c r="T136" i="2"/>
  <c r="R137" i="2"/>
  <c r="R136" i="2"/>
  <c r="P137" i="2"/>
  <c r="P136" i="2"/>
  <c r="AU95" i="1"/>
  <c r="AU94" i="1" s="1"/>
  <c r="BK1224" i="2"/>
  <c r="J1224" i="2"/>
  <c r="J111" i="2"/>
  <c r="BK137" i="2"/>
  <c r="J137" i="2" s="1"/>
  <c r="J95" i="2" s="1"/>
  <c r="BK1024" i="2"/>
  <c r="J1024" i="2"/>
  <c r="J106" i="2"/>
  <c r="F31" i="2"/>
  <c r="AZ95" i="1" s="1"/>
  <c r="AZ94" i="1" s="1"/>
  <c r="W29" i="1" s="1"/>
  <c r="AW94" i="1"/>
  <c r="AK30" i="1"/>
  <c r="W32" i="1"/>
  <c r="AX94" i="1"/>
  <c r="J31" i="2"/>
  <c r="AV95" i="1"/>
  <c r="AT95" i="1" s="1"/>
  <c r="BK136" i="2" l="1"/>
  <c r="J136" i="2"/>
  <c r="J28" i="2" s="1"/>
  <c r="AG95" i="1" s="1"/>
  <c r="AN95" i="1" s="1"/>
  <c r="AV94" i="1"/>
  <c r="AK29" i="1" s="1"/>
  <c r="J94" i="2" l="1"/>
  <c r="J37" i="2"/>
  <c r="AT94" i="1"/>
  <c r="AG94" i="1"/>
  <c r="AN94" i="1"/>
  <c r="AK26" i="1" l="1"/>
  <c r="AK35" i="1"/>
</calcChain>
</file>

<file path=xl/sharedStrings.xml><?xml version="1.0" encoding="utf-8"?>
<sst xmlns="http://schemas.openxmlformats.org/spreadsheetml/2006/main" count="10654" uniqueCount="943">
  <si>
    <t>Export Komplet</t>
  </si>
  <si>
    <t/>
  </si>
  <si>
    <t>2.0</t>
  </si>
  <si>
    <t>ZAMOK</t>
  </si>
  <si>
    <t>False</t>
  </si>
  <si>
    <t>{3f06888d-ecdc-462c-8bd8-de140e859cef}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</si>
  <si>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</si>
  <si>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</si>
  <si>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</si>
  <si>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</si>
  <si>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</si>
  <si>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</si>
  <si>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</si>
  <si>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</si>
  <si>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2024177(1)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</si>
  <si>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</si>
  <si>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</si>
  <si>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Odvlhčení sklepních prostor Gymnázia v Břeclavi – hlavní budova</t>
  </si>
  <si>
    <t>KSO:</t>
  </si>
  <si>
    <t>CC-CZ:</t>
  </si>
  <si>
    <t>Místo:</t>
  </si>
  <si>
    <t>Břeclav</t>
  </si>
  <si>
    <t>Datum:</t>
  </si>
  <si>
    <t>28. 10. 2024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</si>
  <si>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</si>
  <si>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</si>
  <si>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</si>
  <si>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</si>
  <si>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</si>
  <si>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</si>
  <si>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</si>
  <si>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</si>
  <si>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</si>
  <si>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</si>
  <si>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</si>
  <si>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</si>
  <si>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</si>
  <si>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</si>
  <si>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</si>
  <si>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</si>
  <si>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</si>
  <si>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</si>
  <si>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</si>
  <si>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</si>
  <si>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</si>
  <si>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</si>
  <si>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</si>
  <si>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</si>
  <si>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</si>
  <si>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</si>
  <si>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</si>
  <si>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</si>
  <si>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</si>
  <si>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</si>
  <si>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</si>
  <si>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</si>
  <si>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</si>
  <si>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</si>
  <si>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</si>
  <si>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</si>
  <si>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</si>
  <si>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</si>
  <si>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</si>
  <si>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</si>
  <si>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</si>
  <si>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</si>
  <si>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</si>
  <si>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</si>
  <si>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</si>
  <si>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</si>
  <si>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</si>
  <si>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</si>
  <si>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</si>
  <si>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</si>
  <si>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</si>
  <si>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</si>
  <si>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</si>
  <si>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</si>
  <si>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</si>
  <si>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</si>
  <si>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</si>
  <si>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</si>
  <si>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</si>
  <si>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</si>
  <si>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</si>
  <si>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</si>
  <si>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</si>
  <si>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</si>
  <si>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</si>
  <si>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</si>
  <si>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</si>
  <si>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</si>
  <si>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</si>
  <si>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</si>
  <si>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</si>
  <si>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  94 - Lešení a stavební výtahy</t>
  </si>
  <si>
    <t xml:space="preserve">      95 - Různé dokončovací konstrukce a práce pozemních staveb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</si>
  <si>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</si>
  <si>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</si>
  <si>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</si>
  <si>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</si>
  <si>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762 - Konstrukce tesařské</t>
  </si>
  <si>
    <t xml:space="preserve">    767 - Konstrukce zámečnické</t>
  </si>
  <si>
    <t xml:space="preserve">    784 - Dokončovací práce - malby a tapety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</si>
  <si>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</si>
  <si>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</si>
  <si>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</si>
  <si>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</si>
  <si>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</si>
  <si>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</si>
  <si>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</si>
  <si>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VRN8 - Přesun stavebních kapacit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</si>
  <si>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</si>
  <si>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</si>
  <si>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</si>
  <si>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</si>
  <si>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</si>
  <si>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</si>
  <si>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</si>
  <si>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</si>
  <si>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</si>
  <si>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</si>
  <si>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</si>
  <si>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</si>
  <si>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</si>
  <si>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</si>
  <si>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</si>
  <si>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</si>
  <si>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</si>
  <si>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80</t>
  </si>
  <si>
    <t>K</t>
  </si>
  <si>
    <t>111211101</t>
  </si>
  <si>
    <t>Odstranění křovin a stromů průměru kmene do 100 mm i s kořeny sklonu terénu do 1:5 ručně</t>
  </si>
  <si>
    <t>m2</t>
  </si>
  <si>
    <t>4</t>
  </si>
  <si>
    <t>1604997877</t>
  </si>
  <si>
    <t>VV</t>
  </si>
  <si>
    <t>135</t>
  </si>
  <si>
    <t>81</t>
  </si>
  <si>
    <t>111211231XX</t>
  </si>
  <si>
    <t>Snesení listnatého klestu D do 30 cm ve svahu do 1:3</t>
  </si>
  <si>
    <t>-2133357041</t>
  </si>
  <si>
    <t>82</t>
  </si>
  <si>
    <t>112155311R</t>
  </si>
  <si>
    <t>Štěpkování křovin mobilním štěpkovačem</t>
  </si>
  <si>
    <t>hod</t>
  </si>
  <si>
    <t>-1809743039</t>
  </si>
  <si>
    <t>83</t>
  </si>
  <si>
    <t>111201311</t>
  </si>
  <si>
    <t>Pronájem mobilního štěpkovače včetně dopravy na stavbu</t>
  </si>
  <si>
    <t>kpl</t>
  </si>
  <si>
    <t>-89631888</t>
  </si>
  <si>
    <t>113106023</t>
  </si>
  <si>
    <t>Rozebrání dlažeb při překopech komunikací pro pěší ze zámkové dlažby ručně</t>
  </si>
  <si>
    <t>480973166</t>
  </si>
  <si>
    <t>1,55*(5,52+5+14,75+2,4+7,5+9,85+6,75+3,7)</t>
  </si>
  <si>
    <t>2*(4,24+3,65)</t>
  </si>
  <si>
    <t>Součet</t>
  </si>
  <si>
    <t>113107023</t>
  </si>
  <si>
    <t>Odstranění podkladu z kameniva drceného tl přes 200 do 300 mm při překopech ručně</t>
  </si>
  <si>
    <t>135654942</t>
  </si>
  <si>
    <t>0,25*1,55*(5,52+5+14,75+2,4+7,5+9,85+6,75+3,7)</t>
  </si>
  <si>
    <t>0,25*2*(4,24+3,65)</t>
  </si>
  <si>
    <t>3</t>
  </si>
  <si>
    <t>132112331</t>
  </si>
  <si>
    <t>Hloubení nezapažených rýh šířky do 2000 mm v soudržných horninách třídy těžitelnosti I skupiny 1 a 2 ručně</t>
  </si>
  <si>
    <t>m3</t>
  </si>
  <si>
    <t>2060404865</t>
  </si>
  <si>
    <t>1,55*2,05*(5,52+5+14,75+2,4+7,5+9,85+6,75+3,7)</t>
  </si>
  <si>
    <t>2*2,05*(4,24+3,65)</t>
  </si>
  <si>
    <t>162211311</t>
  </si>
  <si>
    <t>Vodorovné přemístění výkopku z horniny třídy těžitelnosti I skupiny 1 až 3 stavebním kolečkem do 10 m</t>
  </si>
  <si>
    <t>-377398375</t>
  </si>
  <si>
    <t>5</t>
  </si>
  <si>
    <t>162211319</t>
  </si>
  <si>
    <t>Příplatek k vodorovnému přemístění výkopku z horniny třídy těžitelnosti I skupiny 1 až 3 stavebním kolečkem za každých dalších 10 m</t>
  </si>
  <si>
    <t>858331854</t>
  </si>
  <si>
    <t>6</t>
  </si>
  <si>
    <t>162751117</t>
  </si>
  <si>
    <t>Vodorovné přemístění přes 9 000 do 10000 m výkopku/sypaniny z horniny třídy těžitelnosti I skupiny 1 až 3</t>
  </si>
  <si>
    <t>1507698917</t>
  </si>
  <si>
    <t>208,605-49,134-10,276</t>
  </si>
  <si>
    <t>7</t>
  </si>
  <si>
    <t>162751119</t>
  </si>
  <si>
    <t>Příplatek k vodorovnému přemístění výkopku/sypaniny z horniny třídy těžitelnosti I skupiny 1 až 3 ZKD 1000 m přes 10000 m</t>
  </si>
  <si>
    <t>-1281798369</t>
  </si>
  <si>
    <t>149,195*7 "Přepočtené koeficientem množství</t>
  </si>
  <si>
    <t>8</t>
  </si>
  <si>
    <t>167151101</t>
  </si>
  <si>
    <t>Nakládání výkopku z hornin třídy těžitelnosti I skupiny 1 až 3 do 100 m3</t>
  </si>
  <si>
    <t>-1605714326</t>
  </si>
  <si>
    <t>9</t>
  </si>
  <si>
    <t>171201231</t>
  </si>
  <si>
    <t>Poplatek za uložení zeminy a kamení na recyklační skládce (skládkovné) kód odpadu 17 05 04</t>
  </si>
  <si>
    <t>t</t>
  </si>
  <si>
    <t>-1678043330</t>
  </si>
  <si>
    <t>149,195*1,6 "Přepočtené koeficientem množství</t>
  </si>
  <si>
    <t>10</t>
  </si>
  <si>
    <t>171251201</t>
  </si>
  <si>
    <t>Uložení sypaniny na skládky nebo meziskládky</t>
  </si>
  <si>
    <t>1273972127</t>
  </si>
  <si>
    <t>11</t>
  </si>
  <si>
    <t>175151201</t>
  </si>
  <si>
    <t>Obsypání objektu nad přilehlým původním terénem sypaninou bez prohození, uloženou do 3 m strojně</t>
  </si>
  <si>
    <t>2100549902</t>
  </si>
  <si>
    <t>0,9*0,85*(5,52+0,65+2+0,65+14,8+3,665+5,46+4,24+0,9+9,9+0,9+3,65+0,9+6,746+4,246)</t>
  </si>
  <si>
    <t>M</t>
  </si>
  <si>
    <t>58333674</t>
  </si>
  <si>
    <t>kamenivo těžené hrubé frakce 16/32</t>
  </si>
  <si>
    <t>-1257591272</t>
  </si>
  <si>
    <t>49,134*2 "Přepočtené koeficientem množství</t>
  </si>
  <si>
    <t>84</t>
  </si>
  <si>
    <t>184911421XX</t>
  </si>
  <si>
    <t>Mulčování rostlin dřevnou štěpkou zhotovenou na místě  tl do 0,1 m v rovině a svahu do 1:5</t>
  </si>
  <si>
    <t>642150710</t>
  </si>
  <si>
    <t>13</t>
  </si>
  <si>
    <t>189442001R</t>
  </si>
  <si>
    <t>Obnova stávajícíh vrstev komunikace - zámková dlažba včetně podkladích vrstev za použití demontovaného materiálu</t>
  </si>
  <si>
    <t>1055067046</t>
  </si>
  <si>
    <t>Zakládání</t>
  </si>
  <si>
    <t>14</t>
  </si>
  <si>
    <t>211971122</t>
  </si>
  <si>
    <t>Zřízení opláštění žeber nebo trativodů geotextilií v rýze nebo zářezu přes 1:2 š přes 2,5 m</t>
  </si>
  <si>
    <t>-771748019</t>
  </si>
  <si>
    <t>4,3*68,5</t>
  </si>
  <si>
    <t>15</t>
  </si>
  <si>
    <t>69311081</t>
  </si>
  <si>
    <t>geotextilie netkaná separační, ochranná, filtrační, drenážní PES 300g/m2</t>
  </si>
  <si>
    <t>-416622055</t>
  </si>
  <si>
    <t>294,55*1,1845 "Přepočtené koeficientem množství</t>
  </si>
  <si>
    <t>16</t>
  </si>
  <si>
    <t>212755214</t>
  </si>
  <si>
    <t>Trativody z drenážních trubek plastových flexibilních D 100 mm bez lože</t>
  </si>
  <si>
    <t>m</t>
  </si>
  <si>
    <t>-612845890</t>
  </si>
  <si>
    <t>68,5</t>
  </si>
  <si>
    <t>17</t>
  </si>
  <si>
    <t>273313611</t>
  </si>
  <si>
    <t>Základové desky z betonu tř. C 16/20</t>
  </si>
  <si>
    <t>-1212233582</t>
  </si>
  <si>
    <t>" podkladní beton/spádový beton</t>
  </si>
  <si>
    <t>0,8*0,2*(5,52+0,65+2+0,65+14,8+3,665+5,46+4,24+0,9+9,9+0,9+3,65+0,9+6,746+4,246)</t>
  </si>
  <si>
    <t>0,15*0,15*68,5/2</t>
  </si>
  <si>
    <t>Svislé a kompletní konstrukce</t>
  </si>
  <si>
    <t>18</t>
  </si>
  <si>
    <t>319202132R</t>
  </si>
  <si>
    <t>Dodatečná izolace zdiva tl přes 150 do 300 mm plošná nízkotlakou injektáží s použitím injektážního gelu</t>
  </si>
  <si>
    <t>kus</t>
  </si>
  <si>
    <t>-1960266926</t>
  </si>
  <si>
    <t>19"0.06-G,H</t>
  </si>
  <si>
    <t>61" 0.08-D,E,F</t>
  </si>
  <si>
    <t>9" 0.08-H,I,J,K,L</t>
  </si>
  <si>
    <t>22" 0.21-A,B,C,D</t>
  </si>
  <si>
    <t>19</t>
  </si>
  <si>
    <t>319202133R</t>
  </si>
  <si>
    <t>Dodatečná izolace zdiva tl přes 300 do 500 mm plošná nízkotlakou injektáží s použitím injektážního gelu</t>
  </si>
  <si>
    <t>-907258407</t>
  </si>
  <si>
    <t>29" 0.04-A,B,C</t>
  </si>
  <si>
    <t>12" 0.05-B</t>
  </si>
  <si>
    <t>23" 0.06-A,B,C</t>
  </si>
  <si>
    <t>334" 0.06-E,F</t>
  </si>
  <si>
    <t>24" 0.07-A,B,C,D</t>
  </si>
  <si>
    <t>49" 0.08-M,N,O,P</t>
  </si>
  <si>
    <t>38"0.08-Q,R,S,T</t>
  </si>
  <si>
    <t>75" 0.09-A,B,C,D</t>
  </si>
  <si>
    <t>54"0.10-A,B,C,D</t>
  </si>
  <si>
    <t>59" 0.11-A,B,C,D</t>
  </si>
  <si>
    <t>46" 0.12-A,B,C,D</t>
  </si>
  <si>
    <t>81"0.13-A,B,C,D</t>
  </si>
  <si>
    <t>82" 0.14-A,B,C,D</t>
  </si>
  <si>
    <t>75" 0.18-A,B,C,D</t>
  </si>
  <si>
    <t>76" 0.19-A,B,C,D</t>
  </si>
  <si>
    <t>76" 0.20-A,B,C,D</t>
  </si>
  <si>
    <t>18" 0.21-A,B,C,D</t>
  </si>
  <si>
    <t>229" 0.21-E,F,G,H</t>
  </si>
  <si>
    <t>100" 0.22-C,D</t>
  </si>
  <si>
    <t>18"0.23-A,B,C,D</t>
  </si>
  <si>
    <t>150" 0.30-A,B,C,D</t>
  </si>
  <si>
    <t>79" 0.31-A,B,C,D</t>
  </si>
  <si>
    <t>77" 0.32-A,B,C,D</t>
  </si>
  <si>
    <t>81" 0.33-A,B,C,D</t>
  </si>
  <si>
    <t>81" 0.34-A,B,C,D</t>
  </si>
  <si>
    <t>76" 0.36-A,B,C,D</t>
  </si>
  <si>
    <t>80" 0.37-A,B,C,D</t>
  </si>
  <si>
    <t>61" 0.38-A,B,C,D</t>
  </si>
  <si>
    <t>59" 0.39-A,B,C,D</t>
  </si>
  <si>
    <t>248" 0.40-A,B,C,D,E</t>
  </si>
  <si>
    <t>143" 0.40-F,G,H</t>
  </si>
  <si>
    <t>79" 0.42-A,B,C,D</t>
  </si>
  <si>
    <t>80" 0.43-A,B,C,D</t>
  </si>
  <si>
    <t>20</t>
  </si>
  <si>
    <t>319202134R</t>
  </si>
  <si>
    <t>Dodatečná izolace zdiva tl přes 500 do 700 mm plošná nízkotlakou injektáží s použitím injektážního gelu</t>
  </si>
  <si>
    <t>938159796</t>
  </si>
  <si>
    <t>25" 0.01 -A</t>
  </si>
  <si>
    <t>57" 0.01-C-KLENBA-1,2,3,4</t>
  </si>
  <si>
    <t>6" 0.01-C-KLENBA-5,6</t>
  </si>
  <si>
    <t>587" 0.02-A,B,C,D</t>
  </si>
  <si>
    <t>222" 0.03-A,B,C,D</t>
  </si>
  <si>
    <t>18" 0.04-A,B,C</t>
  </si>
  <si>
    <t>268" 0.04-D,E,F</t>
  </si>
  <si>
    <t>168" 0.15-A,B</t>
  </si>
  <si>
    <t>86" 0.15-C,D</t>
  </si>
  <si>
    <t>103" 0.16-A,B,C,D</t>
  </si>
  <si>
    <t>60" 0.16-E,F,G,H</t>
  </si>
  <si>
    <t>86" 0.17-A,B</t>
  </si>
  <si>
    <t>167" 0.17-C,D</t>
  </si>
  <si>
    <t>92" 0.23-A,B,C,D</t>
  </si>
  <si>
    <t>300" 0.23-E,F,G,H</t>
  </si>
  <si>
    <t>319202135R</t>
  </si>
  <si>
    <t>Dodatečná izolace zdiva tl přes 700 do 900 mm plošná nízkotlakou injektáží s použitím injektážního gelu</t>
  </si>
  <si>
    <t>1400990148</t>
  </si>
  <si>
    <t>522" 0.01-B</t>
  </si>
  <si>
    <t>391" 0.01-C</t>
  </si>
  <si>
    <t>25" 0.01-D</t>
  </si>
  <si>
    <t>41" 0.04-A,B,C</t>
  </si>
  <si>
    <t>19" 0.04-D,E,F</t>
  </si>
  <si>
    <t>114" 0.04-G,H</t>
  </si>
  <si>
    <t>96" 0.05-A</t>
  </si>
  <si>
    <t>63" 0.05-C,D</t>
  </si>
  <si>
    <t>27" 0.06-A,B,C</t>
  </si>
  <si>
    <t>161" 0.06-D</t>
  </si>
  <si>
    <t>54" 0.06-G,H</t>
  </si>
  <si>
    <t>181" 0.06-I,J,K,L</t>
  </si>
  <si>
    <t>83" 0.07-A,B,C,D</t>
  </si>
  <si>
    <t>8" 0.08-A,B,C</t>
  </si>
  <si>
    <t>19" 0.08-D,E,F</t>
  </si>
  <si>
    <t>637" 0.08-G</t>
  </si>
  <si>
    <t>347" 0.08-H,I,J,K,L</t>
  </si>
  <si>
    <t>256" 0.08-M,N,O,P</t>
  </si>
  <si>
    <t>253" 0.08-Q,R,S,T</t>
  </si>
  <si>
    <t>331" 0.09-A,B,C,D</t>
  </si>
  <si>
    <t>197" 0.10-A,B,C,D</t>
  </si>
  <si>
    <t>268" 0.11-A,B,C,D</t>
  </si>
  <si>
    <t>39" 0.12-A,B,C,D</t>
  </si>
  <si>
    <t>527" 0.12-E,F,G</t>
  </si>
  <si>
    <t>103" 0.12-H</t>
  </si>
  <si>
    <t>238" 0.13-A,B,C,D</t>
  </si>
  <si>
    <t>261" 0.14-A,B,C,D</t>
  </si>
  <si>
    <t>29" 0.15-A,B</t>
  </si>
  <si>
    <t>370" 0.15-C,D</t>
  </si>
  <si>
    <t>54" 0.16-A,B,C,D</t>
  </si>
  <si>
    <t>28" 0.17-A,B</t>
  </si>
  <si>
    <t>342" 0.17-C,D</t>
  </si>
  <si>
    <t>286" 0.18-A,B,C,D</t>
  </si>
  <si>
    <t>270" 0.19-A,B,C,D</t>
  </si>
  <si>
    <t>278"0.20-A,B,C,D</t>
  </si>
  <si>
    <t>80" 0.21-A,B,C,D</t>
  </si>
  <si>
    <t>68" 0.21-E,F,G,H</t>
  </si>
  <si>
    <t>226" 0.22-A,B</t>
  </si>
  <si>
    <t>41" 0.22-C,D</t>
  </si>
  <si>
    <t>29" 0.23-A,B,C,D</t>
  </si>
  <si>
    <t>403" 0.23-E,F,G,H</t>
  </si>
  <si>
    <t>273" 0.30-A,B,C,D</t>
  </si>
  <si>
    <t>911" 0.31-A,B,C,D</t>
  </si>
  <si>
    <t>246" 0.32-A,B,C,D</t>
  </si>
  <si>
    <t>241" 0.33-A,B,C,D</t>
  </si>
  <si>
    <t>281" 0.34-A,B,C,D</t>
  </si>
  <si>
    <t>326" 0.35-A,B,C,D</t>
  </si>
  <si>
    <t>317" 0.36-A,B,C,D</t>
  </si>
  <si>
    <t>265" 0.37-A,B,C,D</t>
  </si>
  <si>
    <t>158" 0.38-A,B,C,D</t>
  </si>
  <si>
    <t>272" 0.39-A,B,C,D</t>
  </si>
  <si>
    <t>228" 0.40-A,B,C,D,E</t>
  </si>
  <si>
    <t>226" 0.40-F,G,H</t>
  </si>
  <si>
    <t>271" 0.41-A,B,C,D</t>
  </si>
  <si>
    <t>275" 0.42-A,B,C,D</t>
  </si>
  <si>
    <t>234" 0.43-A,B,C,D</t>
  </si>
  <si>
    <t>783" 0.44-A,B,C,D</t>
  </si>
  <si>
    <t>22</t>
  </si>
  <si>
    <t>319202541R</t>
  </si>
  <si>
    <t>Dodatečná izolace zdiva tl přes 150 do 300 mm rohová nízkotlakou injektáží s použitím injektážního gelu</t>
  </si>
  <si>
    <t>1105470940</t>
  </si>
  <si>
    <t>11" 0.06-G,H</t>
  </si>
  <si>
    <t>10" 0.06-I,J,K,L</t>
  </si>
  <si>
    <t>10" 0.07-A,B,C,D</t>
  </si>
  <si>
    <t>4"0.08-A,B,C</t>
  </si>
  <si>
    <t>2" 0.08-D,E,F</t>
  </si>
  <si>
    <t>13" 0.08-H,I,J,K,L</t>
  </si>
  <si>
    <t>2" 0.21-A,B,C,D</t>
  </si>
  <si>
    <t>23</t>
  </si>
  <si>
    <t>319202543R</t>
  </si>
  <si>
    <t>Dodatečná izolace zdiva tl přes 300 do 500 mm rohová nízkotlakou injektáží s použitím injektážního gelu</t>
  </si>
  <si>
    <t>1777172516</t>
  </si>
  <si>
    <t>10" 0.04-A,B,C</t>
  </si>
  <si>
    <t>20" 0.04-D,E,F</t>
  </si>
  <si>
    <t>10" 0.05-B</t>
  </si>
  <si>
    <t>11" 0.05-C,D</t>
  </si>
  <si>
    <t>12" 0.06-A,B,C</t>
  </si>
  <si>
    <t>7" 0.06-E,F</t>
  </si>
  <si>
    <t>11" 0.08-H,I,J,K,L</t>
  </si>
  <si>
    <t>4" 0.08-M,N,O,P</t>
  </si>
  <si>
    <t>22" 0.08-Q,R,S,T</t>
  </si>
  <si>
    <t>22" 0.09-A,B,C,D</t>
  </si>
  <si>
    <t>22" 0.10-A,B,C,D</t>
  </si>
  <si>
    <t>24" 0.11-A,B,C,D</t>
  </si>
  <si>
    <t>22" 0.12-A,B,C,D</t>
  </si>
  <si>
    <t>11" 0.12-E,F,G</t>
  </si>
  <si>
    <t>22" 0.13-A,B,C,D</t>
  </si>
  <si>
    <t>22" 0.14-A,B,C,D</t>
  </si>
  <si>
    <t>21" 0.18-A,B,C,D</t>
  </si>
  <si>
    <t>21" 0.19-A,B,C,D</t>
  </si>
  <si>
    <t>22"0.20-A,B,C,D</t>
  </si>
  <si>
    <t>54" 0.21-E,F,G,H</t>
  </si>
  <si>
    <t>20" 0.22-C,D</t>
  </si>
  <si>
    <t>10" 0.23-A,B,C,D</t>
  </si>
  <si>
    <t>11" 0.23-E,F,G,H</t>
  </si>
  <si>
    <t>22" 0.30-A,B,C,D</t>
  </si>
  <si>
    <t>11" 0.31-A,B,C,D</t>
  </si>
  <si>
    <t>22" 0.32-A,B,C,D</t>
  </si>
  <si>
    <t>22" 0.33-A,B,C,D</t>
  </si>
  <si>
    <t>22" 0.34-A,B,C,D</t>
  </si>
  <si>
    <t>11" 0.35-A,B,C,D</t>
  </si>
  <si>
    <t>11" 0.36-A,B,C,D</t>
  </si>
  <si>
    <t>22" 0.37-A,B,C,D</t>
  </si>
  <si>
    <t>22" 0.38-A,B,C,D</t>
  </si>
  <si>
    <t>22" 0.39-A,B,C,D</t>
  </si>
  <si>
    <t>51" 0.40-A,B,C,D,E</t>
  </si>
  <si>
    <t>19" 0.40-F,G,H</t>
  </si>
  <si>
    <t>11" 0.41-A,B,C,D</t>
  </si>
  <si>
    <t>22" 0.42-A,B,C,D</t>
  </si>
  <si>
    <t>22" 0.43-A,B,C,D</t>
  </si>
  <si>
    <t>11" 0.44-A,B,C,D</t>
  </si>
  <si>
    <t>24</t>
  </si>
  <si>
    <t>319202544R</t>
  </si>
  <si>
    <t>Dodatečná izolace zdiva tl přes 500 do 700 mm rohová nízkotlakou injektáží s použitím injektážního gelu</t>
  </si>
  <si>
    <t>251329200</t>
  </si>
  <si>
    <t>2" 0.01 -A</t>
  </si>
  <si>
    <t>13" 0.01-C-KLENBA-1,2,3,4</t>
  </si>
  <si>
    <t>62" 0.02-A,B,C,D</t>
  </si>
  <si>
    <t>30" 0.03-A,B,C,D</t>
  </si>
  <si>
    <t>2" 0.04-A,B,C</t>
  </si>
  <si>
    <t>11" 0.15-A,B</t>
  </si>
  <si>
    <t>11" 0.15-C,D</t>
  </si>
  <si>
    <t>12" 0.16-A,B,C,D</t>
  </si>
  <si>
    <t>18" 0.16-E,F,G,H</t>
  </si>
  <si>
    <t>11" 0.17-A,B</t>
  </si>
  <si>
    <t>11" 0.17-C,D</t>
  </si>
  <si>
    <t>15" 0.23-A,B,C,D</t>
  </si>
  <si>
    <t>20" 0.23-E,F,G,H</t>
  </si>
  <si>
    <t>25</t>
  </si>
  <si>
    <t>319202545R</t>
  </si>
  <si>
    <t>Dodatečná izolace zdiva tl přes 700 do 900 mm rohová nízkotlakou injektáží s použitím injektážního gelu</t>
  </si>
  <si>
    <t>-2002611279</t>
  </si>
  <si>
    <t>17" 0.01-B</t>
  </si>
  <si>
    <t>10" 0.01-C</t>
  </si>
  <si>
    <t>8" 0.01-C-KLENBA-5,6</t>
  </si>
  <si>
    <t>2" 0.01-D</t>
  </si>
  <si>
    <t>40" 0.04-G,H</t>
  </si>
  <si>
    <t>20" 0.05-A</t>
  </si>
  <si>
    <t>2" 0.05-C,D</t>
  </si>
  <si>
    <t>30" 0.06-A,B,C</t>
  </si>
  <si>
    <t>2" 0.06-D</t>
  </si>
  <si>
    <t>17" 0.06-G,H</t>
  </si>
  <si>
    <t>41" 0.06-I,J,K,L</t>
  </si>
  <si>
    <t>17" 0.07-A,B,C,D</t>
  </si>
  <si>
    <t>2" 0.08-A,B,C</t>
  </si>
  <si>
    <t>11" 0.08-D,E,F</t>
  </si>
  <si>
    <t>20" 0.08-G</t>
  </si>
  <si>
    <t>31" 0.08-H,I,J,K,L</t>
  </si>
  <si>
    <t>22" 0.08-M,N,O,P</t>
  </si>
  <si>
    <t>22" 0.11-A,B,C,D</t>
  </si>
  <si>
    <t>4" 0.12-A,B,C,D</t>
  </si>
  <si>
    <t>40" 0.12-E,F,G</t>
  </si>
  <si>
    <t>1" 0.12-H</t>
  </si>
  <si>
    <t>2" 0.15-A,B</t>
  </si>
  <si>
    <t>20" 0.15-C,D</t>
  </si>
  <si>
    <t>2" 0.16-A,B,C,D</t>
  </si>
  <si>
    <t>2" 0.17-A,B</t>
  </si>
  <si>
    <t>20" 0.17-C,D</t>
  </si>
  <si>
    <t>22" 0.18-A,B,C,D</t>
  </si>
  <si>
    <t>22" 0.19-A,B,C,D</t>
  </si>
  <si>
    <t>4" 0.21-A,B,C,D</t>
  </si>
  <si>
    <t>4" 0.21-E,F,G,H</t>
  </si>
  <si>
    <t>18" 0.22-A,B</t>
  </si>
  <si>
    <t>11" 0.22-C,D</t>
  </si>
  <si>
    <t>4" 0.23-A,B,C,D</t>
  </si>
  <si>
    <t>39" 0.23-E,F,G,H</t>
  </si>
  <si>
    <t>51" 0.31-A,B,C,D</t>
  </si>
  <si>
    <t>22" 0.35-A,B,C,D</t>
  </si>
  <si>
    <t>22" 0.36-A,B,C,D</t>
  </si>
  <si>
    <t>20" 0.37-A,B,C,D</t>
  </si>
  <si>
    <t>31" 0.39-A,B,C,D</t>
  </si>
  <si>
    <t>37" 0.40-A,B,C,D,E</t>
  </si>
  <si>
    <t>24" 0.40-F,G,H</t>
  </si>
  <si>
    <t>22" 0.41-A,B,C,D</t>
  </si>
  <si>
    <t>42" 0.44-A,B,C,D</t>
  </si>
  <si>
    <t>Úpravy povrchů, podlahy a osazování výplní</t>
  </si>
  <si>
    <t>26</t>
  </si>
  <si>
    <t>612125100R</t>
  </si>
  <si>
    <t>Vyplnění spár sanační maltou vnitřních stěn z cihel</t>
  </si>
  <si>
    <t>-1571870970</t>
  </si>
  <si>
    <t>6,5" 0.01 -A</t>
  </si>
  <si>
    <t>78,15" 0.01-B</t>
  </si>
  <si>
    <t>97,07" 0.01-C</t>
  </si>
  <si>
    <t>20,14" 0.01-C-KLENBA-1,2,3,4</t>
  </si>
  <si>
    <t>16,12" 0.01-C-KLENBA-5,6</t>
  </si>
  <si>
    <t>7,59" 0.01-D</t>
  </si>
  <si>
    <t>17,66" 0.02-A,B,C,D</t>
  </si>
  <si>
    <t>10" 0.03-A,B,C,D</t>
  </si>
  <si>
    <t>18,33" 0.04-A,B,C</t>
  </si>
  <si>
    <t>14,49" 0.04-D,E,F</t>
  </si>
  <si>
    <t>13,79" 0.04-G,H</t>
  </si>
  <si>
    <t>18,91" 0.05-A</t>
  </si>
  <si>
    <t>8,11" 0.05-B</t>
  </si>
  <si>
    <t>20,73" 0.05-C,D</t>
  </si>
  <si>
    <t>14,95" 0.06-A,B,C</t>
  </si>
  <si>
    <t>32,49" 0.06-D</t>
  </si>
  <si>
    <t>16,58" 0.06-E,F</t>
  </si>
  <si>
    <t>16,11" 0.06-G,H</t>
  </si>
  <si>
    <t>17,16" 0.06-I,J,K,L</t>
  </si>
  <si>
    <t>23,11" 0.07-A,B,C,D</t>
  </si>
  <si>
    <t>13,92" 0.08-A,B,C</t>
  </si>
  <si>
    <t>22,95" 0.08-D,E,F</t>
  </si>
  <si>
    <t>17,2" 0.08-G</t>
  </si>
  <si>
    <t>22,54" 0.08-H,I,J,K,L</t>
  </si>
  <si>
    <t>35,95" 0.08-M,N,O,P</t>
  </si>
  <si>
    <t>33,57" 0.08-Q,R,S,T</t>
  </si>
  <si>
    <t>48,47" 0.09-A,B,C,D</t>
  </si>
  <si>
    <t>39,5" 0.10-A,B,C,D</t>
  </si>
  <si>
    <t>38,97" 0.11-A,B,C,D</t>
  </si>
  <si>
    <t>33,05" 0.12-A,B,C,D</t>
  </si>
  <si>
    <t>30,42" 0.12-E,F,G</t>
  </si>
  <si>
    <t>16,95" 0.12-H</t>
  </si>
  <si>
    <t>40,46" 0.13-A,B,C,D</t>
  </si>
  <si>
    <t>42,1" 0.14-A,B,C,D</t>
  </si>
  <si>
    <t>24,85" 0.15-A,B</t>
  </si>
  <si>
    <t>25,56" 0.15-C,D</t>
  </si>
  <si>
    <t>29,15" 0.16-A,B,C,D</t>
  </si>
  <si>
    <t>8,71" 0.16-E,F,G,H</t>
  </si>
  <si>
    <t>24,7" 0.17-A,B</t>
  </si>
  <si>
    <t>24,87" 0.17-C,D</t>
  </si>
  <si>
    <t>43,62" 0.18-A,B,C,D</t>
  </si>
  <si>
    <t>41,38" 0.19-A,B,C,D</t>
  </si>
  <si>
    <t>43,38"0.20-A,B,C,D</t>
  </si>
  <si>
    <t>28,11" 0.21-A,B,C,D</t>
  </si>
  <si>
    <t>35,77" 0.21-E,F,G,H</t>
  </si>
  <si>
    <t>20,1" 0.22-A,B</t>
  </si>
  <si>
    <t>24,19" 0.22-C,D</t>
  </si>
  <si>
    <t>15,63" 0.23-A,B,C,D</t>
  </si>
  <si>
    <t>29,2" 0.23-E,F,G,H</t>
  </si>
  <si>
    <t>40,3" 0.30-A,B,C,D</t>
  </si>
  <si>
    <t>40,66" 0.31-A,B,C,D</t>
  </si>
  <si>
    <t>38,35" 0.32-A,B,C,D</t>
  </si>
  <si>
    <t>39,72" 0.33-A,B,C,D</t>
  </si>
  <si>
    <t>41,34" 0.34-A,B,C,D</t>
  </si>
  <si>
    <t>42,95" 0.35-A,B,C,D</t>
  </si>
  <si>
    <t>43,1" 0.36-A,B,C,D</t>
  </si>
  <si>
    <t>41,71" 0.37-A,B,C,D</t>
  </si>
  <si>
    <t>25,26" 0.38-A,B,C,D</t>
  </si>
  <si>
    <t>34,1" 0.39-A,B,C,D</t>
  </si>
  <si>
    <t>43,03" 0.40-A,B,C,D,E</t>
  </si>
  <si>
    <t>15,32" 0.40-F,G,H</t>
  </si>
  <si>
    <t>43,33" 0.41-A,B,C,D</t>
  </si>
  <si>
    <t>41,04" 0.42-A,B,C,D</t>
  </si>
  <si>
    <t>41,59" 0.43-A,B,C,D</t>
  </si>
  <si>
    <t>40,2" 0.44-A,B,C,D</t>
  </si>
  <si>
    <t>27</t>
  </si>
  <si>
    <t>612131152</t>
  </si>
  <si>
    <t>Sanační postřik vnitřních stěn nanášený síťovitě ručně</t>
  </si>
  <si>
    <t>1371974451</t>
  </si>
  <si>
    <t>28</t>
  </si>
  <si>
    <t>612324111</t>
  </si>
  <si>
    <t>Sanační omítka podkladní vnitřních stěn nanášená ručně</t>
  </si>
  <si>
    <t>-962908375</t>
  </si>
  <si>
    <t>2*1935,26" 2 vrstvy tl. á 10 mm</t>
  </si>
  <si>
    <t>29</t>
  </si>
  <si>
    <t>612325131</t>
  </si>
  <si>
    <t>Omítka sanační jádrová vnitřních stěn nanášená ručně</t>
  </si>
  <si>
    <t>1330512785</t>
  </si>
  <si>
    <t>30</t>
  </si>
  <si>
    <t>612328131</t>
  </si>
  <si>
    <t>Sanační štuk vnitřních stěn tloušťky do 3 mm</t>
  </si>
  <si>
    <t>1689675767</t>
  </si>
  <si>
    <t>31</t>
  </si>
  <si>
    <t>612143003</t>
  </si>
  <si>
    <t>Montáž omítkových plastových nebo pozinkovaných rohových profilů vtlačených do malty</t>
  </si>
  <si>
    <t>1182332061</t>
  </si>
  <si>
    <t>4,2" 0.01 -A</t>
  </si>
  <si>
    <t>36" 0.01-B</t>
  </si>
  <si>
    <t>57,2" 0.01-C</t>
  </si>
  <si>
    <t>16,8" 0.01-C-KLENBA-1,2,3,4</t>
  </si>
  <si>
    <t>8,4" 0.01-C-KLENBA-5,6</t>
  </si>
  <si>
    <t>5,2" 0.01-D</t>
  </si>
  <si>
    <t>5,1" 0.02-A,B,C,D</t>
  </si>
  <si>
    <t>9,4" 0.04-A,B,C</t>
  </si>
  <si>
    <t>6,05" 0.04-D,E,F</t>
  </si>
  <si>
    <t>1,85" 0.04-G,H</t>
  </si>
  <si>
    <t>12,4" 0.05-A</t>
  </si>
  <si>
    <t>5,3" 0.05-B</t>
  </si>
  <si>
    <t>10,8" 0.05-C,D</t>
  </si>
  <si>
    <t>9,85" 0.06-A,B,C</t>
  </si>
  <si>
    <t>5,4" 0.06-D</t>
  </si>
  <si>
    <t>4,7" 0.06-E,F</t>
  </si>
  <si>
    <t>2,1" 0.06-G,H</t>
  </si>
  <si>
    <t>7,8" 0.06-I,J,K,L</t>
  </si>
  <si>
    <t>5,3" 0.08-A,B,C</t>
  </si>
  <si>
    <t>8,1" 0.08-G</t>
  </si>
  <si>
    <t>2,1" 0.08-H,I,J,K,L</t>
  </si>
  <si>
    <t>15,05" 0.08-M,N,O,P</t>
  </si>
  <si>
    <t>15,05" 0.08-Q,R,S,T</t>
  </si>
  <si>
    <t>16,7" 0.09-A,B,C,D</t>
  </si>
  <si>
    <t>25" 0.10-A,B,C,D</t>
  </si>
  <si>
    <t>14,5" 0.11-A,B,C,D</t>
  </si>
  <si>
    <t>13,3" 0.12-A,B,C,D</t>
  </si>
  <si>
    <t>10,2" 0.12-E,F,G</t>
  </si>
  <si>
    <t>15,6" 0.12-H</t>
  </si>
  <si>
    <t>2,7" 0.13-A,B,C,D</t>
  </si>
  <si>
    <t>2,45" 0.14-A,B,C,D</t>
  </si>
  <si>
    <t>4,7" 0.15-C,D</t>
  </si>
  <si>
    <t>19,5" 0.16-A,B,C,D</t>
  </si>
  <si>
    <t>3" 0.16-E,F,G,H</t>
  </si>
  <si>
    <t>1,8" 0.17-C,D</t>
  </si>
  <si>
    <t>10,55" 0.18-A,B,C,D</t>
  </si>
  <si>
    <t>10,6" 0.19-A,B,C,D</t>
  </si>
  <si>
    <t>8,3"0.20-A,B,C,D</t>
  </si>
  <si>
    <t>18,8" 0.21-A,B,C,D</t>
  </si>
  <si>
    <t>15,37" 0.21-E,F,G,H</t>
  </si>
  <si>
    <t>5,6" 0.22-A,B</t>
  </si>
  <si>
    <t>9,9" 0.23-A,B,C,D</t>
  </si>
  <si>
    <t>10,5" 0.23-E,F,G,H</t>
  </si>
  <si>
    <t>5,1" 0.30-A,B,C,D</t>
  </si>
  <si>
    <t>9" 0.31-A,B,C,D</t>
  </si>
  <si>
    <t>8,96" 0.32-A,B,C,D</t>
  </si>
  <si>
    <t>2,6" 0.33-A,B,C,D</t>
  </si>
  <si>
    <t>2,6" 0.34-A,B,C,D</t>
  </si>
  <si>
    <t>2,6" 0.35-A,B,C,D</t>
  </si>
  <si>
    <t>6,6" 0.36-A,B,C,D</t>
  </si>
  <si>
    <t>6,6" 0.37-A,B,C,D</t>
  </si>
  <si>
    <t>3,8" 0.38-A,B,C,D</t>
  </si>
  <si>
    <t>13,06" 0.39-A,B,C,D</t>
  </si>
  <si>
    <t>6,6" 0.40-A,B,C,D,E</t>
  </si>
  <si>
    <t>25,1" 0.41-A,B,C,D</t>
  </si>
  <si>
    <t>13,1" 0.42-A,B,C,D</t>
  </si>
  <si>
    <t>10,7" 0.43-A,B,C,D</t>
  </si>
  <si>
    <t>9,3" 0.44-A,B,C,D</t>
  </si>
  <si>
    <t>32</t>
  </si>
  <si>
    <t>55343021</t>
  </si>
  <si>
    <t>profil rohový Pz s kulatou hlavou pro vnitřní omítky tl 12mm</t>
  </si>
  <si>
    <t>392194627</t>
  </si>
  <si>
    <t>598,94*1,06 "Přepočtené koeficientem množství</t>
  </si>
  <si>
    <t>Vedení trubní dálková a přípojná</t>
  </si>
  <si>
    <t>85</t>
  </si>
  <si>
    <t>894812111</t>
  </si>
  <si>
    <t>Revizní a čistící šachta z PP šachtové dno DN 315/150 přímý tok</t>
  </si>
  <si>
    <t>-1501718960</t>
  </si>
  <si>
    <t>9" viz detail 3.16a</t>
  </si>
  <si>
    <t>86</t>
  </si>
  <si>
    <t>894812132</t>
  </si>
  <si>
    <t>Revizní a čistící šachta z PP DN 315 šachtová roura korugovaná bez hrdla světlé hloubky 2000 mm</t>
  </si>
  <si>
    <t>-1868600407</t>
  </si>
  <si>
    <t>87</t>
  </si>
  <si>
    <t>894812141</t>
  </si>
  <si>
    <t>Revizní a čistící šachta z PP DN 315 šachtová roura teleskopická světlé hloubky 375 mm</t>
  </si>
  <si>
    <t>-733073138</t>
  </si>
  <si>
    <t>88</t>
  </si>
  <si>
    <t>894812149</t>
  </si>
  <si>
    <t>Příplatek k rourám revizní a čistící šachty z PP DN 315 za uříznutí šachtové roury</t>
  </si>
  <si>
    <t>1992369727</t>
  </si>
  <si>
    <t>89</t>
  </si>
  <si>
    <t>894812155</t>
  </si>
  <si>
    <t>Revizní a čistící šachta z PP DN 315 poklop pro šachtu plastový pachotěsný s madlem</t>
  </si>
  <si>
    <t>1665013517</t>
  </si>
  <si>
    <t>Ostatní konstrukce a práce, bourání</t>
  </si>
  <si>
    <t>33</t>
  </si>
  <si>
    <t>966080103</t>
  </si>
  <si>
    <t>Bourání kontaktního zateplení z polystyrenových desek tl přes 60 do 120 mm</t>
  </si>
  <si>
    <t>1646113881</t>
  </si>
  <si>
    <t>20,51" 0.17-A,B</t>
  </si>
  <si>
    <t>24,52" 0.17-C,D</t>
  </si>
  <si>
    <t>41,48" 0.18-A,B,C,D</t>
  </si>
  <si>
    <t>42,9" 0.36-A,B,C,D</t>
  </si>
  <si>
    <t>41,48" 0.37-A,B,C,D</t>
  </si>
  <si>
    <t>41,05" 0.43-A,B,C,D</t>
  </si>
  <si>
    <t>34</t>
  </si>
  <si>
    <t>978013191</t>
  </si>
  <si>
    <t>Otlučení (osekání) vnitřní vápenné nebo vápenocementové omítky stěn v rozsahu přes 50 do 100 %</t>
  </si>
  <si>
    <t>-795007400</t>
  </si>
  <si>
    <t>35</t>
  </si>
  <si>
    <t>978013211R</t>
  </si>
  <si>
    <t>Příplatek k otlučení vápenné nebo vápenocementové omítky ZKD 5 mm tl. před 15 mm</t>
  </si>
  <si>
    <t>-320074627</t>
  </si>
  <si>
    <t>2*1935,26</t>
  </si>
  <si>
    <t>36</t>
  </si>
  <si>
    <t>978023411</t>
  </si>
  <si>
    <t>Vyškrabání spár zdiva cihelného mimo komínového</t>
  </si>
  <si>
    <t>1647316582</t>
  </si>
  <si>
    <t>37</t>
  </si>
  <si>
    <t>985131311</t>
  </si>
  <si>
    <t>Ruční dočištění ploch stěn, rubu kleneb a podlah ocelových kartáči</t>
  </si>
  <si>
    <t>-1822400774</t>
  </si>
  <si>
    <t>94</t>
  </si>
  <si>
    <t>Lešení a stavební výtahy</t>
  </si>
  <si>
    <t>38</t>
  </si>
  <si>
    <t>949101111</t>
  </si>
  <si>
    <t>Lešení pomocné pro objekty pozemních staveb s lešeňovou podlahou v do 1,9 m zatížení do 150 kg/m2</t>
  </si>
  <si>
    <t>959602770</t>
  </si>
  <si>
    <t>95</t>
  </si>
  <si>
    <t>Různé dokončovací konstrukce a práce pozemních staveb</t>
  </si>
  <si>
    <t>39</t>
  </si>
  <si>
    <t>952901111</t>
  </si>
  <si>
    <t>Vyčištění budov bytové a občanské výstavby při výšce podlaží do 4 m</t>
  </si>
  <si>
    <t>-1883513209</t>
  </si>
  <si>
    <t>40</t>
  </si>
  <si>
    <t>953001R</t>
  </si>
  <si>
    <t>Náklady na zakrývání a ochranu konstrukcí během výstavby</t>
  </si>
  <si>
    <t>-1990359018</t>
  </si>
  <si>
    <t>997</t>
  </si>
  <si>
    <t>Přesun sutě</t>
  </si>
  <si>
    <t>41</t>
  </si>
  <si>
    <t>997002611</t>
  </si>
  <si>
    <t>Nakládání suti a vybouraných hmot</t>
  </si>
  <si>
    <t>-258461343</t>
  </si>
  <si>
    <t>42</t>
  </si>
  <si>
    <t>997013151</t>
  </si>
  <si>
    <t>Vnitrostaveništní doprava suti a vybouraných hmot pro budovy v do 6 m s omezením mechanizace</t>
  </si>
  <si>
    <t>-359043628</t>
  </si>
  <si>
    <t>43</t>
  </si>
  <si>
    <t>997013501</t>
  </si>
  <si>
    <t>Odvoz suti a vybouraných hmot na skládku nebo meziskládku do 1 km se složením</t>
  </si>
  <si>
    <t>-1997692681</t>
  </si>
  <si>
    <t>44</t>
  </si>
  <si>
    <t>997013509</t>
  </si>
  <si>
    <t>Příplatek k odvozu suti a vybouraných hmot na skládku ZKD 1 km přes 1 km</t>
  </si>
  <si>
    <t>226911368</t>
  </si>
  <si>
    <t>8*188,816</t>
  </si>
  <si>
    <t>45</t>
  </si>
  <si>
    <t>997013631</t>
  </si>
  <si>
    <t>Poplatek za uložení na skládce (skládkovné) stavebního odpadu směsného kód odpadu 17 09 04</t>
  </si>
  <si>
    <t>740373148</t>
  </si>
  <si>
    <t>89,022+59,214+27,094</t>
  </si>
  <si>
    <t>46</t>
  </si>
  <si>
    <t>997013812</t>
  </si>
  <si>
    <t>Poplatek za uložení na skládce (skládkovné) stavebního odpadu na bázi sádry kód odpadu 17 08 02</t>
  </si>
  <si>
    <t>1909089569</t>
  </si>
  <si>
    <t>6,38</t>
  </si>
  <si>
    <t>47</t>
  </si>
  <si>
    <t>997013814</t>
  </si>
  <si>
    <t>Poplatek za uložení na skládce (skládkovné) stavebního odpadu izolací kód odpadu 17 06 04</t>
  </si>
  <si>
    <t>-1241217195</t>
  </si>
  <si>
    <t>2,967</t>
  </si>
  <si>
    <t>48</t>
  </si>
  <si>
    <t>9970138.R1</t>
  </si>
  <si>
    <t>Poplatek za uložení na skládce (skládkovné) stavebního odpadu kovového</t>
  </si>
  <si>
    <t>1732112251</t>
  </si>
  <si>
    <t>4,139</t>
  </si>
  <si>
    <t>998</t>
  </si>
  <si>
    <t>Přesun hmot</t>
  </si>
  <si>
    <t>49</t>
  </si>
  <si>
    <t>998011001</t>
  </si>
  <si>
    <t>Přesun hmot pro budovy zděné v do 6 m</t>
  </si>
  <si>
    <t>2091197979</t>
  </si>
  <si>
    <t>50</t>
  </si>
  <si>
    <t>998223011</t>
  </si>
  <si>
    <t>Přesun hmot pro pozemní komunikace s krytem dlážděným</t>
  </si>
  <si>
    <t>-1757244002</t>
  </si>
  <si>
    <t>PSV</t>
  </si>
  <si>
    <t>Práce a dodávky PSV</t>
  </si>
  <si>
    <t>711</t>
  </si>
  <si>
    <t>Izolace proti vodě, vlhkosti a plynům</t>
  </si>
  <si>
    <t>51</t>
  </si>
  <si>
    <t>711112001</t>
  </si>
  <si>
    <t>Provedení izolace proti zemní vlhkosti svislé za studena nátěrem penetračním</t>
  </si>
  <si>
    <t>1243234588</t>
  </si>
  <si>
    <t>2,7*68,5</t>
  </si>
  <si>
    <t>52</t>
  </si>
  <si>
    <t>11163150</t>
  </si>
  <si>
    <t>lak penetrační asfaltový</t>
  </si>
  <si>
    <t>228106634</t>
  </si>
  <si>
    <t>184,95*0,00034 "Přepočtené koeficientem množství</t>
  </si>
  <si>
    <t>53</t>
  </si>
  <si>
    <t>711142559</t>
  </si>
  <si>
    <t>Provedení izolace proti zemní vlhkosti pásy přitavením svislé NAIP</t>
  </si>
  <si>
    <t>1578774857</t>
  </si>
  <si>
    <t>54</t>
  </si>
  <si>
    <t>62855001</t>
  </si>
  <si>
    <t>pás asfaltový natavitelný modifikovaný SBS s vložkou z polyesterové rohože a spalitelnou PE fólií nebo jemnozrnným minerálním posypem na horním povrchu tl 4,0mm</t>
  </si>
  <si>
    <t>1618695468</t>
  </si>
  <si>
    <t>184,95*1,221 "Přepočtené koeficientem množství</t>
  </si>
  <si>
    <t>55</t>
  </si>
  <si>
    <t>711161273</t>
  </si>
  <si>
    <t>Provedení izolace proti zemní vlhkosti svislé z nopové fólie</t>
  </si>
  <si>
    <t>-22715838</t>
  </si>
  <si>
    <t>56</t>
  </si>
  <si>
    <t>28323005</t>
  </si>
  <si>
    <t>fólie profilovaná (nopová) drenážní HDPE s výškou nopů 8mm</t>
  </si>
  <si>
    <t>1779121622</t>
  </si>
  <si>
    <t>57</t>
  </si>
  <si>
    <t>28323069</t>
  </si>
  <si>
    <t>hřeb drážkový s plastovou podložkou pro uchycení profilované fólie 35mm</t>
  </si>
  <si>
    <t>1145915629</t>
  </si>
  <si>
    <t>184,95*5 "Přepočtené koeficientem množství</t>
  </si>
  <si>
    <t>58</t>
  </si>
  <si>
    <t>711491176</t>
  </si>
  <si>
    <t>Připevnění doplňků izolace proti vodě ukončovací lištou</t>
  </si>
  <si>
    <t>777787619</t>
  </si>
  <si>
    <t>59</t>
  </si>
  <si>
    <t>28323009R</t>
  </si>
  <si>
    <t>lišta ukončovací pro drenážní fólie profilované tl 8mm FeZzn</t>
  </si>
  <si>
    <t>1398396929</t>
  </si>
  <si>
    <t>68,5*1,02 "Přepočtené koeficientem množství</t>
  </si>
  <si>
    <t>60</t>
  </si>
  <si>
    <t>998711211</t>
  </si>
  <si>
    <t>Přesun hmot procentní pro izolace proti vodě, vlhkosti a plynům s omezením mechanizace v objektech v do 6 m</t>
  </si>
  <si>
    <t>%</t>
  </si>
  <si>
    <t>-1789488554</t>
  </si>
  <si>
    <t>762</t>
  </si>
  <si>
    <t>Konstrukce tesařské</t>
  </si>
  <si>
    <t>61</t>
  </si>
  <si>
    <t>762430832</t>
  </si>
  <si>
    <t>Demontáž obložení stěn z desek cementotřískových tl do 16 mm na pero a drážku šroubovaných</t>
  </si>
  <si>
    <t>1050728779</t>
  </si>
  <si>
    <t>1,86" 0.05-B</t>
  </si>
  <si>
    <t>12,73" 0.06-A,B,C</t>
  </si>
  <si>
    <t>29,13" 0.06-D</t>
  </si>
  <si>
    <t>15,21"0.06-E,F</t>
  </si>
  <si>
    <t>8,03" 0.06-G,H</t>
  </si>
  <si>
    <t>39,2" 0.13-A,B,C,D</t>
  </si>
  <si>
    <t>40,86" 0.14-A,B,C,D</t>
  </si>
  <si>
    <t>39,05" 0.33-A,B,C,D</t>
  </si>
  <si>
    <t>40,67" 0.34-A,B,C,D</t>
  </si>
  <si>
    <t>42,24" 0.35-A,B,C,D</t>
  </si>
  <si>
    <t>767</t>
  </si>
  <si>
    <t>Konstrukce zámečnické</t>
  </si>
  <si>
    <t>62</t>
  </si>
  <si>
    <t>767415811R</t>
  </si>
  <si>
    <t>Demontáž vnitřního obkladu stěn perforovaným plechem včetně podkladního roštu v do 3 m</t>
  </si>
  <si>
    <t>-414756095</t>
  </si>
  <si>
    <t>2,62" 0.01 -A</t>
  </si>
  <si>
    <t>38,2" 0.01-B</t>
  </si>
  <si>
    <t>41,18" 0.01-C</t>
  </si>
  <si>
    <t>6,55" 0.01-C-KLENBA-1,2,3,4</t>
  </si>
  <si>
    <t>1,88" 0.01-C-KLENBA-5,6</t>
  </si>
  <si>
    <t>3,01" 0.01-D</t>
  </si>
  <si>
    <t>10,4" 0.05-A</t>
  </si>
  <si>
    <t>2,4" 0.05-B</t>
  </si>
  <si>
    <t>8,25" 0.05-C,D</t>
  </si>
  <si>
    <t>9,65" 0.12-A,B,C,D</t>
  </si>
  <si>
    <t>11,35" 0.12-E,F,G</t>
  </si>
  <si>
    <t>6,55" 0.12-H</t>
  </si>
  <si>
    <t>9,1" 0.15-A,B</t>
  </si>
  <si>
    <t>13,68" 0.15-C,D</t>
  </si>
  <si>
    <t>13,06" 0.19-A,B,C,D</t>
  </si>
  <si>
    <t>19,53" 0.20-A,B,C,D</t>
  </si>
  <si>
    <t>11,22" 0.21-A,B,C,D</t>
  </si>
  <si>
    <t>17,5" 0.21-E,F,G,H</t>
  </si>
  <si>
    <t>18,13" 0.30-A,B,C,D</t>
  </si>
  <si>
    <t>3,67" 0.31-A,B,C,D</t>
  </si>
  <si>
    <t>14,02" 0.32-A,B,C,D</t>
  </si>
  <si>
    <t>10,97" 0.38-A,B,C,D</t>
  </si>
  <si>
    <t>16,55" 0.39-A,B,C,D</t>
  </si>
  <si>
    <t>17,4" 0.40-A,B,C,D,E</t>
  </si>
  <si>
    <t>7,08" 0.40-F,G,H</t>
  </si>
  <si>
    <t>18,85" 0.41-A,B,C,D</t>
  </si>
  <si>
    <t>12,46" 0.42-A,B,C,D</t>
  </si>
  <si>
    <t>30,52" 0.44-A,B,C,D</t>
  </si>
  <si>
    <t>784</t>
  </si>
  <si>
    <t>Dokončovací práce - malby a tapety</t>
  </si>
  <si>
    <t>63</t>
  </si>
  <si>
    <t>784181111</t>
  </si>
  <si>
    <t>Základní silikátová jednonásobná bezbarvá penetrace podkladu v místnostech v do 3,80 m</t>
  </si>
  <si>
    <t>20327029</t>
  </si>
  <si>
    <t>64</t>
  </si>
  <si>
    <t>784321031</t>
  </si>
  <si>
    <t>Dvojnásobné silikátové bílé malby v místnosti v do 3,80 m</t>
  </si>
  <si>
    <t>-2097017507</t>
  </si>
  <si>
    <t>VRN</t>
  </si>
  <si>
    <t>Vedlejší rozpočtové náklady</t>
  </si>
  <si>
    <t>VRN1</t>
  </si>
  <si>
    <t>Průzkumné, zeměměřičské a projektové práce</t>
  </si>
  <si>
    <t>65</t>
  </si>
  <si>
    <t>012164000</t>
  </si>
  <si>
    <t>Vytyčení a zaměření inženýrských sítí</t>
  </si>
  <si>
    <t>1024</t>
  </si>
  <si>
    <t>-705092784</t>
  </si>
  <si>
    <t>66</t>
  </si>
  <si>
    <t>013294000</t>
  </si>
  <si>
    <t>Ostatní dokumentace stavby - průběžné pořizování fotodokumentace o průběhu stavby a její předání objednateli</t>
  </si>
  <si>
    <t>1099053371</t>
  </si>
  <si>
    <t>VRN3</t>
  </si>
  <si>
    <t>Zařízení staveniště</t>
  </si>
  <si>
    <t>67</t>
  </si>
  <si>
    <t>031103000</t>
  </si>
  <si>
    <t>Zřízení zařízení staveniště</t>
  </si>
  <si>
    <t>841646244</t>
  </si>
  <si>
    <t>68</t>
  </si>
  <si>
    <t>032903000</t>
  </si>
  <si>
    <t>Náklady na provoz a údržbu vybavení staveniště</t>
  </si>
  <si>
    <t>980848473</t>
  </si>
  <si>
    <t>69</t>
  </si>
  <si>
    <t>033002000</t>
  </si>
  <si>
    <t>Uvedení povrchů dotčených stavbou do původního stavu</t>
  </si>
  <si>
    <t>689442123</t>
  </si>
  <si>
    <t>70</t>
  </si>
  <si>
    <t>033103000</t>
  </si>
  <si>
    <t>Průběžný úklid staveniště po dobu výstavby</t>
  </si>
  <si>
    <t>1568925156</t>
  </si>
  <si>
    <t>71</t>
  </si>
  <si>
    <t>033203000</t>
  </si>
  <si>
    <t>Nakládání se stavebními odpady - shromažďování, třídění a likvidace odpadů</t>
  </si>
  <si>
    <t>-687128908</t>
  </si>
  <si>
    <t>72</t>
  </si>
  <si>
    <t>034002000</t>
  </si>
  <si>
    <t>Zabezpečení staveniště a ochranna životního prostředí</t>
  </si>
  <si>
    <t>433946817</t>
  </si>
  <si>
    <t>73</t>
  </si>
  <si>
    <t>039002000</t>
  </si>
  <si>
    <t>Zrušení zařízení staveniště</t>
  </si>
  <si>
    <t>-1235378700</t>
  </si>
  <si>
    <t>74</t>
  </si>
  <si>
    <t>031303000</t>
  </si>
  <si>
    <t>Náklady na zábor veřejného prostranství</t>
  </si>
  <si>
    <t>1134637830</t>
  </si>
  <si>
    <t>VRN4</t>
  </si>
  <si>
    <t>Inženýrská činnost</t>
  </si>
  <si>
    <t>75</t>
  </si>
  <si>
    <t>045002000</t>
  </si>
  <si>
    <t>Kompletační a koordinační činnost</t>
  </si>
  <si>
    <t>-656696968</t>
  </si>
  <si>
    <t>VRN5</t>
  </si>
  <si>
    <t>Finanční náklady</t>
  </si>
  <si>
    <t>76</t>
  </si>
  <si>
    <t>051303000</t>
  </si>
  <si>
    <t>Pojištění ostatní - pojištění odpovědnosti za škody</t>
  </si>
  <si>
    <t>1265981093</t>
  </si>
  <si>
    <t>VRN6</t>
  </si>
  <si>
    <t>Územní vlivy</t>
  </si>
  <si>
    <t>77</t>
  </si>
  <si>
    <t>065002000</t>
  </si>
  <si>
    <t>Mimostaveništní doprava materiálů</t>
  </si>
  <si>
    <t>608001771</t>
  </si>
  <si>
    <t>VRN7</t>
  </si>
  <si>
    <t>Provozní vlivy</t>
  </si>
  <si>
    <t>78</t>
  </si>
  <si>
    <t>071103000</t>
  </si>
  <si>
    <t>Provoz investora</t>
  </si>
  <si>
    <t>-1721132444</t>
  </si>
  <si>
    <t>VRN8</t>
  </si>
  <si>
    <t>Přesun stavebních kapacit</t>
  </si>
  <si>
    <t>79</t>
  </si>
  <si>
    <t>081002000</t>
  </si>
  <si>
    <t>Doprava zaměstnanců</t>
  </si>
  <si>
    <t>117549098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</si>
</sst>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>
      <alignment vertical="center"/>
    </xf>
    <xf numFmtId="0" fontId="35" fillId="0" borderId="22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82" t="s">
        <v>14</v>
      </c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R5" s="19"/>
      <c r="BE5" s="179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84" t="s">
        <v>17</v>
      </c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R6" s="19"/>
      <c r="BE6" s="180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80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80"/>
      <c r="BS8" s="16" t="s">
        <v>6</v>
      </c>
    </row>
    <row r="9" spans="1:74" ht="14.45" customHeight="1">
      <c r="B9" s="19"/>
      <c r="AR9" s="19"/>
      <c r="BE9" s="180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80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180"/>
      <c r="BS11" s="16" t="s">
        <v>6</v>
      </c>
    </row>
    <row r="12" spans="1:74" ht="6.95" customHeight="1">
      <c r="B12" s="19"/>
      <c r="AR12" s="19"/>
      <c r="BE12" s="180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180"/>
      <c r="BS13" s="16" t="s">
        <v>6</v>
      </c>
    </row>
    <row r="14" spans="1:74" ht="12.75">
      <c r="B14" s="19"/>
      <c r="E14" s="185" t="s">
        <v>29</v>
      </c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26" t="s">
        <v>27</v>
      </c>
      <c r="AN14" s="28" t="s">
        <v>29</v>
      </c>
      <c r="AR14" s="19"/>
      <c r="BE14" s="180"/>
      <c r="BS14" s="16" t="s">
        <v>6</v>
      </c>
    </row>
    <row r="15" spans="1:74" ht="6.95" customHeight="1">
      <c r="B15" s="19"/>
      <c r="AR15" s="19"/>
      <c r="BE15" s="180"/>
      <c r="BS15" s="16" t="s">
        <v>4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180"/>
      <c r="BS16" s="16" t="s">
        <v>4</v>
      </c>
    </row>
    <row r="17" spans="2:71" ht="18.399999999999999" customHeight="1">
      <c r="B17" s="19"/>
      <c r="E17" s="24" t="s">
        <v>26</v>
      </c>
      <c r="AK17" s="26" t="s">
        <v>27</v>
      </c>
      <c r="AN17" s="24" t="s">
        <v>1</v>
      </c>
      <c r="AR17" s="19"/>
      <c r="BE17" s="180"/>
      <c r="BS17" s="16" t="s">
        <v>31</v>
      </c>
    </row>
    <row r="18" spans="2:71" ht="6.95" customHeight="1">
      <c r="B18" s="19"/>
      <c r="AR18" s="19"/>
      <c r="BE18" s="180"/>
      <c r="BS18" s="16" t="s">
        <v>6</v>
      </c>
    </row>
    <row r="19" spans="2:71" ht="12" customHeight="1">
      <c r="B19" s="19"/>
      <c r="D19" s="26" t="s">
        <v>32</v>
      </c>
      <c r="AK19" s="26" t="s">
        <v>25</v>
      </c>
      <c r="AN19" s="24" t="s">
        <v>1</v>
      </c>
      <c r="AR19" s="19"/>
      <c r="BE19" s="180"/>
      <c r="BS19" s="16" t="s">
        <v>6</v>
      </c>
    </row>
    <row r="20" spans="2:71" ht="18.399999999999999" customHeight="1">
      <c r="B20" s="19"/>
      <c r="E20" s="24" t="s">
        <v>26</v>
      </c>
      <c r="AK20" s="26" t="s">
        <v>27</v>
      </c>
      <c r="AN20" s="24" t="s">
        <v>1</v>
      </c>
      <c r="AR20" s="19"/>
      <c r="BE20" s="180"/>
      <c r="BS20" s="16" t="s">
        <v>31</v>
      </c>
    </row>
    <row r="21" spans="2:71" ht="6.95" customHeight="1">
      <c r="B21" s="19"/>
      <c r="AR21" s="19"/>
      <c r="BE21" s="180"/>
    </row>
    <row r="22" spans="2:71" ht="12" customHeight="1">
      <c r="B22" s="19"/>
      <c r="D22" s="26" t="s">
        <v>33</v>
      </c>
      <c r="AR22" s="19"/>
      <c r="BE22" s="180"/>
    </row>
    <row r="23" spans="2:71" ht="16.5" customHeight="1">
      <c r="B23" s="19"/>
      <c r="E23" s="187" t="s">
        <v>1</v>
      </c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R23" s="19"/>
      <c r="BE23" s="180"/>
    </row>
    <row r="24" spans="2:71" ht="6.95" customHeight="1">
      <c r="B24" s="19"/>
      <c r="AR24" s="19"/>
      <c r="BE24" s="180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80"/>
    </row>
    <row r="26" spans="2:71" s="1" customFormat="1" ht="25.9" customHeight="1">
      <c r="B26" s="31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88">
        <f>ROUND(AG94,2)</f>
        <v>0</v>
      </c>
      <c r="AL26" s="189"/>
      <c r="AM26" s="189"/>
      <c r="AN26" s="189"/>
      <c r="AO26" s="189"/>
      <c r="AR26" s="31"/>
      <c r="BE26" s="180"/>
    </row>
    <row r="27" spans="2:71" s="1" customFormat="1" ht="6.95" customHeight="1">
      <c r="B27" s="31"/>
      <c r="AR27" s="31"/>
      <c r="BE27" s="180"/>
    </row>
    <row r="28" spans="2:71" s="1" customFormat="1" ht="12.75">
      <c r="B28" s="31"/>
      <c r="L28" s="190" t="s">
        <v>35</v>
      </c>
      <c r="M28" s="190"/>
      <c r="N28" s="190"/>
      <c r="O28" s="190"/>
      <c r="P28" s="190"/>
      <c r="W28" s="190" t="s">
        <v>36</v>
      </c>
      <c r="X28" s="190"/>
      <c r="Y28" s="190"/>
      <c r="Z28" s="190"/>
      <c r="AA28" s="190"/>
      <c r="AB28" s="190"/>
      <c r="AC28" s="190"/>
      <c r="AD28" s="190"/>
      <c r="AE28" s="190"/>
      <c r="AK28" s="190" t="s">
        <v>37</v>
      </c>
      <c r="AL28" s="190"/>
      <c r="AM28" s="190"/>
      <c r="AN28" s="190"/>
      <c r="AO28" s="190"/>
      <c r="AR28" s="31"/>
      <c r="BE28" s="180"/>
    </row>
    <row r="29" spans="2:71" s="2" customFormat="1" ht="14.45" customHeight="1">
      <c r="B29" s="35"/>
      <c r="D29" s="26" t="s">
        <v>38</v>
      </c>
      <c r="F29" s="26" t="s">
        <v>39</v>
      </c>
      <c r="L29" s="193">
        <v>0.21</v>
      </c>
      <c r="M29" s="192"/>
      <c r="N29" s="192"/>
      <c r="O29" s="192"/>
      <c r="P29" s="192"/>
      <c r="W29" s="191">
        <f>ROUND(AZ94, 2)</f>
        <v>0</v>
      </c>
      <c r="X29" s="192"/>
      <c r="Y29" s="192"/>
      <c r="Z29" s="192"/>
      <c r="AA29" s="192"/>
      <c r="AB29" s="192"/>
      <c r="AC29" s="192"/>
      <c r="AD29" s="192"/>
      <c r="AE29" s="192"/>
      <c r="AK29" s="191">
        <f>ROUND(AV94, 2)</f>
        <v>0</v>
      </c>
      <c r="AL29" s="192"/>
      <c r="AM29" s="192"/>
      <c r="AN29" s="192"/>
      <c r="AO29" s="192"/>
      <c r="AR29" s="35"/>
      <c r="BE29" s="181"/>
    </row>
    <row r="30" spans="2:71" s="2" customFormat="1" ht="14.45" customHeight="1">
      <c r="B30" s="35"/>
      <c r="F30" s="26" t="s">
        <v>40</v>
      </c>
      <c r="L30" s="193">
        <v>0.12</v>
      </c>
      <c r="M30" s="192"/>
      <c r="N30" s="192"/>
      <c r="O30" s="192"/>
      <c r="P30" s="192"/>
      <c r="W30" s="191">
        <f>ROUND(BA94, 2)</f>
        <v>0</v>
      </c>
      <c r="X30" s="192"/>
      <c r="Y30" s="192"/>
      <c r="Z30" s="192"/>
      <c r="AA30" s="192"/>
      <c r="AB30" s="192"/>
      <c r="AC30" s="192"/>
      <c r="AD30" s="192"/>
      <c r="AE30" s="192"/>
      <c r="AK30" s="191">
        <f>ROUND(AW94, 2)</f>
        <v>0</v>
      </c>
      <c r="AL30" s="192"/>
      <c r="AM30" s="192"/>
      <c r="AN30" s="192"/>
      <c r="AO30" s="192"/>
      <c r="AR30" s="35"/>
      <c r="BE30" s="181"/>
    </row>
    <row r="31" spans="2:71" s="2" customFormat="1" ht="14.45" hidden="1" customHeight="1">
      <c r="B31" s="35"/>
      <c r="F31" s="26" t="s">
        <v>41</v>
      </c>
      <c r="L31" s="193">
        <v>0.21</v>
      </c>
      <c r="M31" s="192"/>
      <c r="N31" s="192"/>
      <c r="O31" s="192"/>
      <c r="P31" s="192"/>
      <c r="W31" s="191">
        <f>ROUND(BB94, 2)</f>
        <v>0</v>
      </c>
      <c r="X31" s="192"/>
      <c r="Y31" s="192"/>
      <c r="Z31" s="192"/>
      <c r="AA31" s="192"/>
      <c r="AB31" s="192"/>
      <c r="AC31" s="192"/>
      <c r="AD31" s="192"/>
      <c r="AE31" s="192"/>
      <c r="AK31" s="191">
        <v>0</v>
      </c>
      <c r="AL31" s="192"/>
      <c r="AM31" s="192"/>
      <c r="AN31" s="192"/>
      <c r="AO31" s="192"/>
      <c r="AR31" s="35"/>
      <c r="BE31" s="181"/>
    </row>
    <row r="32" spans="2:71" s="2" customFormat="1" ht="14.45" hidden="1" customHeight="1">
      <c r="B32" s="35"/>
      <c r="F32" s="26" t="s">
        <v>42</v>
      </c>
      <c r="L32" s="193">
        <v>0.12</v>
      </c>
      <c r="M32" s="192"/>
      <c r="N32" s="192"/>
      <c r="O32" s="192"/>
      <c r="P32" s="192"/>
      <c r="W32" s="191">
        <f>ROUND(BC94, 2)</f>
        <v>0</v>
      </c>
      <c r="X32" s="192"/>
      <c r="Y32" s="192"/>
      <c r="Z32" s="192"/>
      <c r="AA32" s="192"/>
      <c r="AB32" s="192"/>
      <c r="AC32" s="192"/>
      <c r="AD32" s="192"/>
      <c r="AE32" s="192"/>
      <c r="AK32" s="191">
        <v>0</v>
      </c>
      <c r="AL32" s="192"/>
      <c r="AM32" s="192"/>
      <c r="AN32" s="192"/>
      <c r="AO32" s="192"/>
      <c r="AR32" s="35"/>
      <c r="BE32" s="181"/>
    </row>
    <row r="33" spans="2:57" s="2" customFormat="1" ht="14.45" hidden="1" customHeight="1">
      <c r="B33" s="35"/>
      <c r="F33" s="26" t="s">
        <v>43</v>
      </c>
      <c r="L33" s="193">
        <v>0</v>
      </c>
      <c r="M33" s="192"/>
      <c r="N33" s="192"/>
      <c r="O33" s="192"/>
      <c r="P33" s="192"/>
      <c r="W33" s="191">
        <f>ROUND(BD94, 2)</f>
        <v>0</v>
      </c>
      <c r="X33" s="192"/>
      <c r="Y33" s="192"/>
      <c r="Z33" s="192"/>
      <c r="AA33" s="192"/>
      <c r="AB33" s="192"/>
      <c r="AC33" s="192"/>
      <c r="AD33" s="192"/>
      <c r="AE33" s="192"/>
      <c r="AK33" s="191">
        <v>0</v>
      </c>
      <c r="AL33" s="192"/>
      <c r="AM33" s="192"/>
      <c r="AN33" s="192"/>
      <c r="AO33" s="192"/>
      <c r="AR33" s="35"/>
      <c r="BE33" s="181"/>
    </row>
    <row r="34" spans="2:57" s="1" customFormat="1" ht="6.95" customHeight="1">
      <c r="B34" s="31"/>
      <c r="AR34" s="31"/>
      <c r="BE34" s="180"/>
    </row>
    <row r="35" spans="2:57" s="1" customFormat="1" ht="25.9" customHeight="1">
      <c r="B35" s="31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194" t="s">
        <v>46</v>
      </c>
      <c r="Y35" s="195"/>
      <c r="Z35" s="195"/>
      <c r="AA35" s="195"/>
      <c r="AB35" s="195"/>
      <c r="AC35" s="38"/>
      <c r="AD35" s="38"/>
      <c r="AE35" s="38"/>
      <c r="AF35" s="38"/>
      <c r="AG35" s="38"/>
      <c r="AH35" s="38"/>
      <c r="AI35" s="38"/>
      <c r="AJ35" s="38"/>
      <c r="AK35" s="196">
        <f>SUM(AK26:AK33)</f>
        <v>0</v>
      </c>
      <c r="AL35" s="195"/>
      <c r="AM35" s="195"/>
      <c r="AN35" s="195"/>
      <c r="AO35" s="197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49</v>
      </c>
      <c r="AI60" s="33"/>
      <c r="AJ60" s="33"/>
      <c r="AK60" s="33"/>
      <c r="AL60" s="33"/>
      <c r="AM60" s="42" t="s">
        <v>50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52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49</v>
      </c>
      <c r="AI75" s="33"/>
      <c r="AJ75" s="33"/>
      <c r="AK75" s="33"/>
      <c r="AL75" s="33"/>
      <c r="AM75" s="42" t="s">
        <v>50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0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0" s="1" customFormat="1" ht="24.95" customHeight="1">
      <c r="B82" s="31"/>
      <c r="C82" s="20" t="s">
        <v>53</v>
      </c>
      <c r="AR82" s="31"/>
    </row>
    <row r="83" spans="1:90" s="1" customFormat="1" ht="6.95" customHeight="1">
      <c r="B83" s="31"/>
      <c r="AR83" s="31"/>
    </row>
    <row r="84" spans="1:90" s="3" customFormat="1" ht="12" customHeight="1">
      <c r="B84" s="47"/>
      <c r="C84" s="26" t="s">
        <v>13</v>
      </c>
      <c r="L84" s="3" t="str">
        <f>K5</f>
        <v>2024177(1)</v>
      </c>
      <c r="AR84" s="47"/>
    </row>
    <row r="85" spans="1:90" s="4" customFormat="1" ht="36.950000000000003" customHeight="1">
      <c r="B85" s="48"/>
      <c r="C85" s="49" t="s">
        <v>16</v>
      </c>
      <c r="L85" s="198" t="str">
        <f>K6</f>
        <v>Odvlhčení sklepních prostor Gymnázia v Břeclavi – hlavní budova</v>
      </c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R85" s="48"/>
    </row>
    <row r="86" spans="1:90" s="1" customFormat="1" ht="6.95" customHeight="1">
      <c r="B86" s="31"/>
      <c r="AR86" s="31"/>
    </row>
    <row r="87" spans="1:90" s="1" customFormat="1" ht="12" customHeight="1">
      <c r="B87" s="31"/>
      <c r="C87" s="26" t="s">
        <v>20</v>
      </c>
      <c r="L87" s="50" t="str">
        <f>IF(K8="","",K8)</f>
        <v>Břeclav</v>
      </c>
      <c r="AI87" s="26" t="s">
        <v>22</v>
      </c>
      <c r="AM87" s="200" t="str">
        <f>IF(AN8= "","",AN8)</f>
        <v>28. 10. 2024</v>
      </c>
      <c r="AN87" s="200"/>
      <c r="AR87" s="31"/>
    </row>
    <row r="88" spans="1:90" s="1" customFormat="1" ht="6.95" customHeight="1">
      <c r="B88" s="31"/>
      <c r="AR88" s="31"/>
    </row>
    <row r="89" spans="1:90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30</v>
      </c>
      <c r="AM89" s="201" t="str">
        <f>IF(E17="","",E17)</f>
        <v xml:space="preserve"> </v>
      </c>
      <c r="AN89" s="202"/>
      <c r="AO89" s="202"/>
      <c r="AP89" s="202"/>
      <c r="AR89" s="31"/>
      <c r="AS89" s="203" t="s">
        <v>54</v>
      </c>
      <c r="AT89" s="204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0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32</v>
      </c>
      <c r="AM90" s="201" t="str">
        <f>IF(E20="","",E20)</f>
        <v xml:space="preserve"> </v>
      </c>
      <c r="AN90" s="202"/>
      <c r="AO90" s="202"/>
      <c r="AP90" s="202"/>
      <c r="AR90" s="31"/>
      <c r="AS90" s="205"/>
      <c r="AT90" s="206"/>
      <c r="BD90" s="55"/>
    </row>
    <row r="91" spans="1:90" s="1" customFormat="1" ht="10.9" customHeight="1">
      <c r="B91" s="31"/>
      <c r="AR91" s="31"/>
      <c r="AS91" s="205"/>
      <c r="AT91" s="206"/>
      <c r="BD91" s="55"/>
    </row>
    <row r="92" spans="1:90" s="1" customFormat="1" ht="29.25" customHeight="1">
      <c r="B92" s="31"/>
      <c r="C92" s="207" t="s">
        <v>55</v>
      </c>
      <c r="D92" s="208"/>
      <c r="E92" s="208"/>
      <c r="F92" s="208"/>
      <c r="G92" s="208"/>
      <c r="H92" s="56"/>
      <c r="I92" s="209" t="s">
        <v>56</v>
      </c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10" t="s">
        <v>57</v>
      </c>
      <c r="AH92" s="208"/>
      <c r="AI92" s="208"/>
      <c r="AJ92" s="208"/>
      <c r="AK92" s="208"/>
      <c r="AL92" s="208"/>
      <c r="AM92" s="208"/>
      <c r="AN92" s="209" t="s">
        <v>58</v>
      </c>
      <c r="AO92" s="208"/>
      <c r="AP92" s="211"/>
      <c r="AQ92" s="57" t="s">
        <v>59</v>
      </c>
      <c r="AR92" s="31"/>
      <c r="AS92" s="58" t="s">
        <v>60</v>
      </c>
      <c r="AT92" s="59" t="s">
        <v>61</v>
      </c>
      <c r="AU92" s="59" t="s">
        <v>62</v>
      </c>
      <c r="AV92" s="59" t="s">
        <v>63</v>
      </c>
      <c r="AW92" s="59" t="s">
        <v>64</v>
      </c>
      <c r="AX92" s="59" t="s">
        <v>65</v>
      </c>
      <c r="AY92" s="59" t="s">
        <v>66</v>
      </c>
      <c r="AZ92" s="59" t="s">
        <v>67</v>
      </c>
      <c r="BA92" s="59" t="s">
        <v>68</v>
      </c>
      <c r="BB92" s="59" t="s">
        <v>69</v>
      </c>
      <c r="BC92" s="59" t="s">
        <v>70</v>
      </c>
      <c r="BD92" s="60" t="s">
        <v>71</v>
      </c>
    </row>
    <row r="93" spans="1:90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0" s="5" customFormat="1" ht="32.450000000000003" customHeight="1">
      <c r="B94" s="62"/>
      <c r="C94" s="63" t="s">
        <v>72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5">
        <f>ROUND(AG95,2)</f>
        <v>0</v>
      </c>
      <c r="AH94" s="215"/>
      <c r="AI94" s="215"/>
      <c r="AJ94" s="215"/>
      <c r="AK94" s="215"/>
      <c r="AL94" s="215"/>
      <c r="AM94" s="215"/>
      <c r="AN94" s="216">
        <f>SUM(AG94,AT94)</f>
        <v>0</v>
      </c>
      <c r="AO94" s="216"/>
      <c r="AP94" s="216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73</v>
      </c>
      <c r="BT94" s="71" t="s">
        <v>74</v>
      </c>
      <c r="BV94" s="71" t="s">
        <v>75</v>
      </c>
      <c r="BW94" s="71" t="s">
        <v>5</v>
      </c>
      <c r="BX94" s="71" t="s">
        <v>76</v>
      </c>
      <c r="CL94" s="71" t="s">
        <v>1</v>
      </c>
    </row>
    <row r="95" spans="1:90" s="6" customFormat="1" ht="24.75" customHeight="1">
      <c r="A95" s="72" t="s">
        <v>77</v>
      </c>
      <c r="B95" s="73"/>
      <c r="C95" s="74"/>
      <c r="D95" s="214" t="s">
        <v>14</v>
      </c>
      <c r="E95" s="214"/>
      <c r="F95" s="214"/>
      <c r="G95" s="214"/>
      <c r="H95" s="214"/>
      <c r="I95" s="75"/>
      <c r="J95" s="214" t="s">
        <v>17</v>
      </c>
      <c r="K95" s="214"/>
      <c r="L95" s="214"/>
      <c r="M95" s="214"/>
      <c r="N95" s="214"/>
      <c r="O95" s="214"/>
      <c r="P95" s="214"/>
      <c r="Q95" s="214"/>
      <c r="R95" s="214"/>
      <c r="S95" s="214"/>
      <c r="T95" s="214"/>
      <c r="U95" s="214"/>
      <c r="V95" s="214"/>
      <c r="W95" s="214"/>
      <c r="X95" s="214"/>
      <c r="Y95" s="214"/>
      <c r="Z95" s="214"/>
      <c r="AA95" s="214"/>
      <c r="AB95" s="214"/>
      <c r="AC95" s="214"/>
      <c r="AD95" s="214"/>
      <c r="AE95" s="214"/>
      <c r="AF95" s="214"/>
      <c r="AG95" s="212">
        <f>'2024177(1) - Odvlhčení sk...'!J28</f>
        <v>0</v>
      </c>
      <c r="AH95" s="213"/>
      <c r="AI95" s="213"/>
      <c r="AJ95" s="213"/>
      <c r="AK95" s="213"/>
      <c r="AL95" s="213"/>
      <c r="AM95" s="213"/>
      <c r="AN95" s="212">
        <f>SUM(AG95,AT95)</f>
        <v>0</v>
      </c>
      <c r="AO95" s="213"/>
      <c r="AP95" s="213"/>
      <c r="AQ95" s="76" t="s">
        <v>78</v>
      </c>
      <c r="AR95" s="73"/>
      <c r="AS95" s="77">
        <v>0</v>
      </c>
      <c r="AT95" s="78">
        <f>ROUND(SUM(AV95:AW95),2)</f>
        <v>0</v>
      </c>
      <c r="AU95" s="79">
        <f>'2024177(1) - Odvlhčení sk...'!P136</f>
        <v>0</v>
      </c>
      <c r="AV95" s="78">
        <f>'2024177(1) - Odvlhčení sk...'!J31</f>
        <v>0</v>
      </c>
      <c r="AW95" s="78">
        <f>'2024177(1) - Odvlhčení sk...'!J32</f>
        <v>0</v>
      </c>
      <c r="AX95" s="78">
        <f>'2024177(1) - Odvlhčení sk...'!J33</f>
        <v>0</v>
      </c>
      <c r="AY95" s="78">
        <f>'2024177(1) - Odvlhčení sk...'!J34</f>
        <v>0</v>
      </c>
      <c r="AZ95" s="78">
        <f>'2024177(1) - Odvlhčení sk...'!F31</f>
        <v>0</v>
      </c>
      <c r="BA95" s="78">
        <f>'2024177(1) - Odvlhčení sk...'!F32</f>
        <v>0</v>
      </c>
      <c r="BB95" s="78">
        <f>'2024177(1) - Odvlhčení sk...'!F33</f>
        <v>0</v>
      </c>
      <c r="BC95" s="78">
        <f>'2024177(1) - Odvlhčení sk...'!F34</f>
        <v>0</v>
      </c>
      <c r="BD95" s="80">
        <f>'2024177(1) - Odvlhčení sk...'!F35</f>
        <v>0</v>
      </c>
      <c r="BT95" s="81" t="s">
        <v>79</v>
      </c>
      <c r="BU95" s="81" t="s">
        <v>80</v>
      </c>
      <c r="BV95" s="81" t="s">
        <v>75</v>
      </c>
      <c r="BW95" s="81" t="s">
        <v>5</v>
      </c>
      <c r="BX95" s="81" t="s">
        <v>76</v>
      </c>
      <c r="CL95" s="81" t="s">
        <v>1</v>
      </c>
    </row>
    <row r="96" spans="1:90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sheetProtection algorithmName="SHA-512" hashValue="Srtoc4xpNJGgNr/vh/3Bezzj7AHgrHzDU3NY2rSzM8ugyHrAFfoQNGXQyFCEazW/nIFHueTglct1EUfb065lNg==" saltValue="VXy5HBKqNizXnOQz681J60TanSFo8dL59ktHyjtxybe6K9kLNisgEcBByS7hP2tgxa2UvjI62wKRUgTMZrjLlA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024177(1) - Odvlhčení sk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247"/>
  <sheetViews>
    <sheetView showGridLines="0" tabSelected="1" topLeftCell="A156" workbookViewId="0">
      <selection activeCell="J169" sqref="J169"/>
    </sheetView>
  </sheetViews>
  <sheetFormatPr defaultRowHeight="15"/>
  <cols>
    <col min="1" max="1" width="8.66406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6" t="s">
        <v>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82</v>
      </c>
      <c r="L4" s="19"/>
      <c r="M4" s="82" t="s">
        <v>10</v>
      </c>
      <c r="AT4" s="16" t="s">
        <v>4</v>
      </c>
    </row>
    <row r="5" spans="2:46" ht="6.95" customHeight="1">
      <c r="B5" s="19"/>
      <c r="L5" s="19"/>
    </row>
    <row r="6" spans="2:46" s="1" customFormat="1" ht="12" customHeight="1">
      <c r="B6" s="31"/>
      <c r="D6" s="26" t="s">
        <v>16</v>
      </c>
      <c r="L6" s="31"/>
    </row>
    <row r="7" spans="2:46" s="1" customFormat="1" ht="30" customHeight="1">
      <c r="B7" s="31"/>
      <c r="E7" s="198" t="s">
        <v>17</v>
      </c>
      <c r="F7" s="217"/>
      <c r="G7" s="217"/>
      <c r="H7" s="217"/>
      <c r="L7" s="31"/>
    </row>
    <row r="8" spans="2:46" s="1" customFormat="1" ht="11.25">
      <c r="B8" s="31"/>
      <c r="L8" s="31"/>
    </row>
    <row r="9" spans="2:46" s="1" customFormat="1" ht="12" customHeight="1">
      <c r="B9" s="31"/>
      <c r="D9" s="26" t="s">
        <v>18</v>
      </c>
      <c r="F9" s="24" t="s">
        <v>1</v>
      </c>
      <c r="I9" s="26" t="s">
        <v>19</v>
      </c>
      <c r="J9" s="24" t="s">
        <v>1</v>
      </c>
      <c r="L9" s="31"/>
    </row>
    <row r="10" spans="2:46" s="1" customFormat="1" ht="12" customHeight="1">
      <c r="B10" s="31"/>
      <c r="D10" s="26" t="s">
        <v>20</v>
      </c>
      <c r="F10" s="24" t="s">
        <v>21</v>
      </c>
      <c r="I10" s="26" t="s">
        <v>22</v>
      </c>
      <c r="J10" s="51" t="str">
        <f>'Rekapitulace stavby'!AN8</f>
        <v>28. 10. 2024</v>
      </c>
      <c r="L10" s="31"/>
    </row>
    <row r="11" spans="2:46" s="1" customFormat="1" ht="10.9" customHeight="1">
      <c r="B11" s="31"/>
      <c r="L11" s="31"/>
    </row>
    <row r="12" spans="2:46" s="1" customFormat="1" ht="12" customHeight="1">
      <c r="B12" s="31"/>
      <c r="D12" s="26" t="s">
        <v>24</v>
      </c>
      <c r="I12" s="26" t="s">
        <v>25</v>
      </c>
      <c r="J12" s="24" t="s">
        <v>1</v>
      </c>
      <c r="L12" s="31"/>
    </row>
    <row r="13" spans="2:46" s="1" customFormat="1" ht="18" customHeight="1">
      <c r="B13" s="31"/>
      <c r="E13" s="24" t="s">
        <v>26</v>
      </c>
      <c r="I13" s="26" t="s">
        <v>27</v>
      </c>
      <c r="J13" s="24" t="s">
        <v>1</v>
      </c>
      <c r="L13" s="31"/>
    </row>
    <row r="14" spans="2:46" s="1" customFormat="1" ht="6.95" customHeight="1">
      <c r="B14" s="31"/>
      <c r="L14" s="31"/>
    </row>
    <row r="15" spans="2:46" s="1" customFormat="1" ht="12" customHeight="1">
      <c r="B15" s="31"/>
      <c r="D15" s="26" t="s">
        <v>28</v>
      </c>
      <c r="I15" s="26" t="s">
        <v>25</v>
      </c>
      <c r="J15" s="27" t="str">
        <f>'Rekapitulace stavby'!AN13</f>
        <v>Vyplň údaj</v>
      </c>
      <c r="L15" s="31"/>
    </row>
    <row r="16" spans="2:46" s="1" customFormat="1" ht="18" customHeight="1">
      <c r="B16" s="31"/>
      <c r="E16" s="218" t="str">
        <f>'Rekapitulace stavby'!E14</f>
        <v>Vyplň údaj</v>
      </c>
      <c r="F16" s="182"/>
      <c r="G16" s="182"/>
      <c r="H16" s="182"/>
      <c r="I16" s="26" t="s">
        <v>27</v>
      </c>
      <c r="J16" s="27" t="str">
        <f>'Rekapitulace stavby'!AN14</f>
        <v>Vyplň údaj</v>
      </c>
      <c r="L16" s="31"/>
    </row>
    <row r="17" spans="2:12" s="1" customFormat="1" ht="6.95" customHeight="1">
      <c r="B17" s="31"/>
      <c r="L17" s="31"/>
    </row>
    <row r="18" spans="2:12" s="1" customFormat="1" ht="12" customHeight="1">
      <c r="B18" s="31"/>
      <c r="D18" s="26" t="s">
        <v>30</v>
      </c>
      <c r="I18" s="26" t="s">
        <v>25</v>
      </c>
      <c r="J18" s="24" t="s">
        <v>1</v>
      </c>
      <c r="L18" s="31"/>
    </row>
    <row r="19" spans="2:12" s="1" customFormat="1" ht="18" customHeight="1">
      <c r="B19" s="31"/>
      <c r="E19" s="24" t="s">
        <v>26</v>
      </c>
      <c r="I19" s="26" t="s">
        <v>27</v>
      </c>
      <c r="J19" s="24" t="s">
        <v>1</v>
      </c>
      <c r="L19" s="31"/>
    </row>
    <row r="20" spans="2:12" s="1" customFormat="1" ht="6.95" customHeight="1">
      <c r="B20" s="31"/>
      <c r="L20" s="31"/>
    </row>
    <row r="21" spans="2:12" s="1" customFormat="1" ht="12" customHeight="1">
      <c r="B21" s="31"/>
      <c r="D21" s="26" t="s">
        <v>32</v>
      </c>
      <c r="I21" s="26" t="s">
        <v>25</v>
      </c>
      <c r="J21" s="24" t="s">
        <v>1</v>
      </c>
      <c r="L21" s="31"/>
    </row>
    <row r="22" spans="2:12" s="1" customFormat="1" ht="18" customHeight="1">
      <c r="B22" s="31"/>
      <c r="E22" s="24" t="s">
        <v>26</v>
      </c>
      <c r="I22" s="26" t="s">
        <v>27</v>
      </c>
      <c r="J22" s="24" t="s">
        <v>1</v>
      </c>
      <c r="L22" s="31"/>
    </row>
    <row r="23" spans="2:12" s="1" customFormat="1" ht="6.95" customHeight="1">
      <c r="B23" s="31"/>
      <c r="L23" s="31"/>
    </row>
    <row r="24" spans="2:12" s="1" customFormat="1" ht="12" customHeight="1">
      <c r="B24" s="31"/>
      <c r="D24" s="26" t="s">
        <v>33</v>
      </c>
      <c r="L24" s="31"/>
    </row>
    <row r="25" spans="2:12" s="7" customFormat="1" ht="16.5" customHeight="1">
      <c r="B25" s="83"/>
      <c r="E25" s="187" t="s">
        <v>1</v>
      </c>
      <c r="F25" s="187"/>
      <c r="G25" s="187"/>
      <c r="H25" s="187"/>
      <c r="L25" s="83"/>
    </row>
    <row r="26" spans="2:12" s="1" customFormat="1" ht="6.95" customHeight="1">
      <c r="B26" s="31"/>
      <c r="L26" s="31"/>
    </row>
    <row r="27" spans="2:12" s="1" customFormat="1" ht="6.95" customHeight="1">
      <c r="B27" s="31"/>
      <c r="D27" s="52"/>
      <c r="E27" s="52"/>
      <c r="F27" s="52"/>
      <c r="G27" s="52"/>
      <c r="H27" s="52"/>
      <c r="I27" s="52"/>
      <c r="J27" s="52"/>
      <c r="K27" s="52"/>
      <c r="L27" s="31"/>
    </row>
    <row r="28" spans="2:12" s="1" customFormat="1" ht="25.35" customHeight="1">
      <c r="B28" s="31"/>
      <c r="D28" s="84" t="s">
        <v>34</v>
      </c>
      <c r="J28" s="65">
        <f>ROUND(J136, 2)</f>
        <v>0</v>
      </c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14.45" customHeight="1">
      <c r="B30" s="31"/>
      <c r="F30" s="34" t="s">
        <v>36</v>
      </c>
      <c r="I30" s="34" t="s">
        <v>35</v>
      </c>
      <c r="J30" s="34" t="s">
        <v>37</v>
      </c>
      <c r="L30" s="31"/>
    </row>
    <row r="31" spans="2:12" s="1" customFormat="1" ht="14.45" customHeight="1">
      <c r="B31" s="31"/>
      <c r="D31" s="54" t="s">
        <v>38</v>
      </c>
      <c r="E31" s="26" t="s">
        <v>39</v>
      </c>
      <c r="F31" s="85">
        <f>ROUND((SUM(BE136:BE1246)),  2)</f>
        <v>0</v>
      </c>
      <c r="I31" s="86">
        <v>0.21</v>
      </c>
      <c r="J31" s="85">
        <f>ROUND(((SUM(BE136:BE1246))*I31),  2)</f>
        <v>0</v>
      </c>
      <c r="L31" s="31"/>
    </row>
    <row r="32" spans="2:12" s="1" customFormat="1" ht="14.45" customHeight="1">
      <c r="B32" s="31"/>
      <c r="E32" s="26" t="s">
        <v>40</v>
      </c>
      <c r="F32" s="85">
        <f>ROUND((SUM(BF136:BF1246)),  2)</f>
        <v>0</v>
      </c>
      <c r="I32" s="86">
        <v>0.12</v>
      </c>
      <c r="J32" s="85">
        <f>ROUND(((SUM(BF136:BF1246))*I32),  2)</f>
        <v>0</v>
      </c>
      <c r="L32" s="31"/>
    </row>
    <row r="33" spans="2:12" s="1" customFormat="1" ht="14.45" hidden="1" customHeight="1">
      <c r="B33" s="31"/>
      <c r="E33" s="26" t="s">
        <v>41</v>
      </c>
      <c r="F33" s="85">
        <f>ROUND((SUM(BG136:BG1246)),  2)</f>
        <v>0</v>
      </c>
      <c r="I33" s="86">
        <v>0.21</v>
      </c>
      <c r="J33" s="85">
        <f>0</f>
        <v>0</v>
      </c>
      <c r="L33" s="31"/>
    </row>
    <row r="34" spans="2:12" s="1" customFormat="1" ht="14.45" hidden="1" customHeight="1">
      <c r="B34" s="31"/>
      <c r="E34" s="26" t="s">
        <v>42</v>
      </c>
      <c r="F34" s="85">
        <f>ROUND((SUM(BH136:BH1246)),  2)</f>
        <v>0</v>
      </c>
      <c r="I34" s="86">
        <v>0.12</v>
      </c>
      <c r="J34" s="85">
        <f>0</f>
        <v>0</v>
      </c>
      <c r="L34" s="31"/>
    </row>
    <row r="35" spans="2:12" s="1" customFormat="1" ht="14.45" hidden="1" customHeight="1">
      <c r="B35" s="31"/>
      <c r="E35" s="26" t="s">
        <v>43</v>
      </c>
      <c r="F35" s="85">
        <f>ROUND((SUM(BI136:BI1246)),  2)</f>
        <v>0</v>
      </c>
      <c r="I35" s="86">
        <v>0</v>
      </c>
      <c r="J35" s="85">
        <f>0</f>
        <v>0</v>
      </c>
      <c r="L35" s="31"/>
    </row>
    <row r="36" spans="2:12" s="1" customFormat="1" ht="6.95" customHeight="1">
      <c r="B36" s="31"/>
      <c r="L36" s="31"/>
    </row>
    <row r="37" spans="2:12" s="1" customFormat="1" ht="25.35" customHeight="1">
      <c r="B37" s="31"/>
      <c r="C37" s="87"/>
      <c r="D37" s="88" t="s">
        <v>44</v>
      </c>
      <c r="E37" s="56"/>
      <c r="F37" s="56"/>
      <c r="G37" s="89" t="s">
        <v>45</v>
      </c>
      <c r="H37" s="90" t="s">
        <v>46</v>
      </c>
      <c r="I37" s="56"/>
      <c r="J37" s="91">
        <f>SUM(J28:J35)</f>
        <v>0</v>
      </c>
      <c r="K37" s="92"/>
      <c r="L37" s="31"/>
    </row>
    <row r="38" spans="2:12" s="1" customFormat="1" ht="14.45" customHeight="1">
      <c r="B38" s="31"/>
      <c r="L38" s="31"/>
    </row>
    <row r="39" spans="2:12" ht="14.45" customHeight="1">
      <c r="B39" s="19"/>
      <c r="L39" s="19"/>
    </row>
    <row r="40" spans="2:12" ht="14.45" customHeight="1">
      <c r="B40" s="19"/>
      <c r="L40" s="19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49</v>
      </c>
      <c r="E61" s="33"/>
      <c r="F61" s="93" t="s">
        <v>50</v>
      </c>
      <c r="G61" s="42" t="s">
        <v>49</v>
      </c>
      <c r="H61" s="33"/>
      <c r="I61" s="33"/>
      <c r="J61" s="94" t="s">
        <v>50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49</v>
      </c>
      <c r="E76" s="33"/>
      <c r="F76" s="93" t="s">
        <v>50</v>
      </c>
      <c r="G76" s="42" t="s">
        <v>49</v>
      </c>
      <c r="H76" s="33"/>
      <c r="I76" s="33"/>
      <c r="J76" s="94" t="s">
        <v>50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83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30" customHeight="1">
      <c r="B85" s="31"/>
      <c r="E85" s="198" t="str">
        <f>E7</f>
        <v>Odvlhčení sklepních prostor Gymnázia v Břeclavi – hlavní budova</v>
      </c>
      <c r="F85" s="217"/>
      <c r="G85" s="217"/>
      <c r="H85" s="217"/>
      <c r="L85" s="31"/>
    </row>
    <row r="86" spans="2:47" s="1" customFormat="1" ht="6.95" customHeight="1">
      <c r="B86" s="31"/>
      <c r="L86" s="31"/>
    </row>
    <row r="87" spans="2:47" s="1" customFormat="1" ht="12" customHeight="1">
      <c r="B87" s="31"/>
      <c r="C87" s="26" t="s">
        <v>20</v>
      </c>
      <c r="F87" s="24" t="str">
        <f>F10</f>
        <v>Břeclav</v>
      </c>
      <c r="I87" s="26" t="s">
        <v>22</v>
      </c>
      <c r="J87" s="51" t="str">
        <f>IF(J10="","",J10)</f>
        <v>28. 10. 2024</v>
      </c>
      <c r="L87" s="31"/>
    </row>
    <row r="88" spans="2:47" s="1" customFormat="1" ht="6.95" customHeight="1">
      <c r="B88" s="31"/>
      <c r="L88" s="31"/>
    </row>
    <row r="89" spans="2:47" s="1" customFormat="1" ht="15.2" customHeight="1">
      <c r="B89" s="31"/>
      <c r="C89" s="26" t="s">
        <v>24</v>
      </c>
      <c r="F89" s="24" t="str">
        <f>E13</f>
        <v xml:space="preserve"> </v>
      </c>
      <c r="I89" s="26" t="s">
        <v>30</v>
      </c>
      <c r="J89" s="29" t="str">
        <f>E19</f>
        <v xml:space="preserve"> </v>
      </c>
      <c r="L89" s="31"/>
    </row>
    <row r="90" spans="2:47" s="1" customFormat="1" ht="15.2" customHeight="1">
      <c r="B90" s="31"/>
      <c r="C90" s="26" t="s">
        <v>28</v>
      </c>
      <c r="F90" s="24" t="str">
        <f>IF(E16="","",E16)</f>
        <v>Vyplň údaj</v>
      </c>
      <c r="I90" s="26" t="s">
        <v>32</v>
      </c>
      <c r="J90" s="29" t="str">
        <f>E22</f>
        <v xml:space="preserve"> </v>
      </c>
      <c r="L90" s="31"/>
    </row>
    <row r="91" spans="2:47" s="1" customFormat="1" ht="10.35" customHeight="1">
      <c r="B91" s="31"/>
      <c r="L91" s="31"/>
    </row>
    <row r="92" spans="2:47" s="1" customFormat="1" ht="29.25" customHeight="1">
      <c r="B92" s="31"/>
      <c r="C92" s="95" t="s">
        <v>84</v>
      </c>
      <c r="D92" s="87"/>
      <c r="E92" s="87"/>
      <c r="F92" s="87"/>
      <c r="G92" s="87"/>
      <c r="H92" s="87"/>
      <c r="I92" s="87"/>
      <c r="J92" s="96" t="s">
        <v>85</v>
      </c>
      <c r="K92" s="87"/>
      <c r="L92" s="31"/>
    </row>
    <row r="93" spans="2:47" s="1" customFormat="1" ht="10.35" customHeight="1">
      <c r="B93" s="31"/>
      <c r="L93" s="31"/>
    </row>
    <row r="94" spans="2:47" s="1" customFormat="1" ht="22.9" customHeight="1">
      <c r="B94" s="31"/>
      <c r="C94" s="97" t="s">
        <v>86</v>
      </c>
      <c r="J94" s="65">
        <f>J136</f>
        <v>0</v>
      </c>
      <c r="L94" s="31"/>
      <c r="AU94" s="16" t="s">
        <v>87</v>
      </c>
    </row>
    <row r="95" spans="2:47" s="8" customFormat="1" ht="24.95" customHeight="1">
      <c r="B95" s="98"/>
      <c r="D95" s="99" t="s">
        <v>88</v>
      </c>
      <c r="E95" s="100"/>
      <c r="F95" s="100"/>
      <c r="G95" s="100"/>
      <c r="H95" s="100"/>
      <c r="I95" s="100"/>
      <c r="J95" s="101">
        <f>J137</f>
        <v>0</v>
      </c>
      <c r="L95" s="98"/>
    </row>
    <row r="96" spans="2:47" s="9" customFormat="1" ht="19.899999999999999" customHeight="1">
      <c r="B96" s="102"/>
      <c r="D96" s="103" t="s">
        <v>89</v>
      </c>
      <c r="E96" s="104"/>
      <c r="F96" s="104"/>
      <c r="G96" s="104"/>
      <c r="H96" s="104"/>
      <c r="I96" s="104"/>
      <c r="J96" s="105">
        <f>J138</f>
        <v>0</v>
      </c>
      <c r="L96" s="102"/>
    </row>
    <row r="97" spans="2:12" s="9" customFormat="1" ht="19.899999999999999" customHeight="1">
      <c r="B97" s="102"/>
      <c r="D97" s="103" t="s">
        <v>90</v>
      </c>
      <c r="E97" s="104"/>
      <c r="F97" s="104"/>
      <c r="G97" s="104"/>
      <c r="H97" s="104"/>
      <c r="I97" s="104"/>
      <c r="J97" s="105">
        <f>J185</f>
        <v>0</v>
      </c>
      <c r="L97" s="102"/>
    </row>
    <row r="98" spans="2:12" s="9" customFormat="1" ht="19.899999999999999" customHeight="1">
      <c r="B98" s="102"/>
      <c r="D98" s="103" t="s">
        <v>91</v>
      </c>
      <c r="E98" s="104"/>
      <c r="F98" s="104"/>
      <c r="G98" s="104"/>
      <c r="H98" s="104"/>
      <c r="I98" s="104"/>
      <c r="J98" s="105">
        <f>J197</f>
        <v>0</v>
      </c>
      <c r="L98" s="102"/>
    </row>
    <row r="99" spans="2:12" s="9" customFormat="1" ht="19.899999999999999" customHeight="1">
      <c r="B99" s="102"/>
      <c r="D99" s="103" t="s">
        <v>92</v>
      </c>
      <c r="E99" s="104"/>
      <c r="F99" s="104"/>
      <c r="G99" s="104"/>
      <c r="H99" s="104"/>
      <c r="I99" s="104"/>
      <c r="J99" s="105">
        <f>J446</f>
        <v>0</v>
      </c>
      <c r="L99" s="102"/>
    </row>
    <row r="100" spans="2:12" s="9" customFormat="1" ht="19.899999999999999" customHeight="1">
      <c r="B100" s="102"/>
      <c r="D100" s="103" t="s">
        <v>93</v>
      </c>
      <c r="E100" s="104"/>
      <c r="F100" s="104"/>
      <c r="G100" s="104"/>
      <c r="H100" s="104"/>
      <c r="I100" s="104"/>
      <c r="J100" s="105">
        <f>J779</f>
        <v>0</v>
      </c>
      <c r="L100" s="102"/>
    </row>
    <row r="101" spans="2:12" s="9" customFormat="1" ht="19.899999999999999" customHeight="1">
      <c r="B101" s="102"/>
      <c r="D101" s="103" t="s">
        <v>94</v>
      </c>
      <c r="E101" s="104"/>
      <c r="F101" s="104"/>
      <c r="G101" s="104"/>
      <c r="H101" s="104"/>
      <c r="I101" s="104"/>
      <c r="J101" s="105">
        <f>J790</f>
        <v>0</v>
      </c>
      <c r="L101" s="102"/>
    </row>
    <row r="102" spans="2:12" s="9" customFormat="1" ht="14.85" customHeight="1">
      <c r="B102" s="102"/>
      <c r="D102" s="103" t="s">
        <v>95</v>
      </c>
      <c r="E102" s="104"/>
      <c r="F102" s="104"/>
      <c r="G102" s="104"/>
      <c r="H102" s="104"/>
      <c r="I102" s="104"/>
      <c r="J102" s="105">
        <f>J1002</f>
        <v>0</v>
      </c>
      <c r="L102" s="102"/>
    </row>
    <row r="103" spans="2:12" s="9" customFormat="1" ht="14.85" customHeight="1">
      <c r="B103" s="102"/>
      <c r="D103" s="103" t="s">
        <v>96</v>
      </c>
      <c r="E103" s="104"/>
      <c r="F103" s="104"/>
      <c r="G103" s="104"/>
      <c r="H103" s="104"/>
      <c r="I103" s="104"/>
      <c r="J103" s="105">
        <f>J1004</f>
        <v>0</v>
      </c>
      <c r="L103" s="102"/>
    </row>
    <row r="104" spans="2:12" s="9" customFormat="1" ht="19.899999999999999" customHeight="1">
      <c r="B104" s="102"/>
      <c r="D104" s="103" t="s">
        <v>97</v>
      </c>
      <c r="E104" s="104"/>
      <c r="F104" s="104"/>
      <c r="G104" s="104"/>
      <c r="H104" s="104"/>
      <c r="I104" s="104"/>
      <c r="J104" s="105">
        <f>J1007</f>
        <v>0</v>
      </c>
      <c r="L104" s="102"/>
    </row>
    <row r="105" spans="2:12" s="9" customFormat="1" ht="19.899999999999999" customHeight="1">
      <c r="B105" s="102"/>
      <c r="D105" s="103" t="s">
        <v>98</v>
      </c>
      <c r="E105" s="104"/>
      <c r="F105" s="104"/>
      <c r="G105" s="104"/>
      <c r="H105" s="104"/>
      <c r="I105" s="104"/>
      <c r="J105" s="105">
        <f>J1021</f>
        <v>0</v>
      </c>
      <c r="L105" s="102"/>
    </row>
    <row r="106" spans="2:12" s="8" customFormat="1" ht="24.95" customHeight="1">
      <c r="B106" s="98"/>
      <c r="D106" s="99" t="s">
        <v>99</v>
      </c>
      <c r="E106" s="100"/>
      <c r="F106" s="100"/>
      <c r="G106" s="100"/>
      <c r="H106" s="100"/>
      <c r="I106" s="100"/>
      <c r="J106" s="101">
        <f>J1024</f>
        <v>0</v>
      </c>
      <c r="L106" s="98"/>
    </row>
    <row r="107" spans="2:12" s="9" customFormat="1" ht="19.899999999999999" customHeight="1">
      <c r="B107" s="102"/>
      <c r="D107" s="103" t="s">
        <v>100</v>
      </c>
      <c r="E107" s="104"/>
      <c r="F107" s="104"/>
      <c r="G107" s="104"/>
      <c r="H107" s="104"/>
      <c r="I107" s="104"/>
      <c r="J107" s="105">
        <f>J1025</f>
        <v>0</v>
      </c>
      <c r="L107" s="102"/>
    </row>
    <row r="108" spans="2:12" s="9" customFormat="1" ht="19.899999999999999" customHeight="1">
      <c r="B108" s="102"/>
      <c r="D108" s="103" t="s">
        <v>101</v>
      </c>
      <c r="E108" s="104"/>
      <c r="F108" s="104"/>
      <c r="G108" s="104"/>
      <c r="H108" s="104"/>
      <c r="I108" s="104"/>
      <c r="J108" s="105">
        <f>J1045</f>
        <v>0</v>
      </c>
      <c r="L108" s="102"/>
    </row>
    <row r="109" spans="2:12" s="9" customFormat="1" ht="19.899999999999999" customHeight="1">
      <c r="B109" s="102"/>
      <c r="D109" s="103" t="s">
        <v>102</v>
      </c>
      <c r="E109" s="104"/>
      <c r="F109" s="104"/>
      <c r="G109" s="104"/>
      <c r="H109" s="104"/>
      <c r="I109" s="104"/>
      <c r="J109" s="105">
        <f>J1058</f>
        <v>0</v>
      </c>
      <c r="L109" s="102"/>
    </row>
    <row r="110" spans="2:12" s="9" customFormat="1" ht="19.899999999999999" customHeight="1">
      <c r="B110" s="102"/>
      <c r="D110" s="103" t="s">
        <v>103</v>
      </c>
      <c r="E110" s="104"/>
      <c r="F110" s="104"/>
      <c r="G110" s="104"/>
      <c r="H110" s="104"/>
      <c r="I110" s="104"/>
      <c r="J110" s="105">
        <f>J1089</f>
        <v>0</v>
      </c>
      <c r="L110" s="102"/>
    </row>
    <row r="111" spans="2:12" s="8" customFormat="1" ht="24.95" customHeight="1">
      <c r="B111" s="98"/>
      <c r="D111" s="99" t="s">
        <v>104</v>
      </c>
      <c r="E111" s="100"/>
      <c r="F111" s="100"/>
      <c r="G111" s="100"/>
      <c r="H111" s="100"/>
      <c r="I111" s="100"/>
      <c r="J111" s="101">
        <f>J1224</f>
        <v>0</v>
      </c>
      <c r="L111" s="98"/>
    </row>
    <row r="112" spans="2:12" s="9" customFormat="1" ht="19.899999999999999" customHeight="1">
      <c r="B112" s="102"/>
      <c r="D112" s="103" t="s">
        <v>105</v>
      </c>
      <c r="E112" s="104"/>
      <c r="F112" s="104"/>
      <c r="G112" s="104"/>
      <c r="H112" s="104"/>
      <c r="I112" s="104"/>
      <c r="J112" s="105">
        <f>J1225</f>
        <v>0</v>
      </c>
      <c r="L112" s="102"/>
    </row>
    <row r="113" spans="2:12" s="9" customFormat="1" ht="19.899999999999999" customHeight="1">
      <c r="B113" s="102"/>
      <c r="D113" s="103" t="s">
        <v>106</v>
      </c>
      <c r="E113" s="104"/>
      <c r="F113" s="104"/>
      <c r="G113" s="104"/>
      <c r="H113" s="104"/>
      <c r="I113" s="104"/>
      <c r="J113" s="105">
        <f>J1228</f>
        <v>0</v>
      </c>
      <c r="L113" s="102"/>
    </row>
    <row r="114" spans="2:12" s="9" customFormat="1" ht="19.899999999999999" customHeight="1">
      <c r="B114" s="102"/>
      <c r="D114" s="103" t="s">
        <v>107</v>
      </c>
      <c r="E114" s="104"/>
      <c r="F114" s="104"/>
      <c r="G114" s="104"/>
      <c r="H114" s="104"/>
      <c r="I114" s="104"/>
      <c r="J114" s="105">
        <f>J1237</f>
        <v>0</v>
      </c>
      <c r="L114" s="102"/>
    </row>
    <row r="115" spans="2:12" s="9" customFormat="1" ht="19.899999999999999" customHeight="1">
      <c r="B115" s="102"/>
      <c r="D115" s="103" t="s">
        <v>108</v>
      </c>
      <c r="E115" s="104"/>
      <c r="F115" s="104"/>
      <c r="G115" s="104"/>
      <c r="H115" s="104"/>
      <c r="I115" s="104"/>
      <c r="J115" s="105">
        <f>J1239</f>
        <v>0</v>
      </c>
      <c r="L115" s="102"/>
    </row>
    <row r="116" spans="2:12" s="9" customFormat="1" ht="19.899999999999999" customHeight="1">
      <c r="B116" s="102"/>
      <c r="D116" s="103" t="s">
        <v>109</v>
      </c>
      <c r="E116" s="104"/>
      <c r="F116" s="104"/>
      <c r="G116" s="104"/>
      <c r="H116" s="104"/>
      <c r="I116" s="104"/>
      <c r="J116" s="105">
        <f>J1241</f>
        <v>0</v>
      </c>
      <c r="L116" s="102"/>
    </row>
    <row r="117" spans="2:12" s="9" customFormat="1" ht="19.899999999999999" customHeight="1">
      <c r="B117" s="102"/>
      <c r="D117" s="103" t="s">
        <v>110</v>
      </c>
      <c r="E117" s="104"/>
      <c r="F117" s="104"/>
      <c r="G117" s="104"/>
      <c r="H117" s="104"/>
      <c r="I117" s="104"/>
      <c r="J117" s="105">
        <f>J1243</f>
        <v>0</v>
      </c>
      <c r="L117" s="102"/>
    </row>
    <row r="118" spans="2:12" s="9" customFormat="1" ht="19.899999999999999" customHeight="1">
      <c r="B118" s="102"/>
      <c r="D118" s="103" t="s">
        <v>111</v>
      </c>
      <c r="E118" s="104"/>
      <c r="F118" s="104"/>
      <c r="G118" s="104"/>
      <c r="H118" s="104"/>
      <c r="I118" s="104"/>
      <c r="J118" s="105">
        <f>J1245</f>
        <v>0</v>
      </c>
      <c r="L118" s="102"/>
    </row>
    <row r="119" spans="2:12" s="1" customFormat="1" ht="21.75" customHeight="1">
      <c r="B119" s="31"/>
      <c r="L119" s="31"/>
    </row>
    <row r="120" spans="2:12" s="1" customFormat="1" ht="6.95" customHeight="1">
      <c r="B120" s="43"/>
      <c r="C120" s="44"/>
      <c r="D120" s="44"/>
      <c r="E120" s="44"/>
      <c r="F120" s="44"/>
      <c r="G120" s="44"/>
      <c r="H120" s="44"/>
      <c r="I120" s="44"/>
      <c r="J120" s="44"/>
      <c r="K120" s="44"/>
      <c r="L120" s="31"/>
    </row>
    <row r="124" spans="2:12" s="1" customFormat="1" ht="6.95" customHeight="1">
      <c r="B124" s="45"/>
      <c r="C124" s="46"/>
      <c r="D124" s="46"/>
      <c r="E124" s="46"/>
      <c r="F124" s="46"/>
      <c r="G124" s="46"/>
      <c r="H124" s="46"/>
      <c r="I124" s="46"/>
      <c r="J124" s="46"/>
      <c r="K124" s="46"/>
      <c r="L124" s="31"/>
    </row>
    <row r="125" spans="2:12" s="1" customFormat="1" ht="24.95" customHeight="1">
      <c r="B125" s="31"/>
      <c r="C125" s="20" t="s">
        <v>112</v>
      </c>
      <c r="L125" s="31"/>
    </row>
    <row r="126" spans="2:12" s="1" customFormat="1" ht="6.95" customHeight="1">
      <c r="B126" s="31"/>
      <c r="L126" s="31"/>
    </row>
    <row r="127" spans="2:12" s="1" customFormat="1" ht="12" customHeight="1">
      <c r="B127" s="31"/>
      <c r="C127" s="26" t="s">
        <v>16</v>
      </c>
      <c r="L127" s="31"/>
    </row>
    <row r="128" spans="2:12" s="1" customFormat="1" ht="30" customHeight="1">
      <c r="B128" s="31"/>
      <c r="E128" s="198" t="str">
        <f>E7</f>
        <v>Odvlhčení sklepních prostor Gymnázia v Břeclavi – hlavní budova</v>
      </c>
      <c r="F128" s="217"/>
      <c r="G128" s="217"/>
      <c r="H128" s="217"/>
      <c r="L128" s="31"/>
    </row>
    <row r="129" spans="2:65" s="1" customFormat="1" ht="6.95" customHeight="1">
      <c r="B129" s="31"/>
      <c r="L129" s="31"/>
    </row>
    <row r="130" spans="2:65" s="1" customFormat="1" ht="12" customHeight="1">
      <c r="B130" s="31"/>
      <c r="C130" s="26" t="s">
        <v>20</v>
      </c>
      <c r="F130" s="24" t="str">
        <f>F10</f>
        <v>Břeclav</v>
      </c>
      <c r="I130" s="26" t="s">
        <v>22</v>
      </c>
      <c r="J130" s="51" t="str">
        <f>IF(J10="","",J10)</f>
        <v>28. 10. 2024</v>
      </c>
      <c r="L130" s="31"/>
    </row>
    <row r="131" spans="2:65" s="1" customFormat="1" ht="6.95" customHeight="1">
      <c r="B131" s="31"/>
      <c r="L131" s="31"/>
    </row>
    <row r="132" spans="2:65" s="1" customFormat="1" ht="15.2" customHeight="1">
      <c r="B132" s="31"/>
      <c r="C132" s="26" t="s">
        <v>24</v>
      </c>
      <c r="F132" s="24" t="str">
        <f>E13</f>
        <v xml:space="preserve"> </v>
      </c>
      <c r="I132" s="26" t="s">
        <v>30</v>
      </c>
      <c r="J132" s="29" t="str">
        <f>E19</f>
        <v xml:space="preserve"> </v>
      </c>
      <c r="L132" s="31"/>
    </row>
    <row r="133" spans="2:65" s="1" customFormat="1" ht="15.2" customHeight="1">
      <c r="B133" s="31"/>
      <c r="C133" s="26" t="s">
        <v>28</v>
      </c>
      <c r="F133" s="24" t="str">
        <f>IF(E16="","",E16)</f>
        <v>Vyplň údaj</v>
      </c>
      <c r="I133" s="26" t="s">
        <v>32</v>
      </c>
      <c r="J133" s="29" t="str">
        <f>E22</f>
        <v xml:space="preserve"> </v>
      </c>
      <c r="L133" s="31"/>
    </row>
    <row r="134" spans="2:65" s="1" customFormat="1" ht="10.35" customHeight="1">
      <c r="B134" s="31"/>
      <c r="L134" s="31"/>
    </row>
    <row r="135" spans="2:65" s="10" customFormat="1" ht="29.25" customHeight="1">
      <c r="B135" s="106"/>
      <c r="C135" s="107" t="s">
        <v>113</v>
      </c>
      <c r="D135" s="108" t="s">
        <v>59</v>
      </c>
      <c r="E135" s="108" t="s">
        <v>55</v>
      </c>
      <c r="F135" s="108" t="s">
        <v>56</v>
      </c>
      <c r="G135" s="108" t="s">
        <v>114</v>
      </c>
      <c r="H135" s="108" t="s">
        <v>115</v>
      </c>
      <c r="I135" s="108" t="s">
        <v>116</v>
      </c>
      <c r="J135" s="109" t="s">
        <v>85</v>
      </c>
      <c r="K135" s="110" t="s">
        <v>117</v>
      </c>
      <c r="L135" s="106"/>
      <c r="M135" s="58" t="s">
        <v>1</v>
      </c>
      <c r="N135" s="59" t="s">
        <v>38</v>
      </c>
      <c r="O135" s="59" t="s">
        <v>118</v>
      </c>
      <c r="P135" s="59" t="s">
        <v>119</v>
      </c>
      <c r="Q135" s="59" t="s">
        <v>120</v>
      </c>
      <c r="R135" s="59" t="s">
        <v>121</v>
      </c>
      <c r="S135" s="59" t="s">
        <v>122</v>
      </c>
      <c r="T135" s="60" t="s">
        <v>123</v>
      </c>
    </row>
    <row r="136" spans="2:65" s="1" customFormat="1" ht="22.9" customHeight="1">
      <c r="B136" s="31"/>
      <c r="C136" s="63" t="s">
        <v>124</v>
      </c>
      <c r="J136" s="111">
        <f>BK136</f>
        <v>0</v>
      </c>
      <c r="L136" s="31"/>
      <c r="M136" s="61"/>
      <c r="N136" s="52"/>
      <c r="O136" s="52"/>
      <c r="P136" s="112">
        <f>P137+P1024+P1224</f>
        <v>0</v>
      </c>
      <c r="Q136" s="52"/>
      <c r="R136" s="112">
        <f>R137+R1024+R1224</f>
        <v>263.00734154000003</v>
      </c>
      <c r="S136" s="52"/>
      <c r="T136" s="113">
        <f>T137+T1024+T1224</f>
        <v>226.67040160000002</v>
      </c>
      <c r="AT136" s="16" t="s">
        <v>73</v>
      </c>
      <c r="AU136" s="16" t="s">
        <v>87</v>
      </c>
      <c r="BK136" s="114">
        <f>BK137+BK1024+BK1224</f>
        <v>0</v>
      </c>
    </row>
    <row r="137" spans="2:65" s="11" customFormat="1" ht="25.9" customHeight="1">
      <c r="B137" s="115"/>
      <c r="D137" s="116" t="s">
        <v>73</v>
      </c>
      <c r="E137" s="117" t="s">
        <v>125</v>
      </c>
      <c r="F137" s="117" t="s">
        <v>126</v>
      </c>
      <c r="I137" s="118"/>
      <c r="J137" s="119">
        <f>BK137</f>
        <v>0</v>
      </c>
      <c r="L137" s="115"/>
      <c r="M137" s="120"/>
      <c r="P137" s="121">
        <f>P138+P185+P197+P446+P779+P790+P1007+P1021</f>
        <v>0</v>
      </c>
      <c r="R137" s="121">
        <f>R138+R185+R197+R446+R779+R790+R1007+R1021</f>
        <v>260.53293684000005</v>
      </c>
      <c r="T137" s="122">
        <f>T138+T185+T197+T446+T779+T790+T1007+T1021</f>
        <v>216.15661600000001</v>
      </c>
      <c r="AR137" s="116" t="s">
        <v>79</v>
      </c>
      <c r="AT137" s="123" t="s">
        <v>73</v>
      </c>
      <c r="AU137" s="123" t="s">
        <v>74</v>
      </c>
      <c r="AY137" s="116" t="s">
        <v>127</v>
      </c>
      <c r="BK137" s="124">
        <f>BK138+BK185+BK197+BK446+BK779+BK790+BK1007+BK1021</f>
        <v>0</v>
      </c>
    </row>
    <row r="138" spans="2:65" s="11" customFormat="1" ht="22.9" customHeight="1">
      <c r="B138" s="115"/>
      <c r="D138" s="116" t="s">
        <v>73</v>
      </c>
      <c r="E138" s="125" t="s">
        <v>79</v>
      </c>
      <c r="F138" s="125" t="s">
        <v>128</v>
      </c>
      <c r="I138" s="118"/>
      <c r="J138" s="126">
        <f>BK138</f>
        <v>0</v>
      </c>
      <c r="L138" s="115"/>
      <c r="M138" s="120"/>
      <c r="P138" s="121">
        <f>SUM(P139:P184)</f>
        <v>0</v>
      </c>
      <c r="R138" s="121">
        <f>SUM(R139:R184)</f>
        <v>98.268000000000001</v>
      </c>
      <c r="T138" s="122">
        <f>SUM(T139:T184)</f>
        <v>37.650940000000006</v>
      </c>
      <c r="AR138" s="116" t="s">
        <v>79</v>
      </c>
      <c r="AT138" s="123" t="s">
        <v>73</v>
      </c>
      <c r="AU138" s="123" t="s">
        <v>79</v>
      </c>
      <c r="AY138" s="116" t="s">
        <v>127</v>
      </c>
      <c r="BK138" s="124">
        <f>SUM(BK139:BK184)</f>
        <v>0</v>
      </c>
    </row>
    <row r="139" spans="2:65" s="1" customFormat="1" ht="33" customHeight="1">
      <c r="B139" s="31"/>
      <c r="C139" s="127" t="s">
        <v>129</v>
      </c>
      <c r="D139" s="127" t="s">
        <v>130</v>
      </c>
      <c r="E139" s="128" t="s">
        <v>131</v>
      </c>
      <c r="F139" s="129" t="s">
        <v>132</v>
      </c>
      <c r="G139" s="130" t="s">
        <v>133</v>
      </c>
      <c r="H139" s="131">
        <v>135</v>
      </c>
      <c r="I139" s="132"/>
      <c r="J139" s="133">
        <f>ROUND(I139*H139,2)</f>
        <v>0</v>
      </c>
      <c r="K139" s="134"/>
      <c r="L139" s="31"/>
      <c r="M139" s="135" t="s">
        <v>1</v>
      </c>
      <c r="N139" s="136" t="s">
        <v>39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134</v>
      </c>
      <c r="AT139" s="139" t="s">
        <v>130</v>
      </c>
      <c r="AU139" s="139" t="s">
        <v>81</v>
      </c>
      <c r="AY139" s="16" t="s">
        <v>127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6" t="s">
        <v>79</v>
      </c>
      <c r="BK139" s="140">
        <f>ROUND(I139*H139,2)</f>
        <v>0</v>
      </c>
      <c r="BL139" s="16" t="s">
        <v>134</v>
      </c>
      <c r="BM139" s="139" t="s">
        <v>135</v>
      </c>
    </row>
    <row r="140" spans="2:65" s="12" customFormat="1" ht="11.25">
      <c r="B140" s="141"/>
      <c r="D140" s="142" t="s">
        <v>136</v>
      </c>
      <c r="E140" s="143" t="s">
        <v>1</v>
      </c>
      <c r="F140" s="144" t="s">
        <v>137</v>
      </c>
      <c r="H140" s="145">
        <v>135</v>
      </c>
      <c r="I140" s="146"/>
      <c r="L140" s="141"/>
      <c r="M140" s="147"/>
      <c r="T140" s="148"/>
      <c r="AT140" s="143" t="s">
        <v>136</v>
      </c>
      <c r="AU140" s="143" t="s">
        <v>81</v>
      </c>
      <c r="AV140" s="12" t="s">
        <v>81</v>
      </c>
      <c r="AW140" s="12" t="s">
        <v>31</v>
      </c>
      <c r="AX140" s="12" t="s">
        <v>79</v>
      </c>
      <c r="AY140" s="143" t="s">
        <v>127</v>
      </c>
    </row>
    <row r="141" spans="2:65" s="1" customFormat="1" ht="21.75" customHeight="1">
      <c r="B141" s="31"/>
      <c r="C141" s="127" t="s">
        <v>138</v>
      </c>
      <c r="D141" s="127" t="s">
        <v>130</v>
      </c>
      <c r="E141" s="128" t="s">
        <v>139</v>
      </c>
      <c r="F141" s="129" t="s">
        <v>140</v>
      </c>
      <c r="G141" s="130" t="s">
        <v>133</v>
      </c>
      <c r="H141" s="131">
        <v>135</v>
      </c>
      <c r="I141" s="132"/>
      <c r="J141" s="133">
        <f>ROUND(I141*H141,2)</f>
        <v>0</v>
      </c>
      <c r="K141" s="134"/>
      <c r="L141" s="31"/>
      <c r="M141" s="135" t="s">
        <v>1</v>
      </c>
      <c r="N141" s="136" t="s">
        <v>39</v>
      </c>
      <c r="P141" s="137">
        <f>O141*H141</f>
        <v>0</v>
      </c>
      <c r="Q141" s="137">
        <v>0</v>
      </c>
      <c r="R141" s="137">
        <f>Q141*H141</f>
        <v>0</v>
      </c>
      <c r="S141" s="137">
        <v>0</v>
      </c>
      <c r="T141" s="138">
        <f>S141*H141</f>
        <v>0</v>
      </c>
      <c r="AR141" s="139" t="s">
        <v>134</v>
      </c>
      <c r="AT141" s="139" t="s">
        <v>130</v>
      </c>
      <c r="AU141" s="139" t="s">
        <v>81</v>
      </c>
      <c r="AY141" s="16" t="s">
        <v>127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6" t="s">
        <v>79</v>
      </c>
      <c r="BK141" s="140">
        <f>ROUND(I141*H141,2)</f>
        <v>0</v>
      </c>
      <c r="BL141" s="16" t="s">
        <v>134</v>
      </c>
      <c r="BM141" s="139" t="s">
        <v>141</v>
      </c>
    </row>
    <row r="142" spans="2:65" s="12" customFormat="1" ht="11.25">
      <c r="B142" s="141"/>
      <c r="D142" s="142" t="s">
        <v>136</v>
      </c>
      <c r="E142" s="143" t="s">
        <v>1</v>
      </c>
      <c r="F142" s="144" t="s">
        <v>137</v>
      </c>
      <c r="H142" s="145">
        <v>135</v>
      </c>
      <c r="I142" s="146"/>
      <c r="L142" s="141"/>
      <c r="M142" s="147"/>
      <c r="T142" s="148"/>
      <c r="AT142" s="143" t="s">
        <v>136</v>
      </c>
      <c r="AU142" s="143" t="s">
        <v>81</v>
      </c>
      <c r="AV142" s="12" t="s">
        <v>81</v>
      </c>
      <c r="AW142" s="12" t="s">
        <v>31</v>
      </c>
      <c r="AX142" s="12" t="s">
        <v>79</v>
      </c>
      <c r="AY142" s="143" t="s">
        <v>127</v>
      </c>
    </row>
    <row r="143" spans="2:65" s="1" customFormat="1" ht="16.5" customHeight="1">
      <c r="B143" s="31"/>
      <c r="C143" s="127" t="s">
        <v>142</v>
      </c>
      <c r="D143" s="127" t="s">
        <v>130</v>
      </c>
      <c r="E143" s="128" t="s">
        <v>143</v>
      </c>
      <c r="F143" s="129" t="s">
        <v>144</v>
      </c>
      <c r="G143" s="130" t="s">
        <v>145</v>
      </c>
      <c r="H143" s="131">
        <v>16</v>
      </c>
      <c r="I143" s="132"/>
      <c r="J143" s="133">
        <f>ROUND(I143*H143,2)</f>
        <v>0</v>
      </c>
      <c r="K143" s="134"/>
      <c r="L143" s="31"/>
      <c r="M143" s="135" t="s">
        <v>1</v>
      </c>
      <c r="N143" s="136" t="s">
        <v>39</v>
      </c>
      <c r="P143" s="137">
        <f>O143*H143</f>
        <v>0</v>
      </c>
      <c r="Q143" s="137">
        <v>0</v>
      </c>
      <c r="R143" s="137">
        <f>Q143*H143</f>
        <v>0</v>
      </c>
      <c r="S143" s="137">
        <v>0</v>
      </c>
      <c r="T143" s="138">
        <f>S143*H143</f>
        <v>0</v>
      </c>
      <c r="AR143" s="139" t="s">
        <v>134</v>
      </c>
      <c r="AT143" s="139" t="s">
        <v>130</v>
      </c>
      <c r="AU143" s="139" t="s">
        <v>81</v>
      </c>
      <c r="AY143" s="16" t="s">
        <v>127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6" t="s">
        <v>79</v>
      </c>
      <c r="BK143" s="140">
        <f>ROUND(I143*H143,2)</f>
        <v>0</v>
      </c>
      <c r="BL143" s="16" t="s">
        <v>134</v>
      </c>
      <c r="BM143" s="139" t="s">
        <v>146</v>
      </c>
    </row>
    <row r="144" spans="2:65" s="1" customFormat="1" ht="24.2" customHeight="1">
      <c r="B144" s="31"/>
      <c r="C144" s="127" t="s">
        <v>147</v>
      </c>
      <c r="D144" s="127" t="s">
        <v>130</v>
      </c>
      <c r="E144" s="128" t="s">
        <v>148</v>
      </c>
      <c r="F144" s="129" t="s">
        <v>149</v>
      </c>
      <c r="G144" s="130" t="s">
        <v>150</v>
      </c>
      <c r="H144" s="131">
        <v>1</v>
      </c>
      <c r="I144" s="132"/>
      <c r="J144" s="133">
        <f>ROUND(I144*H144,2)</f>
        <v>0</v>
      </c>
      <c r="K144" s="134"/>
      <c r="L144" s="31"/>
      <c r="M144" s="135" t="s">
        <v>1</v>
      </c>
      <c r="N144" s="136" t="s">
        <v>39</v>
      </c>
      <c r="P144" s="137">
        <f>O144*H144</f>
        <v>0</v>
      </c>
      <c r="Q144" s="137">
        <v>0</v>
      </c>
      <c r="R144" s="137">
        <f>Q144*H144</f>
        <v>0</v>
      </c>
      <c r="S144" s="137">
        <v>0</v>
      </c>
      <c r="T144" s="138">
        <f>S144*H144</f>
        <v>0</v>
      </c>
      <c r="AR144" s="139" t="s">
        <v>134</v>
      </c>
      <c r="AT144" s="139" t="s">
        <v>130</v>
      </c>
      <c r="AU144" s="139" t="s">
        <v>81</v>
      </c>
      <c r="AY144" s="16" t="s">
        <v>127</v>
      </c>
      <c r="BE144" s="140">
        <f>IF(N144="základní",J144,0)</f>
        <v>0</v>
      </c>
      <c r="BF144" s="140">
        <f>IF(N144="snížená",J144,0)</f>
        <v>0</v>
      </c>
      <c r="BG144" s="140">
        <f>IF(N144="zákl. přenesená",J144,0)</f>
        <v>0</v>
      </c>
      <c r="BH144" s="140">
        <f>IF(N144="sníž. přenesená",J144,0)</f>
        <v>0</v>
      </c>
      <c r="BI144" s="140">
        <f>IF(N144="nulová",J144,0)</f>
        <v>0</v>
      </c>
      <c r="BJ144" s="16" t="s">
        <v>79</v>
      </c>
      <c r="BK144" s="140">
        <f>ROUND(I144*H144,2)</f>
        <v>0</v>
      </c>
      <c r="BL144" s="16" t="s">
        <v>134</v>
      </c>
      <c r="BM144" s="139" t="s">
        <v>151</v>
      </c>
    </row>
    <row r="145" spans="2:65" s="1" customFormat="1" ht="24.2" customHeight="1">
      <c r="B145" s="31"/>
      <c r="C145" s="127" t="s">
        <v>79</v>
      </c>
      <c r="D145" s="127" t="s">
        <v>130</v>
      </c>
      <c r="E145" s="128" t="s">
        <v>152</v>
      </c>
      <c r="F145" s="129" t="s">
        <v>153</v>
      </c>
      <c r="G145" s="130" t="s">
        <v>133</v>
      </c>
      <c r="H145" s="131">
        <v>101.759</v>
      </c>
      <c r="I145" s="132"/>
      <c r="J145" s="133">
        <f>ROUND(I145*H145,2)</f>
        <v>0</v>
      </c>
      <c r="K145" s="134"/>
      <c r="L145" s="31"/>
      <c r="M145" s="135" t="s">
        <v>1</v>
      </c>
      <c r="N145" s="136" t="s">
        <v>39</v>
      </c>
      <c r="P145" s="137">
        <f>O145*H145</f>
        <v>0</v>
      </c>
      <c r="Q145" s="137">
        <v>0</v>
      </c>
      <c r="R145" s="137">
        <f>Q145*H145</f>
        <v>0</v>
      </c>
      <c r="S145" s="137">
        <v>0.26</v>
      </c>
      <c r="T145" s="138">
        <f>S145*H145</f>
        <v>26.457340000000002</v>
      </c>
      <c r="AR145" s="139" t="s">
        <v>134</v>
      </c>
      <c r="AT145" s="139" t="s">
        <v>130</v>
      </c>
      <c r="AU145" s="139" t="s">
        <v>81</v>
      </c>
      <c r="AY145" s="16" t="s">
        <v>127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6" t="s">
        <v>79</v>
      </c>
      <c r="BK145" s="140">
        <f>ROUND(I145*H145,2)</f>
        <v>0</v>
      </c>
      <c r="BL145" s="16" t="s">
        <v>134</v>
      </c>
      <c r="BM145" s="139" t="s">
        <v>154</v>
      </c>
    </row>
    <row r="146" spans="2:65" s="12" customFormat="1" ht="11.25">
      <c r="B146" s="141"/>
      <c r="D146" s="142" t="s">
        <v>136</v>
      </c>
      <c r="E146" s="143" t="s">
        <v>1</v>
      </c>
      <c r="F146" s="144" t="s">
        <v>155</v>
      </c>
      <c r="H146" s="145">
        <v>85.978999999999999</v>
      </c>
      <c r="I146" s="146"/>
      <c r="L146" s="141"/>
      <c r="M146" s="147"/>
      <c r="T146" s="148"/>
      <c r="AT146" s="143" t="s">
        <v>136</v>
      </c>
      <c r="AU146" s="143" t="s">
        <v>81</v>
      </c>
      <c r="AV146" s="12" t="s">
        <v>81</v>
      </c>
      <c r="AW146" s="12" t="s">
        <v>31</v>
      </c>
      <c r="AX146" s="12" t="s">
        <v>74</v>
      </c>
      <c r="AY146" s="143" t="s">
        <v>127</v>
      </c>
    </row>
    <row r="147" spans="2:65" s="12" customFormat="1" ht="11.25">
      <c r="B147" s="141"/>
      <c r="D147" s="142" t="s">
        <v>136</v>
      </c>
      <c r="E147" s="143" t="s">
        <v>1</v>
      </c>
      <c r="F147" s="144" t="s">
        <v>156</v>
      </c>
      <c r="H147" s="145">
        <v>15.78</v>
      </c>
      <c r="I147" s="146"/>
      <c r="L147" s="141"/>
      <c r="M147" s="147"/>
      <c r="T147" s="148"/>
      <c r="AT147" s="143" t="s">
        <v>136</v>
      </c>
      <c r="AU147" s="143" t="s">
        <v>81</v>
      </c>
      <c r="AV147" s="12" t="s">
        <v>81</v>
      </c>
      <c r="AW147" s="12" t="s">
        <v>31</v>
      </c>
      <c r="AX147" s="12" t="s">
        <v>74</v>
      </c>
      <c r="AY147" s="143" t="s">
        <v>127</v>
      </c>
    </row>
    <row r="148" spans="2:65" s="13" customFormat="1" ht="11.25">
      <c r="B148" s="149"/>
      <c r="D148" s="142" t="s">
        <v>136</v>
      </c>
      <c r="E148" s="150" t="s">
        <v>1</v>
      </c>
      <c r="F148" s="151" t="s">
        <v>157</v>
      </c>
      <c r="H148" s="152">
        <v>101.759</v>
      </c>
      <c r="I148" s="153"/>
      <c r="L148" s="149"/>
      <c r="M148" s="154"/>
      <c r="T148" s="155"/>
      <c r="AT148" s="150" t="s">
        <v>136</v>
      </c>
      <c r="AU148" s="150" t="s">
        <v>81</v>
      </c>
      <c r="AV148" s="13" t="s">
        <v>134</v>
      </c>
      <c r="AW148" s="13" t="s">
        <v>31</v>
      </c>
      <c r="AX148" s="13" t="s">
        <v>79</v>
      </c>
      <c r="AY148" s="150" t="s">
        <v>127</v>
      </c>
    </row>
    <row r="149" spans="2:65" s="1" customFormat="1" ht="24.2" customHeight="1">
      <c r="B149" s="31"/>
      <c r="C149" s="127" t="s">
        <v>81</v>
      </c>
      <c r="D149" s="127" t="s">
        <v>130</v>
      </c>
      <c r="E149" s="128" t="s">
        <v>158</v>
      </c>
      <c r="F149" s="129" t="s">
        <v>159</v>
      </c>
      <c r="G149" s="130" t="s">
        <v>133</v>
      </c>
      <c r="H149" s="131">
        <v>25.44</v>
      </c>
      <c r="I149" s="132"/>
      <c r="J149" s="133">
        <f>ROUND(I149*H149,2)</f>
        <v>0</v>
      </c>
      <c r="K149" s="134"/>
      <c r="L149" s="31"/>
      <c r="M149" s="135" t="s">
        <v>1</v>
      </c>
      <c r="N149" s="136" t="s">
        <v>39</v>
      </c>
      <c r="P149" s="137">
        <f>O149*H149</f>
        <v>0</v>
      </c>
      <c r="Q149" s="137">
        <v>0</v>
      </c>
      <c r="R149" s="137">
        <f>Q149*H149</f>
        <v>0</v>
      </c>
      <c r="S149" s="137">
        <v>0.44</v>
      </c>
      <c r="T149" s="138">
        <f>S149*H149</f>
        <v>11.1936</v>
      </c>
      <c r="AR149" s="139" t="s">
        <v>134</v>
      </c>
      <c r="AT149" s="139" t="s">
        <v>130</v>
      </c>
      <c r="AU149" s="139" t="s">
        <v>81</v>
      </c>
      <c r="AY149" s="16" t="s">
        <v>127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6" t="s">
        <v>79</v>
      </c>
      <c r="BK149" s="140">
        <f>ROUND(I149*H149,2)</f>
        <v>0</v>
      </c>
      <c r="BL149" s="16" t="s">
        <v>134</v>
      </c>
      <c r="BM149" s="139" t="s">
        <v>160</v>
      </c>
    </row>
    <row r="150" spans="2:65" s="12" customFormat="1" ht="11.25">
      <c r="B150" s="141"/>
      <c r="D150" s="142" t="s">
        <v>136</v>
      </c>
      <c r="E150" s="143" t="s">
        <v>1</v>
      </c>
      <c r="F150" s="144" t="s">
        <v>161</v>
      </c>
      <c r="H150" s="145">
        <v>21.495000000000001</v>
      </c>
      <c r="I150" s="146"/>
      <c r="L150" s="141"/>
      <c r="M150" s="147"/>
      <c r="T150" s="148"/>
      <c r="AT150" s="143" t="s">
        <v>136</v>
      </c>
      <c r="AU150" s="143" t="s">
        <v>81</v>
      </c>
      <c r="AV150" s="12" t="s">
        <v>81</v>
      </c>
      <c r="AW150" s="12" t="s">
        <v>31</v>
      </c>
      <c r="AX150" s="12" t="s">
        <v>74</v>
      </c>
      <c r="AY150" s="143" t="s">
        <v>127</v>
      </c>
    </row>
    <row r="151" spans="2:65" s="12" customFormat="1" ht="11.25">
      <c r="B151" s="141"/>
      <c r="D151" s="142" t="s">
        <v>136</v>
      </c>
      <c r="E151" s="143" t="s">
        <v>1</v>
      </c>
      <c r="F151" s="144" t="s">
        <v>162</v>
      </c>
      <c r="H151" s="145">
        <v>3.9449999999999998</v>
      </c>
      <c r="I151" s="146"/>
      <c r="L151" s="141"/>
      <c r="M151" s="147"/>
      <c r="T151" s="148"/>
      <c r="AT151" s="143" t="s">
        <v>136</v>
      </c>
      <c r="AU151" s="143" t="s">
        <v>81</v>
      </c>
      <c r="AV151" s="12" t="s">
        <v>81</v>
      </c>
      <c r="AW151" s="12" t="s">
        <v>31</v>
      </c>
      <c r="AX151" s="12" t="s">
        <v>74</v>
      </c>
      <c r="AY151" s="143" t="s">
        <v>127</v>
      </c>
    </row>
    <row r="152" spans="2:65" s="13" customFormat="1" ht="11.25">
      <c r="B152" s="149"/>
      <c r="D152" s="142" t="s">
        <v>136</v>
      </c>
      <c r="E152" s="150" t="s">
        <v>1</v>
      </c>
      <c r="F152" s="151" t="s">
        <v>157</v>
      </c>
      <c r="H152" s="152">
        <v>25.44</v>
      </c>
      <c r="I152" s="153"/>
      <c r="L152" s="149"/>
      <c r="M152" s="154"/>
      <c r="T152" s="155"/>
      <c r="AT152" s="150" t="s">
        <v>136</v>
      </c>
      <c r="AU152" s="150" t="s">
        <v>81</v>
      </c>
      <c r="AV152" s="13" t="s">
        <v>134</v>
      </c>
      <c r="AW152" s="13" t="s">
        <v>31</v>
      </c>
      <c r="AX152" s="13" t="s">
        <v>79</v>
      </c>
      <c r="AY152" s="150" t="s">
        <v>127</v>
      </c>
    </row>
    <row r="153" spans="2:65" s="1" customFormat="1" ht="37.9" customHeight="1">
      <c r="B153" s="31"/>
      <c r="C153" s="127" t="s">
        <v>163</v>
      </c>
      <c r="D153" s="127" t="s">
        <v>130</v>
      </c>
      <c r="E153" s="128" t="s">
        <v>164</v>
      </c>
      <c r="F153" s="129" t="s">
        <v>165</v>
      </c>
      <c r="G153" s="130" t="s">
        <v>166</v>
      </c>
      <c r="H153" s="131">
        <v>208.60499999999999</v>
      </c>
      <c r="I153" s="132"/>
      <c r="J153" s="133">
        <f>ROUND(I153*H153,2)</f>
        <v>0</v>
      </c>
      <c r="K153" s="134"/>
      <c r="L153" s="31"/>
      <c r="M153" s="135" t="s">
        <v>1</v>
      </c>
      <c r="N153" s="136" t="s">
        <v>39</v>
      </c>
      <c r="P153" s="137">
        <f>O153*H153</f>
        <v>0</v>
      </c>
      <c r="Q153" s="137">
        <v>0</v>
      </c>
      <c r="R153" s="137">
        <f>Q153*H153</f>
        <v>0</v>
      </c>
      <c r="S153" s="137">
        <v>0</v>
      </c>
      <c r="T153" s="138">
        <f>S153*H153</f>
        <v>0</v>
      </c>
      <c r="AR153" s="139" t="s">
        <v>134</v>
      </c>
      <c r="AT153" s="139" t="s">
        <v>130</v>
      </c>
      <c r="AU153" s="139" t="s">
        <v>81</v>
      </c>
      <c r="AY153" s="16" t="s">
        <v>127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6" t="s">
        <v>79</v>
      </c>
      <c r="BK153" s="140">
        <f>ROUND(I153*H153,2)</f>
        <v>0</v>
      </c>
      <c r="BL153" s="16" t="s">
        <v>134</v>
      </c>
      <c r="BM153" s="139" t="s">
        <v>167</v>
      </c>
    </row>
    <row r="154" spans="2:65" s="12" customFormat="1" ht="11.25">
      <c r="B154" s="141"/>
      <c r="D154" s="142" t="s">
        <v>136</v>
      </c>
      <c r="E154" s="143" t="s">
        <v>1</v>
      </c>
      <c r="F154" s="144" t="s">
        <v>168</v>
      </c>
      <c r="H154" s="145">
        <v>176.256</v>
      </c>
      <c r="I154" s="146"/>
      <c r="L154" s="141"/>
      <c r="M154" s="147"/>
      <c r="T154" s="148"/>
      <c r="AT154" s="143" t="s">
        <v>136</v>
      </c>
      <c r="AU154" s="143" t="s">
        <v>81</v>
      </c>
      <c r="AV154" s="12" t="s">
        <v>81</v>
      </c>
      <c r="AW154" s="12" t="s">
        <v>31</v>
      </c>
      <c r="AX154" s="12" t="s">
        <v>74</v>
      </c>
      <c r="AY154" s="143" t="s">
        <v>127</v>
      </c>
    </row>
    <row r="155" spans="2:65" s="12" customFormat="1" ht="11.25">
      <c r="B155" s="141"/>
      <c r="D155" s="142" t="s">
        <v>136</v>
      </c>
      <c r="E155" s="143" t="s">
        <v>1</v>
      </c>
      <c r="F155" s="144" t="s">
        <v>169</v>
      </c>
      <c r="H155" s="145">
        <v>32.348999999999997</v>
      </c>
      <c r="I155" s="146"/>
      <c r="L155" s="141"/>
      <c r="M155" s="147"/>
      <c r="T155" s="148"/>
      <c r="AT155" s="143" t="s">
        <v>136</v>
      </c>
      <c r="AU155" s="143" t="s">
        <v>81</v>
      </c>
      <c r="AV155" s="12" t="s">
        <v>81</v>
      </c>
      <c r="AW155" s="12" t="s">
        <v>31</v>
      </c>
      <c r="AX155" s="12" t="s">
        <v>74</v>
      </c>
      <c r="AY155" s="143" t="s">
        <v>127</v>
      </c>
    </row>
    <row r="156" spans="2:65" s="13" customFormat="1" ht="11.25">
      <c r="B156" s="149"/>
      <c r="D156" s="142" t="s">
        <v>136</v>
      </c>
      <c r="E156" s="150" t="s">
        <v>1</v>
      </c>
      <c r="F156" s="151" t="s">
        <v>157</v>
      </c>
      <c r="H156" s="152">
        <v>208.60499999999999</v>
      </c>
      <c r="I156" s="153"/>
      <c r="L156" s="149"/>
      <c r="M156" s="154"/>
      <c r="T156" s="155"/>
      <c r="AT156" s="150" t="s">
        <v>136</v>
      </c>
      <c r="AU156" s="150" t="s">
        <v>81</v>
      </c>
      <c r="AV156" s="13" t="s">
        <v>134</v>
      </c>
      <c r="AW156" s="13" t="s">
        <v>31</v>
      </c>
      <c r="AX156" s="13" t="s">
        <v>79</v>
      </c>
      <c r="AY156" s="150" t="s">
        <v>127</v>
      </c>
    </row>
    <row r="157" spans="2:65" s="1" customFormat="1" ht="37.9" customHeight="1">
      <c r="B157" s="31"/>
      <c r="C157" s="127" t="s">
        <v>134</v>
      </c>
      <c r="D157" s="127" t="s">
        <v>130</v>
      </c>
      <c r="E157" s="128" t="s">
        <v>170</v>
      </c>
      <c r="F157" s="129" t="s">
        <v>171</v>
      </c>
      <c r="G157" s="130" t="s">
        <v>166</v>
      </c>
      <c r="H157" s="131">
        <v>208.60499999999999</v>
      </c>
      <c r="I157" s="132"/>
      <c r="J157" s="133">
        <f>ROUND(I157*H157,2)</f>
        <v>0</v>
      </c>
      <c r="K157" s="134"/>
      <c r="L157" s="31"/>
      <c r="M157" s="135" t="s">
        <v>1</v>
      </c>
      <c r="N157" s="136" t="s">
        <v>39</v>
      </c>
      <c r="P157" s="137">
        <f>O157*H157</f>
        <v>0</v>
      </c>
      <c r="Q157" s="137">
        <v>0</v>
      </c>
      <c r="R157" s="137">
        <f>Q157*H157</f>
        <v>0</v>
      </c>
      <c r="S157" s="137">
        <v>0</v>
      </c>
      <c r="T157" s="138">
        <f>S157*H157</f>
        <v>0</v>
      </c>
      <c r="AR157" s="139" t="s">
        <v>134</v>
      </c>
      <c r="AT157" s="139" t="s">
        <v>130</v>
      </c>
      <c r="AU157" s="139" t="s">
        <v>81</v>
      </c>
      <c r="AY157" s="16" t="s">
        <v>127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6" t="s">
        <v>79</v>
      </c>
      <c r="BK157" s="140">
        <f>ROUND(I157*H157,2)</f>
        <v>0</v>
      </c>
      <c r="BL157" s="16" t="s">
        <v>134</v>
      </c>
      <c r="BM157" s="139" t="s">
        <v>172</v>
      </c>
    </row>
    <row r="158" spans="2:65" s="12" customFormat="1" ht="11.25">
      <c r="B158" s="141"/>
      <c r="D158" s="142" t="s">
        <v>136</v>
      </c>
      <c r="E158" s="143" t="s">
        <v>1</v>
      </c>
      <c r="F158" s="144" t="s">
        <v>168</v>
      </c>
      <c r="H158" s="145">
        <v>176.256</v>
      </c>
      <c r="I158" s="146"/>
      <c r="L158" s="141"/>
      <c r="M158" s="147"/>
      <c r="T158" s="148"/>
      <c r="AT158" s="143" t="s">
        <v>136</v>
      </c>
      <c r="AU158" s="143" t="s">
        <v>81</v>
      </c>
      <c r="AV158" s="12" t="s">
        <v>81</v>
      </c>
      <c r="AW158" s="12" t="s">
        <v>31</v>
      </c>
      <c r="AX158" s="12" t="s">
        <v>74</v>
      </c>
      <c r="AY158" s="143" t="s">
        <v>127</v>
      </c>
    </row>
    <row r="159" spans="2:65" s="12" customFormat="1" ht="11.25">
      <c r="B159" s="141"/>
      <c r="D159" s="142" t="s">
        <v>136</v>
      </c>
      <c r="E159" s="143" t="s">
        <v>1</v>
      </c>
      <c r="F159" s="144" t="s">
        <v>169</v>
      </c>
      <c r="H159" s="145">
        <v>32.348999999999997</v>
      </c>
      <c r="I159" s="146"/>
      <c r="L159" s="141"/>
      <c r="M159" s="147"/>
      <c r="T159" s="148"/>
      <c r="AT159" s="143" t="s">
        <v>136</v>
      </c>
      <c r="AU159" s="143" t="s">
        <v>81</v>
      </c>
      <c r="AV159" s="12" t="s">
        <v>81</v>
      </c>
      <c r="AW159" s="12" t="s">
        <v>31</v>
      </c>
      <c r="AX159" s="12" t="s">
        <v>74</v>
      </c>
      <c r="AY159" s="143" t="s">
        <v>127</v>
      </c>
    </row>
    <row r="160" spans="2:65" s="13" customFormat="1" ht="11.25">
      <c r="B160" s="149"/>
      <c r="D160" s="142" t="s">
        <v>136</v>
      </c>
      <c r="E160" s="150" t="s">
        <v>1</v>
      </c>
      <c r="F160" s="151" t="s">
        <v>157</v>
      </c>
      <c r="H160" s="152">
        <v>208.60499999999999</v>
      </c>
      <c r="I160" s="153"/>
      <c r="L160" s="149"/>
      <c r="M160" s="154"/>
      <c r="T160" s="155"/>
      <c r="AT160" s="150" t="s">
        <v>136</v>
      </c>
      <c r="AU160" s="150" t="s">
        <v>81</v>
      </c>
      <c r="AV160" s="13" t="s">
        <v>134</v>
      </c>
      <c r="AW160" s="13" t="s">
        <v>31</v>
      </c>
      <c r="AX160" s="13" t="s">
        <v>79</v>
      </c>
      <c r="AY160" s="150" t="s">
        <v>127</v>
      </c>
    </row>
    <row r="161" spans="2:65" s="1" customFormat="1" ht="37.9" customHeight="1">
      <c r="B161" s="31"/>
      <c r="C161" s="127" t="s">
        <v>173</v>
      </c>
      <c r="D161" s="127" t="s">
        <v>130</v>
      </c>
      <c r="E161" s="128" t="s">
        <v>174</v>
      </c>
      <c r="F161" s="129" t="s">
        <v>175</v>
      </c>
      <c r="G161" s="130" t="s">
        <v>166</v>
      </c>
      <c r="H161" s="131">
        <v>208.60499999999999</v>
      </c>
      <c r="I161" s="132"/>
      <c r="J161" s="133">
        <f>ROUND(I161*H161,2)</f>
        <v>0</v>
      </c>
      <c r="K161" s="134"/>
      <c r="L161" s="31"/>
      <c r="M161" s="135" t="s">
        <v>1</v>
      </c>
      <c r="N161" s="136" t="s">
        <v>39</v>
      </c>
      <c r="P161" s="137">
        <f>O161*H161</f>
        <v>0</v>
      </c>
      <c r="Q161" s="137">
        <v>0</v>
      </c>
      <c r="R161" s="137">
        <f>Q161*H161</f>
        <v>0</v>
      </c>
      <c r="S161" s="137">
        <v>0</v>
      </c>
      <c r="T161" s="138">
        <f>S161*H161</f>
        <v>0</v>
      </c>
      <c r="AR161" s="139" t="s">
        <v>134</v>
      </c>
      <c r="AT161" s="139" t="s">
        <v>130</v>
      </c>
      <c r="AU161" s="139" t="s">
        <v>81</v>
      </c>
      <c r="AY161" s="16" t="s">
        <v>127</v>
      </c>
      <c r="BE161" s="140">
        <f>IF(N161="základní",J161,0)</f>
        <v>0</v>
      </c>
      <c r="BF161" s="140">
        <f>IF(N161="snížená",J161,0)</f>
        <v>0</v>
      </c>
      <c r="BG161" s="140">
        <f>IF(N161="zákl. přenesená",J161,0)</f>
        <v>0</v>
      </c>
      <c r="BH161" s="140">
        <f>IF(N161="sníž. přenesená",J161,0)</f>
        <v>0</v>
      </c>
      <c r="BI161" s="140">
        <f>IF(N161="nulová",J161,0)</f>
        <v>0</v>
      </c>
      <c r="BJ161" s="16" t="s">
        <v>79</v>
      </c>
      <c r="BK161" s="140">
        <f>ROUND(I161*H161,2)</f>
        <v>0</v>
      </c>
      <c r="BL161" s="16" t="s">
        <v>134</v>
      </c>
      <c r="BM161" s="139" t="s">
        <v>176</v>
      </c>
    </row>
    <row r="162" spans="2:65" s="12" customFormat="1" ht="11.25">
      <c r="B162" s="141"/>
      <c r="D162" s="142" t="s">
        <v>136</v>
      </c>
      <c r="E162" s="143" t="s">
        <v>1</v>
      </c>
      <c r="F162" s="144" t="s">
        <v>168</v>
      </c>
      <c r="H162" s="145">
        <v>176.256</v>
      </c>
      <c r="I162" s="146"/>
      <c r="L162" s="141"/>
      <c r="M162" s="147"/>
      <c r="T162" s="148"/>
      <c r="AT162" s="143" t="s">
        <v>136</v>
      </c>
      <c r="AU162" s="143" t="s">
        <v>81</v>
      </c>
      <c r="AV162" s="12" t="s">
        <v>81</v>
      </c>
      <c r="AW162" s="12" t="s">
        <v>31</v>
      </c>
      <c r="AX162" s="12" t="s">
        <v>74</v>
      </c>
      <c r="AY162" s="143" t="s">
        <v>127</v>
      </c>
    </row>
    <row r="163" spans="2:65" s="12" customFormat="1" ht="11.25">
      <c r="B163" s="141"/>
      <c r="D163" s="142" t="s">
        <v>136</v>
      </c>
      <c r="E163" s="143" t="s">
        <v>1</v>
      </c>
      <c r="F163" s="144" t="s">
        <v>169</v>
      </c>
      <c r="H163" s="145">
        <v>32.348999999999997</v>
      </c>
      <c r="I163" s="146"/>
      <c r="L163" s="141"/>
      <c r="M163" s="147"/>
      <c r="T163" s="148"/>
      <c r="AT163" s="143" t="s">
        <v>136</v>
      </c>
      <c r="AU163" s="143" t="s">
        <v>81</v>
      </c>
      <c r="AV163" s="12" t="s">
        <v>81</v>
      </c>
      <c r="AW163" s="12" t="s">
        <v>31</v>
      </c>
      <c r="AX163" s="12" t="s">
        <v>74</v>
      </c>
      <c r="AY163" s="143" t="s">
        <v>127</v>
      </c>
    </row>
    <row r="164" spans="2:65" s="13" customFormat="1" ht="11.25">
      <c r="B164" s="149"/>
      <c r="D164" s="142" t="s">
        <v>136</v>
      </c>
      <c r="E164" s="150" t="s">
        <v>1</v>
      </c>
      <c r="F164" s="151" t="s">
        <v>157</v>
      </c>
      <c r="H164" s="152">
        <v>208.60499999999999</v>
      </c>
      <c r="I164" s="153"/>
      <c r="L164" s="149"/>
      <c r="M164" s="154"/>
      <c r="T164" s="155"/>
      <c r="AT164" s="150" t="s">
        <v>136</v>
      </c>
      <c r="AU164" s="150" t="s">
        <v>81</v>
      </c>
      <c r="AV164" s="13" t="s">
        <v>134</v>
      </c>
      <c r="AW164" s="13" t="s">
        <v>31</v>
      </c>
      <c r="AX164" s="13" t="s">
        <v>79</v>
      </c>
      <c r="AY164" s="150" t="s">
        <v>127</v>
      </c>
    </row>
    <row r="165" spans="2:65" s="1" customFormat="1" ht="37.9" customHeight="1">
      <c r="B165" s="31"/>
      <c r="C165" s="127" t="s">
        <v>177</v>
      </c>
      <c r="D165" s="127" t="s">
        <v>130</v>
      </c>
      <c r="E165" s="128" t="s">
        <v>178</v>
      </c>
      <c r="F165" s="129" t="s">
        <v>179</v>
      </c>
      <c r="G165" s="130" t="s">
        <v>166</v>
      </c>
      <c r="H165" s="131">
        <v>149.19499999999999</v>
      </c>
      <c r="I165" s="132"/>
      <c r="J165" s="133">
        <f>ROUND(I165*H165,2)</f>
        <v>0</v>
      </c>
      <c r="K165" s="134"/>
      <c r="L165" s="31"/>
      <c r="M165" s="135" t="s">
        <v>1</v>
      </c>
      <c r="N165" s="136" t="s">
        <v>39</v>
      </c>
      <c r="P165" s="137">
        <f>O165*H165</f>
        <v>0</v>
      </c>
      <c r="Q165" s="137">
        <v>0</v>
      </c>
      <c r="R165" s="137">
        <f>Q165*H165</f>
        <v>0</v>
      </c>
      <c r="S165" s="137">
        <v>0</v>
      </c>
      <c r="T165" s="138">
        <f>S165*H165</f>
        <v>0</v>
      </c>
      <c r="AR165" s="139" t="s">
        <v>134</v>
      </c>
      <c r="AT165" s="139" t="s">
        <v>130</v>
      </c>
      <c r="AU165" s="139" t="s">
        <v>81</v>
      </c>
      <c r="AY165" s="16" t="s">
        <v>127</v>
      </c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s="16" t="s">
        <v>79</v>
      </c>
      <c r="BK165" s="140">
        <f>ROUND(I165*H165,2)</f>
        <v>0</v>
      </c>
      <c r="BL165" s="16" t="s">
        <v>134</v>
      </c>
      <c r="BM165" s="139" t="s">
        <v>180</v>
      </c>
    </row>
    <row r="166" spans="2:65" s="12" customFormat="1" ht="11.25">
      <c r="B166" s="141"/>
      <c r="D166" s="142" t="s">
        <v>136</v>
      </c>
      <c r="E166" s="143" t="s">
        <v>1</v>
      </c>
      <c r="F166" s="144" t="s">
        <v>181</v>
      </c>
      <c r="H166" s="145">
        <v>149.19499999999999</v>
      </c>
      <c r="I166" s="146"/>
      <c r="L166" s="141"/>
      <c r="M166" s="147"/>
      <c r="T166" s="148"/>
      <c r="AT166" s="143" t="s">
        <v>136</v>
      </c>
      <c r="AU166" s="143" t="s">
        <v>81</v>
      </c>
      <c r="AV166" s="12" t="s">
        <v>81</v>
      </c>
      <c r="AW166" s="12" t="s">
        <v>31</v>
      </c>
      <c r="AX166" s="12" t="s">
        <v>79</v>
      </c>
      <c r="AY166" s="143" t="s">
        <v>127</v>
      </c>
    </row>
    <row r="167" spans="2:65" s="1" customFormat="1" ht="37.9" customHeight="1">
      <c r="B167" s="31"/>
      <c r="C167" s="127" t="s">
        <v>182</v>
      </c>
      <c r="D167" s="127" t="s">
        <v>130</v>
      </c>
      <c r="E167" s="128" t="s">
        <v>183</v>
      </c>
      <c r="F167" s="129" t="s">
        <v>184</v>
      </c>
      <c r="G167" s="130" t="s">
        <v>166</v>
      </c>
      <c r="H167" s="131">
        <v>1044.365</v>
      </c>
      <c r="I167" s="132"/>
      <c r="J167" s="133">
        <f>ROUND(I167*H167,2)</f>
        <v>0</v>
      </c>
      <c r="K167" s="134"/>
      <c r="L167" s="31"/>
      <c r="M167" s="135" t="s">
        <v>1</v>
      </c>
      <c r="N167" s="136" t="s">
        <v>39</v>
      </c>
      <c r="P167" s="137">
        <f>O167*H167</f>
        <v>0</v>
      </c>
      <c r="Q167" s="137">
        <v>0</v>
      </c>
      <c r="R167" s="137">
        <f>Q167*H167</f>
        <v>0</v>
      </c>
      <c r="S167" s="137">
        <v>0</v>
      </c>
      <c r="T167" s="138">
        <f>S167*H167</f>
        <v>0</v>
      </c>
      <c r="AR167" s="139" t="s">
        <v>134</v>
      </c>
      <c r="AT167" s="139" t="s">
        <v>130</v>
      </c>
      <c r="AU167" s="139" t="s">
        <v>81</v>
      </c>
      <c r="AY167" s="16" t="s">
        <v>127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6" t="s">
        <v>79</v>
      </c>
      <c r="BK167" s="140">
        <f>ROUND(I167*H167,2)</f>
        <v>0</v>
      </c>
      <c r="BL167" s="16" t="s">
        <v>134</v>
      </c>
      <c r="BM167" s="139" t="s">
        <v>185</v>
      </c>
    </row>
    <row r="168" spans="2:65" s="12" customFormat="1" ht="11.25">
      <c r="B168" s="141"/>
      <c r="D168" s="142" t="s">
        <v>136</v>
      </c>
      <c r="E168" s="143" t="s">
        <v>1</v>
      </c>
      <c r="F168" s="144" t="s">
        <v>186</v>
      </c>
      <c r="H168" s="145">
        <v>1044.365</v>
      </c>
      <c r="I168" s="146"/>
      <c r="L168" s="141"/>
      <c r="M168" s="147"/>
      <c r="T168" s="148"/>
      <c r="AT168" s="143" t="s">
        <v>136</v>
      </c>
      <c r="AU168" s="143" t="s">
        <v>81</v>
      </c>
      <c r="AV168" s="12" t="s">
        <v>81</v>
      </c>
      <c r="AW168" s="12" t="s">
        <v>31</v>
      </c>
      <c r="AX168" s="12" t="s">
        <v>79</v>
      </c>
      <c r="AY168" s="143" t="s">
        <v>127</v>
      </c>
    </row>
    <row r="169" spans="2:65" s="1" customFormat="1" ht="24.2" customHeight="1">
      <c r="B169" s="31"/>
      <c r="C169" s="127" t="s">
        <v>187</v>
      </c>
      <c r="D169" s="127" t="s">
        <v>130</v>
      </c>
      <c r="E169" s="128" t="s">
        <v>188</v>
      </c>
      <c r="F169" s="129" t="s">
        <v>189</v>
      </c>
      <c r="G169" s="130" t="s">
        <v>166</v>
      </c>
      <c r="H169" s="131">
        <v>149.19499999999999</v>
      </c>
      <c r="I169" s="132"/>
      <c r="J169" s="133">
        <f>ROUND(I169*H169,2)</f>
        <v>0</v>
      </c>
      <c r="K169" s="134"/>
      <c r="L169" s="31"/>
      <c r="M169" s="135" t="s">
        <v>1</v>
      </c>
      <c r="N169" s="136" t="s">
        <v>39</v>
      </c>
      <c r="P169" s="137">
        <f>O169*H169</f>
        <v>0</v>
      </c>
      <c r="Q169" s="137">
        <v>0</v>
      </c>
      <c r="R169" s="137">
        <f>Q169*H169</f>
        <v>0</v>
      </c>
      <c r="S169" s="137">
        <v>0</v>
      </c>
      <c r="T169" s="138">
        <f>S169*H169</f>
        <v>0</v>
      </c>
      <c r="AR169" s="139" t="s">
        <v>134</v>
      </c>
      <c r="AT169" s="139" t="s">
        <v>130</v>
      </c>
      <c r="AU169" s="139" t="s">
        <v>81</v>
      </c>
      <c r="AY169" s="16" t="s">
        <v>127</v>
      </c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s="16" t="s">
        <v>79</v>
      </c>
      <c r="BK169" s="140">
        <f>ROUND(I169*H169,2)</f>
        <v>0</v>
      </c>
      <c r="BL169" s="16" t="s">
        <v>134</v>
      </c>
      <c r="BM169" s="139" t="s">
        <v>190</v>
      </c>
    </row>
    <row r="170" spans="2:65" s="12" customFormat="1" ht="11.25">
      <c r="B170" s="141"/>
      <c r="D170" s="142" t="s">
        <v>136</v>
      </c>
      <c r="E170" s="143" t="s">
        <v>1</v>
      </c>
      <c r="F170" s="144" t="s">
        <v>181</v>
      </c>
      <c r="H170" s="145">
        <v>149.19499999999999</v>
      </c>
      <c r="I170" s="146"/>
      <c r="L170" s="141"/>
      <c r="M170" s="147"/>
      <c r="T170" s="148"/>
      <c r="AT170" s="143" t="s">
        <v>136</v>
      </c>
      <c r="AU170" s="143" t="s">
        <v>81</v>
      </c>
      <c r="AV170" s="12" t="s">
        <v>81</v>
      </c>
      <c r="AW170" s="12" t="s">
        <v>31</v>
      </c>
      <c r="AX170" s="12" t="s">
        <v>79</v>
      </c>
      <c r="AY170" s="143" t="s">
        <v>127</v>
      </c>
    </row>
    <row r="171" spans="2:65" s="1" customFormat="1" ht="33" customHeight="1">
      <c r="B171" s="31"/>
      <c r="C171" s="127" t="s">
        <v>191</v>
      </c>
      <c r="D171" s="127" t="s">
        <v>130</v>
      </c>
      <c r="E171" s="128" t="s">
        <v>192</v>
      </c>
      <c r="F171" s="129" t="s">
        <v>193</v>
      </c>
      <c r="G171" s="130" t="s">
        <v>194</v>
      </c>
      <c r="H171" s="131">
        <v>238.71199999999999</v>
      </c>
      <c r="I171" s="132"/>
      <c r="J171" s="133">
        <f>ROUND(I171*H171,2)</f>
        <v>0</v>
      </c>
      <c r="K171" s="134"/>
      <c r="L171" s="31"/>
      <c r="M171" s="135" t="s">
        <v>1</v>
      </c>
      <c r="N171" s="136" t="s">
        <v>39</v>
      </c>
      <c r="P171" s="137">
        <f>O171*H171</f>
        <v>0</v>
      </c>
      <c r="Q171" s="137">
        <v>0</v>
      </c>
      <c r="R171" s="137">
        <f>Q171*H171</f>
        <v>0</v>
      </c>
      <c r="S171" s="137">
        <v>0</v>
      </c>
      <c r="T171" s="138">
        <f>S171*H171</f>
        <v>0</v>
      </c>
      <c r="AR171" s="139" t="s">
        <v>134</v>
      </c>
      <c r="AT171" s="139" t="s">
        <v>130</v>
      </c>
      <c r="AU171" s="139" t="s">
        <v>81</v>
      </c>
      <c r="AY171" s="16" t="s">
        <v>127</v>
      </c>
      <c r="BE171" s="140">
        <f>IF(N171="základní",J171,0)</f>
        <v>0</v>
      </c>
      <c r="BF171" s="140">
        <f>IF(N171="snížená",J171,0)</f>
        <v>0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s="16" t="s">
        <v>79</v>
      </c>
      <c r="BK171" s="140">
        <f>ROUND(I171*H171,2)</f>
        <v>0</v>
      </c>
      <c r="BL171" s="16" t="s">
        <v>134</v>
      </c>
      <c r="BM171" s="139" t="s">
        <v>195</v>
      </c>
    </row>
    <row r="172" spans="2:65" s="12" customFormat="1" ht="11.25">
      <c r="B172" s="141"/>
      <c r="D172" s="142" t="s">
        <v>136</v>
      </c>
      <c r="E172" s="143" t="s">
        <v>1</v>
      </c>
      <c r="F172" s="144" t="s">
        <v>196</v>
      </c>
      <c r="H172" s="145">
        <v>238.71199999999999</v>
      </c>
      <c r="I172" s="146"/>
      <c r="L172" s="141"/>
      <c r="M172" s="147"/>
      <c r="T172" s="148"/>
      <c r="AT172" s="143" t="s">
        <v>136</v>
      </c>
      <c r="AU172" s="143" t="s">
        <v>81</v>
      </c>
      <c r="AV172" s="12" t="s">
        <v>81</v>
      </c>
      <c r="AW172" s="12" t="s">
        <v>31</v>
      </c>
      <c r="AX172" s="12" t="s">
        <v>79</v>
      </c>
      <c r="AY172" s="143" t="s">
        <v>127</v>
      </c>
    </row>
    <row r="173" spans="2:65" s="1" customFormat="1" ht="16.5" customHeight="1">
      <c r="B173" s="31"/>
      <c r="C173" s="127" t="s">
        <v>197</v>
      </c>
      <c r="D173" s="127" t="s">
        <v>130</v>
      </c>
      <c r="E173" s="128" t="s">
        <v>198</v>
      </c>
      <c r="F173" s="129" t="s">
        <v>199</v>
      </c>
      <c r="G173" s="130" t="s">
        <v>166</v>
      </c>
      <c r="H173" s="131">
        <v>149.19499999999999</v>
      </c>
      <c r="I173" s="132"/>
      <c r="J173" s="133">
        <f>ROUND(I173*H173,2)</f>
        <v>0</v>
      </c>
      <c r="K173" s="134"/>
      <c r="L173" s="31"/>
      <c r="M173" s="135" t="s">
        <v>1</v>
      </c>
      <c r="N173" s="136" t="s">
        <v>39</v>
      </c>
      <c r="P173" s="137">
        <f>O173*H173</f>
        <v>0</v>
      </c>
      <c r="Q173" s="137">
        <v>0</v>
      </c>
      <c r="R173" s="137">
        <f>Q173*H173</f>
        <v>0</v>
      </c>
      <c r="S173" s="137">
        <v>0</v>
      </c>
      <c r="T173" s="138">
        <f>S173*H173</f>
        <v>0</v>
      </c>
      <c r="AR173" s="139" t="s">
        <v>134</v>
      </c>
      <c r="AT173" s="139" t="s">
        <v>130</v>
      </c>
      <c r="AU173" s="139" t="s">
        <v>81</v>
      </c>
      <c r="AY173" s="16" t="s">
        <v>127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6" t="s">
        <v>79</v>
      </c>
      <c r="BK173" s="140">
        <f>ROUND(I173*H173,2)</f>
        <v>0</v>
      </c>
      <c r="BL173" s="16" t="s">
        <v>134</v>
      </c>
      <c r="BM173" s="139" t="s">
        <v>200</v>
      </c>
    </row>
    <row r="174" spans="2:65" s="12" customFormat="1" ht="11.25">
      <c r="B174" s="141"/>
      <c r="D174" s="142" t="s">
        <v>136</v>
      </c>
      <c r="E174" s="143" t="s">
        <v>1</v>
      </c>
      <c r="F174" s="144" t="s">
        <v>181</v>
      </c>
      <c r="H174" s="145">
        <v>149.19499999999999</v>
      </c>
      <c r="I174" s="146"/>
      <c r="L174" s="141"/>
      <c r="M174" s="147"/>
      <c r="T174" s="148"/>
      <c r="AT174" s="143" t="s">
        <v>136</v>
      </c>
      <c r="AU174" s="143" t="s">
        <v>81</v>
      </c>
      <c r="AV174" s="12" t="s">
        <v>81</v>
      </c>
      <c r="AW174" s="12" t="s">
        <v>31</v>
      </c>
      <c r="AX174" s="12" t="s">
        <v>79</v>
      </c>
      <c r="AY174" s="143" t="s">
        <v>127</v>
      </c>
    </row>
    <row r="175" spans="2:65" s="1" customFormat="1" ht="33" customHeight="1">
      <c r="B175" s="31"/>
      <c r="C175" s="127" t="s">
        <v>201</v>
      </c>
      <c r="D175" s="127" t="s">
        <v>130</v>
      </c>
      <c r="E175" s="128" t="s">
        <v>202</v>
      </c>
      <c r="F175" s="129" t="s">
        <v>203</v>
      </c>
      <c r="G175" s="130" t="s">
        <v>166</v>
      </c>
      <c r="H175" s="131">
        <v>49.134</v>
      </c>
      <c r="I175" s="132"/>
      <c r="J175" s="133">
        <f>ROUND(I175*H175,2)</f>
        <v>0</v>
      </c>
      <c r="K175" s="134"/>
      <c r="L175" s="31"/>
      <c r="M175" s="135" t="s">
        <v>1</v>
      </c>
      <c r="N175" s="136" t="s">
        <v>39</v>
      </c>
      <c r="P175" s="137">
        <f>O175*H175</f>
        <v>0</v>
      </c>
      <c r="Q175" s="137">
        <v>0</v>
      </c>
      <c r="R175" s="137">
        <f>Q175*H175</f>
        <v>0</v>
      </c>
      <c r="S175" s="137">
        <v>0</v>
      </c>
      <c r="T175" s="138">
        <f>S175*H175</f>
        <v>0</v>
      </c>
      <c r="AR175" s="139" t="s">
        <v>134</v>
      </c>
      <c r="AT175" s="139" t="s">
        <v>130</v>
      </c>
      <c r="AU175" s="139" t="s">
        <v>81</v>
      </c>
      <c r="AY175" s="16" t="s">
        <v>127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6" t="s">
        <v>79</v>
      </c>
      <c r="BK175" s="140">
        <f>ROUND(I175*H175,2)</f>
        <v>0</v>
      </c>
      <c r="BL175" s="16" t="s">
        <v>134</v>
      </c>
      <c r="BM175" s="139" t="s">
        <v>204</v>
      </c>
    </row>
    <row r="176" spans="2:65" s="12" customFormat="1" ht="22.5">
      <c r="B176" s="141"/>
      <c r="D176" s="142" t="s">
        <v>136</v>
      </c>
      <c r="E176" s="143" t="s">
        <v>1</v>
      </c>
      <c r="F176" s="144" t="s">
        <v>205</v>
      </c>
      <c r="H176" s="145">
        <v>49.134</v>
      </c>
      <c r="I176" s="146"/>
      <c r="L176" s="141"/>
      <c r="M176" s="147"/>
      <c r="T176" s="148"/>
      <c r="AT176" s="143" t="s">
        <v>136</v>
      </c>
      <c r="AU176" s="143" t="s">
        <v>81</v>
      </c>
      <c r="AV176" s="12" t="s">
        <v>81</v>
      </c>
      <c r="AW176" s="12" t="s">
        <v>31</v>
      </c>
      <c r="AX176" s="12" t="s">
        <v>79</v>
      </c>
      <c r="AY176" s="143" t="s">
        <v>127</v>
      </c>
    </row>
    <row r="177" spans="2:65" s="1" customFormat="1" ht="16.5" customHeight="1">
      <c r="B177" s="31"/>
      <c r="C177" s="156" t="s">
        <v>8</v>
      </c>
      <c r="D177" s="156" t="s">
        <v>206</v>
      </c>
      <c r="E177" s="157" t="s">
        <v>207</v>
      </c>
      <c r="F177" s="158" t="s">
        <v>208</v>
      </c>
      <c r="G177" s="159" t="s">
        <v>194</v>
      </c>
      <c r="H177" s="160">
        <v>98.268000000000001</v>
      </c>
      <c r="I177" s="161"/>
      <c r="J177" s="162">
        <f>ROUND(I177*H177,2)</f>
        <v>0</v>
      </c>
      <c r="K177" s="163"/>
      <c r="L177" s="164"/>
      <c r="M177" s="165" t="s">
        <v>1</v>
      </c>
      <c r="N177" s="166" t="s">
        <v>39</v>
      </c>
      <c r="P177" s="137">
        <f>O177*H177</f>
        <v>0</v>
      </c>
      <c r="Q177" s="137">
        <v>1</v>
      </c>
      <c r="R177" s="137">
        <f>Q177*H177</f>
        <v>98.268000000000001</v>
      </c>
      <c r="S177" s="137">
        <v>0</v>
      </c>
      <c r="T177" s="138">
        <f>S177*H177</f>
        <v>0</v>
      </c>
      <c r="AR177" s="139" t="s">
        <v>187</v>
      </c>
      <c r="AT177" s="139" t="s">
        <v>206</v>
      </c>
      <c r="AU177" s="139" t="s">
        <v>81</v>
      </c>
      <c r="AY177" s="16" t="s">
        <v>127</v>
      </c>
      <c r="BE177" s="140">
        <f>IF(N177="základní",J177,0)</f>
        <v>0</v>
      </c>
      <c r="BF177" s="140">
        <f>IF(N177="snížená",J177,0)</f>
        <v>0</v>
      </c>
      <c r="BG177" s="140">
        <f>IF(N177="zákl. přenesená",J177,0)</f>
        <v>0</v>
      </c>
      <c r="BH177" s="140">
        <f>IF(N177="sníž. přenesená",J177,0)</f>
        <v>0</v>
      </c>
      <c r="BI177" s="140">
        <f>IF(N177="nulová",J177,0)</f>
        <v>0</v>
      </c>
      <c r="BJ177" s="16" t="s">
        <v>79</v>
      </c>
      <c r="BK177" s="140">
        <f>ROUND(I177*H177,2)</f>
        <v>0</v>
      </c>
      <c r="BL177" s="16" t="s">
        <v>134</v>
      </c>
      <c r="BM177" s="139" t="s">
        <v>209</v>
      </c>
    </row>
    <row r="178" spans="2:65" s="12" customFormat="1" ht="11.25">
      <c r="B178" s="141"/>
      <c r="D178" s="142" t="s">
        <v>136</v>
      </c>
      <c r="E178" s="143" t="s">
        <v>1</v>
      </c>
      <c r="F178" s="144" t="s">
        <v>210</v>
      </c>
      <c r="H178" s="145">
        <v>98.268000000000001</v>
      </c>
      <c r="I178" s="146"/>
      <c r="L178" s="141"/>
      <c r="M178" s="147"/>
      <c r="T178" s="148"/>
      <c r="AT178" s="143" t="s">
        <v>136</v>
      </c>
      <c r="AU178" s="143" t="s">
        <v>81</v>
      </c>
      <c r="AV178" s="12" t="s">
        <v>81</v>
      </c>
      <c r="AW178" s="12" t="s">
        <v>31</v>
      </c>
      <c r="AX178" s="12" t="s">
        <v>79</v>
      </c>
      <c r="AY178" s="143" t="s">
        <v>127</v>
      </c>
    </row>
    <row r="179" spans="2:65" s="1" customFormat="1" ht="24.2" customHeight="1">
      <c r="B179" s="31"/>
      <c r="C179" s="127" t="s">
        <v>211</v>
      </c>
      <c r="D179" s="127" t="s">
        <v>130</v>
      </c>
      <c r="E179" s="128" t="s">
        <v>212</v>
      </c>
      <c r="F179" s="129" t="s">
        <v>213</v>
      </c>
      <c r="G179" s="130" t="s">
        <v>133</v>
      </c>
      <c r="H179" s="131">
        <v>135</v>
      </c>
      <c r="I179" s="132"/>
      <c r="J179" s="133">
        <f>ROUND(I179*H179,2)</f>
        <v>0</v>
      </c>
      <c r="K179" s="134"/>
      <c r="L179" s="31"/>
      <c r="M179" s="135" t="s">
        <v>1</v>
      </c>
      <c r="N179" s="136" t="s">
        <v>39</v>
      </c>
      <c r="P179" s="137">
        <f>O179*H179</f>
        <v>0</v>
      </c>
      <c r="Q179" s="137">
        <v>0</v>
      </c>
      <c r="R179" s="137">
        <f>Q179*H179</f>
        <v>0</v>
      </c>
      <c r="S179" s="137">
        <v>0</v>
      </c>
      <c r="T179" s="138">
        <f>S179*H179</f>
        <v>0</v>
      </c>
      <c r="AR179" s="139" t="s">
        <v>134</v>
      </c>
      <c r="AT179" s="139" t="s">
        <v>130</v>
      </c>
      <c r="AU179" s="139" t="s">
        <v>81</v>
      </c>
      <c r="AY179" s="16" t="s">
        <v>127</v>
      </c>
      <c r="BE179" s="140">
        <f>IF(N179="základní",J179,0)</f>
        <v>0</v>
      </c>
      <c r="BF179" s="140">
        <f>IF(N179="snížená",J179,0)</f>
        <v>0</v>
      </c>
      <c r="BG179" s="140">
        <f>IF(N179="zákl. přenesená",J179,0)</f>
        <v>0</v>
      </c>
      <c r="BH179" s="140">
        <f>IF(N179="sníž. přenesená",J179,0)</f>
        <v>0</v>
      </c>
      <c r="BI179" s="140">
        <f>IF(N179="nulová",J179,0)</f>
        <v>0</v>
      </c>
      <c r="BJ179" s="16" t="s">
        <v>79</v>
      </c>
      <c r="BK179" s="140">
        <f>ROUND(I179*H179,2)</f>
        <v>0</v>
      </c>
      <c r="BL179" s="16" t="s">
        <v>134</v>
      </c>
      <c r="BM179" s="139" t="s">
        <v>214</v>
      </c>
    </row>
    <row r="180" spans="2:65" s="12" customFormat="1" ht="11.25">
      <c r="B180" s="141"/>
      <c r="D180" s="142" t="s">
        <v>136</v>
      </c>
      <c r="E180" s="143" t="s">
        <v>1</v>
      </c>
      <c r="F180" s="144" t="s">
        <v>137</v>
      </c>
      <c r="H180" s="145">
        <v>135</v>
      </c>
      <c r="I180" s="146"/>
      <c r="L180" s="141"/>
      <c r="M180" s="147"/>
      <c r="T180" s="148"/>
      <c r="AT180" s="143" t="s">
        <v>136</v>
      </c>
      <c r="AU180" s="143" t="s">
        <v>81</v>
      </c>
      <c r="AV180" s="12" t="s">
        <v>81</v>
      </c>
      <c r="AW180" s="12" t="s">
        <v>31</v>
      </c>
      <c r="AX180" s="12" t="s">
        <v>79</v>
      </c>
      <c r="AY180" s="143" t="s">
        <v>127</v>
      </c>
    </row>
    <row r="181" spans="2:65" s="1" customFormat="1" ht="37.9" customHeight="1">
      <c r="B181" s="31"/>
      <c r="C181" s="127" t="s">
        <v>215</v>
      </c>
      <c r="D181" s="127" t="s">
        <v>130</v>
      </c>
      <c r="E181" s="128" t="s">
        <v>216</v>
      </c>
      <c r="F181" s="129" t="s">
        <v>217</v>
      </c>
      <c r="G181" s="130" t="s">
        <v>133</v>
      </c>
      <c r="H181" s="131">
        <v>101.759</v>
      </c>
      <c r="I181" s="132"/>
      <c r="J181" s="133">
        <f>ROUND(I181*H181,2)</f>
        <v>0</v>
      </c>
      <c r="K181" s="134"/>
      <c r="L181" s="31"/>
      <c r="M181" s="135" t="s">
        <v>1</v>
      </c>
      <c r="N181" s="136" t="s">
        <v>39</v>
      </c>
      <c r="P181" s="137">
        <f>O181*H181</f>
        <v>0</v>
      </c>
      <c r="Q181" s="137">
        <v>0</v>
      </c>
      <c r="R181" s="137">
        <f>Q181*H181</f>
        <v>0</v>
      </c>
      <c r="S181" s="137">
        <v>0</v>
      </c>
      <c r="T181" s="138">
        <f>S181*H181</f>
        <v>0</v>
      </c>
      <c r="AR181" s="139" t="s">
        <v>134</v>
      </c>
      <c r="AT181" s="139" t="s">
        <v>130</v>
      </c>
      <c r="AU181" s="139" t="s">
        <v>81</v>
      </c>
      <c r="AY181" s="16" t="s">
        <v>127</v>
      </c>
      <c r="BE181" s="140">
        <f>IF(N181="základní",J181,0)</f>
        <v>0</v>
      </c>
      <c r="BF181" s="140">
        <f>IF(N181="snížená",J181,0)</f>
        <v>0</v>
      </c>
      <c r="BG181" s="140">
        <f>IF(N181="zákl. přenesená",J181,0)</f>
        <v>0</v>
      </c>
      <c r="BH181" s="140">
        <f>IF(N181="sníž. přenesená",J181,0)</f>
        <v>0</v>
      </c>
      <c r="BI181" s="140">
        <f>IF(N181="nulová",J181,0)</f>
        <v>0</v>
      </c>
      <c r="BJ181" s="16" t="s">
        <v>79</v>
      </c>
      <c r="BK181" s="140">
        <f>ROUND(I181*H181,2)</f>
        <v>0</v>
      </c>
      <c r="BL181" s="16" t="s">
        <v>134</v>
      </c>
      <c r="BM181" s="139" t="s">
        <v>218</v>
      </c>
    </row>
    <row r="182" spans="2:65" s="12" customFormat="1" ht="11.25">
      <c r="B182" s="141"/>
      <c r="D182" s="142" t="s">
        <v>136</v>
      </c>
      <c r="E182" s="143" t="s">
        <v>1</v>
      </c>
      <c r="F182" s="144" t="s">
        <v>155</v>
      </c>
      <c r="H182" s="145">
        <v>85.978999999999999</v>
      </c>
      <c r="I182" s="146"/>
      <c r="L182" s="141"/>
      <c r="M182" s="147"/>
      <c r="T182" s="148"/>
      <c r="AT182" s="143" t="s">
        <v>136</v>
      </c>
      <c r="AU182" s="143" t="s">
        <v>81</v>
      </c>
      <c r="AV182" s="12" t="s">
        <v>81</v>
      </c>
      <c r="AW182" s="12" t="s">
        <v>31</v>
      </c>
      <c r="AX182" s="12" t="s">
        <v>74</v>
      </c>
      <c r="AY182" s="143" t="s">
        <v>127</v>
      </c>
    </row>
    <row r="183" spans="2:65" s="12" customFormat="1" ht="11.25">
      <c r="B183" s="141"/>
      <c r="D183" s="142" t="s">
        <v>136</v>
      </c>
      <c r="E183" s="143" t="s">
        <v>1</v>
      </c>
      <c r="F183" s="144" t="s">
        <v>156</v>
      </c>
      <c r="H183" s="145">
        <v>15.78</v>
      </c>
      <c r="I183" s="146"/>
      <c r="L183" s="141"/>
      <c r="M183" s="147"/>
      <c r="T183" s="148"/>
      <c r="AT183" s="143" t="s">
        <v>136</v>
      </c>
      <c r="AU183" s="143" t="s">
        <v>81</v>
      </c>
      <c r="AV183" s="12" t="s">
        <v>81</v>
      </c>
      <c r="AW183" s="12" t="s">
        <v>31</v>
      </c>
      <c r="AX183" s="12" t="s">
        <v>74</v>
      </c>
      <c r="AY183" s="143" t="s">
        <v>127</v>
      </c>
    </row>
    <row r="184" spans="2:65" s="13" customFormat="1" ht="11.25">
      <c r="B184" s="149"/>
      <c r="D184" s="142" t="s">
        <v>136</v>
      </c>
      <c r="E184" s="150" t="s">
        <v>1</v>
      </c>
      <c r="F184" s="151" t="s">
        <v>157</v>
      </c>
      <c r="H184" s="152">
        <v>101.759</v>
      </c>
      <c r="I184" s="153"/>
      <c r="L184" s="149"/>
      <c r="M184" s="154"/>
      <c r="T184" s="155"/>
      <c r="AT184" s="150" t="s">
        <v>136</v>
      </c>
      <c r="AU184" s="150" t="s">
        <v>81</v>
      </c>
      <c r="AV184" s="13" t="s">
        <v>134</v>
      </c>
      <c r="AW184" s="13" t="s">
        <v>31</v>
      </c>
      <c r="AX184" s="13" t="s">
        <v>79</v>
      </c>
      <c r="AY184" s="150" t="s">
        <v>127</v>
      </c>
    </row>
    <row r="185" spans="2:65" s="11" customFormat="1" ht="22.9" customHeight="1">
      <c r="B185" s="115"/>
      <c r="D185" s="116" t="s">
        <v>73</v>
      </c>
      <c r="E185" s="125" t="s">
        <v>81</v>
      </c>
      <c r="F185" s="125" t="s">
        <v>219</v>
      </c>
      <c r="I185" s="118"/>
      <c r="J185" s="126">
        <f>BK185</f>
        <v>0</v>
      </c>
      <c r="L185" s="115"/>
      <c r="M185" s="120"/>
      <c r="P185" s="121">
        <f>SUM(P186:P196)</f>
        <v>0</v>
      </c>
      <c r="R185" s="121">
        <f>SUM(R186:R196)</f>
        <v>25.637129640000001</v>
      </c>
      <c r="T185" s="122">
        <f>SUM(T186:T196)</f>
        <v>0</v>
      </c>
      <c r="AR185" s="116" t="s">
        <v>79</v>
      </c>
      <c r="AT185" s="123" t="s">
        <v>73</v>
      </c>
      <c r="AU185" s="123" t="s">
        <v>79</v>
      </c>
      <c r="AY185" s="116" t="s">
        <v>127</v>
      </c>
      <c r="BK185" s="124">
        <f>SUM(BK186:BK196)</f>
        <v>0</v>
      </c>
    </row>
    <row r="186" spans="2:65" s="1" customFormat="1" ht="24.2" customHeight="1">
      <c r="B186" s="31"/>
      <c r="C186" s="127" t="s">
        <v>220</v>
      </c>
      <c r="D186" s="127" t="s">
        <v>130</v>
      </c>
      <c r="E186" s="128" t="s">
        <v>221</v>
      </c>
      <c r="F186" s="129" t="s">
        <v>222</v>
      </c>
      <c r="G186" s="130" t="s">
        <v>133</v>
      </c>
      <c r="H186" s="131">
        <v>294.55</v>
      </c>
      <c r="I186" s="132"/>
      <c r="J186" s="133">
        <f>ROUND(I186*H186,2)</f>
        <v>0</v>
      </c>
      <c r="K186" s="134"/>
      <c r="L186" s="31"/>
      <c r="M186" s="135" t="s">
        <v>1</v>
      </c>
      <c r="N186" s="136" t="s">
        <v>39</v>
      </c>
      <c r="P186" s="137">
        <f>O186*H186</f>
        <v>0</v>
      </c>
      <c r="Q186" s="137">
        <v>2.7E-4</v>
      </c>
      <c r="R186" s="137">
        <f>Q186*H186</f>
        <v>7.9528500000000002E-2</v>
      </c>
      <c r="S186" s="137">
        <v>0</v>
      </c>
      <c r="T186" s="138">
        <f>S186*H186</f>
        <v>0</v>
      </c>
      <c r="AR186" s="139" t="s">
        <v>134</v>
      </c>
      <c r="AT186" s="139" t="s">
        <v>130</v>
      </c>
      <c r="AU186" s="139" t="s">
        <v>81</v>
      </c>
      <c r="AY186" s="16" t="s">
        <v>127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6" t="s">
        <v>79</v>
      </c>
      <c r="BK186" s="140">
        <f>ROUND(I186*H186,2)</f>
        <v>0</v>
      </c>
      <c r="BL186" s="16" t="s">
        <v>134</v>
      </c>
      <c r="BM186" s="139" t="s">
        <v>223</v>
      </c>
    </row>
    <row r="187" spans="2:65" s="12" customFormat="1" ht="11.25">
      <c r="B187" s="141"/>
      <c r="D187" s="142" t="s">
        <v>136</v>
      </c>
      <c r="E187" s="143" t="s">
        <v>1</v>
      </c>
      <c r="F187" s="144" t="s">
        <v>224</v>
      </c>
      <c r="H187" s="145">
        <v>294.55</v>
      </c>
      <c r="I187" s="146"/>
      <c r="L187" s="141"/>
      <c r="M187" s="147"/>
      <c r="T187" s="148"/>
      <c r="AT187" s="143" t="s">
        <v>136</v>
      </c>
      <c r="AU187" s="143" t="s">
        <v>81</v>
      </c>
      <c r="AV187" s="12" t="s">
        <v>81</v>
      </c>
      <c r="AW187" s="12" t="s">
        <v>31</v>
      </c>
      <c r="AX187" s="12" t="s">
        <v>79</v>
      </c>
      <c r="AY187" s="143" t="s">
        <v>127</v>
      </c>
    </row>
    <row r="188" spans="2:65" s="1" customFormat="1" ht="24.2" customHeight="1">
      <c r="B188" s="31"/>
      <c r="C188" s="156" t="s">
        <v>225</v>
      </c>
      <c r="D188" s="156" t="s">
        <v>206</v>
      </c>
      <c r="E188" s="157" t="s">
        <v>226</v>
      </c>
      <c r="F188" s="158" t="s">
        <v>227</v>
      </c>
      <c r="G188" s="159" t="s">
        <v>133</v>
      </c>
      <c r="H188" s="160">
        <v>348.89400000000001</v>
      </c>
      <c r="I188" s="161"/>
      <c r="J188" s="162">
        <f>ROUND(I188*H188,2)</f>
        <v>0</v>
      </c>
      <c r="K188" s="163"/>
      <c r="L188" s="164"/>
      <c r="M188" s="165" t="s">
        <v>1</v>
      </c>
      <c r="N188" s="166" t="s">
        <v>39</v>
      </c>
      <c r="P188" s="137">
        <f>O188*H188</f>
        <v>0</v>
      </c>
      <c r="Q188" s="137">
        <v>2.9999999999999997E-4</v>
      </c>
      <c r="R188" s="137">
        <f>Q188*H188</f>
        <v>0.10466819999999999</v>
      </c>
      <c r="S188" s="137">
        <v>0</v>
      </c>
      <c r="T188" s="138">
        <f>S188*H188</f>
        <v>0</v>
      </c>
      <c r="AR188" s="139" t="s">
        <v>187</v>
      </c>
      <c r="AT188" s="139" t="s">
        <v>206</v>
      </c>
      <c r="AU188" s="139" t="s">
        <v>81</v>
      </c>
      <c r="AY188" s="16" t="s">
        <v>127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6" t="s">
        <v>79</v>
      </c>
      <c r="BK188" s="140">
        <f>ROUND(I188*H188,2)</f>
        <v>0</v>
      </c>
      <c r="BL188" s="16" t="s">
        <v>134</v>
      </c>
      <c r="BM188" s="139" t="s">
        <v>228</v>
      </c>
    </row>
    <row r="189" spans="2:65" s="12" customFormat="1" ht="11.25">
      <c r="B189" s="141"/>
      <c r="D189" s="142" t="s">
        <v>136</v>
      </c>
      <c r="E189" s="143" t="s">
        <v>1</v>
      </c>
      <c r="F189" s="144" t="s">
        <v>229</v>
      </c>
      <c r="H189" s="145">
        <v>348.89400000000001</v>
      </c>
      <c r="I189" s="146"/>
      <c r="L189" s="141"/>
      <c r="M189" s="147"/>
      <c r="T189" s="148"/>
      <c r="AT189" s="143" t="s">
        <v>136</v>
      </c>
      <c r="AU189" s="143" t="s">
        <v>81</v>
      </c>
      <c r="AV189" s="12" t="s">
        <v>81</v>
      </c>
      <c r="AW189" s="12" t="s">
        <v>31</v>
      </c>
      <c r="AX189" s="12" t="s">
        <v>79</v>
      </c>
      <c r="AY189" s="143" t="s">
        <v>127</v>
      </c>
    </row>
    <row r="190" spans="2:65" s="1" customFormat="1" ht="24.2" customHeight="1">
      <c r="B190" s="31"/>
      <c r="C190" s="127" t="s">
        <v>230</v>
      </c>
      <c r="D190" s="127" t="s">
        <v>130</v>
      </c>
      <c r="E190" s="128" t="s">
        <v>231</v>
      </c>
      <c r="F190" s="129" t="s">
        <v>232</v>
      </c>
      <c r="G190" s="130" t="s">
        <v>233</v>
      </c>
      <c r="H190" s="131">
        <v>68.5</v>
      </c>
      <c r="I190" s="132"/>
      <c r="J190" s="133">
        <f>ROUND(I190*H190,2)</f>
        <v>0</v>
      </c>
      <c r="K190" s="134"/>
      <c r="L190" s="31"/>
      <c r="M190" s="135" t="s">
        <v>1</v>
      </c>
      <c r="N190" s="136" t="s">
        <v>39</v>
      </c>
      <c r="P190" s="137">
        <f>O190*H190</f>
        <v>0</v>
      </c>
      <c r="Q190" s="137">
        <v>4.8999999999999998E-4</v>
      </c>
      <c r="R190" s="137">
        <f>Q190*H190</f>
        <v>3.3564999999999998E-2</v>
      </c>
      <c r="S190" s="137">
        <v>0</v>
      </c>
      <c r="T190" s="138">
        <f>S190*H190</f>
        <v>0</v>
      </c>
      <c r="AR190" s="139" t="s">
        <v>134</v>
      </c>
      <c r="AT190" s="139" t="s">
        <v>130</v>
      </c>
      <c r="AU190" s="139" t="s">
        <v>81</v>
      </c>
      <c r="AY190" s="16" t="s">
        <v>127</v>
      </c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s="16" t="s">
        <v>79</v>
      </c>
      <c r="BK190" s="140">
        <f>ROUND(I190*H190,2)</f>
        <v>0</v>
      </c>
      <c r="BL190" s="16" t="s">
        <v>134</v>
      </c>
      <c r="BM190" s="139" t="s">
        <v>234</v>
      </c>
    </row>
    <row r="191" spans="2:65" s="12" customFormat="1" ht="11.25">
      <c r="B191" s="141"/>
      <c r="D191" s="142" t="s">
        <v>136</v>
      </c>
      <c r="E191" s="143" t="s">
        <v>1</v>
      </c>
      <c r="F191" s="144" t="s">
        <v>235</v>
      </c>
      <c r="H191" s="145">
        <v>68.5</v>
      </c>
      <c r="I191" s="146"/>
      <c r="L191" s="141"/>
      <c r="M191" s="147"/>
      <c r="T191" s="148"/>
      <c r="AT191" s="143" t="s">
        <v>136</v>
      </c>
      <c r="AU191" s="143" t="s">
        <v>81</v>
      </c>
      <c r="AV191" s="12" t="s">
        <v>81</v>
      </c>
      <c r="AW191" s="12" t="s">
        <v>31</v>
      </c>
      <c r="AX191" s="12" t="s">
        <v>79</v>
      </c>
      <c r="AY191" s="143" t="s">
        <v>127</v>
      </c>
    </row>
    <row r="192" spans="2:65" s="1" customFormat="1" ht="16.5" customHeight="1">
      <c r="B192" s="31"/>
      <c r="C192" s="127" t="s">
        <v>236</v>
      </c>
      <c r="D192" s="127" t="s">
        <v>130</v>
      </c>
      <c r="E192" s="128" t="s">
        <v>237</v>
      </c>
      <c r="F192" s="129" t="s">
        <v>238</v>
      </c>
      <c r="G192" s="130" t="s">
        <v>166</v>
      </c>
      <c r="H192" s="131">
        <v>11.047000000000001</v>
      </c>
      <c r="I192" s="132"/>
      <c r="J192" s="133">
        <f>ROUND(I192*H192,2)</f>
        <v>0</v>
      </c>
      <c r="K192" s="134"/>
      <c r="L192" s="31"/>
      <c r="M192" s="135" t="s">
        <v>1</v>
      </c>
      <c r="N192" s="136" t="s">
        <v>39</v>
      </c>
      <c r="P192" s="137">
        <f>O192*H192</f>
        <v>0</v>
      </c>
      <c r="Q192" s="137">
        <v>2.3010199999999998</v>
      </c>
      <c r="R192" s="137">
        <f>Q192*H192</f>
        <v>25.419367940000001</v>
      </c>
      <c r="S192" s="137">
        <v>0</v>
      </c>
      <c r="T192" s="138">
        <f>S192*H192</f>
        <v>0</v>
      </c>
      <c r="AR192" s="139" t="s">
        <v>134</v>
      </c>
      <c r="AT192" s="139" t="s">
        <v>130</v>
      </c>
      <c r="AU192" s="139" t="s">
        <v>81</v>
      </c>
      <c r="AY192" s="16" t="s">
        <v>127</v>
      </c>
      <c r="BE192" s="140">
        <f>IF(N192="základní",J192,0)</f>
        <v>0</v>
      </c>
      <c r="BF192" s="140">
        <f>IF(N192="snížená",J192,0)</f>
        <v>0</v>
      </c>
      <c r="BG192" s="140">
        <f>IF(N192="zákl. přenesená",J192,0)</f>
        <v>0</v>
      </c>
      <c r="BH192" s="140">
        <f>IF(N192="sníž. přenesená",J192,0)</f>
        <v>0</v>
      </c>
      <c r="BI192" s="140">
        <f>IF(N192="nulová",J192,0)</f>
        <v>0</v>
      </c>
      <c r="BJ192" s="16" t="s">
        <v>79</v>
      </c>
      <c r="BK192" s="140">
        <f>ROUND(I192*H192,2)</f>
        <v>0</v>
      </c>
      <c r="BL192" s="16" t="s">
        <v>134</v>
      </c>
      <c r="BM192" s="139" t="s">
        <v>239</v>
      </c>
    </row>
    <row r="193" spans="2:65" s="14" customFormat="1" ht="11.25">
      <c r="B193" s="167"/>
      <c r="D193" s="142" t="s">
        <v>136</v>
      </c>
      <c r="E193" s="168" t="s">
        <v>1</v>
      </c>
      <c r="F193" s="169" t="s">
        <v>240</v>
      </c>
      <c r="H193" s="168" t="s">
        <v>1</v>
      </c>
      <c r="I193" s="170"/>
      <c r="L193" s="167"/>
      <c r="M193" s="171"/>
      <c r="T193" s="172"/>
      <c r="AT193" s="168" t="s">
        <v>136</v>
      </c>
      <c r="AU193" s="168" t="s">
        <v>81</v>
      </c>
      <c r="AV193" s="14" t="s">
        <v>79</v>
      </c>
      <c r="AW193" s="14" t="s">
        <v>31</v>
      </c>
      <c r="AX193" s="14" t="s">
        <v>74</v>
      </c>
      <c r="AY193" s="168" t="s">
        <v>127</v>
      </c>
    </row>
    <row r="194" spans="2:65" s="12" customFormat="1" ht="22.5">
      <c r="B194" s="141"/>
      <c r="D194" s="142" t="s">
        <v>136</v>
      </c>
      <c r="E194" s="143" t="s">
        <v>1</v>
      </c>
      <c r="F194" s="144" t="s">
        <v>241</v>
      </c>
      <c r="H194" s="145">
        <v>10.276</v>
      </c>
      <c r="I194" s="146"/>
      <c r="L194" s="141"/>
      <c r="M194" s="147"/>
      <c r="T194" s="148"/>
      <c r="AT194" s="143" t="s">
        <v>136</v>
      </c>
      <c r="AU194" s="143" t="s">
        <v>81</v>
      </c>
      <c r="AV194" s="12" t="s">
        <v>81</v>
      </c>
      <c r="AW194" s="12" t="s">
        <v>31</v>
      </c>
      <c r="AX194" s="12" t="s">
        <v>74</v>
      </c>
      <c r="AY194" s="143" t="s">
        <v>127</v>
      </c>
    </row>
    <row r="195" spans="2:65" s="12" customFormat="1" ht="11.25">
      <c r="B195" s="141"/>
      <c r="D195" s="142" t="s">
        <v>136</v>
      </c>
      <c r="E195" s="143" t="s">
        <v>1</v>
      </c>
      <c r="F195" s="144" t="s">
        <v>242</v>
      </c>
      <c r="H195" s="145">
        <v>0.77100000000000002</v>
      </c>
      <c r="I195" s="146"/>
      <c r="L195" s="141"/>
      <c r="M195" s="147"/>
      <c r="T195" s="148"/>
      <c r="AT195" s="143" t="s">
        <v>136</v>
      </c>
      <c r="AU195" s="143" t="s">
        <v>81</v>
      </c>
      <c r="AV195" s="12" t="s">
        <v>81</v>
      </c>
      <c r="AW195" s="12" t="s">
        <v>31</v>
      </c>
      <c r="AX195" s="12" t="s">
        <v>74</v>
      </c>
      <c r="AY195" s="143" t="s">
        <v>127</v>
      </c>
    </row>
    <row r="196" spans="2:65" s="13" customFormat="1" ht="11.25">
      <c r="B196" s="149"/>
      <c r="D196" s="142" t="s">
        <v>136</v>
      </c>
      <c r="E196" s="150" t="s">
        <v>1</v>
      </c>
      <c r="F196" s="151" t="s">
        <v>157</v>
      </c>
      <c r="H196" s="152">
        <v>11.047000000000001</v>
      </c>
      <c r="I196" s="153"/>
      <c r="L196" s="149"/>
      <c r="M196" s="154"/>
      <c r="T196" s="155"/>
      <c r="AT196" s="150" t="s">
        <v>136</v>
      </c>
      <c r="AU196" s="150" t="s">
        <v>81</v>
      </c>
      <c r="AV196" s="13" t="s">
        <v>134</v>
      </c>
      <c r="AW196" s="13" t="s">
        <v>31</v>
      </c>
      <c r="AX196" s="13" t="s">
        <v>79</v>
      </c>
      <c r="AY196" s="150" t="s">
        <v>127</v>
      </c>
    </row>
    <row r="197" spans="2:65" s="11" customFormat="1" ht="22.9" customHeight="1">
      <c r="B197" s="115"/>
      <c r="D197" s="116" t="s">
        <v>73</v>
      </c>
      <c r="E197" s="125" t="s">
        <v>163</v>
      </c>
      <c r="F197" s="125" t="s">
        <v>243</v>
      </c>
      <c r="I197" s="118"/>
      <c r="J197" s="126">
        <f>BK197</f>
        <v>0</v>
      </c>
      <c r="L197" s="115"/>
      <c r="M197" s="120"/>
      <c r="P197" s="121">
        <f>SUM(P198:P445)</f>
        <v>0</v>
      </c>
      <c r="R197" s="121">
        <f>SUM(R198:R445)</f>
        <v>31.54899</v>
      </c>
      <c r="T197" s="122">
        <f>SUM(T198:T445)</f>
        <v>0.20395999999999997</v>
      </c>
      <c r="AR197" s="116" t="s">
        <v>79</v>
      </c>
      <c r="AT197" s="123" t="s">
        <v>73</v>
      </c>
      <c r="AU197" s="123" t="s">
        <v>79</v>
      </c>
      <c r="AY197" s="116" t="s">
        <v>127</v>
      </c>
      <c r="BK197" s="124">
        <f>SUM(BK198:BK445)</f>
        <v>0</v>
      </c>
    </row>
    <row r="198" spans="2:65" s="1" customFormat="1" ht="33" customHeight="1">
      <c r="B198" s="31"/>
      <c r="C198" s="127" t="s">
        <v>244</v>
      </c>
      <c r="D198" s="127" t="s">
        <v>130</v>
      </c>
      <c r="E198" s="128" t="s">
        <v>245</v>
      </c>
      <c r="F198" s="129" t="s">
        <v>246</v>
      </c>
      <c r="G198" s="130" t="s">
        <v>247</v>
      </c>
      <c r="H198" s="131">
        <v>111</v>
      </c>
      <c r="I198" s="132"/>
      <c r="J198" s="133">
        <f>ROUND(I198*H198,2)</f>
        <v>0</v>
      </c>
      <c r="K198" s="134"/>
      <c r="L198" s="31"/>
      <c r="M198" s="135" t="s">
        <v>1</v>
      </c>
      <c r="N198" s="136" t="s">
        <v>39</v>
      </c>
      <c r="P198" s="137">
        <f>O198*H198</f>
        <v>0</v>
      </c>
      <c r="Q198" s="137">
        <v>4.5199999999999997E-3</v>
      </c>
      <c r="R198" s="137">
        <f>Q198*H198</f>
        <v>0.50171999999999994</v>
      </c>
      <c r="S198" s="137">
        <v>1.0000000000000001E-5</v>
      </c>
      <c r="T198" s="138">
        <f>S198*H198</f>
        <v>1.1100000000000001E-3</v>
      </c>
      <c r="AR198" s="139" t="s">
        <v>134</v>
      </c>
      <c r="AT198" s="139" t="s">
        <v>130</v>
      </c>
      <c r="AU198" s="139" t="s">
        <v>81</v>
      </c>
      <c r="AY198" s="16" t="s">
        <v>127</v>
      </c>
      <c r="BE198" s="140">
        <f>IF(N198="základní",J198,0)</f>
        <v>0</v>
      </c>
      <c r="BF198" s="140">
        <f>IF(N198="snížená",J198,0)</f>
        <v>0</v>
      </c>
      <c r="BG198" s="140">
        <f>IF(N198="zákl. přenesená",J198,0)</f>
        <v>0</v>
      </c>
      <c r="BH198" s="140">
        <f>IF(N198="sníž. přenesená",J198,0)</f>
        <v>0</v>
      </c>
      <c r="BI198" s="140">
        <f>IF(N198="nulová",J198,0)</f>
        <v>0</v>
      </c>
      <c r="BJ198" s="16" t="s">
        <v>79</v>
      </c>
      <c r="BK198" s="140">
        <f>ROUND(I198*H198,2)</f>
        <v>0</v>
      </c>
      <c r="BL198" s="16" t="s">
        <v>134</v>
      </c>
      <c r="BM198" s="139" t="s">
        <v>248</v>
      </c>
    </row>
    <row r="199" spans="2:65" s="12" customFormat="1" ht="11.25">
      <c r="B199" s="141"/>
      <c r="D199" s="142" t="s">
        <v>136</v>
      </c>
      <c r="E199" s="143" t="s">
        <v>1</v>
      </c>
      <c r="F199" s="144" t="s">
        <v>249</v>
      </c>
      <c r="H199" s="145">
        <v>19</v>
      </c>
      <c r="I199" s="146"/>
      <c r="L199" s="141"/>
      <c r="M199" s="147"/>
      <c r="T199" s="148"/>
      <c r="AT199" s="143" t="s">
        <v>136</v>
      </c>
      <c r="AU199" s="143" t="s">
        <v>81</v>
      </c>
      <c r="AV199" s="12" t="s">
        <v>81</v>
      </c>
      <c r="AW199" s="12" t="s">
        <v>31</v>
      </c>
      <c r="AX199" s="12" t="s">
        <v>74</v>
      </c>
      <c r="AY199" s="143" t="s">
        <v>127</v>
      </c>
    </row>
    <row r="200" spans="2:65" s="12" customFormat="1" ht="11.25">
      <c r="B200" s="141"/>
      <c r="D200" s="142" t="s">
        <v>136</v>
      </c>
      <c r="E200" s="143" t="s">
        <v>1</v>
      </c>
      <c r="F200" s="144" t="s">
        <v>250</v>
      </c>
      <c r="H200" s="145">
        <v>61</v>
      </c>
      <c r="I200" s="146"/>
      <c r="L200" s="141"/>
      <c r="M200" s="147"/>
      <c r="T200" s="148"/>
      <c r="AT200" s="143" t="s">
        <v>136</v>
      </c>
      <c r="AU200" s="143" t="s">
        <v>81</v>
      </c>
      <c r="AV200" s="12" t="s">
        <v>81</v>
      </c>
      <c r="AW200" s="12" t="s">
        <v>31</v>
      </c>
      <c r="AX200" s="12" t="s">
        <v>74</v>
      </c>
      <c r="AY200" s="143" t="s">
        <v>127</v>
      </c>
    </row>
    <row r="201" spans="2:65" s="12" customFormat="1" ht="11.25">
      <c r="B201" s="141"/>
      <c r="D201" s="142" t="s">
        <v>136</v>
      </c>
      <c r="E201" s="143" t="s">
        <v>1</v>
      </c>
      <c r="F201" s="144" t="s">
        <v>251</v>
      </c>
      <c r="H201" s="145">
        <v>9</v>
      </c>
      <c r="I201" s="146"/>
      <c r="L201" s="141"/>
      <c r="M201" s="147"/>
      <c r="T201" s="148"/>
      <c r="AT201" s="143" t="s">
        <v>136</v>
      </c>
      <c r="AU201" s="143" t="s">
        <v>81</v>
      </c>
      <c r="AV201" s="12" t="s">
        <v>81</v>
      </c>
      <c r="AW201" s="12" t="s">
        <v>31</v>
      </c>
      <c r="AX201" s="12" t="s">
        <v>74</v>
      </c>
      <c r="AY201" s="143" t="s">
        <v>127</v>
      </c>
    </row>
    <row r="202" spans="2:65" s="12" customFormat="1" ht="11.25">
      <c r="B202" s="141"/>
      <c r="D202" s="142" t="s">
        <v>136</v>
      </c>
      <c r="E202" s="143" t="s">
        <v>1</v>
      </c>
      <c r="F202" s="144" t="s">
        <v>252</v>
      </c>
      <c r="H202" s="145">
        <v>22</v>
      </c>
      <c r="I202" s="146"/>
      <c r="L202" s="141"/>
      <c r="M202" s="147"/>
      <c r="T202" s="148"/>
      <c r="AT202" s="143" t="s">
        <v>136</v>
      </c>
      <c r="AU202" s="143" t="s">
        <v>81</v>
      </c>
      <c r="AV202" s="12" t="s">
        <v>81</v>
      </c>
      <c r="AW202" s="12" t="s">
        <v>31</v>
      </c>
      <c r="AX202" s="12" t="s">
        <v>74</v>
      </c>
      <c r="AY202" s="143" t="s">
        <v>127</v>
      </c>
    </row>
    <row r="203" spans="2:65" s="13" customFormat="1" ht="11.25">
      <c r="B203" s="149"/>
      <c r="D203" s="142" t="s">
        <v>136</v>
      </c>
      <c r="E203" s="150" t="s">
        <v>1</v>
      </c>
      <c r="F203" s="151" t="s">
        <v>157</v>
      </c>
      <c r="H203" s="152">
        <v>111</v>
      </c>
      <c r="I203" s="153"/>
      <c r="L203" s="149"/>
      <c r="M203" s="154"/>
      <c r="T203" s="155"/>
      <c r="AT203" s="150" t="s">
        <v>136</v>
      </c>
      <c r="AU203" s="150" t="s">
        <v>81</v>
      </c>
      <c r="AV203" s="13" t="s">
        <v>134</v>
      </c>
      <c r="AW203" s="13" t="s">
        <v>31</v>
      </c>
      <c r="AX203" s="13" t="s">
        <v>79</v>
      </c>
      <c r="AY203" s="150" t="s">
        <v>127</v>
      </c>
    </row>
    <row r="204" spans="2:65" s="1" customFormat="1" ht="33" customHeight="1">
      <c r="B204" s="31"/>
      <c r="C204" s="127" t="s">
        <v>253</v>
      </c>
      <c r="D204" s="127" t="s">
        <v>130</v>
      </c>
      <c r="E204" s="128" t="s">
        <v>254</v>
      </c>
      <c r="F204" s="129" t="s">
        <v>255</v>
      </c>
      <c r="G204" s="130" t="s">
        <v>247</v>
      </c>
      <c r="H204" s="131">
        <v>2792</v>
      </c>
      <c r="I204" s="132"/>
      <c r="J204" s="133">
        <f>ROUND(I204*H204,2)</f>
        <v>0</v>
      </c>
      <c r="K204" s="134"/>
      <c r="L204" s="31"/>
      <c r="M204" s="135" t="s">
        <v>1</v>
      </c>
      <c r="N204" s="136" t="s">
        <v>39</v>
      </c>
      <c r="P204" s="137">
        <f>O204*H204</f>
        <v>0</v>
      </c>
      <c r="Q204" s="137">
        <v>7.9000000000000001E-4</v>
      </c>
      <c r="R204" s="137">
        <f>Q204*H204</f>
        <v>2.2056800000000001</v>
      </c>
      <c r="S204" s="137">
        <v>1.0000000000000001E-5</v>
      </c>
      <c r="T204" s="138">
        <f>S204*H204</f>
        <v>2.7920000000000004E-2</v>
      </c>
      <c r="AR204" s="139" t="s">
        <v>134</v>
      </c>
      <c r="AT204" s="139" t="s">
        <v>130</v>
      </c>
      <c r="AU204" s="139" t="s">
        <v>81</v>
      </c>
      <c r="AY204" s="16" t="s">
        <v>127</v>
      </c>
      <c r="BE204" s="140">
        <f>IF(N204="základní",J204,0)</f>
        <v>0</v>
      </c>
      <c r="BF204" s="140">
        <f>IF(N204="snížená",J204,0)</f>
        <v>0</v>
      </c>
      <c r="BG204" s="140">
        <f>IF(N204="zákl. přenesená",J204,0)</f>
        <v>0</v>
      </c>
      <c r="BH204" s="140">
        <f>IF(N204="sníž. přenesená",J204,0)</f>
        <v>0</v>
      </c>
      <c r="BI204" s="140">
        <f>IF(N204="nulová",J204,0)</f>
        <v>0</v>
      </c>
      <c r="BJ204" s="16" t="s">
        <v>79</v>
      </c>
      <c r="BK204" s="140">
        <f>ROUND(I204*H204,2)</f>
        <v>0</v>
      </c>
      <c r="BL204" s="16" t="s">
        <v>134</v>
      </c>
      <c r="BM204" s="139" t="s">
        <v>256</v>
      </c>
    </row>
    <row r="205" spans="2:65" s="12" customFormat="1" ht="11.25">
      <c r="B205" s="141"/>
      <c r="D205" s="142" t="s">
        <v>136</v>
      </c>
      <c r="E205" s="143" t="s">
        <v>1</v>
      </c>
      <c r="F205" s="144" t="s">
        <v>257</v>
      </c>
      <c r="H205" s="145">
        <v>29</v>
      </c>
      <c r="I205" s="146"/>
      <c r="L205" s="141"/>
      <c r="M205" s="147"/>
      <c r="T205" s="148"/>
      <c r="AT205" s="143" t="s">
        <v>136</v>
      </c>
      <c r="AU205" s="143" t="s">
        <v>81</v>
      </c>
      <c r="AV205" s="12" t="s">
        <v>81</v>
      </c>
      <c r="AW205" s="12" t="s">
        <v>31</v>
      </c>
      <c r="AX205" s="12" t="s">
        <v>74</v>
      </c>
      <c r="AY205" s="143" t="s">
        <v>127</v>
      </c>
    </row>
    <row r="206" spans="2:65" s="12" customFormat="1" ht="11.25">
      <c r="B206" s="141"/>
      <c r="D206" s="142" t="s">
        <v>136</v>
      </c>
      <c r="E206" s="143" t="s">
        <v>1</v>
      </c>
      <c r="F206" s="144" t="s">
        <v>258</v>
      </c>
      <c r="H206" s="145">
        <v>12</v>
      </c>
      <c r="I206" s="146"/>
      <c r="L206" s="141"/>
      <c r="M206" s="147"/>
      <c r="T206" s="148"/>
      <c r="AT206" s="143" t="s">
        <v>136</v>
      </c>
      <c r="AU206" s="143" t="s">
        <v>81</v>
      </c>
      <c r="AV206" s="12" t="s">
        <v>81</v>
      </c>
      <c r="AW206" s="12" t="s">
        <v>31</v>
      </c>
      <c r="AX206" s="12" t="s">
        <v>74</v>
      </c>
      <c r="AY206" s="143" t="s">
        <v>127</v>
      </c>
    </row>
    <row r="207" spans="2:65" s="12" customFormat="1" ht="11.25">
      <c r="B207" s="141"/>
      <c r="D207" s="142" t="s">
        <v>136</v>
      </c>
      <c r="E207" s="143" t="s">
        <v>1</v>
      </c>
      <c r="F207" s="144" t="s">
        <v>259</v>
      </c>
      <c r="H207" s="145">
        <v>23</v>
      </c>
      <c r="I207" s="146"/>
      <c r="L207" s="141"/>
      <c r="M207" s="147"/>
      <c r="T207" s="148"/>
      <c r="AT207" s="143" t="s">
        <v>136</v>
      </c>
      <c r="AU207" s="143" t="s">
        <v>81</v>
      </c>
      <c r="AV207" s="12" t="s">
        <v>81</v>
      </c>
      <c r="AW207" s="12" t="s">
        <v>31</v>
      </c>
      <c r="AX207" s="12" t="s">
        <v>74</v>
      </c>
      <c r="AY207" s="143" t="s">
        <v>127</v>
      </c>
    </row>
    <row r="208" spans="2:65" s="12" customFormat="1" ht="11.25">
      <c r="B208" s="141"/>
      <c r="D208" s="142" t="s">
        <v>136</v>
      </c>
      <c r="E208" s="143" t="s">
        <v>1</v>
      </c>
      <c r="F208" s="144" t="s">
        <v>260</v>
      </c>
      <c r="H208" s="145">
        <v>334</v>
      </c>
      <c r="I208" s="146"/>
      <c r="L208" s="141"/>
      <c r="M208" s="147"/>
      <c r="T208" s="148"/>
      <c r="AT208" s="143" t="s">
        <v>136</v>
      </c>
      <c r="AU208" s="143" t="s">
        <v>81</v>
      </c>
      <c r="AV208" s="12" t="s">
        <v>81</v>
      </c>
      <c r="AW208" s="12" t="s">
        <v>31</v>
      </c>
      <c r="AX208" s="12" t="s">
        <v>74</v>
      </c>
      <c r="AY208" s="143" t="s">
        <v>127</v>
      </c>
    </row>
    <row r="209" spans="2:51" s="12" customFormat="1" ht="11.25">
      <c r="B209" s="141"/>
      <c r="D209" s="142" t="s">
        <v>136</v>
      </c>
      <c r="E209" s="143" t="s">
        <v>1</v>
      </c>
      <c r="F209" s="144" t="s">
        <v>261</v>
      </c>
      <c r="H209" s="145">
        <v>24</v>
      </c>
      <c r="I209" s="146"/>
      <c r="L209" s="141"/>
      <c r="M209" s="147"/>
      <c r="T209" s="148"/>
      <c r="AT209" s="143" t="s">
        <v>136</v>
      </c>
      <c r="AU209" s="143" t="s">
        <v>81</v>
      </c>
      <c r="AV209" s="12" t="s">
        <v>81</v>
      </c>
      <c r="AW209" s="12" t="s">
        <v>31</v>
      </c>
      <c r="AX209" s="12" t="s">
        <v>74</v>
      </c>
      <c r="AY209" s="143" t="s">
        <v>127</v>
      </c>
    </row>
    <row r="210" spans="2:51" s="12" customFormat="1" ht="11.25">
      <c r="B210" s="141"/>
      <c r="D210" s="142" t="s">
        <v>136</v>
      </c>
      <c r="E210" s="143" t="s">
        <v>1</v>
      </c>
      <c r="F210" s="144" t="s">
        <v>262</v>
      </c>
      <c r="H210" s="145">
        <v>49</v>
      </c>
      <c r="I210" s="146"/>
      <c r="L210" s="141"/>
      <c r="M210" s="147"/>
      <c r="T210" s="148"/>
      <c r="AT210" s="143" t="s">
        <v>136</v>
      </c>
      <c r="AU210" s="143" t="s">
        <v>81</v>
      </c>
      <c r="AV210" s="12" t="s">
        <v>81</v>
      </c>
      <c r="AW210" s="12" t="s">
        <v>31</v>
      </c>
      <c r="AX210" s="12" t="s">
        <v>74</v>
      </c>
      <c r="AY210" s="143" t="s">
        <v>127</v>
      </c>
    </row>
    <row r="211" spans="2:51" s="12" customFormat="1" ht="11.25">
      <c r="B211" s="141"/>
      <c r="D211" s="142" t="s">
        <v>136</v>
      </c>
      <c r="E211" s="143" t="s">
        <v>1</v>
      </c>
      <c r="F211" s="144" t="s">
        <v>263</v>
      </c>
      <c r="H211" s="145">
        <v>38</v>
      </c>
      <c r="I211" s="146"/>
      <c r="L211" s="141"/>
      <c r="M211" s="147"/>
      <c r="T211" s="148"/>
      <c r="AT211" s="143" t="s">
        <v>136</v>
      </c>
      <c r="AU211" s="143" t="s">
        <v>81</v>
      </c>
      <c r="AV211" s="12" t="s">
        <v>81</v>
      </c>
      <c r="AW211" s="12" t="s">
        <v>31</v>
      </c>
      <c r="AX211" s="12" t="s">
        <v>74</v>
      </c>
      <c r="AY211" s="143" t="s">
        <v>127</v>
      </c>
    </row>
    <row r="212" spans="2:51" s="12" customFormat="1" ht="11.25">
      <c r="B212" s="141"/>
      <c r="D212" s="142" t="s">
        <v>136</v>
      </c>
      <c r="E212" s="143" t="s">
        <v>1</v>
      </c>
      <c r="F212" s="144" t="s">
        <v>264</v>
      </c>
      <c r="H212" s="145">
        <v>75</v>
      </c>
      <c r="I212" s="146"/>
      <c r="L212" s="141"/>
      <c r="M212" s="147"/>
      <c r="T212" s="148"/>
      <c r="AT212" s="143" t="s">
        <v>136</v>
      </c>
      <c r="AU212" s="143" t="s">
        <v>81</v>
      </c>
      <c r="AV212" s="12" t="s">
        <v>81</v>
      </c>
      <c r="AW212" s="12" t="s">
        <v>31</v>
      </c>
      <c r="AX212" s="12" t="s">
        <v>74</v>
      </c>
      <c r="AY212" s="143" t="s">
        <v>127</v>
      </c>
    </row>
    <row r="213" spans="2:51" s="12" customFormat="1" ht="11.25">
      <c r="B213" s="141"/>
      <c r="D213" s="142" t="s">
        <v>136</v>
      </c>
      <c r="E213" s="143" t="s">
        <v>1</v>
      </c>
      <c r="F213" s="144" t="s">
        <v>265</v>
      </c>
      <c r="H213" s="145">
        <v>54</v>
      </c>
      <c r="I213" s="146"/>
      <c r="L213" s="141"/>
      <c r="M213" s="147"/>
      <c r="T213" s="148"/>
      <c r="AT213" s="143" t="s">
        <v>136</v>
      </c>
      <c r="AU213" s="143" t="s">
        <v>81</v>
      </c>
      <c r="AV213" s="12" t="s">
        <v>81</v>
      </c>
      <c r="AW213" s="12" t="s">
        <v>31</v>
      </c>
      <c r="AX213" s="12" t="s">
        <v>74</v>
      </c>
      <c r="AY213" s="143" t="s">
        <v>127</v>
      </c>
    </row>
    <row r="214" spans="2:51" s="12" customFormat="1" ht="11.25">
      <c r="B214" s="141"/>
      <c r="D214" s="142" t="s">
        <v>136</v>
      </c>
      <c r="E214" s="143" t="s">
        <v>1</v>
      </c>
      <c r="F214" s="144" t="s">
        <v>266</v>
      </c>
      <c r="H214" s="145">
        <v>59</v>
      </c>
      <c r="I214" s="146"/>
      <c r="L214" s="141"/>
      <c r="M214" s="147"/>
      <c r="T214" s="148"/>
      <c r="AT214" s="143" t="s">
        <v>136</v>
      </c>
      <c r="AU214" s="143" t="s">
        <v>81</v>
      </c>
      <c r="AV214" s="12" t="s">
        <v>81</v>
      </c>
      <c r="AW214" s="12" t="s">
        <v>31</v>
      </c>
      <c r="AX214" s="12" t="s">
        <v>74</v>
      </c>
      <c r="AY214" s="143" t="s">
        <v>127</v>
      </c>
    </row>
    <row r="215" spans="2:51" s="12" customFormat="1" ht="11.25">
      <c r="B215" s="141"/>
      <c r="D215" s="142" t="s">
        <v>136</v>
      </c>
      <c r="E215" s="143" t="s">
        <v>1</v>
      </c>
      <c r="F215" s="144" t="s">
        <v>267</v>
      </c>
      <c r="H215" s="145">
        <v>46</v>
      </c>
      <c r="I215" s="146"/>
      <c r="L215" s="141"/>
      <c r="M215" s="147"/>
      <c r="T215" s="148"/>
      <c r="AT215" s="143" t="s">
        <v>136</v>
      </c>
      <c r="AU215" s="143" t="s">
        <v>81</v>
      </c>
      <c r="AV215" s="12" t="s">
        <v>81</v>
      </c>
      <c r="AW215" s="12" t="s">
        <v>31</v>
      </c>
      <c r="AX215" s="12" t="s">
        <v>74</v>
      </c>
      <c r="AY215" s="143" t="s">
        <v>127</v>
      </c>
    </row>
    <row r="216" spans="2:51" s="12" customFormat="1" ht="11.25">
      <c r="B216" s="141"/>
      <c r="D216" s="142" t="s">
        <v>136</v>
      </c>
      <c r="E216" s="143" t="s">
        <v>1</v>
      </c>
      <c r="F216" s="144" t="s">
        <v>268</v>
      </c>
      <c r="H216" s="145">
        <v>81</v>
      </c>
      <c r="I216" s="146"/>
      <c r="L216" s="141"/>
      <c r="M216" s="147"/>
      <c r="T216" s="148"/>
      <c r="AT216" s="143" t="s">
        <v>136</v>
      </c>
      <c r="AU216" s="143" t="s">
        <v>81</v>
      </c>
      <c r="AV216" s="12" t="s">
        <v>81</v>
      </c>
      <c r="AW216" s="12" t="s">
        <v>31</v>
      </c>
      <c r="AX216" s="12" t="s">
        <v>74</v>
      </c>
      <c r="AY216" s="143" t="s">
        <v>127</v>
      </c>
    </row>
    <row r="217" spans="2:51" s="12" customFormat="1" ht="11.25">
      <c r="B217" s="141"/>
      <c r="D217" s="142" t="s">
        <v>136</v>
      </c>
      <c r="E217" s="143" t="s">
        <v>1</v>
      </c>
      <c r="F217" s="144" t="s">
        <v>269</v>
      </c>
      <c r="H217" s="145">
        <v>82</v>
      </c>
      <c r="I217" s="146"/>
      <c r="L217" s="141"/>
      <c r="M217" s="147"/>
      <c r="T217" s="148"/>
      <c r="AT217" s="143" t="s">
        <v>136</v>
      </c>
      <c r="AU217" s="143" t="s">
        <v>81</v>
      </c>
      <c r="AV217" s="12" t="s">
        <v>81</v>
      </c>
      <c r="AW217" s="12" t="s">
        <v>31</v>
      </c>
      <c r="AX217" s="12" t="s">
        <v>74</v>
      </c>
      <c r="AY217" s="143" t="s">
        <v>127</v>
      </c>
    </row>
    <row r="218" spans="2:51" s="12" customFormat="1" ht="11.25">
      <c r="B218" s="141"/>
      <c r="D218" s="142" t="s">
        <v>136</v>
      </c>
      <c r="E218" s="143" t="s">
        <v>1</v>
      </c>
      <c r="F218" s="144" t="s">
        <v>270</v>
      </c>
      <c r="H218" s="145">
        <v>75</v>
      </c>
      <c r="I218" s="146"/>
      <c r="L218" s="141"/>
      <c r="M218" s="147"/>
      <c r="T218" s="148"/>
      <c r="AT218" s="143" t="s">
        <v>136</v>
      </c>
      <c r="AU218" s="143" t="s">
        <v>81</v>
      </c>
      <c r="AV218" s="12" t="s">
        <v>81</v>
      </c>
      <c r="AW218" s="12" t="s">
        <v>31</v>
      </c>
      <c r="AX218" s="12" t="s">
        <v>74</v>
      </c>
      <c r="AY218" s="143" t="s">
        <v>127</v>
      </c>
    </row>
    <row r="219" spans="2:51" s="12" customFormat="1" ht="11.25">
      <c r="B219" s="141"/>
      <c r="D219" s="142" t="s">
        <v>136</v>
      </c>
      <c r="E219" s="143" t="s">
        <v>1</v>
      </c>
      <c r="F219" s="144" t="s">
        <v>271</v>
      </c>
      <c r="H219" s="145">
        <v>76</v>
      </c>
      <c r="I219" s="146"/>
      <c r="L219" s="141"/>
      <c r="M219" s="147"/>
      <c r="T219" s="148"/>
      <c r="AT219" s="143" t="s">
        <v>136</v>
      </c>
      <c r="AU219" s="143" t="s">
        <v>81</v>
      </c>
      <c r="AV219" s="12" t="s">
        <v>81</v>
      </c>
      <c r="AW219" s="12" t="s">
        <v>31</v>
      </c>
      <c r="AX219" s="12" t="s">
        <v>74</v>
      </c>
      <c r="AY219" s="143" t="s">
        <v>127</v>
      </c>
    </row>
    <row r="220" spans="2:51" s="12" customFormat="1" ht="11.25">
      <c r="B220" s="141"/>
      <c r="D220" s="142" t="s">
        <v>136</v>
      </c>
      <c r="E220" s="143" t="s">
        <v>1</v>
      </c>
      <c r="F220" s="144" t="s">
        <v>272</v>
      </c>
      <c r="H220" s="145">
        <v>76</v>
      </c>
      <c r="I220" s="146"/>
      <c r="L220" s="141"/>
      <c r="M220" s="147"/>
      <c r="T220" s="148"/>
      <c r="AT220" s="143" t="s">
        <v>136</v>
      </c>
      <c r="AU220" s="143" t="s">
        <v>81</v>
      </c>
      <c r="AV220" s="12" t="s">
        <v>81</v>
      </c>
      <c r="AW220" s="12" t="s">
        <v>31</v>
      </c>
      <c r="AX220" s="12" t="s">
        <v>74</v>
      </c>
      <c r="AY220" s="143" t="s">
        <v>127</v>
      </c>
    </row>
    <row r="221" spans="2:51" s="12" customFormat="1" ht="11.25">
      <c r="B221" s="141"/>
      <c r="D221" s="142" t="s">
        <v>136</v>
      </c>
      <c r="E221" s="143" t="s">
        <v>1</v>
      </c>
      <c r="F221" s="144" t="s">
        <v>273</v>
      </c>
      <c r="H221" s="145">
        <v>18</v>
      </c>
      <c r="I221" s="146"/>
      <c r="L221" s="141"/>
      <c r="M221" s="147"/>
      <c r="T221" s="148"/>
      <c r="AT221" s="143" t="s">
        <v>136</v>
      </c>
      <c r="AU221" s="143" t="s">
        <v>81</v>
      </c>
      <c r="AV221" s="12" t="s">
        <v>81</v>
      </c>
      <c r="AW221" s="12" t="s">
        <v>31</v>
      </c>
      <c r="AX221" s="12" t="s">
        <v>74</v>
      </c>
      <c r="AY221" s="143" t="s">
        <v>127</v>
      </c>
    </row>
    <row r="222" spans="2:51" s="12" customFormat="1" ht="11.25">
      <c r="B222" s="141"/>
      <c r="D222" s="142" t="s">
        <v>136</v>
      </c>
      <c r="E222" s="143" t="s">
        <v>1</v>
      </c>
      <c r="F222" s="144" t="s">
        <v>274</v>
      </c>
      <c r="H222" s="145">
        <v>229</v>
      </c>
      <c r="I222" s="146"/>
      <c r="L222" s="141"/>
      <c r="M222" s="147"/>
      <c r="T222" s="148"/>
      <c r="AT222" s="143" t="s">
        <v>136</v>
      </c>
      <c r="AU222" s="143" t="s">
        <v>81</v>
      </c>
      <c r="AV222" s="12" t="s">
        <v>81</v>
      </c>
      <c r="AW222" s="12" t="s">
        <v>31</v>
      </c>
      <c r="AX222" s="12" t="s">
        <v>74</v>
      </c>
      <c r="AY222" s="143" t="s">
        <v>127</v>
      </c>
    </row>
    <row r="223" spans="2:51" s="12" customFormat="1" ht="11.25">
      <c r="B223" s="141"/>
      <c r="D223" s="142" t="s">
        <v>136</v>
      </c>
      <c r="E223" s="143" t="s">
        <v>1</v>
      </c>
      <c r="F223" s="144" t="s">
        <v>275</v>
      </c>
      <c r="H223" s="145">
        <v>100</v>
      </c>
      <c r="I223" s="146"/>
      <c r="L223" s="141"/>
      <c r="M223" s="147"/>
      <c r="T223" s="148"/>
      <c r="AT223" s="143" t="s">
        <v>136</v>
      </c>
      <c r="AU223" s="143" t="s">
        <v>81</v>
      </c>
      <c r="AV223" s="12" t="s">
        <v>81</v>
      </c>
      <c r="AW223" s="12" t="s">
        <v>31</v>
      </c>
      <c r="AX223" s="12" t="s">
        <v>74</v>
      </c>
      <c r="AY223" s="143" t="s">
        <v>127</v>
      </c>
    </row>
    <row r="224" spans="2:51" s="12" customFormat="1" ht="11.25">
      <c r="B224" s="141"/>
      <c r="D224" s="142" t="s">
        <v>136</v>
      </c>
      <c r="E224" s="143" t="s">
        <v>1</v>
      </c>
      <c r="F224" s="144" t="s">
        <v>276</v>
      </c>
      <c r="H224" s="145">
        <v>18</v>
      </c>
      <c r="I224" s="146"/>
      <c r="L224" s="141"/>
      <c r="M224" s="147"/>
      <c r="T224" s="148"/>
      <c r="AT224" s="143" t="s">
        <v>136</v>
      </c>
      <c r="AU224" s="143" t="s">
        <v>81</v>
      </c>
      <c r="AV224" s="12" t="s">
        <v>81</v>
      </c>
      <c r="AW224" s="12" t="s">
        <v>31</v>
      </c>
      <c r="AX224" s="12" t="s">
        <v>74</v>
      </c>
      <c r="AY224" s="143" t="s">
        <v>127</v>
      </c>
    </row>
    <row r="225" spans="2:65" s="12" customFormat="1" ht="11.25">
      <c r="B225" s="141"/>
      <c r="D225" s="142" t="s">
        <v>136</v>
      </c>
      <c r="E225" s="143" t="s">
        <v>1</v>
      </c>
      <c r="F225" s="144" t="s">
        <v>277</v>
      </c>
      <c r="H225" s="145">
        <v>150</v>
      </c>
      <c r="I225" s="146"/>
      <c r="L225" s="141"/>
      <c r="M225" s="147"/>
      <c r="T225" s="148"/>
      <c r="AT225" s="143" t="s">
        <v>136</v>
      </c>
      <c r="AU225" s="143" t="s">
        <v>81</v>
      </c>
      <c r="AV225" s="12" t="s">
        <v>81</v>
      </c>
      <c r="AW225" s="12" t="s">
        <v>31</v>
      </c>
      <c r="AX225" s="12" t="s">
        <v>74</v>
      </c>
      <c r="AY225" s="143" t="s">
        <v>127</v>
      </c>
    </row>
    <row r="226" spans="2:65" s="12" customFormat="1" ht="11.25">
      <c r="B226" s="141"/>
      <c r="D226" s="142" t="s">
        <v>136</v>
      </c>
      <c r="E226" s="143" t="s">
        <v>1</v>
      </c>
      <c r="F226" s="144" t="s">
        <v>278</v>
      </c>
      <c r="H226" s="145">
        <v>79</v>
      </c>
      <c r="I226" s="146"/>
      <c r="L226" s="141"/>
      <c r="M226" s="147"/>
      <c r="T226" s="148"/>
      <c r="AT226" s="143" t="s">
        <v>136</v>
      </c>
      <c r="AU226" s="143" t="s">
        <v>81</v>
      </c>
      <c r="AV226" s="12" t="s">
        <v>81</v>
      </c>
      <c r="AW226" s="12" t="s">
        <v>31</v>
      </c>
      <c r="AX226" s="12" t="s">
        <v>74</v>
      </c>
      <c r="AY226" s="143" t="s">
        <v>127</v>
      </c>
    </row>
    <row r="227" spans="2:65" s="12" customFormat="1" ht="11.25">
      <c r="B227" s="141"/>
      <c r="D227" s="142" t="s">
        <v>136</v>
      </c>
      <c r="E227" s="143" t="s">
        <v>1</v>
      </c>
      <c r="F227" s="144" t="s">
        <v>279</v>
      </c>
      <c r="H227" s="145">
        <v>77</v>
      </c>
      <c r="I227" s="146"/>
      <c r="L227" s="141"/>
      <c r="M227" s="147"/>
      <c r="T227" s="148"/>
      <c r="AT227" s="143" t="s">
        <v>136</v>
      </c>
      <c r="AU227" s="143" t="s">
        <v>81</v>
      </c>
      <c r="AV227" s="12" t="s">
        <v>81</v>
      </c>
      <c r="AW227" s="12" t="s">
        <v>31</v>
      </c>
      <c r="AX227" s="12" t="s">
        <v>74</v>
      </c>
      <c r="AY227" s="143" t="s">
        <v>127</v>
      </c>
    </row>
    <row r="228" spans="2:65" s="12" customFormat="1" ht="11.25">
      <c r="B228" s="141"/>
      <c r="D228" s="142" t="s">
        <v>136</v>
      </c>
      <c r="E228" s="143" t="s">
        <v>1</v>
      </c>
      <c r="F228" s="144" t="s">
        <v>280</v>
      </c>
      <c r="H228" s="145">
        <v>81</v>
      </c>
      <c r="I228" s="146"/>
      <c r="L228" s="141"/>
      <c r="M228" s="147"/>
      <c r="T228" s="148"/>
      <c r="AT228" s="143" t="s">
        <v>136</v>
      </c>
      <c r="AU228" s="143" t="s">
        <v>81</v>
      </c>
      <c r="AV228" s="12" t="s">
        <v>81</v>
      </c>
      <c r="AW228" s="12" t="s">
        <v>31</v>
      </c>
      <c r="AX228" s="12" t="s">
        <v>74</v>
      </c>
      <c r="AY228" s="143" t="s">
        <v>127</v>
      </c>
    </row>
    <row r="229" spans="2:65" s="12" customFormat="1" ht="11.25">
      <c r="B229" s="141"/>
      <c r="D229" s="142" t="s">
        <v>136</v>
      </c>
      <c r="E229" s="143" t="s">
        <v>1</v>
      </c>
      <c r="F229" s="144" t="s">
        <v>281</v>
      </c>
      <c r="H229" s="145">
        <v>81</v>
      </c>
      <c r="I229" s="146"/>
      <c r="L229" s="141"/>
      <c r="M229" s="147"/>
      <c r="T229" s="148"/>
      <c r="AT229" s="143" t="s">
        <v>136</v>
      </c>
      <c r="AU229" s="143" t="s">
        <v>81</v>
      </c>
      <c r="AV229" s="12" t="s">
        <v>81</v>
      </c>
      <c r="AW229" s="12" t="s">
        <v>31</v>
      </c>
      <c r="AX229" s="12" t="s">
        <v>74</v>
      </c>
      <c r="AY229" s="143" t="s">
        <v>127</v>
      </c>
    </row>
    <row r="230" spans="2:65" s="12" customFormat="1" ht="11.25">
      <c r="B230" s="141"/>
      <c r="D230" s="142" t="s">
        <v>136</v>
      </c>
      <c r="E230" s="143" t="s">
        <v>1</v>
      </c>
      <c r="F230" s="144" t="s">
        <v>282</v>
      </c>
      <c r="H230" s="145">
        <v>76</v>
      </c>
      <c r="I230" s="146"/>
      <c r="L230" s="141"/>
      <c r="M230" s="147"/>
      <c r="T230" s="148"/>
      <c r="AT230" s="143" t="s">
        <v>136</v>
      </c>
      <c r="AU230" s="143" t="s">
        <v>81</v>
      </c>
      <c r="AV230" s="12" t="s">
        <v>81</v>
      </c>
      <c r="AW230" s="12" t="s">
        <v>31</v>
      </c>
      <c r="AX230" s="12" t="s">
        <v>74</v>
      </c>
      <c r="AY230" s="143" t="s">
        <v>127</v>
      </c>
    </row>
    <row r="231" spans="2:65" s="12" customFormat="1" ht="11.25">
      <c r="B231" s="141"/>
      <c r="D231" s="142" t="s">
        <v>136</v>
      </c>
      <c r="E231" s="143" t="s">
        <v>1</v>
      </c>
      <c r="F231" s="144" t="s">
        <v>283</v>
      </c>
      <c r="H231" s="145">
        <v>80</v>
      </c>
      <c r="I231" s="146"/>
      <c r="L231" s="141"/>
      <c r="M231" s="147"/>
      <c r="T231" s="148"/>
      <c r="AT231" s="143" t="s">
        <v>136</v>
      </c>
      <c r="AU231" s="143" t="s">
        <v>81</v>
      </c>
      <c r="AV231" s="12" t="s">
        <v>81</v>
      </c>
      <c r="AW231" s="12" t="s">
        <v>31</v>
      </c>
      <c r="AX231" s="12" t="s">
        <v>74</v>
      </c>
      <c r="AY231" s="143" t="s">
        <v>127</v>
      </c>
    </row>
    <row r="232" spans="2:65" s="12" customFormat="1" ht="11.25">
      <c r="B232" s="141"/>
      <c r="D232" s="142" t="s">
        <v>136</v>
      </c>
      <c r="E232" s="143" t="s">
        <v>1</v>
      </c>
      <c r="F232" s="144" t="s">
        <v>284</v>
      </c>
      <c r="H232" s="145">
        <v>61</v>
      </c>
      <c r="I232" s="146"/>
      <c r="L232" s="141"/>
      <c r="M232" s="147"/>
      <c r="T232" s="148"/>
      <c r="AT232" s="143" t="s">
        <v>136</v>
      </c>
      <c r="AU232" s="143" t="s">
        <v>81</v>
      </c>
      <c r="AV232" s="12" t="s">
        <v>81</v>
      </c>
      <c r="AW232" s="12" t="s">
        <v>31</v>
      </c>
      <c r="AX232" s="12" t="s">
        <v>74</v>
      </c>
      <c r="AY232" s="143" t="s">
        <v>127</v>
      </c>
    </row>
    <row r="233" spans="2:65" s="12" customFormat="1" ht="11.25">
      <c r="B233" s="141"/>
      <c r="D233" s="142" t="s">
        <v>136</v>
      </c>
      <c r="E233" s="143" t="s">
        <v>1</v>
      </c>
      <c r="F233" s="144" t="s">
        <v>285</v>
      </c>
      <c r="H233" s="145">
        <v>59</v>
      </c>
      <c r="I233" s="146"/>
      <c r="L233" s="141"/>
      <c r="M233" s="147"/>
      <c r="T233" s="148"/>
      <c r="AT233" s="143" t="s">
        <v>136</v>
      </c>
      <c r="AU233" s="143" t="s">
        <v>81</v>
      </c>
      <c r="AV233" s="12" t="s">
        <v>81</v>
      </c>
      <c r="AW233" s="12" t="s">
        <v>31</v>
      </c>
      <c r="AX233" s="12" t="s">
        <v>74</v>
      </c>
      <c r="AY233" s="143" t="s">
        <v>127</v>
      </c>
    </row>
    <row r="234" spans="2:65" s="12" customFormat="1" ht="11.25">
      <c r="B234" s="141"/>
      <c r="D234" s="142" t="s">
        <v>136</v>
      </c>
      <c r="E234" s="143" t="s">
        <v>1</v>
      </c>
      <c r="F234" s="144" t="s">
        <v>286</v>
      </c>
      <c r="H234" s="145">
        <v>248</v>
      </c>
      <c r="I234" s="146"/>
      <c r="L234" s="141"/>
      <c r="M234" s="147"/>
      <c r="T234" s="148"/>
      <c r="AT234" s="143" t="s">
        <v>136</v>
      </c>
      <c r="AU234" s="143" t="s">
        <v>81</v>
      </c>
      <c r="AV234" s="12" t="s">
        <v>81</v>
      </c>
      <c r="AW234" s="12" t="s">
        <v>31</v>
      </c>
      <c r="AX234" s="12" t="s">
        <v>74</v>
      </c>
      <c r="AY234" s="143" t="s">
        <v>127</v>
      </c>
    </row>
    <row r="235" spans="2:65" s="12" customFormat="1" ht="11.25">
      <c r="B235" s="141"/>
      <c r="D235" s="142" t="s">
        <v>136</v>
      </c>
      <c r="E235" s="143" t="s">
        <v>1</v>
      </c>
      <c r="F235" s="144" t="s">
        <v>287</v>
      </c>
      <c r="H235" s="145">
        <v>143</v>
      </c>
      <c r="I235" s="146"/>
      <c r="L235" s="141"/>
      <c r="M235" s="147"/>
      <c r="T235" s="148"/>
      <c r="AT235" s="143" t="s">
        <v>136</v>
      </c>
      <c r="AU235" s="143" t="s">
        <v>81</v>
      </c>
      <c r="AV235" s="12" t="s">
        <v>81</v>
      </c>
      <c r="AW235" s="12" t="s">
        <v>31</v>
      </c>
      <c r="AX235" s="12" t="s">
        <v>74</v>
      </c>
      <c r="AY235" s="143" t="s">
        <v>127</v>
      </c>
    </row>
    <row r="236" spans="2:65" s="12" customFormat="1" ht="11.25">
      <c r="B236" s="141"/>
      <c r="D236" s="142" t="s">
        <v>136</v>
      </c>
      <c r="E236" s="143" t="s">
        <v>1</v>
      </c>
      <c r="F236" s="144" t="s">
        <v>288</v>
      </c>
      <c r="H236" s="145">
        <v>79</v>
      </c>
      <c r="I236" s="146"/>
      <c r="L236" s="141"/>
      <c r="M236" s="147"/>
      <c r="T236" s="148"/>
      <c r="AT236" s="143" t="s">
        <v>136</v>
      </c>
      <c r="AU236" s="143" t="s">
        <v>81</v>
      </c>
      <c r="AV236" s="12" t="s">
        <v>81</v>
      </c>
      <c r="AW236" s="12" t="s">
        <v>31</v>
      </c>
      <c r="AX236" s="12" t="s">
        <v>74</v>
      </c>
      <c r="AY236" s="143" t="s">
        <v>127</v>
      </c>
    </row>
    <row r="237" spans="2:65" s="12" customFormat="1" ht="11.25">
      <c r="B237" s="141"/>
      <c r="D237" s="142" t="s">
        <v>136</v>
      </c>
      <c r="E237" s="143" t="s">
        <v>1</v>
      </c>
      <c r="F237" s="144" t="s">
        <v>289</v>
      </c>
      <c r="H237" s="145">
        <v>80</v>
      </c>
      <c r="I237" s="146"/>
      <c r="L237" s="141"/>
      <c r="M237" s="147"/>
      <c r="T237" s="148"/>
      <c r="AT237" s="143" t="s">
        <v>136</v>
      </c>
      <c r="AU237" s="143" t="s">
        <v>81</v>
      </c>
      <c r="AV237" s="12" t="s">
        <v>81</v>
      </c>
      <c r="AW237" s="12" t="s">
        <v>31</v>
      </c>
      <c r="AX237" s="12" t="s">
        <v>74</v>
      </c>
      <c r="AY237" s="143" t="s">
        <v>127</v>
      </c>
    </row>
    <row r="238" spans="2:65" s="13" customFormat="1" ht="11.25">
      <c r="B238" s="149"/>
      <c r="D238" s="142" t="s">
        <v>136</v>
      </c>
      <c r="E238" s="150" t="s">
        <v>1</v>
      </c>
      <c r="F238" s="151" t="s">
        <v>157</v>
      </c>
      <c r="H238" s="152">
        <v>2792</v>
      </c>
      <c r="I238" s="153"/>
      <c r="L238" s="149"/>
      <c r="M238" s="154"/>
      <c r="T238" s="155"/>
      <c r="AT238" s="150" t="s">
        <v>136</v>
      </c>
      <c r="AU238" s="150" t="s">
        <v>81</v>
      </c>
      <c r="AV238" s="13" t="s">
        <v>134</v>
      </c>
      <c r="AW238" s="13" t="s">
        <v>31</v>
      </c>
      <c r="AX238" s="13" t="s">
        <v>79</v>
      </c>
      <c r="AY238" s="150" t="s">
        <v>127</v>
      </c>
    </row>
    <row r="239" spans="2:65" s="1" customFormat="1" ht="33" customHeight="1">
      <c r="B239" s="31"/>
      <c r="C239" s="127" t="s">
        <v>290</v>
      </c>
      <c r="D239" s="127" t="s">
        <v>130</v>
      </c>
      <c r="E239" s="128" t="s">
        <v>291</v>
      </c>
      <c r="F239" s="129" t="s">
        <v>292</v>
      </c>
      <c r="G239" s="130" t="s">
        <v>247</v>
      </c>
      <c r="H239" s="131">
        <v>2245</v>
      </c>
      <c r="I239" s="132"/>
      <c r="J239" s="133">
        <f>ROUND(I239*H239,2)</f>
        <v>0</v>
      </c>
      <c r="K239" s="134"/>
      <c r="L239" s="31"/>
      <c r="M239" s="135" t="s">
        <v>1</v>
      </c>
      <c r="N239" s="136" t="s">
        <v>39</v>
      </c>
      <c r="P239" s="137">
        <f>O239*H239</f>
        <v>0</v>
      </c>
      <c r="Q239" s="137">
        <v>1.1900000000000001E-3</v>
      </c>
      <c r="R239" s="137">
        <f>Q239*H239</f>
        <v>2.6715500000000003</v>
      </c>
      <c r="S239" s="137">
        <v>1.0000000000000001E-5</v>
      </c>
      <c r="T239" s="138">
        <f>S239*H239</f>
        <v>2.2450000000000001E-2</v>
      </c>
      <c r="AR239" s="139" t="s">
        <v>134</v>
      </c>
      <c r="AT239" s="139" t="s">
        <v>130</v>
      </c>
      <c r="AU239" s="139" t="s">
        <v>81</v>
      </c>
      <c r="AY239" s="16" t="s">
        <v>127</v>
      </c>
      <c r="BE239" s="140">
        <f>IF(N239="základní",J239,0)</f>
        <v>0</v>
      </c>
      <c r="BF239" s="140">
        <f>IF(N239="snížená",J239,0)</f>
        <v>0</v>
      </c>
      <c r="BG239" s="140">
        <f>IF(N239="zákl. přenesená",J239,0)</f>
        <v>0</v>
      </c>
      <c r="BH239" s="140">
        <f>IF(N239="sníž. přenesená",J239,0)</f>
        <v>0</v>
      </c>
      <c r="BI239" s="140">
        <f>IF(N239="nulová",J239,0)</f>
        <v>0</v>
      </c>
      <c r="BJ239" s="16" t="s">
        <v>79</v>
      </c>
      <c r="BK239" s="140">
        <f>ROUND(I239*H239,2)</f>
        <v>0</v>
      </c>
      <c r="BL239" s="16" t="s">
        <v>134</v>
      </c>
      <c r="BM239" s="139" t="s">
        <v>293</v>
      </c>
    </row>
    <row r="240" spans="2:65" s="12" customFormat="1" ht="11.25">
      <c r="B240" s="141"/>
      <c r="D240" s="142" t="s">
        <v>136</v>
      </c>
      <c r="E240" s="143" t="s">
        <v>1</v>
      </c>
      <c r="F240" s="144" t="s">
        <v>294</v>
      </c>
      <c r="H240" s="145">
        <v>25</v>
      </c>
      <c r="I240" s="146"/>
      <c r="L240" s="141"/>
      <c r="M240" s="147"/>
      <c r="T240" s="148"/>
      <c r="AT240" s="143" t="s">
        <v>136</v>
      </c>
      <c r="AU240" s="143" t="s">
        <v>81</v>
      </c>
      <c r="AV240" s="12" t="s">
        <v>81</v>
      </c>
      <c r="AW240" s="12" t="s">
        <v>31</v>
      </c>
      <c r="AX240" s="12" t="s">
        <v>74</v>
      </c>
      <c r="AY240" s="143" t="s">
        <v>127</v>
      </c>
    </row>
    <row r="241" spans="2:65" s="12" customFormat="1" ht="11.25">
      <c r="B241" s="141"/>
      <c r="D241" s="142" t="s">
        <v>136</v>
      </c>
      <c r="E241" s="143" t="s">
        <v>1</v>
      </c>
      <c r="F241" s="144" t="s">
        <v>295</v>
      </c>
      <c r="H241" s="145">
        <v>57</v>
      </c>
      <c r="I241" s="146"/>
      <c r="L241" s="141"/>
      <c r="M241" s="147"/>
      <c r="T241" s="148"/>
      <c r="AT241" s="143" t="s">
        <v>136</v>
      </c>
      <c r="AU241" s="143" t="s">
        <v>81</v>
      </c>
      <c r="AV241" s="12" t="s">
        <v>81</v>
      </c>
      <c r="AW241" s="12" t="s">
        <v>31</v>
      </c>
      <c r="AX241" s="12" t="s">
        <v>74</v>
      </c>
      <c r="AY241" s="143" t="s">
        <v>127</v>
      </c>
    </row>
    <row r="242" spans="2:65" s="12" customFormat="1" ht="11.25">
      <c r="B242" s="141"/>
      <c r="D242" s="142" t="s">
        <v>136</v>
      </c>
      <c r="E242" s="143" t="s">
        <v>1</v>
      </c>
      <c r="F242" s="144" t="s">
        <v>296</v>
      </c>
      <c r="H242" s="145">
        <v>6</v>
      </c>
      <c r="I242" s="146"/>
      <c r="L242" s="141"/>
      <c r="M242" s="147"/>
      <c r="T242" s="148"/>
      <c r="AT242" s="143" t="s">
        <v>136</v>
      </c>
      <c r="AU242" s="143" t="s">
        <v>81</v>
      </c>
      <c r="AV242" s="12" t="s">
        <v>81</v>
      </c>
      <c r="AW242" s="12" t="s">
        <v>31</v>
      </c>
      <c r="AX242" s="12" t="s">
        <v>74</v>
      </c>
      <c r="AY242" s="143" t="s">
        <v>127</v>
      </c>
    </row>
    <row r="243" spans="2:65" s="12" customFormat="1" ht="11.25">
      <c r="B243" s="141"/>
      <c r="D243" s="142" t="s">
        <v>136</v>
      </c>
      <c r="E243" s="143" t="s">
        <v>1</v>
      </c>
      <c r="F243" s="144" t="s">
        <v>297</v>
      </c>
      <c r="H243" s="145">
        <v>587</v>
      </c>
      <c r="I243" s="146"/>
      <c r="L243" s="141"/>
      <c r="M243" s="147"/>
      <c r="T243" s="148"/>
      <c r="AT243" s="143" t="s">
        <v>136</v>
      </c>
      <c r="AU243" s="143" t="s">
        <v>81</v>
      </c>
      <c r="AV243" s="12" t="s">
        <v>81</v>
      </c>
      <c r="AW243" s="12" t="s">
        <v>31</v>
      </c>
      <c r="AX243" s="12" t="s">
        <v>74</v>
      </c>
      <c r="AY243" s="143" t="s">
        <v>127</v>
      </c>
    </row>
    <row r="244" spans="2:65" s="12" customFormat="1" ht="11.25">
      <c r="B244" s="141"/>
      <c r="D244" s="142" t="s">
        <v>136</v>
      </c>
      <c r="E244" s="143" t="s">
        <v>1</v>
      </c>
      <c r="F244" s="144" t="s">
        <v>298</v>
      </c>
      <c r="H244" s="145">
        <v>222</v>
      </c>
      <c r="I244" s="146"/>
      <c r="L244" s="141"/>
      <c r="M244" s="147"/>
      <c r="T244" s="148"/>
      <c r="AT244" s="143" t="s">
        <v>136</v>
      </c>
      <c r="AU244" s="143" t="s">
        <v>81</v>
      </c>
      <c r="AV244" s="12" t="s">
        <v>81</v>
      </c>
      <c r="AW244" s="12" t="s">
        <v>31</v>
      </c>
      <c r="AX244" s="12" t="s">
        <v>74</v>
      </c>
      <c r="AY244" s="143" t="s">
        <v>127</v>
      </c>
    </row>
    <row r="245" spans="2:65" s="12" customFormat="1" ht="11.25">
      <c r="B245" s="141"/>
      <c r="D245" s="142" t="s">
        <v>136</v>
      </c>
      <c r="E245" s="143" t="s">
        <v>1</v>
      </c>
      <c r="F245" s="144" t="s">
        <v>299</v>
      </c>
      <c r="H245" s="145">
        <v>18</v>
      </c>
      <c r="I245" s="146"/>
      <c r="L245" s="141"/>
      <c r="M245" s="147"/>
      <c r="T245" s="148"/>
      <c r="AT245" s="143" t="s">
        <v>136</v>
      </c>
      <c r="AU245" s="143" t="s">
        <v>81</v>
      </c>
      <c r="AV245" s="12" t="s">
        <v>81</v>
      </c>
      <c r="AW245" s="12" t="s">
        <v>31</v>
      </c>
      <c r="AX245" s="12" t="s">
        <v>74</v>
      </c>
      <c r="AY245" s="143" t="s">
        <v>127</v>
      </c>
    </row>
    <row r="246" spans="2:65" s="12" customFormat="1" ht="11.25">
      <c r="B246" s="141"/>
      <c r="D246" s="142" t="s">
        <v>136</v>
      </c>
      <c r="E246" s="143" t="s">
        <v>1</v>
      </c>
      <c r="F246" s="144" t="s">
        <v>300</v>
      </c>
      <c r="H246" s="145">
        <v>268</v>
      </c>
      <c r="I246" s="146"/>
      <c r="L246" s="141"/>
      <c r="M246" s="147"/>
      <c r="T246" s="148"/>
      <c r="AT246" s="143" t="s">
        <v>136</v>
      </c>
      <c r="AU246" s="143" t="s">
        <v>81</v>
      </c>
      <c r="AV246" s="12" t="s">
        <v>81</v>
      </c>
      <c r="AW246" s="12" t="s">
        <v>31</v>
      </c>
      <c r="AX246" s="12" t="s">
        <v>74</v>
      </c>
      <c r="AY246" s="143" t="s">
        <v>127</v>
      </c>
    </row>
    <row r="247" spans="2:65" s="12" customFormat="1" ht="11.25">
      <c r="B247" s="141"/>
      <c r="D247" s="142" t="s">
        <v>136</v>
      </c>
      <c r="E247" s="143" t="s">
        <v>1</v>
      </c>
      <c r="F247" s="144" t="s">
        <v>301</v>
      </c>
      <c r="H247" s="145">
        <v>168</v>
      </c>
      <c r="I247" s="146"/>
      <c r="L247" s="141"/>
      <c r="M247" s="147"/>
      <c r="T247" s="148"/>
      <c r="AT247" s="143" t="s">
        <v>136</v>
      </c>
      <c r="AU247" s="143" t="s">
        <v>81</v>
      </c>
      <c r="AV247" s="12" t="s">
        <v>81</v>
      </c>
      <c r="AW247" s="12" t="s">
        <v>31</v>
      </c>
      <c r="AX247" s="12" t="s">
        <v>74</v>
      </c>
      <c r="AY247" s="143" t="s">
        <v>127</v>
      </c>
    </row>
    <row r="248" spans="2:65" s="12" customFormat="1" ht="11.25">
      <c r="B248" s="141"/>
      <c r="D248" s="142" t="s">
        <v>136</v>
      </c>
      <c r="E248" s="143" t="s">
        <v>1</v>
      </c>
      <c r="F248" s="144" t="s">
        <v>302</v>
      </c>
      <c r="H248" s="145">
        <v>86</v>
      </c>
      <c r="I248" s="146"/>
      <c r="L248" s="141"/>
      <c r="M248" s="147"/>
      <c r="T248" s="148"/>
      <c r="AT248" s="143" t="s">
        <v>136</v>
      </c>
      <c r="AU248" s="143" t="s">
        <v>81</v>
      </c>
      <c r="AV248" s="12" t="s">
        <v>81</v>
      </c>
      <c r="AW248" s="12" t="s">
        <v>31</v>
      </c>
      <c r="AX248" s="12" t="s">
        <v>74</v>
      </c>
      <c r="AY248" s="143" t="s">
        <v>127</v>
      </c>
    </row>
    <row r="249" spans="2:65" s="12" customFormat="1" ht="11.25">
      <c r="B249" s="141"/>
      <c r="D249" s="142" t="s">
        <v>136</v>
      </c>
      <c r="E249" s="143" t="s">
        <v>1</v>
      </c>
      <c r="F249" s="144" t="s">
        <v>303</v>
      </c>
      <c r="H249" s="145">
        <v>103</v>
      </c>
      <c r="I249" s="146"/>
      <c r="L249" s="141"/>
      <c r="M249" s="147"/>
      <c r="T249" s="148"/>
      <c r="AT249" s="143" t="s">
        <v>136</v>
      </c>
      <c r="AU249" s="143" t="s">
        <v>81</v>
      </c>
      <c r="AV249" s="12" t="s">
        <v>81</v>
      </c>
      <c r="AW249" s="12" t="s">
        <v>31</v>
      </c>
      <c r="AX249" s="12" t="s">
        <v>74</v>
      </c>
      <c r="AY249" s="143" t="s">
        <v>127</v>
      </c>
    </row>
    <row r="250" spans="2:65" s="12" customFormat="1" ht="11.25">
      <c r="B250" s="141"/>
      <c r="D250" s="142" t="s">
        <v>136</v>
      </c>
      <c r="E250" s="143" t="s">
        <v>1</v>
      </c>
      <c r="F250" s="144" t="s">
        <v>304</v>
      </c>
      <c r="H250" s="145">
        <v>60</v>
      </c>
      <c r="I250" s="146"/>
      <c r="L250" s="141"/>
      <c r="M250" s="147"/>
      <c r="T250" s="148"/>
      <c r="AT250" s="143" t="s">
        <v>136</v>
      </c>
      <c r="AU250" s="143" t="s">
        <v>81</v>
      </c>
      <c r="AV250" s="12" t="s">
        <v>81</v>
      </c>
      <c r="AW250" s="12" t="s">
        <v>31</v>
      </c>
      <c r="AX250" s="12" t="s">
        <v>74</v>
      </c>
      <c r="AY250" s="143" t="s">
        <v>127</v>
      </c>
    </row>
    <row r="251" spans="2:65" s="12" customFormat="1" ht="11.25">
      <c r="B251" s="141"/>
      <c r="D251" s="142" t="s">
        <v>136</v>
      </c>
      <c r="E251" s="143" t="s">
        <v>1</v>
      </c>
      <c r="F251" s="144" t="s">
        <v>305</v>
      </c>
      <c r="H251" s="145">
        <v>86</v>
      </c>
      <c r="I251" s="146"/>
      <c r="L251" s="141"/>
      <c r="M251" s="147"/>
      <c r="T251" s="148"/>
      <c r="AT251" s="143" t="s">
        <v>136</v>
      </c>
      <c r="AU251" s="143" t="s">
        <v>81</v>
      </c>
      <c r="AV251" s="12" t="s">
        <v>81</v>
      </c>
      <c r="AW251" s="12" t="s">
        <v>31</v>
      </c>
      <c r="AX251" s="12" t="s">
        <v>74</v>
      </c>
      <c r="AY251" s="143" t="s">
        <v>127</v>
      </c>
    </row>
    <row r="252" spans="2:65" s="12" customFormat="1" ht="11.25">
      <c r="B252" s="141"/>
      <c r="D252" s="142" t="s">
        <v>136</v>
      </c>
      <c r="E252" s="143" t="s">
        <v>1</v>
      </c>
      <c r="F252" s="144" t="s">
        <v>306</v>
      </c>
      <c r="H252" s="145">
        <v>167</v>
      </c>
      <c r="I252" s="146"/>
      <c r="L252" s="141"/>
      <c r="M252" s="147"/>
      <c r="T252" s="148"/>
      <c r="AT252" s="143" t="s">
        <v>136</v>
      </c>
      <c r="AU252" s="143" t="s">
        <v>81</v>
      </c>
      <c r="AV252" s="12" t="s">
        <v>81</v>
      </c>
      <c r="AW252" s="12" t="s">
        <v>31</v>
      </c>
      <c r="AX252" s="12" t="s">
        <v>74</v>
      </c>
      <c r="AY252" s="143" t="s">
        <v>127</v>
      </c>
    </row>
    <row r="253" spans="2:65" s="12" customFormat="1" ht="11.25">
      <c r="B253" s="141"/>
      <c r="D253" s="142" t="s">
        <v>136</v>
      </c>
      <c r="E253" s="143" t="s">
        <v>1</v>
      </c>
      <c r="F253" s="144" t="s">
        <v>307</v>
      </c>
      <c r="H253" s="145">
        <v>92</v>
      </c>
      <c r="I253" s="146"/>
      <c r="L253" s="141"/>
      <c r="M253" s="147"/>
      <c r="T253" s="148"/>
      <c r="AT253" s="143" t="s">
        <v>136</v>
      </c>
      <c r="AU253" s="143" t="s">
        <v>81</v>
      </c>
      <c r="AV253" s="12" t="s">
        <v>81</v>
      </c>
      <c r="AW253" s="12" t="s">
        <v>31</v>
      </c>
      <c r="AX253" s="12" t="s">
        <v>74</v>
      </c>
      <c r="AY253" s="143" t="s">
        <v>127</v>
      </c>
    </row>
    <row r="254" spans="2:65" s="12" customFormat="1" ht="11.25">
      <c r="B254" s="141"/>
      <c r="D254" s="142" t="s">
        <v>136</v>
      </c>
      <c r="E254" s="143" t="s">
        <v>1</v>
      </c>
      <c r="F254" s="144" t="s">
        <v>308</v>
      </c>
      <c r="H254" s="145">
        <v>300</v>
      </c>
      <c r="I254" s="146"/>
      <c r="L254" s="141"/>
      <c r="M254" s="147"/>
      <c r="T254" s="148"/>
      <c r="AT254" s="143" t="s">
        <v>136</v>
      </c>
      <c r="AU254" s="143" t="s">
        <v>81</v>
      </c>
      <c r="AV254" s="12" t="s">
        <v>81</v>
      </c>
      <c r="AW254" s="12" t="s">
        <v>31</v>
      </c>
      <c r="AX254" s="12" t="s">
        <v>74</v>
      </c>
      <c r="AY254" s="143" t="s">
        <v>127</v>
      </c>
    </row>
    <row r="255" spans="2:65" s="13" customFormat="1" ht="11.25">
      <c r="B255" s="149"/>
      <c r="D255" s="142" t="s">
        <v>136</v>
      </c>
      <c r="E255" s="150" t="s">
        <v>1</v>
      </c>
      <c r="F255" s="151" t="s">
        <v>157</v>
      </c>
      <c r="H255" s="152">
        <v>2245</v>
      </c>
      <c r="I255" s="153"/>
      <c r="L255" s="149"/>
      <c r="M255" s="154"/>
      <c r="T255" s="155"/>
      <c r="AT255" s="150" t="s">
        <v>136</v>
      </c>
      <c r="AU255" s="150" t="s">
        <v>81</v>
      </c>
      <c r="AV255" s="13" t="s">
        <v>134</v>
      </c>
      <c r="AW255" s="13" t="s">
        <v>31</v>
      </c>
      <c r="AX255" s="13" t="s">
        <v>79</v>
      </c>
      <c r="AY255" s="150" t="s">
        <v>127</v>
      </c>
    </row>
    <row r="256" spans="2:65" s="1" customFormat="1" ht="33" customHeight="1">
      <c r="B256" s="31"/>
      <c r="C256" s="127" t="s">
        <v>7</v>
      </c>
      <c r="D256" s="127" t="s">
        <v>130</v>
      </c>
      <c r="E256" s="128" t="s">
        <v>309</v>
      </c>
      <c r="F256" s="129" t="s">
        <v>310</v>
      </c>
      <c r="G256" s="130" t="s">
        <v>247</v>
      </c>
      <c r="H256" s="131">
        <v>13072</v>
      </c>
      <c r="I256" s="132"/>
      <c r="J256" s="133">
        <f>ROUND(I256*H256,2)</f>
        <v>0</v>
      </c>
      <c r="K256" s="134"/>
      <c r="L256" s="31"/>
      <c r="M256" s="135" t="s">
        <v>1</v>
      </c>
      <c r="N256" s="136" t="s">
        <v>39</v>
      </c>
      <c r="P256" s="137">
        <f>O256*H256</f>
        <v>0</v>
      </c>
      <c r="Q256" s="137">
        <v>1.7799999999999999E-3</v>
      </c>
      <c r="R256" s="137">
        <f>Q256*H256</f>
        <v>23.268159999999998</v>
      </c>
      <c r="S256" s="137">
        <v>1.0000000000000001E-5</v>
      </c>
      <c r="T256" s="138">
        <f>S256*H256</f>
        <v>0.13072</v>
      </c>
      <c r="AR256" s="139" t="s">
        <v>134</v>
      </c>
      <c r="AT256" s="139" t="s">
        <v>130</v>
      </c>
      <c r="AU256" s="139" t="s">
        <v>81</v>
      </c>
      <c r="AY256" s="16" t="s">
        <v>127</v>
      </c>
      <c r="BE256" s="140">
        <f>IF(N256="základní",J256,0)</f>
        <v>0</v>
      </c>
      <c r="BF256" s="140">
        <f>IF(N256="snížená",J256,0)</f>
        <v>0</v>
      </c>
      <c r="BG256" s="140">
        <f>IF(N256="zákl. přenesená",J256,0)</f>
        <v>0</v>
      </c>
      <c r="BH256" s="140">
        <f>IF(N256="sníž. přenesená",J256,0)</f>
        <v>0</v>
      </c>
      <c r="BI256" s="140">
        <f>IF(N256="nulová",J256,0)</f>
        <v>0</v>
      </c>
      <c r="BJ256" s="16" t="s">
        <v>79</v>
      </c>
      <c r="BK256" s="140">
        <f>ROUND(I256*H256,2)</f>
        <v>0</v>
      </c>
      <c r="BL256" s="16" t="s">
        <v>134</v>
      </c>
      <c r="BM256" s="139" t="s">
        <v>311</v>
      </c>
    </row>
    <row r="257" spans="2:51" s="12" customFormat="1" ht="11.25">
      <c r="B257" s="141"/>
      <c r="D257" s="142" t="s">
        <v>136</v>
      </c>
      <c r="E257" s="143" t="s">
        <v>1</v>
      </c>
      <c r="F257" s="144" t="s">
        <v>312</v>
      </c>
      <c r="H257" s="145">
        <v>522</v>
      </c>
      <c r="I257" s="146"/>
      <c r="L257" s="141"/>
      <c r="M257" s="147"/>
      <c r="T257" s="148"/>
      <c r="AT257" s="143" t="s">
        <v>136</v>
      </c>
      <c r="AU257" s="143" t="s">
        <v>81</v>
      </c>
      <c r="AV257" s="12" t="s">
        <v>81</v>
      </c>
      <c r="AW257" s="12" t="s">
        <v>31</v>
      </c>
      <c r="AX257" s="12" t="s">
        <v>74</v>
      </c>
      <c r="AY257" s="143" t="s">
        <v>127</v>
      </c>
    </row>
    <row r="258" spans="2:51" s="12" customFormat="1" ht="11.25">
      <c r="B258" s="141"/>
      <c r="D258" s="142" t="s">
        <v>136</v>
      </c>
      <c r="E258" s="143" t="s">
        <v>1</v>
      </c>
      <c r="F258" s="144" t="s">
        <v>313</v>
      </c>
      <c r="H258" s="145">
        <v>391</v>
      </c>
      <c r="I258" s="146"/>
      <c r="L258" s="141"/>
      <c r="M258" s="147"/>
      <c r="T258" s="148"/>
      <c r="AT258" s="143" t="s">
        <v>136</v>
      </c>
      <c r="AU258" s="143" t="s">
        <v>81</v>
      </c>
      <c r="AV258" s="12" t="s">
        <v>81</v>
      </c>
      <c r="AW258" s="12" t="s">
        <v>31</v>
      </c>
      <c r="AX258" s="12" t="s">
        <v>74</v>
      </c>
      <c r="AY258" s="143" t="s">
        <v>127</v>
      </c>
    </row>
    <row r="259" spans="2:51" s="12" customFormat="1" ht="11.25">
      <c r="B259" s="141"/>
      <c r="D259" s="142" t="s">
        <v>136</v>
      </c>
      <c r="E259" s="143" t="s">
        <v>1</v>
      </c>
      <c r="F259" s="144" t="s">
        <v>314</v>
      </c>
      <c r="H259" s="145">
        <v>25</v>
      </c>
      <c r="I259" s="146"/>
      <c r="L259" s="141"/>
      <c r="M259" s="147"/>
      <c r="T259" s="148"/>
      <c r="AT259" s="143" t="s">
        <v>136</v>
      </c>
      <c r="AU259" s="143" t="s">
        <v>81</v>
      </c>
      <c r="AV259" s="12" t="s">
        <v>81</v>
      </c>
      <c r="AW259" s="12" t="s">
        <v>31</v>
      </c>
      <c r="AX259" s="12" t="s">
        <v>74</v>
      </c>
      <c r="AY259" s="143" t="s">
        <v>127</v>
      </c>
    </row>
    <row r="260" spans="2:51" s="12" customFormat="1" ht="11.25">
      <c r="B260" s="141"/>
      <c r="D260" s="142" t="s">
        <v>136</v>
      </c>
      <c r="E260" s="143" t="s">
        <v>1</v>
      </c>
      <c r="F260" s="144" t="s">
        <v>315</v>
      </c>
      <c r="H260" s="145">
        <v>41</v>
      </c>
      <c r="I260" s="146"/>
      <c r="L260" s="141"/>
      <c r="M260" s="147"/>
      <c r="T260" s="148"/>
      <c r="AT260" s="143" t="s">
        <v>136</v>
      </c>
      <c r="AU260" s="143" t="s">
        <v>81</v>
      </c>
      <c r="AV260" s="12" t="s">
        <v>81</v>
      </c>
      <c r="AW260" s="12" t="s">
        <v>31</v>
      </c>
      <c r="AX260" s="12" t="s">
        <v>74</v>
      </c>
      <c r="AY260" s="143" t="s">
        <v>127</v>
      </c>
    </row>
    <row r="261" spans="2:51" s="12" customFormat="1" ht="11.25">
      <c r="B261" s="141"/>
      <c r="D261" s="142" t="s">
        <v>136</v>
      </c>
      <c r="E261" s="143" t="s">
        <v>1</v>
      </c>
      <c r="F261" s="144" t="s">
        <v>316</v>
      </c>
      <c r="H261" s="145">
        <v>19</v>
      </c>
      <c r="I261" s="146"/>
      <c r="L261" s="141"/>
      <c r="M261" s="147"/>
      <c r="T261" s="148"/>
      <c r="AT261" s="143" t="s">
        <v>136</v>
      </c>
      <c r="AU261" s="143" t="s">
        <v>81</v>
      </c>
      <c r="AV261" s="12" t="s">
        <v>81</v>
      </c>
      <c r="AW261" s="12" t="s">
        <v>31</v>
      </c>
      <c r="AX261" s="12" t="s">
        <v>74</v>
      </c>
      <c r="AY261" s="143" t="s">
        <v>127</v>
      </c>
    </row>
    <row r="262" spans="2:51" s="12" customFormat="1" ht="11.25">
      <c r="B262" s="141"/>
      <c r="D262" s="142" t="s">
        <v>136</v>
      </c>
      <c r="E262" s="143" t="s">
        <v>1</v>
      </c>
      <c r="F262" s="144" t="s">
        <v>317</v>
      </c>
      <c r="H262" s="145">
        <v>114</v>
      </c>
      <c r="I262" s="146"/>
      <c r="L262" s="141"/>
      <c r="M262" s="147"/>
      <c r="T262" s="148"/>
      <c r="AT262" s="143" t="s">
        <v>136</v>
      </c>
      <c r="AU262" s="143" t="s">
        <v>81</v>
      </c>
      <c r="AV262" s="12" t="s">
        <v>81</v>
      </c>
      <c r="AW262" s="12" t="s">
        <v>31</v>
      </c>
      <c r="AX262" s="12" t="s">
        <v>74</v>
      </c>
      <c r="AY262" s="143" t="s">
        <v>127</v>
      </c>
    </row>
    <row r="263" spans="2:51" s="12" customFormat="1" ht="11.25">
      <c r="B263" s="141"/>
      <c r="D263" s="142" t="s">
        <v>136</v>
      </c>
      <c r="E263" s="143" t="s">
        <v>1</v>
      </c>
      <c r="F263" s="144" t="s">
        <v>318</v>
      </c>
      <c r="H263" s="145">
        <v>96</v>
      </c>
      <c r="I263" s="146"/>
      <c r="L263" s="141"/>
      <c r="M263" s="147"/>
      <c r="T263" s="148"/>
      <c r="AT263" s="143" t="s">
        <v>136</v>
      </c>
      <c r="AU263" s="143" t="s">
        <v>81</v>
      </c>
      <c r="AV263" s="12" t="s">
        <v>81</v>
      </c>
      <c r="AW263" s="12" t="s">
        <v>31</v>
      </c>
      <c r="AX263" s="12" t="s">
        <v>74</v>
      </c>
      <c r="AY263" s="143" t="s">
        <v>127</v>
      </c>
    </row>
    <row r="264" spans="2:51" s="12" customFormat="1" ht="11.25">
      <c r="B264" s="141"/>
      <c r="D264" s="142" t="s">
        <v>136</v>
      </c>
      <c r="E264" s="143" t="s">
        <v>1</v>
      </c>
      <c r="F264" s="144" t="s">
        <v>319</v>
      </c>
      <c r="H264" s="145">
        <v>63</v>
      </c>
      <c r="I264" s="146"/>
      <c r="L264" s="141"/>
      <c r="M264" s="147"/>
      <c r="T264" s="148"/>
      <c r="AT264" s="143" t="s">
        <v>136</v>
      </c>
      <c r="AU264" s="143" t="s">
        <v>81</v>
      </c>
      <c r="AV264" s="12" t="s">
        <v>81</v>
      </c>
      <c r="AW264" s="12" t="s">
        <v>31</v>
      </c>
      <c r="AX264" s="12" t="s">
        <v>74</v>
      </c>
      <c r="AY264" s="143" t="s">
        <v>127</v>
      </c>
    </row>
    <row r="265" spans="2:51" s="12" customFormat="1" ht="11.25">
      <c r="B265" s="141"/>
      <c r="D265" s="142" t="s">
        <v>136</v>
      </c>
      <c r="E265" s="143" t="s">
        <v>1</v>
      </c>
      <c r="F265" s="144" t="s">
        <v>320</v>
      </c>
      <c r="H265" s="145">
        <v>27</v>
      </c>
      <c r="I265" s="146"/>
      <c r="L265" s="141"/>
      <c r="M265" s="147"/>
      <c r="T265" s="148"/>
      <c r="AT265" s="143" t="s">
        <v>136</v>
      </c>
      <c r="AU265" s="143" t="s">
        <v>81</v>
      </c>
      <c r="AV265" s="12" t="s">
        <v>81</v>
      </c>
      <c r="AW265" s="12" t="s">
        <v>31</v>
      </c>
      <c r="AX265" s="12" t="s">
        <v>74</v>
      </c>
      <c r="AY265" s="143" t="s">
        <v>127</v>
      </c>
    </row>
    <row r="266" spans="2:51" s="12" customFormat="1" ht="11.25">
      <c r="B266" s="141"/>
      <c r="D266" s="142" t="s">
        <v>136</v>
      </c>
      <c r="E266" s="143" t="s">
        <v>1</v>
      </c>
      <c r="F266" s="144" t="s">
        <v>321</v>
      </c>
      <c r="H266" s="145">
        <v>161</v>
      </c>
      <c r="I266" s="146"/>
      <c r="L266" s="141"/>
      <c r="M266" s="147"/>
      <c r="T266" s="148"/>
      <c r="AT266" s="143" t="s">
        <v>136</v>
      </c>
      <c r="AU266" s="143" t="s">
        <v>81</v>
      </c>
      <c r="AV266" s="12" t="s">
        <v>81</v>
      </c>
      <c r="AW266" s="12" t="s">
        <v>31</v>
      </c>
      <c r="AX266" s="12" t="s">
        <v>74</v>
      </c>
      <c r="AY266" s="143" t="s">
        <v>127</v>
      </c>
    </row>
    <row r="267" spans="2:51" s="12" customFormat="1" ht="11.25">
      <c r="B267" s="141"/>
      <c r="D267" s="142" t="s">
        <v>136</v>
      </c>
      <c r="E267" s="143" t="s">
        <v>1</v>
      </c>
      <c r="F267" s="144" t="s">
        <v>322</v>
      </c>
      <c r="H267" s="145">
        <v>54</v>
      </c>
      <c r="I267" s="146"/>
      <c r="L267" s="141"/>
      <c r="M267" s="147"/>
      <c r="T267" s="148"/>
      <c r="AT267" s="143" t="s">
        <v>136</v>
      </c>
      <c r="AU267" s="143" t="s">
        <v>81</v>
      </c>
      <c r="AV267" s="12" t="s">
        <v>81</v>
      </c>
      <c r="AW267" s="12" t="s">
        <v>31</v>
      </c>
      <c r="AX267" s="12" t="s">
        <v>74</v>
      </c>
      <c r="AY267" s="143" t="s">
        <v>127</v>
      </c>
    </row>
    <row r="268" spans="2:51" s="12" customFormat="1" ht="11.25">
      <c r="B268" s="141"/>
      <c r="D268" s="142" t="s">
        <v>136</v>
      </c>
      <c r="E268" s="143" t="s">
        <v>1</v>
      </c>
      <c r="F268" s="144" t="s">
        <v>323</v>
      </c>
      <c r="H268" s="145">
        <v>181</v>
      </c>
      <c r="I268" s="146"/>
      <c r="L268" s="141"/>
      <c r="M268" s="147"/>
      <c r="T268" s="148"/>
      <c r="AT268" s="143" t="s">
        <v>136</v>
      </c>
      <c r="AU268" s="143" t="s">
        <v>81</v>
      </c>
      <c r="AV268" s="12" t="s">
        <v>81</v>
      </c>
      <c r="AW268" s="12" t="s">
        <v>31</v>
      </c>
      <c r="AX268" s="12" t="s">
        <v>74</v>
      </c>
      <c r="AY268" s="143" t="s">
        <v>127</v>
      </c>
    </row>
    <row r="269" spans="2:51" s="12" customFormat="1" ht="11.25">
      <c r="B269" s="141"/>
      <c r="D269" s="142" t="s">
        <v>136</v>
      </c>
      <c r="E269" s="143" t="s">
        <v>1</v>
      </c>
      <c r="F269" s="144" t="s">
        <v>324</v>
      </c>
      <c r="H269" s="145">
        <v>83</v>
      </c>
      <c r="I269" s="146"/>
      <c r="L269" s="141"/>
      <c r="M269" s="147"/>
      <c r="T269" s="148"/>
      <c r="AT269" s="143" t="s">
        <v>136</v>
      </c>
      <c r="AU269" s="143" t="s">
        <v>81</v>
      </c>
      <c r="AV269" s="12" t="s">
        <v>81</v>
      </c>
      <c r="AW269" s="12" t="s">
        <v>31</v>
      </c>
      <c r="AX269" s="12" t="s">
        <v>74</v>
      </c>
      <c r="AY269" s="143" t="s">
        <v>127</v>
      </c>
    </row>
    <row r="270" spans="2:51" s="12" customFormat="1" ht="11.25">
      <c r="B270" s="141"/>
      <c r="D270" s="142" t="s">
        <v>136</v>
      </c>
      <c r="E270" s="143" t="s">
        <v>1</v>
      </c>
      <c r="F270" s="144" t="s">
        <v>325</v>
      </c>
      <c r="H270" s="145">
        <v>8</v>
      </c>
      <c r="I270" s="146"/>
      <c r="L270" s="141"/>
      <c r="M270" s="147"/>
      <c r="T270" s="148"/>
      <c r="AT270" s="143" t="s">
        <v>136</v>
      </c>
      <c r="AU270" s="143" t="s">
        <v>81</v>
      </c>
      <c r="AV270" s="12" t="s">
        <v>81</v>
      </c>
      <c r="AW270" s="12" t="s">
        <v>31</v>
      </c>
      <c r="AX270" s="12" t="s">
        <v>74</v>
      </c>
      <c r="AY270" s="143" t="s">
        <v>127</v>
      </c>
    </row>
    <row r="271" spans="2:51" s="12" customFormat="1" ht="11.25">
      <c r="B271" s="141"/>
      <c r="D271" s="142" t="s">
        <v>136</v>
      </c>
      <c r="E271" s="143" t="s">
        <v>1</v>
      </c>
      <c r="F271" s="144" t="s">
        <v>326</v>
      </c>
      <c r="H271" s="145">
        <v>19</v>
      </c>
      <c r="I271" s="146"/>
      <c r="L271" s="141"/>
      <c r="M271" s="147"/>
      <c r="T271" s="148"/>
      <c r="AT271" s="143" t="s">
        <v>136</v>
      </c>
      <c r="AU271" s="143" t="s">
        <v>81</v>
      </c>
      <c r="AV271" s="12" t="s">
        <v>81</v>
      </c>
      <c r="AW271" s="12" t="s">
        <v>31</v>
      </c>
      <c r="AX271" s="12" t="s">
        <v>74</v>
      </c>
      <c r="AY271" s="143" t="s">
        <v>127</v>
      </c>
    </row>
    <row r="272" spans="2:51" s="12" customFormat="1" ht="11.25">
      <c r="B272" s="141"/>
      <c r="D272" s="142" t="s">
        <v>136</v>
      </c>
      <c r="E272" s="143" t="s">
        <v>1</v>
      </c>
      <c r="F272" s="144" t="s">
        <v>327</v>
      </c>
      <c r="H272" s="145">
        <v>637</v>
      </c>
      <c r="I272" s="146"/>
      <c r="L272" s="141"/>
      <c r="M272" s="147"/>
      <c r="T272" s="148"/>
      <c r="AT272" s="143" t="s">
        <v>136</v>
      </c>
      <c r="AU272" s="143" t="s">
        <v>81</v>
      </c>
      <c r="AV272" s="12" t="s">
        <v>81</v>
      </c>
      <c r="AW272" s="12" t="s">
        <v>31</v>
      </c>
      <c r="AX272" s="12" t="s">
        <v>74</v>
      </c>
      <c r="AY272" s="143" t="s">
        <v>127</v>
      </c>
    </row>
    <row r="273" spans="2:51" s="12" customFormat="1" ht="11.25">
      <c r="B273" s="141"/>
      <c r="D273" s="142" t="s">
        <v>136</v>
      </c>
      <c r="E273" s="143" t="s">
        <v>1</v>
      </c>
      <c r="F273" s="144" t="s">
        <v>328</v>
      </c>
      <c r="H273" s="145">
        <v>347</v>
      </c>
      <c r="I273" s="146"/>
      <c r="L273" s="141"/>
      <c r="M273" s="147"/>
      <c r="T273" s="148"/>
      <c r="AT273" s="143" t="s">
        <v>136</v>
      </c>
      <c r="AU273" s="143" t="s">
        <v>81</v>
      </c>
      <c r="AV273" s="12" t="s">
        <v>81</v>
      </c>
      <c r="AW273" s="12" t="s">
        <v>31</v>
      </c>
      <c r="AX273" s="12" t="s">
        <v>74</v>
      </c>
      <c r="AY273" s="143" t="s">
        <v>127</v>
      </c>
    </row>
    <row r="274" spans="2:51" s="12" customFormat="1" ht="11.25">
      <c r="B274" s="141"/>
      <c r="D274" s="142" t="s">
        <v>136</v>
      </c>
      <c r="E274" s="143" t="s">
        <v>1</v>
      </c>
      <c r="F274" s="144" t="s">
        <v>329</v>
      </c>
      <c r="H274" s="145">
        <v>256</v>
      </c>
      <c r="I274" s="146"/>
      <c r="L274" s="141"/>
      <c r="M274" s="147"/>
      <c r="T274" s="148"/>
      <c r="AT274" s="143" t="s">
        <v>136</v>
      </c>
      <c r="AU274" s="143" t="s">
        <v>81</v>
      </c>
      <c r="AV274" s="12" t="s">
        <v>81</v>
      </c>
      <c r="AW274" s="12" t="s">
        <v>31</v>
      </c>
      <c r="AX274" s="12" t="s">
        <v>74</v>
      </c>
      <c r="AY274" s="143" t="s">
        <v>127</v>
      </c>
    </row>
    <row r="275" spans="2:51" s="12" customFormat="1" ht="11.25">
      <c r="B275" s="141"/>
      <c r="D275" s="142" t="s">
        <v>136</v>
      </c>
      <c r="E275" s="143" t="s">
        <v>1</v>
      </c>
      <c r="F275" s="144" t="s">
        <v>330</v>
      </c>
      <c r="H275" s="145">
        <v>253</v>
      </c>
      <c r="I275" s="146"/>
      <c r="L275" s="141"/>
      <c r="M275" s="147"/>
      <c r="T275" s="148"/>
      <c r="AT275" s="143" t="s">
        <v>136</v>
      </c>
      <c r="AU275" s="143" t="s">
        <v>81</v>
      </c>
      <c r="AV275" s="12" t="s">
        <v>81</v>
      </c>
      <c r="AW275" s="12" t="s">
        <v>31</v>
      </c>
      <c r="AX275" s="12" t="s">
        <v>74</v>
      </c>
      <c r="AY275" s="143" t="s">
        <v>127</v>
      </c>
    </row>
    <row r="276" spans="2:51" s="12" customFormat="1" ht="11.25">
      <c r="B276" s="141"/>
      <c r="D276" s="142" t="s">
        <v>136</v>
      </c>
      <c r="E276" s="143" t="s">
        <v>1</v>
      </c>
      <c r="F276" s="144" t="s">
        <v>331</v>
      </c>
      <c r="H276" s="145">
        <v>331</v>
      </c>
      <c r="I276" s="146"/>
      <c r="L276" s="141"/>
      <c r="M276" s="147"/>
      <c r="T276" s="148"/>
      <c r="AT276" s="143" t="s">
        <v>136</v>
      </c>
      <c r="AU276" s="143" t="s">
        <v>81</v>
      </c>
      <c r="AV276" s="12" t="s">
        <v>81</v>
      </c>
      <c r="AW276" s="12" t="s">
        <v>31</v>
      </c>
      <c r="AX276" s="12" t="s">
        <v>74</v>
      </c>
      <c r="AY276" s="143" t="s">
        <v>127</v>
      </c>
    </row>
    <row r="277" spans="2:51" s="12" customFormat="1" ht="11.25">
      <c r="B277" s="141"/>
      <c r="D277" s="142" t="s">
        <v>136</v>
      </c>
      <c r="E277" s="143" t="s">
        <v>1</v>
      </c>
      <c r="F277" s="144" t="s">
        <v>332</v>
      </c>
      <c r="H277" s="145">
        <v>197</v>
      </c>
      <c r="I277" s="146"/>
      <c r="L277" s="141"/>
      <c r="M277" s="147"/>
      <c r="T277" s="148"/>
      <c r="AT277" s="143" t="s">
        <v>136</v>
      </c>
      <c r="AU277" s="143" t="s">
        <v>81</v>
      </c>
      <c r="AV277" s="12" t="s">
        <v>81</v>
      </c>
      <c r="AW277" s="12" t="s">
        <v>31</v>
      </c>
      <c r="AX277" s="12" t="s">
        <v>74</v>
      </c>
      <c r="AY277" s="143" t="s">
        <v>127</v>
      </c>
    </row>
    <row r="278" spans="2:51" s="12" customFormat="1" ht="11.25">
      <c r="B278" s="141"/>
      <c r="D278" s="142" t="s">
        <v>136</v>
      </c>
      <c r="E278" s="143" t="s">
        <v>1</v>
      </c>
      <c r="F278" s="144" t="s">
        <v>333</v>
      </c>
      <c r="H278" s="145">
        <v>268</v>
      </c>
      <c r="I278" s="146"/>
      <c r="L278" s="141"/>
      <c r="M278" s="147"/>
      <c r="T278" s="148"/>
      <c r="AT278" s="143" t="s">
        <v>136</v>
      </c>
      <c r="AU278" s="143" t="s">
        <v>81</v>
      </c>
      <c r="AV278" s="12" t="s">
        <v>81</v>
      </c>
      <c r="AW278" s="12" t="s">
        <v>31</v>
      </c>
      <c r="AX278" s="12" t="s">
        <v>74</v>
      </c>
      <c r="AY278" s="143" t="s">
        <v>127</v>
      </c>
    </row>
    <row r="279" spans="2:51" s="12" customFormat="1" ht="11.25">
      <c r="B279" s="141"/>
      <c r="D279" s="142" t="s">
        <v>136</v>
      </c>
      <c r="E279" s="143" t="s">
        <v>1</v>
      </c>
      <c r="F279" s="144" t="s">
        <v>334</v>
      </c>
      <c r="H279" s="145">
        <v>39</v>
      </c>
      <c r="I279" s="146"/>
      <c r="L279" s="141"/>
      <c r="M279" s="147"/>
      <c r="T279" s="148"/>
      <c r="AT279" s="143" t="s">
        <v>136</v>
      </c>
      <c r="AU279" s="143" t="s">
        <v>81</v>
      </c>
      <c r="AV279" s="12" t="s">
        <v>81</v>
      </c>
      <c r="AW279" s="12" t="s">
        <v>31</v>
      </c>
      <c r="AX279" s="12" t="s">
        <v>74</v>
      </c>
      <c r="AY279" s="143" t="s">
        <v>127</v>
      </c>
    </row>
    <row r="280" spans="2:51" s="12" customFormat="1" ht="11.25">
      <c r="B280" s="141"/>
      <c r="D280" s="142" t="s">
        <v>136</v>
      </c>
      <c r="E280" s="143" t="s">
        <v>1</v>
      </c>
      <c r="F280" s="144" t="s">
        <v>335</v>
      </c>
      <c r="H280" s="145">
        <v>527</v>
      </c>
      <c r="I280" s="146"/>
      <c r="L280" s="141"/>
      <c r="M280" s="147"/>
      <c r="T280" s="148"/>
      <c r="AT280" s="143" t="s">
        <v>136</v>
      </c>
      <c r="AU280" s="143" t="s">
        <v>81</v>
      </c>
      <c r="AV280" s="12" t="s">
        <v>81</v>
      </c>
      <c r="AW280" s="12" t="s">
        <v>31</v>
      </c>
      <c r="AX280" s="12" t="s">
        <v>74</v>
      </c>
      <c r="AY280" s="143" t="s">
        <v>127</v>
      </c>
    </row>
    <row r="281" spans="2:51" s="12" customFormat="1" ht="11.25">
      <c r="B281" s="141"/>
      <c r="D281" s="142" t="s">
        <v>136</v>
      </c>
      <c r="E281" s="143" t="s">
        <v>1</v>
      </c>
      <c r="F281" s="144" t="s">
        <v>336</v>
      </c>
      <c r="H281" s="145">
        <v>103</v>
      </c>
      <c r="I281" s="146"/>
      <c r="L281" s="141"/>
      <c r="M281" s="147"/>
      <c r="T281" s="148"/>
      <c r="AT281" s="143" t="s">
        <v>136</v>
      </c>
      <c r="AU281" s="143" t="s">
        <v>81</v>
      </c>
      <c r="AV281" s="12" t="s">
        <v>81</v>
      </c>
      <c r="AW281" s="12" t="s">
        <v>31</v>
      </c>
      <c r="AX281" s="12" t="s">
        <v>74</v>
      </c>
      <c r="AY281" s="143" t="s">
        <v>127</v>
      </c>
    </row>
    <row r="282" spans="2:51" s="12" customFormat="1" ht="11.25">
      <c r="B282" s="141"/>
      <c r="D282" s="142" t="s">
        <v>136</v>
      </c>
      <c r="E282" s="143" t="s">
        <v>1</v>
      </c>
      <c r="F282" s="144" t="s">
        <v>337</v>
      </c>
      <c r="H282" s="145">
        <v>238</v>
      </c>
      <c r="I282" s="146"/>
      <c r="L282" s="141"/>
      <c r="M282" s="147"/>
      <c r="T282" s="148"/>
      <c r="AT282" s="143" t="s">
        <v>136</v>
      </c>
      <c r="AU282" s="143" t="s">
        <v>81</v>
      </c>
      <c r="AV282" s="12" t="s">
        <v>81</v>
      </c>
      <c r="AW282" s="12" t="s">
        <v>31</v>
      </c>
      <c r="AX282" s="12" t="s">
        <v>74</v>
      </c>
      <c r="AY282" s="143" t="s">
        <v>127</v>
      </c>
    </row>
    <row r="283" spans="2:51" s="12" customFormat="1" ht="11.25">
      <c r="B283" s="141"/>
      <c r="D283" s="142" t="s">
        <v>136</v>
      </c>
      <c r="E283" s="143" t="s">
        <v>1</v>
      </c>
      <c r="F283" s="144" t="s">
        <v>338</v>
      </c>
      <c r="H283" s="145">
        <v>261</v>
      </c>
      <c r="I283" s="146"/>
      <c r="L283" s="141"/>
      <c r="M283" s="147"/>
      <c r="T283" s="148"/>
      <c r="AT283" s="143" t="s">
        <v>136</v>
      </c>
      <c r="AU283" s="143" t="s">
        <v>81</v>
      </c>
      <c r="AV283" s="12" t="s">
        <v>81</v>
      </c>
      <c r="AW283" s="12" t="s">
        <v>31</v>
      </c>
      <c r="AX283" s="12" t="s">
        <v>74</v>
      </c>
      <c r="AY283" s="143" t="s">
        <v>127</v>
      </c>
    </row>
    <row r="284" spans="2:51" s="12" customFormat="1" ht="11.25">
      <c r="B284" s="141"/>
      <c r="D284" s="142" t="s">
        <v>136</v>
      </c>
      <c r="E284" s="143" t="s">
        <v>1</v>
      </c>
      <c r="F284" s="144" t="s">
        <v>339</v>
      </c>
      <c r="H284" s="145">
        <v>29</v>
      </c>
      <c r="I284" s="146"/>
      <c r="L284" s="141"/>
      <c r="M284" s="147"/>
      <c r="T284" s="148"/>
      <c r="AT284" s="143" t="s">
        <v>136</v>
      </c>
      <c r="AU284" s="143" t="s">
        <v>81</v>
      </c>
      <c r="AV284" s="12" t="s">
        <v>81</v>
      </c>
      <c r="AW284" s="12" t="s">
        <v>31</v>
      </c>
      <c r="AX284" s="12" t="s">
        <v>74</v>
      </c>
      <c r="AY284" s="143" t="s">
        <v>127</v>
      </c>
    </row>
    <row r="285" spans="2:51" s="12" customFormat="1" ht="11.25">
      <c r="B285" s="141"/>
      <c r="D285" s="142" t="s">
        <v>136</v>
      </c>
      <c r="E285" s="143" t="s">
        <v>1</v>
      </c>
      <c r="F285" s="144" t="s">
        <v>340</v>
      </c>
      <c r="H285" s="145">
        <v>370</v>
      </c>
      <c r="I285" s="146"/>
      <c r="L285" s="141"/>
      <c r="M285" s="147"/>
      <c r="T285" s="148"/>
      <c r="AT285" s="143" t="s">
        <v>136</v>
      </c>
      <c r="AU285" s="143" t="s">
        <v>81</v>
      </c>
      <c r="AV285" s="12" t="s">
        <v>81</v>
      </c>
      <c r="AW285" s="12" t="s">
        <v>31</v>
      </c>
      <c r="AX285" s="12" t="s">
        <v>74</v>
      </c>
      <c r="AY285" s="143" t="s">
        <v>127</v>
      </c>
    </row>
    <row r="286" spans="2:51" s="12" customFormat="1" ht="11.25">
      <c r="B286" s="141"/>
      <c r="D286" s="142" t="s">
        <v>136</v>
      </c>
      <c r="E286" s="143" t="s">
        <v>1</v>
      </c>
      <c r="F286" s="144" t="s">
        <v>341</v>
      </c>
      <c r="H286" s="145">
        <v>54</v>
      </c>
      <c r="I286" s="146"/>
      <c r="L286" s="141"/>
      <c r="M286" s="147"/>
      <c r="T286" s="148"/>
      <c r="AT286" s="143" t="s">
        <v>136</v>
      </c>
      <c r="AU286" s="143" t="s">
        <v>81</v>
      </c>
      <c r="AV286" s="12" t="s">
        <v>81</v>
      </c>
      <c r="AW286" s="12" t="s">
        <v>31</v>
      </c>
      <c r="AX286" s="12" t="s">
        <v>74</v>
      </c>
      <c r="AY286" s="143" t="s">
        <v>127</v>
      </c>
    </row>
    <row r="287" spans="2:51" s="12" customFormat="1" ht="11.25">
      <c r="B287" s="141"/>
      <c r="D287" s="142" t="s">
        <v>136</v>
      </c>
      <c r="E287" s="143" t="s">
        <v>1</v>
      </c>
      <c r="F287" s="144" t="s">
        <v>342</v>
      </c>
      <c r="H287" s="145">
        <v>28</v>
      </c>
      <c r="I287" s="146"/>
      <c r="L287" s="141"/>
      <c r="M287" s="147"/>
      <c r="T287" s="148"/>
      <c r="AT287" s="143" t="s">
        <v>136</v>
      </c>
      <c r="AU287" s="143" t="s">
        <v>81</v>
      </c>
      <c r="AV287" s="12" t="s">
        <v>81</v>
      </c>
      <c r="AW287" s="12" t="s">
        <v>31</v>
      </c>
      <c r="AX287" s="12" t="s">
        <v>74</v>
      </c>
      <c r="AY287" s="143" t="s">
        <v>127</v>
      </c>
    </row>
    <row r="288" spans="2:51" s="12" customFormat="1" ht="11.25">
      <c r="B288" s="141"/>
      <c r="D288" s="142" t="s">
        <v>136</v>
      </c>
      <c r="E288" s="143" t="s">
        <v>1</v>
      </c>
      <c r="F288" s="144" t="s">
        <v>343</v>
      </c>
      <c r="H288" s="145">
        <v>342</v>
      </c>
      <c r="I288" s="146"/>
      <c r="L288" s="141"/>
      <c r="M288" s="147"/>
      <c r="T288" s="148"/>
      <c r="AT288" s="143" t="s">
        <v>136</v>
      </c>
      <c r="AU288" s="143" t="s">
        <v>81</v>
      </c>
      <c r="AV288" s="12" t="s">
        <v>81</v>
      </c>
      <c r="AW288" s="12" t="s">
        <v>31</v>
      </c>
      <c r="AX288" s="12" t="s">
        <v>74</v>
      </c>
      <c r="AY288" s="143" t="s">
        <v>127</v>
      </c>
    </row>
    <row r="289" spans="2:51" s="12" customFormat="1" ht="11.25">
      <c r="B289" s="141"/>
      <c r="D289" s="142" t="s">
        <v>136</v>
      </c>
      <c r="E289" s="143" t="s">
        <v>1</v>
      </c>
      <c r="F289" s="144" t="s">
        <v>344</v>
      </c>
      <c r="H289" s="145">
        <v>286</v>
      </c>
      <c r="I289" s="146"/>
      <c r="L289" s="141"/>
      <c r="M289" s="147"/>
      <c r="T289" s="148"/>
      <c r="AT289" s="143" t="s">
        <v>136</v>
      </c>
      <c r="AU289" s="143" t="s">
        <v>81</v>
      </c>
      <c r="AV289" s="12" t="s">
        <v>81</v>
      </c>
      <c r="AW289" s="12" t="s">
        <v>31</v>
      </c>
      <c r="AX289" s="12" t="s">
        <v>74</v>
      </c>
      <c r="AY289" s="143" t="s">
        <v>127</v>
      </c>
    </row>
    <row r="290" spans="2:51" s="12" customFormat="1" ht="11.25">
      <c r="B290" s="141"/>
      <c r="D290" s="142" t="s">
        <v>136</v>
      </c>
      <c r="E290" s="143" t="s">
        <v>1</v>
      </c>
      <c r="F290" s="144" t="s">
        <v>345</v>
      </c>
      <c r="H290" s="145">
        <v>270</v>
      </c>
      <c r="I290" s="146"/>
      <c r="L290" s="141"/>
      <c r="M290" s="147"/>
      <c r="T290" s="148"/>
      <c r="AT290" s="143" t="s">
        <v>136</v>
      </c>
      <c r="AU290" s="143" t="s">
        <v>81</v>
      </c>
      <c r="AV290" s="12" t="s">
        <v>81</v>
      </c>
      <c r="AW290" s="12" t="s">
        <v>31</v>
      </c>
      <c r="AX290" s="12" t="s">
        <v>74</v>
      </c>
      <c r="AY290" s="143" t="s">
        <v>127</v>
      </c>
    </row>
    <row r="291" spans="2:51" s="12" customFormat="1" ht="11.25">
      <c r="B291" s="141"/>
      <c r="D291" s="142" t="s">
        <v>136</v>
      </c>
      <c r="E291" s="143" t="s">
        <v>1</v>
      </c>
      <c r="F291" s="144" t="s">
        <v>346</v>
      </c>
      <c r="H291" s="145">
        <v>278</v>
      </c>
      <c r="I291" s="146"/>
      <c r="L291" s="141"/>
      <c r="M291" s="147"/>
      <c r="T291" s="148"/>
      <c r="AT291" s="143" t="s">
        <v>136</v>
      </c>
      <c r="AU291" s="143" t="s">
        <v>81</v>
      </c>
      <c r="AV291" s="12" t="s">
        <v>81</v>
      </c>
      <c r="AW291" s="12" t="s">
        <v>31</v>
      </c>
      <c r="AX291" s="12" t="s">
        <v>74</v>
      </c>
      <c r="AY291" s="143" t="s">
        <v>127</v>
      </c>
    </row>
    <row r="292" spans="2:51" s="12" customFormat="1" ht="11.25">
      <c r="B292" s="141"/>
      <c r="D292" s="142" t="s">
        <v>136</v>
      </c>
      <c r="E292" s="143" t="s">
        <v>1</v>
      </c>
      <c r="F292" s="144" t="s">
        <v>347</v>
      </c>
      <c r="H292" s="145">
        <v>80</v>
      </c>
      <c r="I292" s="146"/>
      <c r="L292" s="141"/>
      <c r="M292" s="147"/>
      <c r="T292" s="148"/>
      <c r="AT292" s="143" t="s">
        <v>136</v>
      </c>
      <c r="AU292" s="143" t="s">
        <v>81</v>
      </c>
      <c r="AV292" s="12" t="s">
        <v>81</v>
      </c>
      <c r="AW292" s="12" t="s">
        <v>31</v>
      </c>
      <c r="AX292" s="12" t="s">
        <v>74</v>
      </c>
      <c r="AY292" s="143" t="s">
        <v>127</v>
      </c>
    </row>
    <row r="293" spans="2:51" s="12" customFormat="1" ht="11.25">
      <c r="B293" s="141"/>
      <c r="D293" s="142" t="s">
        <v>136</v>
      </c>
      <c r="E293" s="143" t="s">
        <v>1</v>
      </c>
      <c r="F293" s="144" t="s">
        <v>348</v>
      </c>
      <c r="H293" s="145">
        <v>68</v>
      </c>
      <c r="I293" s="146"/>
      <c r="L293" s="141"/>
      <c r="M293" s="147"/>
      <c r="T293" s="148"/>
      <c r="AT293" s="143" t="s">
        <v>136</v>
      </c>
      <c r="AU293" s="143" t="s">
        <v>81</v>
      </c>
      <c r="AV293" s="12" t="s">
        <v>81</v>
      </c>
      <c r="AW293" s="12" t="s">
        <v>31</v>
      </c>
      <c r="AX293" s="12" t="s">
        <v>74</v>
      </c>
      <c r="AY293" s="143" t="s">
        <v>127</v>
      </c>
    </row>
    <row r="294" spans="2:51" s="12" customFormat="1" ht="11.25">
      <c r="B294" s="141"/>
      <c r="D294" s="142" t="s">
        <v>136</v>
      </c>
      <c r="E294" s="143" t="s">
        <v>1</v>
      </c>
      <c r="F294" s="144" t="s">
        <v>349</v>
      </c>
      <c r="H294" s="145">
        <v>226</v>
      </c>
      <c r="I294" s="146"/>
      <c r="L294" s="141"/>
      <c r="M294" s="147"/>
      <c r="T294" s="148"/>
      <c r="AT294" s="143" t="s">
        <v>136</v>
      </c>
      <c r="AU294" s="143" t="s">
        <v>81</v>
      </c>
      <c r="AV294" s="12" t="s">
        <v>81</v>
      </c>
      <c r="AW294" s="12" t="s">
        <v>31</v>
      </c>
      <c r="AX294" s="12" t="s">
        <v>74</v>
      </c>
      <c r="AY294" s="143" t="s">
        <v>127</v>
      </c>
    </row>
    <row r="295" spans="2:51" s="12" customFormat="1" ht="11.25">
      <c r="B295" s="141"/>
      <c r="D295" s="142" t="s">
        <v>136</v>
      </c>
      <c r="E295" s="143" t="s">
        <v>1</v>
      </c>
      <c r="F295" s="144" t="s">
        <v>350</v>
      </c>
      <c r="H295" s="145">
        <v>41</v>
      </c>
      <c r="I295" s="146"/>
      <c r="L295" s="141"/>
      <c r="M295" s="147"/>
      <c r="T295" s="148"/>
      <c r="AT295" s="143" t="s">
        <v>136</v>
      </c>
      <c r="AU295" s="143" t="s">
        <v>81</v>
      </c>
      <c r="AV295" s="12" t="s">
        <v>81</v>
      </c>
      <c r="AW295" s="12" t="s">
        <v>31</v>
      </c>
      <c r="AX295" s="12" t="s">
        <v>74</v>
      </c>
      <c r="AY295" s="143" t="s">
        <v>127</v>
      </c>
    </row>
    <row r="296" spans="2:51" s="12" customFormat="1" ht="11.25">
      <c r="B296" s="141"/>
      <c r="D296" s="142" t="s">
        <v>136</v>
      </c>
      <c r="E296" s="143" t="s">
        <v>1</v>
      </c>
      <c r="F296" s="144" t="s">
        <v>351</v>
      </c>
      <c r="H296" s="145">
        <v>29</v>
      </c>
      <c r="I296" s="146"/>
      <c r="L296" s="141"/>
      <c r="M296" s="147"/>
      <c r="T296" s="148"/>
      <c r="AT296" s="143" t="s">
        <v>136</v>
      </c>
      <c r="AU296" s="143" t="s">
        <v>81</v>
      </c>
      <c r="AV296" s="12" t="s">
        <v>81</v>
      </c>
      <c r="AW296" s="12" t="s">
        <v>31</v>
      </c>
      <c r="AX296" s="12" t="s">
        <v>74</v>
      </c>
      <c r="AY296" s="143" t="s">
        <v>127</v>
      </c>
    </row>
    <row r="297" spans="2:51" s="12" customFormat="1" ht="11.25">
      <c r="B297" s="141"/>
      <c r="D297" s="142" t="s">
        <v>136</v>
      </c>
      <c r="E297" s="143" t="s">
        <v>1</v>
      </c>
      <c r="F297" s="144" t="s">
        <v>352</v>
      </c>
      <c r="H297" s="145">
        <v>403</v>
      </c>
      <c r="I297" s="146"/>
      <c r="L297" s="141"/>
      <c r="M297" s="147"/>
      <c r="T297" s="148"/>
      <c r="AT297" s="143" t="s">
        <v>136</v>
      </c>
      <c r="AU297" s="143" t="s">
        <v>81</v>
      </c>
      <c r="AV297" s="12" t="s">
        <v>81</v>
      </c>
      <c r="AW297" s="12" t="s">
        <v>31</v>
      </c>
      <c r="AX297" s="12" t="s">
        <v>74</v>
      </c>
      <c r="AY297" s="143" t="s">
        <v>127</v>
      </c>
    </row>
    <row r="298" spans="2:51" s="12" customFormat="1" ht="11.25">
      <c r="B298" s="141"/>
      <c r="D298" s="142" t="s">
        <v>136</v>
      </c>
      <c r="E298" s="143" t="s">
        <v>1</v>
      </c>
      <c r="F298" s="144" t="s">
        <v>353</v>
      </c>
      <c r="H298" s="145">
        <v>273</v>
      </c>
      <c r="I298" s="146"/>
      <c r="L298" s="141"/>
      <c r="M298" s="147"/>
      <c r="T298" s="148"/>
      <c r="AT298" s="143" t="s">
        <v>136</v>
      </c>
      <c r="AU298" s="143" t="s">
        <v>81</v>
      </c>
      <c r="AV298" s="12" t="s">
        <v>81</v>
      </c>
      <c r="AW298" s="12" t="s">
        <v>31</v>
      </c>
      <c r="AX298" s="12" t="s">
        <v>74</v>
      </c>
      <c r="AY298" s="143" t="s">
        <v>127</v>
      </c>
    </row>
    <row r="299" spans="2:51" s="12" customFormat="1" ht="11.25">
      <c r="B299" s="141"/>
      <c r="D299" s="142" t="s">
        <v>136</v>
      </c>
      <c r="E299" s="143" t="s">
        <v>1</v>
      </c>
      <c r="F299" s="144" t="s">
        <v>354</v>
      </c>
      <c r="H299" s="145">
        <v>911</v>
      </c>
      <c r="I299" s="146"/>
      <c r="L299" s="141"/>
      <c r="M299" s="147"/>
      <c r="T299" s="148"/>
      <c r="AT299" s="143" t="s">
        <v>136</v>
      </c>
      <c r="AU299" s="143" t="s">
        <v>81</v>
      </c>
      <c r="AV299" s="12" t="s">
        <v>81</v>
      </c>
      <c r="AW299" s="12" t="s">
        <v>31</v>
      </c>
      <c r="AX299" s="12" t="s">
        <v>74</v>
      </c>
      <c r="AY299" s="143" t="s">
        <v>127</v>
      </c>
    </row>
    <row r="300" spans="2:51" s="12" customFormat="1" ht="11.25">
      <c r="B300" s="141"/>
      <c r="D300" s="142" t="s">
        <v>136</v>
      </c>
      <c r="E300" s="143" t="s">
        <v>1</v>
      </c>
      <c r="F300" s="144" t="s">
        <v>355</v>
      </c>
      <c r="H300" s="145">
        <v>246</v>
      </c>
      <c r="I300" s="146"/>
      <c r="L300" s="141"/>
      <c r="M300" s="147"/>
      <c r="T300" s="148"/>
      <c r="AT300" s="143" t="s">
        <v>136</v>
      </c>
      <c r="AU300" s="143" t="s">
        <v>81</v>
      </c>
      <c r="AV300" s="12" t="s">
        <v>81</v>
      </c>
      <c r="AW300" s="12" t="s">
        <v>31</v>
      </c>
      <c r="AX300" s="12" t="s">
        <v>74</v>
      </c>
      <c r="AY300" s="143" t="s">
        <v>127</v>
      </c>
    </row>
    <row r="301" spans="2:51" s="12" customFormat="1" ht="11.25">
      <c r="B301" s="141"/>
      <c r="D301" s="142" t="s">
        <v>136</v>
      </c>
      <c r="E301" s="143" t="s">
        <v>1</v>
      </c>
      <c r="F301" s="144" t="s">
        <v>356</v>
      </c>
      <c r="H301" s="145">
        <v>241</v>
      </c>
      <c r="I301" s="146"/>
      <c r="L301" s="141"/>
      <c r="M301" s="147"/>
      <c r="T301" s="148"/>
      <c r="AT301" s="143" t="s">
        <v>136</v>
      </c>
      <c r="AU301" s="143" t="s">
        <v>81</v>
      </c>
      <c r="AV301" s="12" t="s">
        <v>81</v>
      </c>
      <c r="AW301" s="12" t="s">
        <v>31</v>
      </c>
      <c r="AX301" s="12" t="s">
        <v>74</v>
      </c>
      <c r="AY301" s="143" t="s">
        <v>127</v>
      </c>
    </row>
    <row r="302" spans="2:51" s="12" customFormat="1" ht="11.25">
      <c r="B302" s="141"/>
      <c r="D302" s="142" t="s">
        <v>136</v>
      </c>
      <c r="E302" s="143" t="s">
        <v>1</v>
      </c>
      <c r="F302" s="144" t="s">
        <v>357</v>
      </c>
      <c r="H302" s="145">
        <v>281</v>
      </c>
      <c r="I302" s="146"/>
      <c r="L302" s="141"/>
      <c r="M302" s="147"/>
      <c r="T302" s="148"/>
      <c r="AT302" s="143" t="s">
        <v>136</v>
      </c>
      <c r="AU302" s="143" t="s">
        <v>81</v>
      </c>
      <c r="AV302" s="12" t="s">
        <v>81</v>
      </c>
      <c r="AW302" s="12" t="s">
        <v>31</v>
      </c>
      <c r="AX302" s="12" t="s">
        <v>74</v>
      </c>
      <c r="AY302" s="143" t="s">
        <v>127</v>
      </c>
    </row>
    <row r="303" spans="2:51" s="12" customFormat="1" ht="11.25">
      <c r="B303" s="141"/>
      <c r="D303" s="142" t="s">
        <v>136</v>
      </c>
      <c r="E303" s="143" t="s">
        <v>1</v>
      </c>
      <c r="F303" s="144" t="s">
        <v>358</v>
      </c>
      <c r="H303" s="145">
        <v>326</v>
      </c>
      <c r="I303" s="146"/>
      <c r="L303" s="141"/>
      <c r="M303" s="147"/>
      <c r="T303" s="148"/>
      <c r="AT303" s="143" t="s">
        <v>136</v>
      </c>
      <c r="AU303" s="143" t="s">
        <v>81</v>
      </c>
      <c r="AV303" s="12" t="s">
        <v>81</v>
      </c>
      <c r="AW303" s="12" t="s">
        <v>31</v>
      </c>
      <c r="AX303" s="12" t="s">
        <v>74</v>
      </c>
      <c r="AY303" s="143" t="s">
        <v>127</v>
      </c>
    </row>
    <row r="304" spans="2:51" s="12" customFormat="1" ht="11.25">
      <c r="B304" s="141"/>
      <c r="D304" s="142" t="s">
        <v>136</v>
      </c>
      <c r="E304" s="143" t="s">
        <v>1</v>
      </c>
      <c r="F304" s="144" t="s">
        <v>359</v>
      </c>
      <c r="H304" s="145">
        <v>317</v>
      </c>
      <c r="I304" s="146"/>
      <c r="L304" s="141"/>
      <c r="M304" s="147"/>
      <c r="T304" s="148"/>
      <c r="AT304" s="143" t="s">
        <v>136</v>
      </c>
      <c r="AU304" s="143" t="s">
        <v>81</v>
      </c>
      <c r="AV304" s="12" t="s">
        <v>81</v>
      </c>
      <c r="AW304" s="12" t="s">
        <v>31</v>
      </c>
      <c r="AX304" s="12" t="s">
        <v>74</v>
      </c>
      <c r="AY304" s="143" t="s">
        <v>127</v>
      </c>
    </row>
    <row r="305" spans="2:65" s="12" customFormat="1" ht="11.25">
      <c r="B305" s="141"/>
      <c r="D305" s="142" t="s">
        <v>136</v>
      </c>
      <c r="E305" s="143" t="s">
        <v>1</v>
      </c>
      <c r="F305" s="144" t="s">
        <v>360</v>
      </c>
      <c r="H305" s="145">
        <v>265</v>
      </c>
      <c r="I305" s="146"/>
      <c r="L305" s="141"/>
      <c r="M305" s="147"/>
      <c r="T305" s="148"/>
      <c r="AT305" s="143" t="s">
        <v>136</v>
      </c>
      <c r="AU305" s="143" t="s">
        <v>81</v>
      </c>
      <c r="AV305" s="12" t="s">
        <v>81</v>
      </c>
      <c r="AW305" s="12" t="s">
        <v>31</v>
      </c>
      <c r="AX305" s="12" t="s">
        <v>74</v>
      </c>
      <c r="AY305" s="143" t="s">
        <v>127</v>
      </c>
    </row>
    <row r="306" spans="2:65" s="12" customFormat="1" ht="11.25">
      <c r="B306" s="141"/>
      <c r="D306" s="142" t="s">
        <v>136</v>
      </c>
      <c r="E306" s="143" t="s">
        <v>1</v>
      </c>
      <c r="F306" s="144" t="s">
        <v>361</v>
      </c>
      <c r="H306" s="145">
        <v>158</v>
      </c>
      <c r="I306" s="146"/>
      <c r="L306" s="141"/>
      <c r="M306" s="147"/>
      <c r="T306" s="148"/>
      <c r="AT306" s="143" t="s">
        <v>136</v>
      </c>
      <c r="AU306" s="143" t="s">
        <v>81</v>
      </c>
      <c r="AV306" s="12" t="s">
        <v>81</v>
      </c>
      <c r="AW306" s="12" t="s">
        <v>31</v>
      </c>
      <c r="AX306" s="12" t="s">
        <v>74</v>
      </c>
      <c r="AY306" s="143" t="s">
        <v>127</v>
      </c>
    </row>
    <row r="307" spans="2:65" s="12" customFormat="1" ht="11.25">
      <c r="B307" s="141"/>
      <c r="D307" s="142" t="s">
        <v>136</v>
      </c>
      <c r="E307" s="143" t="s">
        <v>1</v>
      </c>
      <c r="F307" s="144" t="s">
        <v>362</v>
      </c>
      <c r="H307" s="145">
        <v>272</v>
      </c>
      <c r="I307" s="146"/>
      <c r="L307" s="141"/>
      <c r="M307" s="147"/>
      <c r="T307" s="148"/>
      <c r="AT307" s="143" t="s">
        <v>136</v>
      </c>
      <c r="AU307" s="143" t="s">
        <v>81</v>
      </c>
      <c r="AV307" s="12" t="s">
        <v>81</v>
      </c>
      <c r="AW307" s="12" t="s">
        <v>31</v>
      </c>
      <c r="AX307" s="12" t="s">
        <v>74</v>
      </c>
      <c r="AY307" s="143" t="s">
        <v>127</v>
      </c>
    </row>
    <row r="308" spans="2:65" s="12" customFormat="1" ht="11.25">
      <c r="B308" s="141"/>
      <c r="D308" s="142" t="s">
        <v>136</v>
      </c>
      <c r="E308" s="143" t="s">
        <v>1</v>
      </c>
      <c r="F308" s="144" t="s">
        <v>363</v>
      </c>
      <c r="H308" s="145">
        <v>228</v>
      </c>
      <c r="I308" s="146"/>
      <c r="L308" s="141"/>
      <c r="M308" s="147"/>
      <c r="T308" s="148"/>
      <c r="AT308" s="143" t="s">
        <v>136</v>
      </c>
      <c r="AU308" s="143" t="s">
        <v>81</v>
      </c>
      <c r="AV308" s="12" t="s">
        <v>81</v>
      </c>
      <c r="AW308" s="12" t="s">
        <v>31</v>
      </c>
      <c r="AX308" s="12" t="s">
        <v>74</v>
      </c>
      <c r="AY308" s="143" t="s">
        <v>127</v>
      </c>
    </row>
    <row r="309" spans="2:65" s="12" customFormat="1" ht="11.25">
      <c r="B309" s="141"/>
      <c r="D309" s="142" t="s">
        <v>136</v>
      </c>
      <c r="E309" s="143" t="s">
        <v>1</v>
      </c>
      <c r="F309" s="144" t="s">
        <v>364</v>
      </c>
      <c r="H309" s="145">
        <v>226</v>
      </c>
      <c r="I309" s="146"/>
      <c r="L309" s="141"/>
      <c r="M309" s="147"/>
      <c r="T309" s="148"/>
      <c r="AT309" s="143" t="s">
        <v>136</v>
      </c>
      <c r="AU309" s="143" t="s">
        <v>81</v>
      </c>
      <c r="AV309" s="12" t="s">
        <v>81</v>
      </c>
      <c r="AW309" s="12" t="s">
        <v>31</v>
      </c>
      <c r="AX309" s="12" t="s">
        <v>74</v>
      </c>
      <c r="AY309" s="143" t="s">
        <v>127</v>
      </c>
    </row>
    <row r="310" spans="2:65" s="12" customFormat="1" ht="11.25">
      <c r="B310" s="141"/>
      <c r="D310" s="142" t="s">
        <v>136</v>
      </c>
      <c r="E310" s="143" t="s">
        <v>1</v>
      </c>
      <c r="F310" s="144" t="s">
        <v>365</v>
      </c>
      <c r="H310" s="145">
        <v>271</v>
      </c>
      <c r="I310" s="146"/>
      <c r="L310" s="141"/>
      <c r="M310" s="147"/>
      <c r="T310" s="148"/>
      <c r="AT310" s="143" t="s">
        <v>136</v>
      </c>
      <c r="AU310" s="143" t="s">
        <v>81</v>
      </c>
      <c r="AV310" s="12" t="s">
        <v>81</v>
      </c>
      <c r="AW310" s="12" t="s">
        <v>31</v>
      </c>
      <c r="AX310" s="12" t="s">
        <v>74</v>
      </c>
      <c r="AY310" s="143" t="s">
        <v>127</v>
      </c>
    </row>
    <row r="311" spans="2:65" s="12" customFormat="1" ht="11.25">
      <c r="B311" s="141"/>
      <c r="D311" s="142" t="s">
        <v>136</v>
      </c>
      <c r="E311" s="143" t="s">
        <v>1</v>
      </c>
      <c r="F311" s="144" t="s">
        <v>366</v>
      </c>
      <c r="H311" s="145">
        <v>275</v>
      </c>
      <c r="I311" s="146"/>
      <c r="L311" s="141"/>
      <c r="M311" s="147"/>
      <c r="T311" s="148"/>
      <c r="AT311" s="143" t="s">
        <v>136</v>
      </c>
      <c r="AU311" s="143" t="s">
        <v>81</v>
      </c>
      <c r="AV311" s="12" t="s">
        <v>81</v>
      </c>
      <c r="AW311" s="12" t="s">
        <v>31</v>
      </c>
      <c r="AX311" s="12" t="s">
        <v>74</v>
      </c>
      <c r="AY311" s="143" t="s">
        <v>127</v>
      </c>
    </row>
    <row r="312" spans="2:65" s="12" customFormat="1" ht="11.25">
      <c r="B312" s="141"/>
      <c r="D312" s="142" t="s">
        <v>136</v>
      </c>
      <c r="E312" s="143" t="s">
        <v>1</v>
      </c>
      <c r="F312" s="144" t="s">
        <v>367</v>
      </c>
      <c r="H312" s="145">
        <v>234</v>
      </c>
      <c r="I312" s="146"/>
      <c r="L312" s="141"/>
      <c r="M312" s="147"/>
      <c r="T312" s="148"/>
      <c r="AT312" s="143" t="s">
        <v>136</v>
      </c>
      <c r="AU312" s="143" t="s">
        <v>81</v>
      </c>
      <c r="AV312" s="12" t="s">
        <v>81</v>
      </c>
      <c r="AW312" s="12" t="s">
        <v>31</v>
      </c>
      <c r="AX312" s="12" t="s">
        <v>74</v>
      </c>
      <c r="AY312" s="143" t="s">
        <v>127</v>
      </c>
    </row>
    <row r="313" spans="2:65" s="12" customFormat="1" ht="11.25">
      <c r="B313" s="141"/>
      <c r="D313" s="142" t="s">
        <v>136</v>
      </c>
      <c r="E313" s="143" t="s">
        <v>1</v>
      </c>
      <c r="F313" s="144" t="s">
        <v>368</v>
      </c>
      <c r="H313" s="145">
        <v>783</v>
      </c>
      <c r="I313" s="146"/>
      <c r="L313" s="141"/>
      <c r="M313" s="147"/>
      <c r="T313" s="148"/>
      <c r="AT313" s="143" t="s">
        <v>136</v>
      </c>
      <c r="AU313" s="143" t="s">
        <v>81</v>
      </c>
      <c r="AV313" s="12" t="s">
        <v>81</v>
      </c>
      <c r="AW313" s="12" t="s">
        <v>31</v>
      </c>
      <c r="AX313" s="12" t="s">
        <v>74</v>
      </c>
      <c r="AY313" s="143" t="s">
        <v>127</v>
      </c>
    </row>
    <row r="314" spans="2:65" s="13" customFormat="1" ht="11.25">
      <c r="B314" s="149"/>
      <c r="D314" s="142" t="s">
        <v>136</v>
      </c>
      <c r="E314" s="150" t="s">
        <v>1</v>
      </c>
      <c r="F314" s="151" t="s">
        <v>157</v>
      </c>
      <c r="H314" s="152">
        <v>13072</v>
      </c>
      <c r="I314" s="153"/>
      <c r="L314" s="149"/>
      <c r="M314" s="154"/>
      <c r="T314" s="155"/>
      <c r="AT314" s="150" t="s">
        <v>136</v>
      </c>
      <c r="AU314" s="150" t="s">
        <v>81</v>
      </c>
      <c r="AV314" s="13" t="s">
        <v>134</v>
      </c>
      <c r="AW314" s="13" t="s">
        <v>31</v>
      </c>
      <c r="AX314" s="13" t="s">
        <v>79</v>
      </c>
      <c r="AY314" s="150" t="s">
        <v>127</v>
      </c>
    </row>
    <row r="315" spans="2:65" s="1" customFormat="1" ht="33" customHeight="1">
      <c r="B315" s="31"/>
      <c r="C315" s="127" t="s">
        <v>369</v>
      </c>
      <c r="D315" s="127" t="s">
        <v>130</v>
      </c>
      <c r="E315" s="128" t="s">
        <v>370</v>
      </c>
      <c r="F315" s="129" t="s">
        <v>371</v>
      </c>
      <c r="G315" s="130" t="s">
        <v>247</v>
      </c>
      <c r="H315" s="131">
        <v>52</v>
      </c>
      <c r="I315" s="132"/>
      <c r="J315" s="133">
        <f>ROUND(I315*H315,2)</f>
        <v>0</v>
      </c>
      <c r="K315" s="134"/>
      <c r="L315" s="31"/>
      <c r="M315" s="135" t="s">
        <v>1</v>
      </c>
      <c r="N315" s="136" t="s">
        <v>39</v>
      </c>
      <c r="P315" s="137">
        <f>O315*H315</f>
        <v>0</v>
      </c>
      <c r="Q315" s="137">
        <v>2.9E-4</v>
      </c>
      <c r="R315" s="137">
        <f>Q315*H315</f>
        <v>1.508E-2</v>
      </c>
      <c r="S315" s="137">
        <v>1.0000000000000001E-5</v>
      </c>
      <c r="T315" s="138">
        <f>S315*H315</f>
        <v>5.2000000000000006E-4</v>
      </c>
      <c r="AR315" s="139" t="s">
        <v>134</v>
      </c>
      <c r="AT315" s="139" t="s">
        <v>130</v>
      </c>
      <c r="AU315" s="139" t="s">
        <v>81</v>
      </c>
      <c r="AY315" s="16" t="s">
        <v>127</v>
      </c>
      <c r="BE315" s="140">
        <f>IF(N315="základní",J315,0)</f>
        <v>0</v>
      </c>
      <c r="BF315" s="140">
        <f>IF(N315="snížená",J315,0)</f>
        <v>0</v>
      </c>
      <c r="BG315" s="140">
        <f>IF(N315="zákl. přenesená",J315,0)</f>
        <v>0</v>
      </c>
      <c r="BH315" s="140">
        <f>IF(N315="sníž. přenesená",J315,0)</f>
        <v>0</v>
      </c>
      <c r="BI315" s="140">
        <f>IF(N315="nulová",J315,0)</f>
        <v>0</v>
      </c>
      <c r="BJ315" s="16" t="s">
        <v>79</v>
      </c>
      <c r="BK315" s="140">
        <f>ROUND(I315*H315,2)</f>
        <v>0</v>
      </c>
      <c r="BL315" s="16" t="s">
        <v>134</v>
      </c>
      <c r="BM315" s="139" t="s">
        <v>372</v>
      </c>
    </row>
    <row r="316" spans="2:65" s="12" customFormat="1" ht="11.25">
      <c r="B316" s="141"/>
      <c r="D316" s="142" t="s">
        <v>136</v>
      </c>
      <c r="E316" s="143" t="s">
        <v>1</v>
      </c>
      <c r="F316" s="144" t="s">
        <v>373</v>
      </c>
      <c r="H316" s="145">
        <v>11</v>
      </c>
      <c r="I316" s="146"/>
      <c r="L316" s="141"/>
      <c r="M316" s="147"/>
      <c r="T316" s="148"/>
      <c r="AT316" s="143" t="s">
        <v>136</v>
      </c>
      <c r="AU316" s="143" t="s">
        <v>81</v>
      </c>
      <c r="AV316" s="12" t="s">
        <v>81</v>
      </c>
      <c r="AW316" s="12" t="s">
        <v>31</v>
      </c>
      <c r="AX316" s="12" t="s">
        <v>74</v>
      </c>
      <c r="AY316" s="143" t="s">
        <v>127</v>
      </c>
    </row>
    <row r="317" spans="2:65" s="12" customFormat="1" ht="11.25">
      <c r="B317" s="141"/>
      <c r="D317" s="142" t="s">
        <v>136</v>
      </c>
      <c r="E317" s="143" t="s">
        <v>1</v>
      </c>
      <c r="F317" s="144" t="s">
        <v>374</v>
      </c>
      <c r="H317" s="145">
        <v>10</v>
      </c>
      <c r="I317" s="146"/>
      <c r="L317" s="141"/>
      <c r="M317" s="147"/>
      <c r="T317" s="148"/>
      <c r="AT317" s="143" t="s">
        <v>136</v>
      </c>
      <c r="AU317" s="143" t="s">
        <v>81</v>
      </c>
      <c r="AV317" s="12" t="s">
        <v>81</v>
      </c>
      <c r="AW317" s="12" t="s">
        <v>31</v>
      </c>
      <c r="AX317" s="12" t="s">
        <v>74</v>
      </c>
      <c r="AY317" s="143" t="s">
        <v>127</v>
      </c>
    </row>
    <row r="318" spans="2:65" s="12" customFormat="1" ht="11.25">
      <c r="B318" s="141"/>
      <c r="D318" s="142" t="s">
        <v>136</v>
      </c>
      <c r="E318" s="143" t="s">
        <v>1</v>
      </c>
      <c r="F318" s="144" t="s">
        <v>375</v>
      </c>
      <c r="H318" s="145">
        <v>10</v>
      </c>
      <c r="I318" s="146"/>
      <c r="L318" s="141"/>
      <c r="M318" s="147"/>
      <c r="T318" s="148"/>
      <c r="AT318" s="143" t="s">
        <v>136</v>
      </c>
      <c r="AU318" s="143" t="s">
        <v>81</v>
      </c>
      <c r="AV318" s="12" t="s">
        <v>81</v>
      </c>
      <c r="AW318" s="12" t="s">
        <v>31</v>
      </c>
      <c r="AX318" s="12" t="s">
        <v>74</v>
      </c>
      <c r="AY318" s="143" t="s">
        <v>127</v>
      </c>
    </row>
    <row r="319" spans="2:65" s="12" customFormat="1" ht="11.25">
      <c r="B319" s="141"/>
      <c r="D319" s="142" t="s">
        <v>136</v>
      </c>
      <c r="E319" s="143" t="s">
        <v>1</v>
      </c>
      <c r="F319" s="144" t="s">
        <v>376</v>
      </c>
      <c r="H319" s="145">
        <v>4</v>
      </c>
      <c r="I319" s="146"/>
      <c r="L319" s="141"/>
      <c r="M319" s="147"/>
      <c r="T319" s="148"/>
      <c r="AT319" s="143" t="s">
        <v>136</v>
      </c>
      <c r="AU319" s="143" t="s">
        <v>81</v>
      </c>
      <c r="AV319" s="12" t="s">
        <v>81</v>
      </c>
      <c r="AW319" s="12" t="s">
        <v>31</v>
      </c>
      <c r="AX319" s="12" t="s">
        <v>74</v>
      </c>
      <c r="AY319" s="143" t="s">
        <v>127</v>
      </c>
    </row>
    <row r="320" spans="2:65" s="12" customFormat="1" ht="11.25">
      <c r="B320" s="141"/>
      <c r="D320" s="142" t="s">
        <v>136</v>
      </c>
      <c r="E320" s="143" t="s">
        <v>1</v>
      </c>
      <c r="F320" s="144" t="s">
        <v>377</v>
      </c>
      <c r="H320" s="145">
        <v>2</v>
      </c>
      <c r="I320" s="146"/>
      <c r="L320" s="141"/>
      <c r="M320" s="147"/>
      <c r="T320" s="148"/>
      <c r="AT320" s="143" t="s">
        <v>136</v>
      </c>
      <c r="AU320" s="143" t="s">
        <v>81</v>
      </c>
      <c r="AV320" s="12" t="s">
        <v>81</v>
      </c>
      <c r="AW320" s="12" t="s">
        <v>31</v>
      </c>
      <c r="AX320" s="12" t="s">
        <v>74</v>
      </c>
      <c r="AY320" s="143" t="s">
        <v>127</v>
      </c>
    </row>
    <row r="321" spans="2:65" s="12" customFormat="1" ht="11.25">
      <c r="B321" s="141"/>
      <c r="D321" s="142" t="s">
        <v>136</v>
      </c>
      <c r="E321" s="143" t="s">
        <v>1</v>
      </c>
      <c r="F321" s="144" t="s">
        <v>378</v>
      </c>
      <c r="H321" s="145">
        <v>13</v>
      </c>
      <c r="I321" s="146"/>
      <c r="L321" s="141"/>
      <c r="M321" s="147"/>
      <c r="T321" s="148"/>
      <c r="AT321" s="143" t="s">
        <v>136</v>
      </c>
      <c r="AU321" s="143" t="s">
        <v>81</v>
      </c>
      <c r="AV321" s="12" t="s">
        <v>81</v>
      </c>
      <c r="AW321" s="12" t="s">
        <v>31</v>
      </c>
      <c r="AX321" s="12" t="s">
        <v>74</v>
      </c>
      <c r="AY321" s="143" t="s">
        <v>127</v>
      </c>
    </row>
    <row r="322" spans="2:65" s="12" customFormat="1" ht="11.25">
      <c r="B322" s="141"/>
      <c r="D322" s="142" t="s">
        <v>136</v>
      </c>
      <c r="E322" s="143" t="s">
        <v>1</v>
      </c>
      <c r="F322" s="144" t="s">
        <v>379</v>
      </c>
      <c r="H322" s="145">
        <v>2</v>
      </c>
      <c r="I322" s="146"/>
      <c r="L322" s="141"/>
      <c r="M322" s="147"/>
      <c r="T322" s="148"/>
      <c r="AT322" s="143" t="s">
        <v>136</v>
      </c>
      <c r="AU322" s="143" t="s">
        <v>81</v>
      </c>
      <c r="AV322" s="12" t="s">
        <v>81</v>
      </c>
      <c r="AW322" s="12" t="s">
        <v>31</v>
      </c>
      <c r="AX322" s="12" t="s">
        <v>74</v>
      </c>
      <c r="AY322" s="143" t="s">
        <v>127</v>
      </c>
    </row>
    <row r="323" spans="2:65" s="13" customFormat="1" ht="11.25">
      <c r="B323" s="149"/>
      <c r="D323" s="142" t="s">
        <v>136</v>
      </c>
      <c r="E323" s="150" t="s">
        <v>1</v>
      </c>
      <c r="F323" s="151" t="s">
        <v>157</v>
      </c>
      <c r="H323" s="152">
        <v>52</v>
      </c>
      <c r="I323" s="153"/>
      <c r="L323" s="149"/>
      <c r="M323" s="154"/>
      <c r="T323" s="155"/>
      <c r="AT323" s="150" t="s">
        <v>136</v>
      </c>
      <c r="AU323" s="150" t="s">
        <v>81</v>
      </c>
      <c r="AV323" s="13" t="s">
        <v>134</v>
      </c>
      <c r="AW323" s="13" t="s">
        <v>31</v>
      </c>
      <c r="AX323" s="13" t="s">
        <v>79</v>
      </c>
      <c r="AY323" s="150" t="s">
        <v>127</v>
      </c>
    </row>
    <row r="324" spans="2:65" s="1" customFormat="1" ht="33" customHeight="1">
      <c r="B324" s="31"/>
      <c r="C324" s="127" t="s">
        <v>380</v>
      </c>
      <c r="D324" s="127" t="s">
        <v>130</v>
      </c>
      <c r="E324" s="128" t="s">
        <v>381</v>
      </c>
      <c r="F324" s="129" t="s">
        <v>382</v>
      </c>
      <c r="G324" s="130" t="s">
        <v>247</v>
      </c>
      <c r="H324" s="131">
        <v>748</v>
      </c>
      <c r="I324" s="132"/>
      <c r="J324" s="133">
        <f>ROUND(I324*H324,2)</f>
        <v>0</v>
      </c>
      <c r="K324" s="134"/>
      <c r="L324" s="31"/>
      <c r="M324" s="135" t="s">
        <v>1</v>
      </c>
      <c r="N324" s="136" t="s">
        <v>39</v>
      </c>
      <c r="P324" s="137">
        <f>O324*H324</f>
        <v>0</v>
      </c>
      <c r="Q324" s="137">
        <v>7.9000000000000001E-4</v>
      </c>
      <c r="R324" s="137">
        <f>Q324*H324</f>
        <v>0.59092</v>
      </c>
      <c r="S324" s="137">
        <v>1.0000000000000001E-5</v>
      </c>
      <c r="T324" s="138">
        <f>S324*H324</f>
        <v>7.4800000000000005E-3</v>
      </c>
      <c r="AR324" s="139" t="s">
        <v>134</v>
      </c>
      <c r="AT324" s="139" t="s">
        <v>130</v>
      </c>
      <c r="AU324" s="139" t="s">
        <v>81</v>
      </c>
      <c r="AY324" s="16" t="s">
        <v>127</v>
      </c>
      <c r="BE324" s="140">
        <f>IF(N324="základní",J324,0)</f>
        <v>0</v>
      </c>
      <c r="BF324" s="140">
        <f>IF(N324="snížená",J324,0)</f>
        <v>0</v>
      </c>
      <c r="BG324" s="140">
        <f>IF(N324="zákl. přenesená",J324,0)</f>
        <v>0</v>
      </c>
      <c r="BH324" s="140">
        <f>IF(N324="sníž. přenesená",J324,0)</f>
        <v>0</v>
      </c>
      <c r="BI324" s="140">
        <f>IF(N324="nulová",J324,0)</f>
        <v>0</v>
      </c>
      <c r="BJ324" s="16" t="s">
        <v>79</v>
      </c>
      <c r="BK324" s="140">
        <f>ROUND(I324*H324,2)</f>
        <v>0</v>
      </c>
      <c r="BL324" s="16" t="s">
        <v>134</v>
      </c>
      <c r="BM324" s="139" t="s">
        <v>383</v>
      </c>
    </row>
    <row r="325" spans="2:65" s="12" customFormat="1" ht="11.25">
      <c r="B325" s="141"/>
      <c r="D325" s="142" t="s">
        <v>136</v>
      </c>
      <c r="E325" s="143" t="s">
        <v>1</v>
      </c>
      <c r="F325" s="144" t="s">
        <v>384</v>
      </c>
      <c r="H325" s="145">
        <v>10</v>
      </c>
      <c r="I325" s="146"/>
      <c r="L325" s="141"/>
      <c r="M325" s="147"/>
      <c r="T325" s="148"/>
      <c r="AT325" s="143" t="s">
        <v>136</v>
      </c>
      <c r="AU325" s="143" t="s">
        <v>81</v>
      </c>
      <c r="AV325" s="12" t="s">
        <v>81</v>
      </c>
      <c r="AW325" s="12" t="s">
        <v>31</v>
      </c>
      <c r="AX325" s="12" t="s">
        <v>74</v>
      </c>
      <c r="AY325" s="143" t="s">
        <v>127</v>
      </c>
    </row>
    <row r="326" spans="2:65" s="12" customFormat="1" ht="11.25">
      <c r="B326" s="141"/>
      <c r="D326" s="142" t="s">
        <v>136</v>
      </c>
      <c r="E326" s="143" t="s">
        <v>1</v>
      </c>
      <c r="F326" s="144" t="s">
        <v>385</v>
      </c>
      <c r="H326" s="145">
        <v>20</v>
      </c>
      <c r="I326" s="146"/>
      <c r="L326" s="141"/>
      <c r="M326" s="147"/>
      <c r="T326" s="148"/>
      <c r="AT326" s="143" t="s">
        <v>136</v>
      </c>
      <c r="AU326" s="143" t="s">
        <v>81</v>
      </c>
      <c r="AV326" s="12" t="s">
        <v>81</v>
      </c>
      <c r="AW326" s="12" t="s">
        <v>31</v>
      </c>
      <c r="AX326" s="12" t="s">
        <v>74</v>
      </c>
      <c r="AY326" s="143" t="s">
        <v>127</v>
      </c>
    </row>
    <row r="327" spans="2:65" s="12" customFormat="1" ht="11.25">
      <c r="B327" s="141"/>
      <c r="D327" s="142" t="s">
        <v>136</v>
      </c>
      <c r="E327" s="143" t="s">
        <v>1</v>
      </c>
      <c r="F327" s="144" t="s">
        <v>386</v>
      </c>
      <c r="H327" s="145">
        <v>10</v>
      </c>
      <c r="I327" s="146"/>
      <c r="L327" s="141"/>
      <c r="M327" s="147"/>
      <c r="T327" s="148"/>
      <c r="AT327" s="143" t="s">
        <v>136</v>
      </c>
      <c r="AU327" s="143" t="s">
        <v>81</v>
      </c>
      <c r="AV327" s="12" t="s">
        <v>81</v>
      </c>
      <c r="AW327" s="12" t="s">
        <v>31</v>
      </c>
      <c r="AX327" s="12" t="s">
        <v>74</v>
      </c>
      <c r="AY327" s="143" t="s">
        <v>127</v>
      </c>
    </row>
    <row r="328" spans="2:65" s="12" customFormat="1" ht="11.25">
      <c r="B328" s="141"/>
      <c r="D328" s="142" t="s">
        <v>136</v>
      </c>
      <c r="E328" s="143" t="s">
        <v>1</v>
      </c>
      <c r="F328" s="144" t="s">
        <v>387</v>
      </c>
      <c r="H328" s="145">
        <v>11</v>
      </c>
      <c r="I328" s="146"/>
      <c r="L328" s="141"/>
      <c r="M328" s="147"/>
      <c r="T328" s="148"/>
      <c r="AT328" s="143" t="s">
        <v>136</v>
      </c>
      <c r="AU328" s="143" t="s">
        <v>81</v>
      </c>
      <c r="AV328" s="12" t="s">
        <v>81</v>
      </c>
      <c r="AW328" s="12" t="s">
        <v>31</v>
      </c>
      <c r="AX328" s="12" t="s">
        <v>74</v>
      </c>
      <c r="AY328" s="143" t="s">
        <v>127</v>
      </c>
    </row>
    <row r="329" spans="2:65" s="12" customFormat="1" ht="11.25">
      <c r="B329" s="141"/>
      <c r="D329" s="142" t="s">
        <v>136</v>
      </c>
      <c r="E329" s="143" t="s">
        <v>1</v>
      </c>
      <c r="F329" s="144" t="s">
        <v>388</v>
      </c>
      <c r="H329" s="145">
        <v>12</v>
      </c>
      <c r="I329" s="146"/>
      <c r="L329" s="141"/>
      <c r="M329" s="147"/>
      <c r="T329" s="148"/>
      <c r="AT329" s="143" t="s">
        <v>136</v>
      </c>
      <c r="AU329" s="143" t="s">
        <v>81</v>
      </c>
      <c r="AV329" s="12" t="s">
        <v>81</v>
      </c>
      <c r="AW329" s="12" t="s">
        <v>31</v>
      </c>
      <c r="AX329" s="12" t="s">
        <v>74</v>
      </c>
      <c r="AY329" s="143" t="s">
        <v>127</v>
      </c>
    </row>
    <row r="330" spans="2:65" s="12" customFormat="1" ht="11.25">
      <c r="B330" s="141"/>
      <c r="D330" s="142" t="s">
        <v>136</v>
      </c>
      <c r="E330" s="143" t="s">
        <v>1</v>
      </c>
      <c r="F330" s="144" t="s">
        <v>389</v>
      </c>
      <c r="H330" s="145">
        <v>7</v>
      </c>
      <c r="I330" s="146"/>
      <c r="L330" s="141"/>
      <c r="M330" s="147"/>
      <c r="T330" s="148"/>
      <c r="AT330" s="143" t="s">
        <v>136</v>
      </c>
      <c r="AU330" s="143" t="s">
        <v>81</v>
      </c>
      <c r="AV330" s="12" t="s">
        <v>81</v>
      </c>
      <c r="AW330" s="12" t="s">
        <v>31</v>
      </c>
      <c r="AX330" s="12" t="s">
        <v>74</v>
      </c>
      <c r="AY330" s="143" t="s">
        <v>127</v>
      </c>
    </row>
    <row r="331" spans="2:65" s="12" customFormat="1" ht="11.25">
      <c r="B331" s="141"/>
      <c r="D331" s="142" t="s">
        <v>136</v>
      </c>
      <c r="E331" s="143" t="s">
        <v>1</v>
      </c>
      <c r="F331" s="144" t="s">
        <v>375</v>
      </c>
      <c r="H331" s="145">
        <v>10</v>
      </c>
      <c r="I331" s="146"/>
      <c r="L331" s="141"/>
      <c r="M331" s="147"/>
      <c r="T331" s="148"/>
      <c r="AT331" s="143" t="s">
        <v>136</v>
      </c>
      <c r="AU331" s="143" t="s">
        <v>81</v>
      </c>
      <c r="AV331" s="12" t="s">
        <v>81</v>
      </c>
      <c r="AW331" s="12" t="s">
        <v>31</v>
      </c>
      <c r="AX331" s="12" t="s">
        <v>74</v>
      </c>
      <c r="AY331" s="143" t="s">
        <v>127</v>
      </c>
    </row>
    <row r="332" spans="2:65" s="12" customFormat="1" ht="11.25">
      <c r="B332" s="141"/>
      <c r="D332" s="142" t="s">
        <v>136</v>
      </c>
      <c r="E332" s="143" t="s">
        <v>1</v>
      </c>
      <c r="F332" s="144" t="s">
        <v>377</v>
      </c>
      <c r="H332" s="145">
        <v>2</v>
      </c>
      <c r="I332" s="146"/>
      <c r="L332" s="141"/>
      <c r="M332" s="147"/>
      <c r="T332" s="148"/>
      <c r="AT332" s="143" t="s">
        <v>136</v>
      </c>
      <c r="AU332" s="143" t="s">
        <v>81</v>
      </c>
      <c r="AV332" s="12" t="s">
        <v>81</v>
      </c>
      <c r="AW332" s="12" t="s">
        <v>31</v>
      </c>
      <c r="AX332" s="12" t="s">
        <v>74</v>
      </c>
      <c r="AY332" s="143" t="s">
        <v>127</v>
      </c>
    </row>
    <row r="333" spans="2:65" s="12" customFormat="1" ht="11.25">
      <c r="B333" s="141"/>
      <c r="D333" s="142" t="s">
        <v>136</v>
      </c>
      <c r="E333" s="143" t="s">
        <v>1</v>
      </c>
      <c r="F333" s="144" t="s">
        <v>390</v>
      </c>
      <c r="H333" s="145">
        <v>11</v>
      </c>
      <c r="I333" s="146"/>
      <c r="L333" s="141"/>
      <c r="M333" s="147"/>
      <c r="T333" s="148"/>
      <c r="AT333" s="143" t="s">
        <v>136</v>
      </c>
      <c r="AU333" s="143" t="s">
        <v>81</v>
      </c>
      <c r="AV333" s="12" t="s">
        <v>81</v>
      </c>
      <c r="AW333" s="12" t="s">
        <v>31</v>
      </c>
      <c r="AX333" s="12" t="s">
        <v>74</v>
      </c>
      <c r="AY333" s="143" t="s">
        <v>127</v>
      </c>
    </row>
    <row r="334" spans="2:65" s="12" customFormat="1" ht="11.25">
      <c r="B334" s="141"/>
      <c r="D334" s="142" t="s">
        <v>136</v>
      </c>
      <c r="E334" s="143" t="s">
        <v>1</v>
      </c>
      <c r="F334" s="144" t="s">
        <v>391</v>
      </c>
      <c r="H334" s="145">
        <v>4</v>
      </c>
      <c r="I334" s="146"/>
      <c r="L334" s="141"/>
      <c r="M334" s="147"/>
      <c r="T334" s="148"/>
      <c r="AT334" s="143" t="s">
        <v>136</v>
      </c>
      <c r="AU334" s="143" t="s">
        <v>81</v>
      </c>
      <c r="AV334" s="12" t="s">
        <v>81</v>
      </c>
      <c r="AW334" s="12" t="s">
        <v>31</v>
      </c>
      <c r="AX334" s="12" t="s">
        <v>74</v>
      </c>
      <c r="AY334" s="143" t="s">
        <v>127</v>
      </c>
    </row>
    <row r="335" spans="2:65" s="12" customFormat="1" ht="11.25">
      <c r="B335" s="141"/>
      <c r="D335" s="142" t="s">
        <v>136</v>
      </c>
      <c r="E335" s="143" t="s">
        <v>1</v>
      </c>
      <c r="F335" s="144" t="s">
        <v>392</v>
      </c>
      <c r="H335" s="145">
        <v>22</v>
      </c>
      <c r="I335" s="146"/>
      <c r="L335" s="141"/>
      <c r="M335" s="147"/>
      <c r="T335" s="148"/>
      <c r="AT335" s="143" t="s">
        <v>136</v>
      </c>
      <c r="AU335" s="143" t="s">
        <v>81</v>
      </c>
      <c r="AV335" s="12" t="s">
        <v>81</v>
      </c>
      <c r="AW335" s="12" t="s">
        <v>31</v>
      </c>
      <c r="AX335" s="12" t="s">
        <v>74</v>
      </c>
      <c r="AY335" s="143" t="s">
        <v>127</v>
      </c>
    </row>
    <row r="336" spans="2:65" s="12" customFormat="1" ht="11.25">
      <c r="B336" s="141"/>
      <c r="D336" s="142" t="s">
        <v>136</v>
      </c>
      <c r="E336" s="143" t="s">
        <v>1</v>
      </c>
      <c r="F336" s="144" t="s">
        <v>393</v>
      </c>
      <c r="H336" s="145">
        <v>22</v>
      </c>
      <c r="I336" s="146"/>
      <c r="L336" s="141"/>
      <c r="M336" s="147"/>
      <c r="T336" s="148"/>
      <c r="AT336" s="143" t="s">
        <v>136</v>
      </c>
      <c r="AU336" s="143" t="s">
        <v>81</v>
      </c>
      <c r="AV336" s="12" t="s">
        <v>81</v>
      </c>
      <c r="AW336" s="12" t="s">
        <v>31</v>
      </c>
      <c r="AX336" s="12" t="s">
        <v>74</v>
      </c>
      <c r="AY336" s="143" t="s">
        <v>127</v>
      </c>
    </row>
    <row r="337" spans="2:51" s="12" customFormat="1" ht="11.25">
      <c r="B337" s="141"/>
      <c r="D337" s="142" t="s">
        <v>136</v>
      </c>
      <c r="E337" s="143" t="s">
        <v>1</v>
      </c>
      <c r="F337" s="144" t="s">
        <v>394</v>
      </c>
      <c r="H337" s="145">
        <v>22</v>
      </c>
      <c r="I337" s="146"/>
      <c r="L337" s="141"/>
      <c r="M337" s="147"/>
      <c r="T337" s="148"/>
      <c r="AT337" s="143" t="s">
        <v>136</v>
      </c>
      <c r="AU337" s="143" t="s">
        <v>81</v>
      </c>
      <c r="AV337" s="12" t="s">
        <v>81</v>
      </c>
      <c r="AW337" s="12" t="s">
        <v>31</v>
      </c>
      <c r="AX337" s="12" t="s">
        <v>74</v>
      </c>
      <c r="AY337" s="143" t="s">
        <v>127</v>
      </c>
    </row>
    <row r="338" spans="2:51" s="12" customFormat="1" ht="11.25">
      <c r="B338" s="141"/>
      <c r="D338" s="142" t="s">
        <v>136</v>
      </c>
      <c r="E338" s="143" t="s">
        <v>1</v>
      </c>
      <c r="F338" s="144" t="s">
        <v>395</v>
      </c>
      <c r="H338" s="145">
        <v>24</v>
      </c>
      <c r="I338" s="146"/>
      <c r="L338" s="141"/>
      <c r="M338" s="147"/>
      <c r="T338" s="148"/>
      <c r="AT338" s="143" t="s">
        <v>136</v>
      </c>
      <c r="AU338" s="143" t="s">
        <v>81</v>
      </c>
      <c r="AV338" s="12" t="s">
        <v>81</v>
      </c>
      <c r="AW338" s="12" t="s">
        <v>31</v>
      </c>
      <c r="AX338" s="12" t="s">
        <v>74</v>
      </c>
      <c r="AY338" s="143" t="s">
        <v>127</v>
      </c>
    </row>
    <row r="339" spans="2:51" s="12" customFormat="1" ht="11.25">
      <c r="B339" s="141"/>
      <c r="D339" s="142" t="s">
        <v>136</v>
      </c>
      <c r="E339" s="143" t="s">
        <v>1</v>
      </c>
      <c r="F339" s="144" t="s">
        <v>396</v>
      </c>
      <c r="H339" s="145">
        <v>22</v>
      </c>
      <c r="I339" s="146"/>
      <c r="L339" s="141"/>
      <c r="M339" s="147"/>
      <c r="T339" s="148"/>
      <c r="AT339" s="143" t="s">
        <v>136</v>
      </c>
      <c r="AU339" s="143" t="s">
        <v>81</v>
      </c>
      <c r="AV339" s="12" t="s">
        <v>81</v>
      </c>
      <c r="AW339" s="12" t="s">
        <v>31</v>
      </c>
      <c r="AX339" s="12" t="s">
        <v>74</v>
      </c>
      <c r="AY339" s="143" t="s">
        <v>127</v>
      </c>
    </row>
    <row r="340" spans="2:51" s="12" customFormat="1" ht="11.25">
      <c r="B340" s="141"/>
      <c r="D340" s="142" t="s">
        <v>136</v>
      </c>
      <c r="E340" s="143" t="s">
        <v>1</v>
      </c>
      <c r="F340" s="144" t="s">
        <v>397</v>
      </c>
      <c r="H340" s="145">
        <v>11</v>
      </c>
      <c r="I340" s="146"/>
      <c r="L340" s="141"/>
      <c r="M340" s="147"/>
      <c r="T340" s="148"/>
      <c r="AT340" s="143" t="s">
        <v>136</v>
      </c>
      <c r="AU340" s="143" t="s">
        <v>81</v>
      </c>
      <c r="AV340" s="12" t="s">
        <v>81</v>
      </c>
      <c r="AW340" s="12" t="s">
        <v>31</v>
      </c>
      <c r="AX340" s="12" t="s">
        <v>74</v>
      </c>
      <c r="AY340" s="143" t="s">
        <v>127</v>
      </c>
    </row>
    <row r="341" spans="2:51" s="12" customFormat="1" ht="11.25">
      <c r="B341" s="141"/>
      <c r="D341" s="142" t="s">
        <v>136</v>
      </c>
      <c r="E341" s="143" t="s">
        <v>1</v>
      </c>
      <c r="F341" s="144" t="s">
        <v>398</v>
      </c>
      <c r="H341" s="145">
        <v>22</v>
      </c>
      <c r="I341" s="146"/>
      <c r="L341" s="141"/>
      <c r="M341" s="147"/>
      <c r="T341" s="148"/>
      <c r="AT341" s="143" t="s">
        <v>136</v>
      </c>
      <c r="AU341" s="143" t="s">
        <v>81</v>
      </c>
      <c r="AV341" s="12" t="s">
        <v>81</v>
      </c>
      <c r="AW341" s="12" t="s">
        <v>31</v>
      </c>
      <c r="AX341" s="12" t="s">
        <v>74</v>
      </c>
      <c r="AY341" s="143" t="s">
        <v>127</v>
      </c>
    </row>
    <row r="342" spans="2:51" s="12" customFormat="1" ht="11.25">
      <c r="B342" s="141"/>
      <c r="D342" s="142" t="s">
        <v>136</v>
      </c>
      <c r="E342" s="143" t="s">
        <v>1</v>
      </c>
      <c r="F342" s="144" t="s">
        <v>399</v>
      </c>
      <c r="H342" s="145">
        <v>22</v>
      </c>
      <c r="I342" s="146"/>
      <c r="L342" s="141"/>
      <c r="M342" s="147"/>
      <c r="T342" s="148"/>
      <c r="AT342" s="143" t="s">
        <v>136</v>
      </c>
      <c r="AU342" s="143" t="s">
        <v>81</v>
      </c>
      <c r="AV342" s="12" t="s">
        <v>81</v>
      </c>
      <c r="AW342" s="12" t="s">
        <v>31</v>
      </c>
      <c r="AX342" s="12" t="s">
        <v>74</v>
      </c>
      <c r="AY342" s="143" t="s">
        <v>127</v>
      </c>
    </row>
    <row r="343" spans="2:51" s="12" customFormat="1" ht="11.25">
      <c r="B343" s="141"/>
      <c r="D343" s="142" t="s">
        <v>136</v>
      </c>
      <c r="E343" s="143" t="s">
        <v>1</v>
      </c>
      <c r="F343" s="144" t="s">
        <v>400</v>
      </c>
      <c r="H343" s="145">
        <v>21</v>
      </c>
      <c r="I343" s="146"/>
      <c r="L343" s="141"/>
      <c r="M343" s="147"/>
      <c r="T343" s="148"/>
      <c r="AT343" s="143" t="s">
        <v>136</v>
      </c>
      <c r="AU343" s="143" t="s">
        <v>81</v>
      </c>
      <c r="AV343" s="12" t="s">
        <v>81</v>
      </c>
      <c r="AW343" s="12" t="s">
        <v>31</v>
      </c>
      <c r="AX343" s="12" t="s">
        <v>74</v>
      </c>
      <c r="AY343" s="143" t="s">
        <v>127</v>
      </c>
    </row>
    <row r="344" spans="2:51" s="12" customFormat="1" ht="11.25">
      <c r="B344" s="141"/>
      <c r="D344" s="142" t="s">
        <v>136</v>
      </c>
      <c r="E344" s="143" t="s">
        <v>1</v>
      </c>
      <c r="F344" s="144" t="s">
        <v>401</v>
      </c>
      <c r="H344" s="145">
        <v>21</v>
      </c>
      <c r="I344" s="146"/>
      <c r="L344" s="141"/>
      <c r="M344" s="147"/>
      <c r="T344" s="148"/>
      <c r="AT344" s="143" t="s">
        <v>136</v>
      </c>
      <c r="AU344" s="143" t="s">
        <v>81</v>
      </c>
      <c r="AV344" s="12" t="s">
        <v>81</v>
      </c>
      <c r="AW344" s="12" t="s">
        <v>31</v>
      </c>
      <c r="AX344" s="12" t="s">
        <v>74</v>
      </c>
      <c r="AY344" s="143" t="s">
        <v>127</v>
      </c>
    </row>
    <row r="345" spans="2:51" s="12" customFormat="1" ht="11.25">
      <c r="B345" s="141"/>
      <c r="D345" s="142" t="s">
        <v>136</v>
      </c>
      <c r="E345" s="143" t="s">
        <v>1</v>
      </c>
      <c r="F345" s="144" t="s">
        <v>402</v>
      </c>
      <c r="H345" s="145">
        <v>22</v>
      </c>
      <c r="I345" s="146"/>
      <c r="L345" s="141"/>
      <c r="M345" s="147"/>
      <c r="T345" s="148"/>
      <c r="AT345" s="143" t="s">
        <v>136</v>
      </c>
      <c r="AU345" s="143" t="s">
        <v>81</v>
      </c>
      <c r="AV345" s="12" t="s">
        <v>81</v>
      </c>
      <c r="AW345" s="12" t="s">
        <v>31</v>
      </c>
      <c r="AX345" s="12" t="s">
        <v>74</v>
      </c>
      <c r="AY345" s="143" t="s">
        <v>127</v>
      </c>
    </row>
    <row r="346" spans="2:51" s="12" customFormat="1" ht="11.25">
      <c r="B346" s="141"/>
      <c r="D346" s="142" t="s">
        <v>136</v>
      </c>
      <c r="E346" s="143" t="s">
        <v>1</v>
      </c>
      <c r="F346" s="144" t="s">
        <v>379</v>
      </c>
      <c r="H346" s="145">
        <v>2</v>
      </c>
      <c r="I346" s="146"/>
      <c r="L346" s="141"/>
      <c r="M346" s="147"/>
      <c r="T346" s="148"/>
      <c r="AT346" s="143" t="s">
        <v>136</v>
      </c>
      <c r="AU346" s="143" t="s">
        <v>81</v>
      </c>
      <c r="AV346" s="12" t="s">
        <v>81</v>
      </c>
      <c r="AW346" s="12" t="s">
        <v>31</v>
      </c>
      <c r="AX346" s="12" t="s">
        <v>74</v>
      </c>
      <c r="AY346" s="143" t="s">
        <v>127</v>
      </c>
    </row>
    <row r="347" spans="2:51" s="12" customFormat="1" ht="11.25">
      <c r="B347" s="141"/>
      <c r="D347" s="142" t="s">
        <v>136</v>
      </c>
      <c r="E347" s="143" t="s">
        <v>1</v>
      </c>
      <c r="F347" s="144" t="s">
        <v>403</v>
      </c>
      <c r="H347" s="145">
        <v>54</v>
      </c>
      <c r="I347" s="146"/>
      <c r="L347" s="141"/>
      <c r="M347" s="147"/>
      <c r="T347" s="148"/>
      <c r="AT347" s="143" t="s">
        <v>136</v>
      </c>
      <c r="AU347" s="143" t="s">
        <v>81</v>
      </c>
      <c r="AV347" s="12" t="s">
        <v>81</v>
      </c>
      <c r="AW347" s="12" t="s">
        <v>31</v>
      </c>
      <c r="AX347" s="12" t="s">
        <v>74</v>
      </c>
      <c r="AY347" s="143" t="s">
        <v>127</v>
      </c>
    </row>
    <row r="348" spans="2:51" s="12" customFormat="1" ht="11.25">
      <c r="B348" s="141"/>
      <c r="D348" s="142" t="s">
        <v>136</v>
      </c>
      <c r="E348" s="143" t="s">
        <v>1</v>
      </c>
      <c r="F348" s="144" t="s">
        <v>404</v>
      </c>
      <c r="H348" s="145">
        <v>20</v>
      </c>
      <c r="I348" s="146"/>
      <c r="L348" s="141"/>
      <c r="M348" s="147"/>
      <c r="T348" s="148"/>
      <c r="AT348" s="143" t="s">
        <v>136</v>
      </c>
      <c r="AU348" s="143" t="s">
        <v>81</v>
      </c>
      <c r="AV348" s="12" t="s">
        <v>81</v>
      </c>
      <c r="AW348" s="12" t="s">
        <v>31</v>
      </c>
      <c r="AX348" s="12" t="s">
        <v>74</v>
      </c>
      <c r="AY348" s="143" t="s">
        <v>127</v>
      </c>
    </row>
    <row r="349" spans="2:51" s="12" customFormat="1" ht="11.25">
      <c r="B349" s="141"/>
      <c r="D349" s="142" t="s">
        <v>136</v>
      </c>
      <c r="E349" s="143" t="s">
        <v>1</v>
      </c>
      <c r="F349" s="144" t="s">
        <v>405</v>
      </c>
      <c r="H349" s="145">
        <v>10</v>
      </c>
      <c r="I349" s="146"/>
      <c r="L349" s="141"/>
      <c r="M349" s="147"/>
      <c r="T349" s="148"/>
      <c r="AT349" s="143" t="s">
        <v>136</v>
      </c>
      <c r="AU349" s="143" t="s">
        <v>81</v>
      </c>
      <c r="AV349" s="12" t="s">
        <v>81</v>
      </c>
      <c r="AW349" s="12" t="s">
        <v>31</v>
      </c>
      <c r="AX349" s="12" t="s">
        <v>74</v>
      </c>
      <c r="AY349" s="143" t="s">
        <v>127</v>
      </c>
    </row>
    <row r="350" spans="2:51" s="12" customFormat="1" ht="11.25">
      <c r="B350" s="141"/>
      <c r="D350" s="142" t="s">
        <v>136</v>
      </c>
      <c r="E350" s="143" t="s">
        <v>1</v>
      </c>
      <c r="F350" s="144" t="s">
        <v>406</v>
      </c>
      <c r="H350" s="145">
        <v>11</v>
      </c>
      <c r="I350" s="146"/>
      <c r="L350" s="141"/>
      <c r="M350" s="147"/>
      <c r="T350" s="148"/>
      <c r="AT350" s="143" t="s">
        <v>136</v>
      </c>
      <c r="AU350" s="143" t="s">
        <v>81</v>
      </c>
      <c r="AV350" s="12" t="s">
        <v>81</v>
      </c>
      <c r="AW350" s="12" t="s">
        <v>31</v>
      </c>
      <c r="AX350" s="12" t="s">
        <v>74</v>
      </c>
      <c r="AY350" s="143" t="s">
        <v>127</v>
      </c>
    </row>
    <row r="351" spans="2:51" s="12" customFormat="1" ht="11.25">
      <c r="B351" s="141"/>
      <c r="D351" s="142" t="s">
        <v>136</v>
      </c>
      <c r="E351" s="143" t="s">
        <v>1</v>
      </c>
      <c r="F351" s="144" t="s">
        <v>407</v>
      </c>
      <c r="H351" s="145">
        <v>22</v>
      </c>
      <c r="I351" s="146"/>
      <c r="L351" s="141"/>
      <c r="M351" s="147"/>
      <c r="T351" s="148"/>
      <c r="AT351" s="143" t="s">
        <v>136</v>
      </c>
      <c r="AU351" s="143" t="s">
        <v>81</v>
      </c>
      <c r="AV351" s="12" t="s">
        <v>81</v>
      </c>
      <c r="AW351" s="12" t="s">
        <v>31</v>
      </c>
      <c r="AX351" s="12" t="s">
        <v>74</v>
      </c>
      <c r="AY351" s="143" t="s">
        <v>127</v>
      </c>
    </row>
    <row r="352" spans="2:51" s="12" customFormat="1" ht="11.25">
      <c r="B352" s="141"/>
      <c r="D352" s="142" t="s">
        <v>136</v>
      </c>
      <c r="E352" s="143" t="s">
        <v>1</v>
      </c>
      <c r="F352" s="144" t="s">
        <v>408</v>
      </c>
      <c r="H352" s="145">
        <v>11</v>
      </c>
      <c r="I352" s="146"/>
      <c r="L352" s="141"/>
      <c r="M352" s="147"/>
      <c r="T352" s="148"/>
      <c r="AT352" s="143" t="s">
        <v>136</v>
      </c>
      <c r="AU352" s="143" t="s">
        <v>81</v>
      </c>
      <c r="AV352" s="12" t="s">
        <v>81</v>
      </c>
      <c r="AW352" s="12" t="s">
        <v>31</v>
      </c>
      <c r="AX352" s="12" t="s">
        <v>74</v>
      </c>
      <c r="AY352" s="143" t="s">
        <v>127</v>
      </c>
    </row>
    <row r="353" spans="2:65" s="12" customFormat="1" ht="11.25">
      <c r="B353" s="141"/>
      <c r="D353" s="142" t="s">
        <v>136</v>
      </c>
      <c r="E353" s="143" t="s">
        <v>1</v>
      </c>
      <c r="F353" s="144" t="s">
        <v>409</v>
      </c>
      <c r="H353" s="145">
        <v>22</v>
      </c>
      <c r="I353" s="146"/>
      <c r="L353" s="141"/>
      <c r="M353" s="147"/>
      <c r="T353" s="148"/>
      <c r="AT353" s="143" t="s">
        <v>136</v>
      </c>
      <c r="AU353" s="143" t="s">
        <v>81</v>
      </c>
      <c r="AV353" s="12" t="s">
        <v>81</v>
      </c>
      <c r="AW353" s="12" t="s">
        <v>31</v>
      </c>
      <c r="AX353" s="12" t="s">
        <v>74</v>
      </c>
      <c r="AY353" s="143" t="s">
        <v>127</v>
      </c>
    </row>
    <row r="354" spans="2:65" s="12" customFormat="1" ht="11.25">
      <c r="B354" s="141"/>
      <c r="D354" s="142" t="s">
        <v>136</v>
      </c>
      <c r="E354" s="143" t="s">
        <v>1</v>
      </c>
      <c r="F354" s="144" t="s">
        <v>410</v>
      </c>
      <c r="H354" s="145">
        <v>22</v>
      </c>
      <c r="I354" s="146"/>
      <c r="L354" s="141"/>
      <c r="M354" s="147"/>
      <c r="T354" s="148"/>
      <c r="AT354" s="143" t="s">
        <v>136</v>
      </c>
      <c r="AU354" s="143" t="s">
        <v>81</v>
      </c>
      <c r="AV354" s="12" t="s">
        <v>81</v>
      </c>
      <c r="AW354" s="12" t="s">
        <v>31</v>
      </c>
      <c r="AX354" s="12" t="s">
        <v>74</v>
      </c>
      <c r="AY354" s="143" t="s">
        <v>127</v>
      </c>
    </row>
    <row r="355" spans="2:65" s="12" customFormat="1" ht="11.25">
      <c r="B355" s="141"/>
      <c r="D355" s="142" t="s">
        <v>136</v>
      </c>
      <c r="E355" s="143" t="s">
        <v>1</v>
      </c>
      <c r="F355" s="144" t="s">
        <v>411</v>
      </c>
      <c r="H355" s="145">
        <v>22</v>
      </c>
      <c r="I355" s="146"/>
      <c r="L355" s="141"/>
      <c r="M355" s="147"/>
      <c r="T355" s="148"/>
      <c r="AT355" s="143" t="s">
        <v>136</v>
      </c>
      <c r="AU355" s="143" t="s">
        <v>81</v>
      </c>
      <c r="AV355" s="12" t="s">
        <v>81</v>
      </c>
      <c r="AW355" s="12" t="s">
        <v>31</v>
      </c>
      <c r="AX355" s="12" t="s">
        <v>74</v>
      </c>
      <c r="AY355" s="143" t="s">
        <v>127</v>
      </c>
    </row>
    <row r="356" spans="2:65" s="12" customFormat="1" ht="11.25">
      <c r="B356" s="141"/>
      <c r="D356" s="142" t="s">
        <v>136</v>
      </c>
      <c r="E356" s="143" t="s">
        <v>1</v>
      </c>
      <c r="F356" s="144" t="s">
        <v>412</v>
      </c>
      <c r="H356" s="145">
        <v>11</v>
      </c>
      <c r="I356" s="146"/>
      <c r="L356" s="141"/>
      <c r="M356" s="147"/>
      <c r="T356" s="148"/>
      <c r="AT356" s="143" t="s">
        <v>136</v>
      </c>
      <c r="AU356" s="143" t="s">
        <v>81</v>
      </c>
      <c r="AV356" s="12" t="s">
        <v>81</v>
      </c>
      <c r="AW356" s="12" t="s">
        <v>31</v>
      </c>
      <c r="AX356" s="12" t="s">
        <v>74</v>
      </c>
      <c r="AY356" s="143" t="s">
        <v>127</v>
      </c>
    </row>
    <row r="357" spans="2:65" s="12" customFormat="1" ht="11.25">
      <c r="B357" s="141"/>
      <c r="D357" s="142" t="s">
        <v>136</v>
      </c>
      <c r="E357" s="143" t="s">
        <v>1</v>
      </c>
      <c r="F357" s="144" t="s">
        <v>413</v>
      </c>
      <c r="H357" s="145">
        <v>11</v>
      </c>
      <c r="I357" s="146"/>
      <c r="L357" s="141"/>
      <c r="M357" s="147"/>
      <c r="T357" s="148"/>
      <c r="AT357" s="143" t="s">
        <v>136</v>
      </c>
      <c r="AU357" s="143" t="s">
        <v>81</v>
      </c>
      <c r="AV357" s="12" t="s">
        <v>81</v>
      </c>
      <c r="AW357" s="12" t="s">
        <v>31</v>
      </c>
      <c r="AX357" s="12" t="s">
        <v>74</v>
      </c>
      <c r="AY357" s="143" t="s">
        <v>127</v>
      </c>
    </row>
    <row r="358" spans="2:65" s="12" customFormat="1" ht="11.25">
      <c r="B358" s="141"/>
      <c r="D358" s="142" t="s">
        <v>136</v>
      </c>
      <c r="E358" s="143" t="s">
        <v>1</v>
      </c>
      <c r="F358" s="144" t="s">
        <v>414</v>
      </c>
      <c r="H358" s="145">
        <v>22</v>
      </c>
      <c r="I358" s="146"/>
      <c r="L358" s="141"/>
      <c r="M358" s="147"/>
      <c r="T358" s="148"/>
      <c r="AT358" s="143" t="s">
        <v>136</v>
      </c>
      <c r="AU358" s="143" t="s">
        <v>81</v>
      </c>
      <c r="AV358" s="12" t="s">
        <v>81</v>
      </c>
      <c r="AW358" s="12" t="s">
        <v>31</v>
      </c>
      <c r="AX358" s="12" t="s">
        <v>74</v>
      </c>
      <c r="AY358" s="143" t="s">
        <v>127</v>
      </c>
    </row>
    <row r="359" spans="2:65" s="12" customFormat="1" ht="11.25">
      <c r="B359" s="141"/>
      <c r="D359" s="142" t="s">
        <v>136</v>
      </c>
      <c r="E359" s="143" t="s">
        <v>1</v>
      </c>
      <c r="F359" s="144" t="s">
        <v>415</v>
      </c>
      <c r="H359" s="145">
        <v>22</v>
      </c>
      <c r="I359" s="146"/>
      <c r="L359" s="141"/>
      <c r="M359" s="147"/>
      <c r="T359" s="148"/>
      <c r="AT359" s="143" t="s">
        <v>136</v>
      </c>
      <c r="AU359" s="143" t="s">
        <v>81</v>
      </c>
      <c r="AV359" s="12" t="s">
        <v>81</v>
      </c>
      <c r="AW359" s="12" t="s">
        <v>31</v>
      </c>
      <c r="AX359" s="12" t="s">
        <v>74</v>
      </c>
      <c r="AY359" s="143" t="s">
        <v>127</v>
      </c>
    </row>
    <row r="360" spans="2:65" s="12" customFormat="1" ht="11.25">
      <c r="B360" s="141"/>
      <c r="D360" s="142" t="s">
        <v>136</v>
      </c>
      <c r="E360" s="143" t="s">
        <v>1</v>
      </c>
      <c r="F360" s="144" t="s">
        <v>416</v>
      </c>
      <c r="H360" s="145">
        <v>22</v>
      </c>
      <c r="I360" s="146"/>
      <c r="L360" s="141"/>
      <c r="M360" s="147"/>
      <c r="T360" s="148"/>
      <c r="AT360" s="143" t="s">
        <v>136</v>
      </c>
      <c r="AU360" s="143" t="s">
        <v>81</v>
      </c>
      <c r="AV360" s="12" t="s">
        <v>81</v>
      </c>
      <c r="AW360" s="12" t="s">
        <v>31</v>
      </c>
      <c r="AX360" s="12" t="s">
        <v>74</v>
      </c>
      <c r="AY360" s="143" t="s">
        <v>127</v>
      </c>
    </row>
    <row r="361" spans="2:65" s="12" customFormat="1" ht="11.25">
      <c r="B361" s="141"/>
      <c r="D361" s="142" t="s">
        <v>136</v>
      </c>
      <c r="E361" s="143" t="s">
        <v>1</v>
      </c>
      <c r="F361" s="144" t="s">
        <v>417</v>
      </c>
      <c r="H361" s="145">
        <v>51</v>
      </c>
      <c r="I361" s="146"/>
      <c r="L361" s="141"/>
      <c r="M361" s="147"/>
      <c r="T361" s="148"/>
      <c r="AT361" s="143" t="s">
        <v>136</v>
      </c>
      <c r="AU361" s="143" t="s">
        <v>81</v>
      </c>
      <c r="AV361" s="12" t="s">
        <v>81</v>
      </c>
      <c r="AW361" s="12" t="s">
        <v>31</v>
      </c>
      <c r="AX361" s="12" t="s">
        <v>74</v>
      </c>
      <c r="AY361" s="143" t="s">
        <v>127</v>
      </c>
    </row>
    <row r="362" spans="2:65" s="12" customFormat="1" ht="11.25">
      <c r="B362" s="141"/>
      <c r="D362" s="142" t="s">
        <v>136</v>
      </c>
      <c r="E362" s="143" t="s">
        <v>1</v>
      </c>
      <c r="F362" s="144" t="s">
        <v>418</v>
      </c>
      <c r="H362" s="145">
        <v>19</v>
      </c>
      <c r="I362" s="146"/>
      <c r="L362" s="141"/>
      <c r="M362" s="147"/>
      <c r="T362" s="148"/>
      <c r="AT362" s="143" t="s">
        <v>136</v>
      </c>
      <c r="AU362" s="143" t="s">
        <v>81</v>
      </c>
      <c r="AV362" s="12" t="s">
        <v>81</v>
      </c>
      <c r="AW362" s="12" t="s">
        <v>31</v>
      </c>
      <c r="AX362" s="12" t="s">
        <v>74</v>
      </c>
      <c r="AY362" s="143" t="s">
        <v>127</v>
      </c>
    </row>
    <row r="363" spans="2:65" s="12" customFormat="1" ht="11.25">
      <c r="B363" s="141"/>
      <c r="D363" s="142" t="s">
        <v>136</v>
      </c>
      <c r="E363" s="143" t="s">
        <v>1</v>
      </c>
      <c r="F363" s="144" t="s">
        <v>419</v>
      </c>
      <c r="H363" s="145">
        <v>11</v>
      </c>
      <c r="I363" s="146"/>
      <c r="L363" s="141"/>
      <c r="M363" s="147"/>
      <c r="T363" s="148"/>
      <c r="AT363" s="143" t="s">
        <v>136</v>
      </c>
      <c r="AU363" s="143" t="s">
        <v>81</v>
      </c>
      <c r="AV363" s="12" t="s">
        <v>81</v>
      </c>
      <c r="AW363" s="12" t="s">
        <v>31</v>
      </c>
      <c r="AX363" s="12" t="s">
        <v>74</v>
      </c>
      <c r="AY363" s="143" t="s">
        <v>127</v>
      </c>
    </row>
    <row r="364" spans="2:65" s="12" customFormat="1" ht="11.25">
      <c r="B364" s="141"/>
      <c r="D364" s="142" t="s">
        <v>136</v>
      </c>
      <c r="E364" s="143" t="s">
        <v>1</v>
      </c>
      <c r="F364" s="144" t="s">
        <v>420</v>
      </c>
      <c r="H364" s="145">
        <v>22</v>
      </c>
      <c r="I364" s="146"/>
      <c r="L364" s="141"/>
      <c r="M364" s="147"/>
      <c r="T364" s="148"/>
      <c r="AT364" s="143" t="s">
        <v>136</v>
      </c>
      <c r="AU364" s="143" t="s">
        <v>81</v>
      </c>
      <c r="AV364" s="12" t="s">
        <v>81</v>
      </c>
      <c r="AW364" s="12" t="s">
        <v>31</v>
      </c>
      <c r="AX364" s="12" t="s">
        <v>74</v>
      </c>
      <c r="AY364" s="143" t="s">
        <v>127</v>
      </c>
    </row>
    <row r="365" spans="2:65" s="12" customFormat="1" ht="11.25">
      <c r="B365" s="141"/>
      <c r="D365" s="142" t="s">
        <v>136</v>
      </c>
      <c r="E365" s="143" t="s">
        <v>1</v>
      </c>
      <c r="F365" s="144" t="s">
        <v>421</v>
      </c>
      <c r="H365" s="145">
        <v>22</v>
      </c>
      <c r="I365" s="146"/>
      <c r="L365" s="141"/>
      <c r="M365" s="147"/>
      <c r="T365" s="148"/>
      <c r="AT365" s="143" t="s">
        <v>136</v>
      </c>
      <c r="AU365" s="143" t="s">
        <v>81</v>
      </c>
      <c r="AV365" s="12" t="s">
        <v>81</v>
      </c>
      <c r="AW365" s="12" t="s">
        <v>31</v>
      </c>
      <c r="AX365" s="12" t="s">
        <v>74</v>
      </c>
      <c r="AY365" s="143" t="s">
        <v>127</v>
      </c>
    </row>
    <row r="366" spans="2:65" s="12" customFormat="1" ht="11.25">
      <c r="B366" s="141"/>
      <c r="D366" s="142" t="s">
        <v>136</v>
      </c>
      <c r="E366" s="143" t="s">
        <v>1</v>
      </c>
      <c r="F366" s="144" t="s">
        <v>422</v>
      </c>
      <c r="H366" s="145">
        <v>11</v>
      </c>
      <c r="I366" s="146"/>
      <c r="L366" s="141"/>
      <c r="M366" s="147"/>
      <c r="T366" s="148"/>
      <c r="AT366" s="143" t="s">
        <v>136</v>
      </c>
      <c r="AU366" s="143" t="s">
        <v>81</v>
      </c>
      <c r="AV366" s="12" t="s">
        <v>81</v>
      </c>
      <c r="AW366" s="12" t="s">
        <v>31</v>
      </c>
      <c r="AX366" s="12" t="s">
        <v>74</v>
      </c>
      <c r="AY366" s="143" t="s">
        <v>127</v>
      </c>
    </row>
    <row r="367" spans="2:65" s="13" customFormat="1" ht="11.25">
      <c r="B367" s="149"/>
      <c r="D367" s="142" t="s">
        <v>136</v>
      </c>
      <c r="E367" s="150" t="s">
        <v>1</v>
      </c>
      <c r="F367" s="151" t="s">
        <v>157</v>
      </c>
      <c r="H367" s="152">
        <v>748</v>
      </c>
      <c r="I367" s="153"/>
      <c r="L367" s="149"/>
      <c r="M367" s="154"/>
      <c r="T367" s="155"/>
      <c r="AT367" s="150" t="s">
        <v>136</v>
      </c>
      <c r="AU367" s="150" t="s">
        <v>81</v>
      </c>
      <c r="AV367" s="13" t="s">
        <v>134</v>
      </c>
      <c r="AW367" s="13" t="s">
        <v>31</v>
      </c>
      <c r="AX367" s="13" t="s">
        <v>79</v>
      </c>
      <c r="AY367" s="150" t="s">
        <v>127</v>
      </c>
    </row>
    <row r="368" spans="2:65" s="1" customFormat="1" ht="33" customHeight="1">
      <c r="B368" s="31"/>
      <c r="C368" s="127" t="s">
        <v>423</v>
      </c>
      <c r="D368" s="127" t="s">
        <v>130</v>
      </c>
      <c r="E368" s="128" t="s">
        <v>424</v>
      </c>
      <c r="F368" s="129" t="s">
        <v>425</v>
      </c>
      <c r="G368" s="130" t="s">
        <v>247</v>
      </c>
      <c r="H368" s="131">
        <v>260</v>
      </c>
      <c r="I368" s="132"/>
      <c r="J368" s="133">
        <f>ROUND(I368*H368,2)</f>
        <v>0</v>
      </c>
      <c r="K368" s="134"/>
      <c r="L368" s="31"/>
      <c r="M368" s="135" t="s">
        <v>1</v>
      </c>
      <c r="N368" s="136" t="s">
        <v>39</v>
      </c>
      <c r="P368" s="137">
        <f>O368*H368</f>
        <v>0</v>
      </c>
      <c r="Q368" s="137">
        <v>1.1900000000000001E-3</v>
      </c>
      <c r="R368" s="137">
        <f>Q368*H368</f>
        <v>0.30940000000000001</v>
      </c>
      <c r="S368" s="137">
        <v>1.0000000000000001E-5</v>
      </c>
      <c r="T368" s="138">
        <f>S368*H368</f>
        <v>2.6000000000000003E-3</v>
      </c>
      <c r="AR368" s="139" t="s">
        <v>134</v>
      </c>
      <c r="AT368" s="139" t="s">
        <v>130</v>
      </c>
      <c r="AU368" s="139" t="s">
        <v>81</v>
      </c>
      <c r="AY368" s="16" t="s">
        <v>127</v>
      </c>
      <c r="BE368" s="140">
        <f>IF(N368="základní",J368,0)</f>
        <v>0</v>
      </c>
      <c r="BF368" s="140">
        <f>IF(N368="snížená",J368,0)</f>
        <v>0</v>
      </c>
      <c r="BG368" s="140">
        <f>IF(N368="zákl. přenesená",J368,0)</f>
        <v>0</v>
      </c>
      <c r="BH368" s="140">
        <f>IF(N368="sníž. přenesená",J368,0)</f>
        <v>0</v>
      </c>
      <c r="BI368" s="140">
        <f>IF(N368="nulová",J368,0)</f>
        <v>0</v>
      </c>
      <c r="BJ368" s="16" t="s">
        <v>79</v>
      </c>
      <c r="BK368" s="140">
        <f>ROUND(I368*H368,2)</f>
        <v>0</v>
      </c>
      <c r="BL368" s="16" t="s">
        <v>134</v>
      </c>
      <c r="BM368" s="139" t="s">
        <v>426</v>
      </c>
    </row>
    <row r="369" spans="2:51" s="12" customFormat="1" ht="11.25">
      <c r="B369" s="141"/>
      <c r="D369" s="142" t="s">
        <v>136</v>
      </c>
      <c r="E369" s="143" t="s">
        <v>1</v>
      </c>
      <c r="F369" s="144" t="s">
        <v>427</v>
      </c>
      <c r="H369" s="145">
        <v>2</v>
      </c>
      <c r="I369" s="146"/>
      <c r="L369" s="141"/>
      <c r="M369" s="147"/>
      <c r="T369" s="148"/>
      <c r="AT369" s="143" t="s">
        <v>136</v>
      </c>
      <c r="AU369" s="143" t="s">
        <v>81</v>
      </c>
      <c r="AV369" s="12" t="s">
        <v>81</v>
      </c>
      <c r="AW369" s="12" t="s">
        <v>31</v>
      </c>
      <c r="AX369" s="12" t="s">
        <v>74</v>
      </c>
      <c r="AY369" s="143" t="s">
        <v>127</v>
      </c>
    </row>
    <row r="370" spans="2:51" s="12" customFormat="1" ht="11.25">
      <c r="B370" s="141"/>
      <c r="D370" s="142" t="s">
        <v>136</v>
      </c>
      <c r="E370" s="143" t="s">
        <v>1</v>
      </c>
      <c r="F370" s="144" t="s">
        <v>428</v>
      </c>
      <c r="H370" s="145">
        <v>13</v>
      </c>
      <c r="I370" s="146"/>
      <c r="L370" s="141"/>
      <c r="M370" s="147"/>
      <c r="T370" s="148"/>
      <c r="AT370" s="143" t="s">
        <v>136</v>
      </c>
      <c r="AU370" s="143" t="s">
        <v>81</v>
      </c>
      <c r="AV370" s="12" t="s">
        <v>81</v>
      </c>
      <c r="AW370" s="12" t="s">
        <v>31</v>
      </c>
      <c r="AX370" s="12" t="s">
        <v>74</v>
      </c>
      <c r="AY370" s="143" t="s">
        <v>127</v>
      </c>
    </row>
    <row r="371" spans="2:51" s="12" customFormat="1" ht="11.25">
      <c r="B371" s="141"/>
      <c r="D371" s="142" t="s">
        <v>136</v>
      </c>
      <c r="E371" s="143" t="s">
        <v>1</v>
      </c>
      <c r="F371" s="144" t="s">
        <v>429</v>
      </c>
      <c r="H371" s="145">
        <v>62</v>
      </c>
      <c r="I371" s="146"/>
      <c r="L371" s="141"/>
      <c r="M371" s="147"/>
      <c r="T371" s="148"/>
      <c r="AT371" s="143" t="s">
        <v>136</v>
      </c>
      <c r="AU371" s="143" t="s">
        <v>81</v>
      </c>
      <c r="AV371" s="12" t="s">
        <v>81</v>
      </c>
      <c r="AW371" s="12" t="s">
        <v>31</v>
      </c>
      <c r="AX371" s="12" t="s">
        <v>74</v>
      </c>
      <c r="AY371" s="143" t="s">
        <v>127</v>
      </c>
    </row>
    <row r="372" spans="2:51" s="12" customFormat="1" ht="11.25">
      <c r="B372" s="141"/>
      <c r="D372" s="142" t="s">
        <v>136</v>
      </c>
      <c r="E372" s="143" t="s">
        <v>1</v>
      </c>
      <c r="F372" s="144" t="s">
        <v>430</v>
      </c>
      <c r="H372" s="145">
        <v>30</v>
      </c>
      <c r="I372" s="146"/>
      <c r="L372" s="141"/>
      <c r="M372" s="147"/>
      <c r="T372" s="148"/>
      <c r="AT372" s="143" t="s">
        <v>136</v>
      </c>
      <c r="AU372" s="143" t="s">
        <v>81</v>
      </c>
      <c r="AV372" s="12" t="s">
        <v>81</v>
      </c>
      <c r="AW372" s="12" t="s">
        <v>31</v>
      </c>
      <c r="AX372" s="12" t="s">
        <v>74</v>
      </c>
      <c r="AY372" s="143" t="s">
        <v>127</v>
      </c>
    </row>
    <row r="373" spans="2:51" s="12" customFormat="1" ht="11.25">
      <c r="B373" s="141"/>
      <c r="D373" s="142" t="s">
        <v>136</v>
      </c>
      <c r="E373" s="143" t="s">
        <v>1</v>
      </c>
      <c r="F373" s="144" t="s">
        <v>431</v>
      </c>
      <c r="H373" s="145">
        <v>2</v>
      </c>
      <c r="I373" s="146"/>
      <c r="L373" s="141"/>
      <c r="M373" s="147"/>
      <c r="T373" s="148"/>
      <c r="AT373" s="143" t="s">
        <v>136</v>
      </c>
      <c r="AU373" s="143" t="s">
        <v>81</v>
      </c>
      <c r="AV373" s="12" t="s">
        <v>81</v>
      </c>
      <c r="AW373" s="12" t="s">
        <v>31</v>
      </c>
      <c r="AX373" s="12" t="s">
        <v>74</v>
      </c>
      <c r="AY373" s="143" t="s">
        <v>127</v>
      </c>
    </row>
    <row r="374" spans="2:51" s="12" customFormat="1" ht="11.25">
      <c r="B374" s="141"/>
      <c r="D374" s="142" t="s">
        <v>136</v>
      </c>
      <c r="E374" s="143" t="s">
        <v>1</v>
      </c>
      <c r="F374" s="144" t="s">
        <v>385</v>
      </c>
      <c r="H374" s="145">
        <v>20</v>
      </c>
      <c r="I374" s="146"/>
      <c r="L374" s="141"/>
      <c r="M374" s="147"/>
      <c r="T374" s="148"/>
      <c r="AT374" s="143" t="s">
        <v>136</v>
      </c>
      <c r="AU374" s="143" t="s">
        <v>81</v>
      </c>
      <c r="AV374" s="12" t="s">
        <v>81</v>
      </c>
      <c r="AW374" s="12" t="s">
        <v>31</v>
      </c>
      <c r="AX374" s="12" t="s">
        <v>74</v>
      </c>
      <c r="AY374" s="143" t="s">
        <v>127</v>
      </c>
    </row>
    <row r="375" spans="2:51" s="12" customFormat="1" ht="11.25">
      <c r="B375" s="141"/>
      <c r="D375" s="142" t="s">
        <v>136</v>
      </c>
      <c r="E375" s="143" t="s">
        <v>1</v>
      </c>
      <c r="F375" s="144" t="s">
        <v>432</v>
      </c>
      <c r="H375" s="145">
        <v>11</v>
      </c>
      <c r="I375" s="146"/>
      <c r="L375" s="141"/>
      <c r="M375" s="147"/>
      <c r="T375" s="148"/>
      <c r="AT375" s="143" t="s">
        <v>136</v>
      </c>
      <c r="AU375" s="143" t="s">
        <v>81</v>
      </c>
      <c r="AV375" s="12" t="s">
        <v>81</v>
      </c>
      <c r="AW375" s="12" t="s">
        <v>31</v>
      </c>
      <c r="AX375" s="12" t="s">
        <v>74</v>
      </c>
      <c r="AY375" s="143" t="s">
        <v>127</v>
      </c>
    </row>
    <row r="376" spans="2:51" s="12" customFormat="1" ht="11.25">
      <c r="B376" s="141"/>
      <c r="D376" s="142" t="s">
        <v>136</v>
      </c>
      <c r="E376" s="143" t="s">
        <v>1</v>
      </c>
      <c r="F376" s="144" t="s">
        <v>433</v>
      </c>
      <c r="H376" s="145">
        <v>11</v>
      </c>
      <c r="I376" s="146"/>
      <c r="L376" s="141"/>
      <c r="M376" s="147"/>
      <c r="T376" s="148"/>
      <c r="AT376" s="143" t="s">
        <v>136</v>
      </c>
      <c r="AU376" s="143" t="s">
        <v>81</v>
      </c>
      <c r="AV376" s="12" t="s">
        <v>81</v>
      </c>
      <c r="AW376" s="12" t="s">
        <v>31</v>
      </c>
      <c r="AX376" s="12" t="s">
        <v>74</v>
      </c>
      <c r="AY376" s="143" t="s">
        <v>127</v>
      </c>
    </row>
    <row r="377" spans="2:51" s="12" customFormat="1" ht="11.25">
      <c r="B377" s="141"/>
      <c r="D377" s="142" t="s">
        <v>136</v>
      </c>
      <c r="E377" s="143" t="s">
        <v>1</v>
      </c>
      <c r="F377" s="144" t="s">
        <v>434</v>
      </c>
      <c r="H377" s="145">
        <v>12</v>
      </c>
      <c r="I377" s="146"/>
      <c r="L377" s="141"/>
      <c r="M377" s="147"/>
      <c r="T377" s="148"/>
      <c r="AT377" s="143" t="s">
        <v>136</v>
      </c>
      <c r="AU377" s="143" t="s">
        <v>81</v>
      </c>
      <c r="AV377" s="12" t="s">
        <v>81</v>
      </c>
      <c r="AW377" s="12" t="s">
        <v>31</v>
      </c>
      <c r="AX377" s="12" t="s">
        <v>74</v>
      </c>
      <c r="AY377" s="143" t="s">
        <v>127</v>
      </c>
    </row>
    <row r="378" spans="2:51" s="12" customFormat="1" ht="11.25">
      <c r="B378" s="141"/>
      <c r="D378" s="142" t="s">
        <v>136</v>
      </c>
      <c r="E378" s="143" t="s">
        <v>1</v>
      </c>
      <c r="F378" s="144" t="s">
        <v>435</v>
      </c>
      <c r="H378" s="145">
        <v>18</v>
      </c>
      <c r="I378" s="146"/>
      <c r="L378" s="141"/>
      <c r="M378" s="147"/>
      <c r="T378" s="148"/>
      <c r="AT378" s="143" t="s">
        <v>136</v>
      </c>
      <c r="AU378" s="143" t="s">
        <v>81</v>
      </c>
      <c r="AV378" s="12" t="s">
        <v>81</v>
      </c>
      <c r="AW378" s="12" t="s">
        <v>31</v>
      </c>
      <c r="AX378" s="12" t="s">
        <v>74</v>
      </c>
      <c r="AY378" s="143" t="s">
        <v>127</v>
      </c>
    </row>
    <row r="379" spans="2:51" s="12" customFormat="1" ht="11.25">
      <c r="B379" s="141"/>
      <c r="D379" s="142" t="s">
        <v>136</v>
      </c>
      <c r="E379" s="143" t="s">
        <v>1</v>
      </c>
      <c r="F379" s="144" t="s">
        <v>436</v>
      </c>
      <c r="H379" s="145">
        <v>11</v>
      </c>
      <c r="I379" s="146"/>
      <c r="L379" s="141"/>
      <c r="M379" s="147"/>
      <c r="T379" s="148"/>
      <c r="AT379" s="143" t="s">
        <v>136</v>
      </c>
      <c r="AU379" s="143" t="s">
        <v>81</v>
      </c>
      <c r="AV379" s="12" t="s">
        <v>81</v>
      </c>
      <c r="AW379" s="12" t="s">
        <v>31</v>
      </c>
      <c r="AX379" s="12" t="s">
        <v>74</v>
      </c>
      <c r="AY379" s="143" t="s">
        <v>127</v>
      </c>
    </row>
    <row r="380" spans="2:51" s="12" customFormat="1" ht="11.25">
      <c r="B380" s="141"/>
      <c r="D380" s="142" t="s">
        <v>136</v>
      </c>
      <c r="E380" s="143" t="s">
        <v>1</v>
      </c>
      <c r="F380" s="144" t="s">
        <v>437</v>
      </c>
      <c r="H380" s="145">
        <v>11</v>
      </c>
      <c r="I380" s="146"/>
      <c r="L380" s="141"/>
      <c r="M380" s="147"/>
      <c r="T380" s="148"/>
      <c r="AT380" s="143" t="s">
        <v>136</v>
      </c>
      <c r="AU380" s="143" t="s">
        <v>81</v>
      </c>
      <c r="AV380" s="12" t="s">
        <v>81</v>
      </c>
      <c r="AW380" s="12" t="s">
        <v>31</v>
      </c>
      <c r="AX380" s="12" t="s">
        <v>74</v>
      </c>
      <c r="AY380" s="143" t="s">
        <v>127</v>
      </c>
    </row>
    <row r="381" spans="2:51" s="12" customFormat="1" ht="11.25">
      <c r="B381" s="141"/>
      <c r="D381" s="142" t="s">
        <v>136</v>
      </c>
      <c r="E381" s="143" t="s">
        <v>1</v>
      </c>
      <c r="F381" s="144" t="s">
        <v>438</v>
      </c>
      <c r="H381" s="145">
        <v>15</v>
      </c>
      <c r="I381" s="146"/>
      <c r="L381" s="141"/>
      <c r="M381" s="147"/>
      <c r="T381" s="148"/>
      <c r="AT381" s="143" t="s">
        <v>136</v>
      </c>
      <c r="AU381" s="143" t="s">
        <v>81</v>
      </c>
      <c r="AV381" s="12" t="s">
        <v>81</v>
      </c>
      <c r="AW381" s="12" t="s">
        <v>31</v>
      </c>
      <c r="AX381" s="12" t="s">
        <v>74</v>
      </c>
      <c r="AY381" s="143" t="s">
        <v>127</v>
      </c>
    </row>
    <row r="382" spans="2:51" s="12" customFormat="1" ht="11.25">
      <c r="B382" s="141"/>
      <c r="D382" s="142" t="s">
        <v>136</v>
      </c>
      <c r="E382" s="143" t="s">
        <v>1</v>
      </c>
      <c r="F382" s="144" t="s">
        <v>439</v>
      </c>
      <c r="H382" s="145">
        <v>20</v>
      </c>
      <c r="I382" s="146"/>
      <c r="L382" s="141"/>
      <c r="M382" s="147"/>
      <c r="T382" s="148"/>
      <c r="AT382" s="143" t="s">
        <v>136</v>
      </c>
      <c r="AU382" s="143" t="s">
        <v>81</v>
      </c>
      <c r="AV382" s="12" t="s">
        <v>81</v>
      </c>
      <c r="AW382" s="12" t="s">
        <v>31</v>
      </c>
      <c r="AX382" s="12" t="s">
        <v>74</v>
      </c>
      <c r="AY382" s="143" t="s">
        <v>127</v>
      </c>
    </row>
    <row r="383" spans="2:51" s="12" customFormat="1" ht="11.25">
      <c r="B383" s="141"/>
      <c r="D383" s="142" t="s">
        <v>136</v>
      </c>
      <c r="E383" s="143" t="s">
        <v>1</v>
      </c>
      <c r="F383" s="144" t="s">
        <v>412</v>
      </c>
      <c r="H383" s="145">
        <v>11</v>
      </c>
      <c r="I383" s="146"/>
      <c r="L383" s="141"/>
      <c r="M383" s="147"/>
      <c r="T383" s="148"/>
      <c r="AT383" s="143" t="s">
        <v>136</v>
      </c>
      <c r="AU383" s="143" t="s">
        <v>81</v>
      </c>
      <c r="AV383" s="12" t="s">
        <v>81</v>
      </c>
      <c r="AW383" s="12" t="s">
        <v>31</v>
      </c>
      <c r="AX383" s="12" t="s">
        <v>74</v>
      </c>
      <c r="AY383" s="143" t="s">
        <v>127</v>
      </c>
    </row>
    <row r="384" spans="2:51" s="12" customFormat="1" ht="11.25">
      <c r="B384" s="141"/>
      <c r="D384" s="142" t="s">
        <v>136</v>
      </c>
      <c r="E384" s="143" t="s">
        <v>1</v>
      </c>
      <c r="F384" s="144" t="s">
        <v>413</v>
      </c>
      <c r="H384" s="145">
        <v>11</v>
      </c>
      <c r="I384" s="146"/>
      <c r="L384" s="141"/>
      <c r="M384" s="147"/>
      <c r="T384" s="148"/>
      <c r="AT384" s="143" t="s">
        <v>136</v>
      </c>
      <c r="AU384" s="143" t="s">
        <v>81</v>
      </c>
      <c r="AV384" s="12" t="s">
        <v>81</v>
      </c>
      <c r="AW384" s="12" t="s">
        <v>31</v>
      </c>
      <c r="AX384" s="12" t="s">
        <v>74</v>
      </c>
      <c r="AY384" s="143" t="s">
        <v>127</v>
      </c>
    </row>
    <row r="385" spans="2:65" s="13" customFormat="1" ht="11.25">
      <c r="B385" s="149"/>
      <c r="D385" s="142" t="s">
        <v>136</v>
      </c>
      <c r="E385" s="150" t="s">
        <v>1</v>
      </c>
      <c r="F385" s="151" t="s">
        <v>157</v>
      </c>
      <c r="H385" s="152">
        <v>260</v>
      </c>
      <c r="I385" s="153"/>
      <c r="L385" s="149"/>
      <c r="M385" s="154"/>
      <c r="T385" s="155"/>
      <c r="AT385" s="150" t="s">
        <v>136</v>
      </c>
      <c r="AU385" s="150" t="s">
        <v>81</v>
      </c>
      <c r="AV385" s="13" t="s">
        <v>134</v>
      </c>
      <c r="AW385" s="13" t="s">
        <v>31</v>
      </c>
      <c r="AX385" s="13" t="s">
        <v>79</v>
      </c>
      <c r="AY385" s="150" t="s">
        <v>127</v>
      </c>
    </row>
    <row r="386" spans="2:65" s="1" customFormat="1" ht="33" customHeight="1">
      <c r="B386" s="31"/>
      <c r="C386" s="127" t="s">
        <v>440</v>
      </c>
      <c r="D386" s="127" t="s">
        <v>130</v>
      </c>
      <c r="E386" s="128" t="s">
        <v>441</v>
      </c>
      <c r="F386" s="129" t="s">
        <v>442</v>
      </c>
      <c r="G386" s="130" t="s">
        <v>247</v>
      </c>
      <c r="H386" s="131">
        <v>1116</v>
      </c>
      <c r="I386" s="132"/>
      <c r="J386" s="133">
        <f>ROUND(I386*H386,2)</f>
        <v>0</v>
      </c>
      <c r="K386" s="134"/>
      <c r="L386" s="31"/>
      <c r="M386" s="135" t="s">
        <v>1</v>
      </c>
      <c r="N386" s="136" t="s">
        <v>39</v>
      </c>
      <c r="P386" s="137">
        <f>O386*H386</f>
        <v>0</v>
      </c>
      <c r="Q386" s="137">
        <v>1.7799999999999999E-3</v>
      </c>
      <c r="R386" s="137">
        <f>Q386*H386</f>
        <v>1.9864799999999998</v>
      </c>
      <c r="S386" s="137">
        <v>1.0000000000000001E-5</v>
      </c>
      <c r="T386" s="138">
        <f>S386*H386</f>
        <v>1.1160000000000002E-2</v>
      </c>
      <c r="AR386" s="139" t="s">
        <v>134</v>
      </c>
      <c r="AT386" s="139" t="s">
        <v>130</v>
      </c>
      <c r="AU386" s="139" t="s">
        <v>81</v>
      </c>
      <c r="AY386" s="16" t="s">
        <v>127</v>
      </c>
      <c r="BE386" s="140">
        <f>IF(N386="základní",J386,0)</f>
        <v>0</v>
      </c>
      <c r="BF386" s="140">
        <f>IF(N386="snížená",J386,0)</f>
        <v>0</v>
      </c>
      <c r="BG386" s="140">
        <f>IF(N386="zákl. přenesená",J386,0)</f>
        <v>0</v>
      </c>
      <c r="BH386" s="140">
        <f>IF(N386="sníž. přenesená",J386,0)</f>
        <v>0</v>
      </c>
      <c r="BI386" s="140">
        <f>IF(N386="nulová",J386,0)</f>
        <v>0</v>
      </c>
      <c r="BJ386" s="16" t="s">
        <v>79</v>
      </c>
      <c r="BK386" s="140">
        <f>ROUND(I386*H386,2)</f>
        <v>0</v>
      </c>
      <c r="BL386" s="16" t="s">
        <v>134</v>
      </c>
      <c r="BM386" s="139" t="s">
        <v>443</v>
      </c>
    </row>
    <row r="387" spans="2:65" s="12" customFormat="1" ht="11.25">
      <c r="B387" s="141"/>
      <c r="D387" s="142" t="s">
        <v>136</v>
      </c>
      <c r="E387" s="143" t="s">
        <v>1</v>
      </c>
      <c r="F387" s="144" t="s">
        <v>444</v>
      </c>
      <c r="H387" s="145">
        <v>17</v>
      </c>
      <c r="I387" s="146"/>
      <c r="L387" s="141"/>
      <c r="M387" s="147"/>
      <c r="T387" s="148"/>
      <c r="AT387" s="143" t="s">
        <v>136</v>
      </c>
      <c r="AU387" s="143" t="s">
        <v>81</v>
      </c>
      <c r="AV387" s="12" t="s">
        <v>81</v>
      </c>
      <c r="AW387" s="12" t="s">
        <v>31</v>
      </c>
      <c r="AX387" s="12" t="s">
        <v>74</v>
      </c>
      <c r="AY387" s="143" t="s">
        <v>127</v>
      </c>
    </row>
    <row r="388" spans="2:65" s="12" customFormat="1" ht="11.25">
      <c r="B388" s="141"/>
      <c r="D388" s="142" t="s">
        <v>136</v>
      </c>
      <c r="E388" s="143" t="s">
        <v>1</v>
      </c>
      <c r="F388" s="144" t="s">
        <v>445</v>
      </c>
      <c r="H388" s="145">
        <v>10</v>
      </c>
      <c r="I388" s="146"/>
      <c r="L388" s="141"/>
      <c r="M388" s="147"/>
      <c r="T388" s="148"/>
      <c r="AT388" s="143" t="s">
        <v>136</v>
      </c>
      <c r="AU388" s="143" t="s">
        <v>81</v>
      </c>
      <c r="AV388" s="12" t="s">
        <v>81</v>
      </c>
      <c r="AW388" s="12" t="s">
        <v>31</v>
      </c>
      <c r="AX388" s="12" t="s">
        <v>74</v>
      </c>
      <c r="AY388" s="143" t="s">
        <v>127</v>
      </c>
    </row>
    <row r="389" spans="2:65" s="12" customFormat="1" ht="11.25">
      <c r="B389" s="141"/>
      <c r="D389" s="142" t="s">
        <v>136</v>
      </c>
      <c r="E389" s="143" t="s">
        <v>1</v>
      </c>
      <c r="F389" s="144" t="s">
        <v>446</v>
      </c>
      <c r="H389" s="145">
        <v>8</v>
      </c>
      <c r="I389" s="146"/>
      <c r="L389" s="141"/>
      <c r="M389" s="147"/>
      <c r="T389" s="148"/>
      <c r="AT389" s="143" t="s">
        <v>136</v>
      </c>
      <c r="AU389" s="143" t="s">
        <v>81</v>
      </c>
      <c r="AV389" s="12" t="s">
        <v>81</v>
      </c>
      <c r="AW389" s="12" t="s">
        <v>31</v>
      </c>
      <c r="AX389" s="12" t="s">
        <v>74</v>
      </c>
      <c r="AY389" s="143" t="s">
        <v>127</v>
      </c>
    </row>
    <row r="390" spans="2:65" s="12" customFormat="1" ht="11.25">
      <c r="B390" s="141"/>
      <c r="D390" s="142" t="s">
        <v>136</v>
      </c>
      <c r="E390" s="143" t="s">
        <v>1</v>
      </c>
      <c r="F390" s="144" t="s">
        <v>447</v>
      </c>
      <c r="H390" s="145">
        <v>2</v>
      </c>
      <c r="I390" s="146"/>
      <c r="L390" s="141"/>
      <c r="M390" s="147"/>
      <c r="T390" s="148"/>
      <c r="AT390" s="143" t="s">
        <v>136</v>
      </c>
      <c r="AU390" s="143" t="s">
        <v>81</v>
      </c>
      <c r="AV390" s="12" t="s">
        <v>81</v>
      </c>
      <c r="AW390" s="12" t="s">
        <v>31</v>
      </c>
      <c r="AX390" s="12" t="s">
        <v>74</v>
      </c>
      <c r="AY390" s="143" t="s">
        <v>127</v>
      </c>
    </row>
    <row r="391" spans="2:65" s="12" customFormat="1" ht="11.25">
      <c r="B391" s="141"/>
      <c r="D391" s="142" t="s">
        <v>136</v>
      </c>
      <c r="E391" s="143" t="s">
        <v>1</v>
      </c>
      <c r="F391" s="144" t="s">
        <v>384</v>
      </c>
      <c r="H391" s="145">
        <v>10</v>
      </c>
      <c r="I391" s="146"/>
      <c r="L391" s="141"/>
      <c r="M391" s="147"/>
      <c r="T391" s="148"/>
      <c r="AT391" s="143" t="s">
        <v>136</v>
      </c>
      <c r="AU391" s="143" t="s">
        <v>81</v>
      </c>
      <c r="AV391" s="12" t="s">
        <v>81</v>
      </c>
      <c r="AW391" s="12" t="s">
        <v>31</v>
      </c>
      <c r="AX391" s="12" t="s">
        <v>74</v>
      </c>
      <c r="AY391" s="143" t="s">
        <v>127</v>
      </c>
    </row>
    <row r="392" spans="2:65" s="12" customFormat="1" ht="11.25">
      <c r="B392" s="141"/>
      <c r="D392" s="142" t="s">
        <v>136</v>
      </c>
      <c r="E392" s="143" t="s">
        <v>1</v>
      </c>
      <c r="F392" s="144" t="s">
        <v>385</v>
      </c>
      <c r="H392" s="145">
        <v>20</v>
      </c>
      <c r="I392" s="146"/>
      <c r="L392" s="141"/>
      <c r="M392" s="147"/>
      <c r="T392" s="148"/>
      <c r="AT392" s="143" t="s">
        <v>136</v>
      </c>
      <c r="AU392" s="143" t="s">
        <v>81</v>
      </c>
      <c r="AV392" s="12" t="s">
        <v>81</v>
      </c>
      <c r="AW392" s="12" t="s">
        <v>31</v>
      </c>
      <c r="AX392" s="12" t="s">
        <v>74</v>
      </c>
      <c r="AY392" s="143" t="s">
        <v>127</v>
      </c>
    </row>
    <row r="393" spans="2:65" s="12" customFormat="1" ht="11.25">
      <c r="B393" s="141"/>
      <c r="D393" s="142" t="s">
        <v>136</v>
      </c>
      <c r="E393" s="143" t="s">
        <v>1</v>
      </c>
      <c r="F393" s="144" t="s">
        <v>448</v>
      </c>
      <c r="H393" s="145">
        <v>40</v>
      </c>
      <c r="I393" s="146"/>
      <c r="L393" s="141"/>
      <c r="M393" s="147"/>
      <c r="T393" s="148"/>
      <c r="AT393" s="143" t="s">
        <v>136</v>
      </c>
      <c r="AU393" s="143" t="s">
        <v>81</v>
      </c>
      <c r="AV393" s="12" t="s">
        <v>81</v>
      </c>
      <c r="AW393" s="12" t="s">
        <v>31</v>
      </c>
      <c r="AX393" s="12" t="s">
        <v>74</v>
      </c>
      <c r="AY393" s="143" t="s">
        <v>127</v>
      </c>
    </row>
    <row r="394" spans="2:65" s="12" customFormat="1" ht="11.25">
      <c r="B394" s="141"/>
      <c r="D394" s="142" t="s">
        <v>136</v>
      </c>
      <c r="E394" s="143" t="s">
        <v>1</v>
      </c>
      <c r="F394" s="144" t="s">
        <v>449</v>
      </c>
      <c r="H394" s="145">
        <v>20</v>
      </c>
      <c r="I394" s="146"/>
      <c r="L394" s="141"/>
      <c r="M394" s="147"/>
      <c r="T394" s="148"/>
      <c r="AT394" s="143" t="s">
        <v>136</v>
      </c>
      <c r="AU394" s="143" t="s">
        <v>81</v>
      </c>
      <c r="AV394" s="12" t="s">
        <v>81</v>
      </c>
      <c r="AW394" s="12" t="s">
        <v>31</v>
      </c>
      <c r="AX394" s="12" t="s">
        <v>74</v>
      </c>
      <c r="AY394" s="143" t="s">
        <v>127</v>
      </c>
    </row>
    <row r="395" spans="2:65" s="12" customFormat="1" ht="11.25">
      <c r="B395" s="141"/>
      <c r="D395" s="142" t="s">
        <v>136</v>
      </c>
      <c r="E395" s="143" t="s">
        <v>1</v>
      </c>
      <c r="F395" s="144" t="s">
        <v>450</v>
      </c>
      <c r="H395" s="145">
        <v>2</v>
      </c>
      <c r="I395" s="146"/>
      <c r="L395" s="141"/>
      <c r="M395" s="147"/>
      <c r="T395" s="148"/>
      <c r="AT395" s="143" t="s">
        <v>136</v>
      </c>
      <c r="AU395" s="143" t="s">
        <v>81</v>
      </c>
      <c r="AV395" s="12" t="s">
        <v>81</v>
      </c>
      <c r="AW395" s="12" t="s">
        <v>31</v>
      </c>
      <c r="AX395" s="12" t="s">
        <v>74</v>
      </c>
      <c r="AY395" s="143" t="s">
        <v>127</v>
      </c>
    </row>
    <row r="396" spans="2:65" s="12" customFormat="1" ht="11.25">
      <c r="B396" s="141"/>
      <c r="D396" s="142" t="s">
        <v>136</v>
      </c>
      <c r="E396" s="143" t="s">
        <v>1</v>
      </c>
      <c r="F396" s="144" t="s">
        <v>451</v>
      </c>
      <c r="H396" s="145">
        <v>30</v>
      </c>
      <c r="I396" s="146"/>
      <c r="L396" s="141"/>
      <c r="M396" s="147"/>
      <c r="T396" s="148"/>
      <c r="AT396" s="143" t="s">
        <v>136</v>
      </c>
      <c r="AU396" s="143" t="s">
        <v>81</v>
      </c>
      <c r="AV396" s="12" t="s">
        <v>81</v>
      </c>
      <c r="AW396" s="12" t="s">
        <v>31</v>
      </c>
      <c r="AX396" s="12" t="s">
        <v>74</v>
      </c>
      <c r="AY396" s="143" t="s">
        <v>127</v>
      </c>
    </row>
    <row r="397" spans="2:65" s="12" customFormat="1" ht="11.25">
      <c r="B397" s="141"/>
      <c r="D397" s="142" t="s">
        <v>136</v>
      </c>
      <c r="E397" s="143" t="s">
        <v>1</v>
      </c>
      <c r="F397" s="144" t="s">
        <v>452</v>
      </c>
      <c r="H397" s="145">
        <v>2</v>
      </c>
      <c r="I397" s="146"/>
      <c r="L397" s="141"/>
      <c r="M397" s="147"/>
      <c r="T397" s="148"/>
      <c r="AT397" s="143" t="s">
        <v>136</v>
      </c>
      <c r="AU397" s="143" t="s">
        <v>81</v>
      </c>
      <c r="AV397" s="12" t="s">
        <v>81</v>
      </c>
      <c r="AW397" s="12" t="s">
        <v>31</v>
      </c>
      <c r="AX397" s="12" t="s">
        <v>74</v>
      </c>
      <c r="AY397" s="143" t="s">
        <v>127</v>
      </c>
    </row>
    <row r="398" spans="2:65" s="12" customFormat="1" ht="11.25">
      <c r="B398" s="141"/>
      <c r="D398" s="142" t="s">
        <v>136</v>
      </c>
      <c r="E398" s="143" t="s">
        <v>1</v>
      </c>
      <c r="F398" s="144" t="s">
        <v>453</v>
      </c>
      <c r="H398" s="145">
        <v>17</v>
      </c>
      <c r="I398" s="146"/>
      <c r="L398" s="141"/>
      <c r="M398" s="147"/>
      <c r="T398" s="148"/>
      <c r="AT398" s="143" t="s">
        <v>136</v>
      </c>
      <c r="AU398" s="143" t="s">
        <v>81</v>
      </c>
      <c r="AV398" s="12" t="s">
        <v>81</v>
      </c>
      <c r="AW398" s="12" t="s">
        <v>31</v>
      </c>
      <c r="AX398" s="12" t="s">
        <v>74</v>
      </c>
      <c r="AY398" s="143" t="s">
        <v>127</v>
      </c>
    </row>
    <row r="399" spans="2:65" s="12" customFormat="1" ht="11.25">
      <c r="B399" s="141"/>
      <c r="D399" s="142" t="s">
        <v>136</v>
      </c>
      <c r="E399" s="143" t="s">
        <v>1</v>
      </c>
      <c r="F399" s="144" t="s">
        <v>454</v>
      </c>
      <c r="H399" s="145">
        <v>41</v>
      </c>
      <c r="I399" s="146"/>
      <c r="L399" s="141"/>
      <c r="M399" s="147"/>
      <c r="T399" s="148"/>
      <c r="AT399" s="143" t="s">
        <v>136</v>
      </c>
      <c r="AU399" s="143" t="s">
        <v>81</v>
      </c>
      <c r="AV399" s="12" t="s">
        <v>81</v>
      </c>
      <c r="AW399" s="12" t="s">
        <v>31</v>
      </c>
      <c r="AX399" s="12" t="s">
        <v>74</v>
      </c>
      <c r="AY399" s="143" t="s">
        <v>127</v>
      </c>
    </row>
    <row r="400" spans="2:65" s="12" customFormat="1" ht="11.25">
      <c r="B400" s="141"/>
      <c r="D400" s="142" t="s">
        <v>136</v>
      </c>
      <c r="E400" s="143" t="s">
        <v>1</v>
      </c>
      <c r="F400" s="144" t="s">
        <v>455</v>
      </c>
      <c r="H400" s="145">
        <v>17</v>
      </c>
      <c r="I400" s="146"/>
      <c r="L400" s="141"/>
      <c r="M400" s="147"/>
      <c r="T400" s="148"/>
      <c r="AT400" s="143" t="s">
        <v>136</v>
      </c>
      <c r="AU400" s="143" t="s">
        <v>81</v>
      </c>
      <c r="AV400" s="12" t="s">
        <v>81</v>
      </c>
      <c r="AW400" s="12" t="s">
        <v>31</v>
      </c>
      <c r="AX400" s="12" t="s">
        <v>74</v>
      </c>
      <c r="AY400" s="143" t="s">
        <v>127</v>
      </c>
    </row>
    <row r="401" spans="2:51" s="12" customFormat="1" ht="11.25">
      <c r="B401" s="141"/>
      <c r="D401" s="142" t="s">
        <v>136</v>
      </c>
      <c r="E401" s="143" t="s">
        <v>1</v>
      </c>
      <c r="F401" s="144" t="s">
        <v>456</v>
      </c>
      <c r="H401" s="145">
        <v>2</v>
      </c>
      <c r="I401" s="146"/>
      <c r="L401" s="141"/>
      <c r="M401" s="147"/>
      <c r="T401" s="148"/>
      <c r="AT401" s="143" t="s">
        <v>136</v>
      </c>
      <c r="AU401" s="143" t="s">
        <v>81</v>
      </c>
      <c r="AV401" s="12" t="s">
        <v>81</v>
      </c>
      <c r="AW401" s="12" t="s">
        <v>31</v>
      </c>
      <c r="AX401" s="12" t="s">
        <v>74</v>
      </c>
      <c r="AY401" s="143" t="s">
        <v>127</v>
      </c>
    </row>
    <row r="402" spans="2:51" s="12" customFormat="1" ht="11.25">
      <c r="B402" s="141"/>
      <c r="D402" s="142" t="s">
        <v>136</v>
      </c>
      <c r="E402" s="143" t="s">
        <v>1</v>
      </c>
      <c r="F402" s="144" t="s">
        <v>457</v>
      </c>
      <c r="H402" s="145">
        <v>11</v>
      </c>
      <c r="I402" s="146"/>
      <c r="L402" s="141"/>
      <c r="M402" s="147"/>
      <c r="T402" s="148"/>
      <c r="AT402" s="143" t="s">
        <v>136</v>
      </c>
      <c r="AU402" s="143" t="s">
        <v>81</v>
      </c>
      <c r="AV402" s="12" t="s">
        <v>81</v>
      </c>
      <c r="AW402" s="12" t="s">
        <v>31</v>
      </c>
      <c r="AX402" s="12" t="s">
        <v>74</v>
      </c>
      <c r="AY402" s="143" t="s">
        <v>127</v>
      </c>
    </row>
    <row r="403" spans="2:51" s="12" customFormat="1" ht="11.25">
      <c r="B403" s="141"/>
      <c r="D403" s="142" t="s">
        <v>136</v>
      </c>
      <c r="E403" s="143" t="s">
        <v>1</v>
      </c>
      <c r="F403" s="144" t="s">
        <v>458</v>
      </c>
      <c r="H403" s="145">
        <v>20</v>
      </c>
      <c r="I403" s="146"/>
      <c r="L403" s="141"/>
      <c r="M403" s="147"/>
      <c r="T403" s="148"/>
      <c r="AT403" s="143" t="s">
        <v>136</v>
      </c>
      <c r="AU403" s="143" t="s">
        <v>81</v>
      </c>
      <c r="AV403" s="12" t="s">
        <v>81</v>
      </c>
      <c r="AW403" s="12" t="s">
        <v>31</v>
      </c>
      <c r="AX403" s="12" t="s">
        <v>74</v>
      </c>
      <c r="AY403" s="143" t="s">
        <v>127</v>
      </c>
    </row>
    <row r="404" spans="2:51" s="12" customFormat="1" ht="11.25">
      <c r="B404" s="141"/>
      <c r="D404" s="142" t="s">
        <v>136</v>
      </c>
      <c r="E404" s="143" t="s">
        <v>1</v>
      </c>
      <c r="F404" s="144" t="s">
        <v>459</v>
      </c>
      <c r="H404" s="145">
        <v>31</v>
      </c>
      <c r="I404" s="146"/>
      <c r="L404" s="141"/>
      <c r="M404" s="147"/>
      <c r="T404" s="148"/>
      <c r="AT404" s="143" t="s">
        <v>136</v>
      </c>
      <c r="AU404" s="143" t="s">
        <v>81</v>
      </c>
      <c r="AV404" s="12" t="s">
        <v>81</v>
      </c>
      <c r="AW404" s="12" t="s">
        <v>31</v>
      </c>
      <c r="AX404" s="12" t="s">
        <v>74</v>
      </c>
      <c r="AY404" s="143" t="s">
        <v>127</v>
      </c>
    </row>
    <row r="405" spans="2:51" s="12" customFormat="1" ht="11.25">
      <c r="B405" s="141"/>
      <c r="D405" s="142" t="s">
        <v>136</v>
      </c>
      <c r="E405" s="143" t="s">
        <v>1</v>
      </c>
      <c r="F405" s="144" t="s">
        <v>460</v>
      </c>
      <c r="H405" s="145">
        <v>22</v>
      </c>
      <c r="I405" s="146"/>
      <c r="L405" s="141"/>
      <c r="M405" s="147"/>
      <c r="T405" s="148"/>
      <c r="AT405" s="143" t="s">
        <v>136</v>
      </c>
      <c r="AU405" s="143" t="s">
        <v>81</v>
      </c>
      <c r="AV405" s="12" t="s">
        <v>81</v>
      </c>
      <c r="AW405" s="12" t="s">
        <v>31</v>
      </c>
      <c r="AX405" s="12" t="s">
        <v>74</v>
      </c>
      <c r="AY405" s="143" t="s">
        <v>127</v>
      </c>
    </row>
    <row r="406" spans="2:51" s="12" customFormat="1" ht="11.25">
      <c r="B406" s="141"/>
      <c r="D406" s="142" t="s">
        <v>136</v>
      </c>
      <c r="E406" s="143" t="s">
        <v>1</v>
      </c>
      <c r="F406" s="144" t="s">
        <v>392</v>
      </c>
      <c r="H406" s="145">
        <v>22</v>
      </c>
      <c r="I406" s="146"/>
      <c r="L406" s="141"/>
      <c r="M406" s="147"/>
      <c r="T406" s="148"/>
      <c r="AT406" s="143" t="s">
        <v>136</v>
      </c>
      <c r="AU406" s="143" t="s">
        <v>81</v>
      </c>
      <c r="AV406" s="12" t="s">
        <v>81</v>
      </c>
      <c r="AW406" s="12" t="s">
        <v>31</v>
      </c>
      <c r="AX406" s="12" t="s">
        <v>74</v>
      </c>
      <c r="AY406" s="143" t="s">
        <v>127</v>
      </c>
    </row>
    <row r="407" spans="2:51" s="12" customFormat="1" ht="11.25">
      <c r="B407" s="141"/>
      <c r="D407" s="142" t="s">
        <v>136</v>
      </c>
      <c r="E407" s="143" t="s">
        <v>1</v>
      </c>
      <c r="F407" s="144" t="s">
        <v>393</v>
      </c>
      <c r="H407" s="145">
        <v>22</v>
      </c>
      <c r="I407" s="146"/>
      <c r="L407" s="141"/>
      <c r="M407" s="147"/>
      <c r="T407" s="148"/>
      <c r="AT407" s="143" t="s">
        <v>136</v>
      </c>
      <c r="AU407" s="143" t="s">
        <v>81</v>
      </c>
      <c r="AV407" s="12" t="s">
        <v>81</v>
      </c>
      <c r="AW407" s="12" t="s">
        <v>31</v>
      </c>
      <c r="AX407" s="12" t="s">
        <v>74</v>
      </c>
      <c r="AY407" s="143" t="s">
        <v>127</v>
      </c>
    </row>
    <row r="408" spans="2:51" s="12" customFormat="1" ht="11.25">
      <c r="B408" s="141"/>
      <c r="D408" s="142" t="s">
        <v>136</v>
      </c>
      <c r="E408" s="143" t="s">
        <v>1</v>
      </c>
      <c r="F408" s="144" t="s">
        <v>394</v>
      </c>
      <c r="H408" s="145">
        <v>22</v>
      </c>
      <c r="I408" s="146"/>
      <c r="L408" s="141"/>
      <c r="M408" s="147"/>
      <c r="T408" s="148"/>
      <c r="AT408" s="143" t="s">
        <v>136</v>
      </c>
      <c r="AU408" s="143" t="s">
        <v>81</v>
      </c>
      <c r="AV408" s="12" t="s">
        <v>81</v>
      </c>
      <c r="AW408" s="12" t="s">
        <v>31</v>
      </c>
      <c r="AX408" s="12" t="s">
        <v>74</v>
      </c>
      <c r="AY408" s="143" t="s">
        <v>127</v>
      </c>
    </row>
    <row r="409" spans="2:51" s="12" customFormat="1" ht="11.25">
      <c r="B409" s="141"/>
      <c r="D409" s="142" t="s">
        <v>136</v>
      </c>
      <c r="E409" s="143" t="s">
        <v>1</v>
      </c>
      <c r="F409" s="144" t="s">
        <v>461</v>
      </c>
      <c r="H409" s="145">
        <v>22</v>
      </c>
      <c r="I409" s="146"/>
      <c r="L409" s="141"/>
      <c r="M409" s="147"/>
      <c r="T409" s="148"/>
      <c r="AT409" s="143" t="s">
        <v>136</v>
      </c>
      <c r="AU409" s="143" t="s">
        <v>81</v>
      </c>
      <c r="AV409" s="12" t="s">
        <v>81</v>
      </c>
      <c r="AW409" s="12" t="s">
        <v>31</v>
      </c>
      <c r="AX409" s="12" t="s">
        <v>74</v>
      </c>
      <c r="AY409" s="143" t="s">
        <v>127</v>
      </c>
    </row>
    <row r="410" spans="2:51" s="12" customFormat="1" ht="11.25">
      <c r="B410" s="141"/>
      <c r="D410" s="142" t="s">
        <v>136</v>
      </c>
      <c r="E410" s="143" t="s">
        <v>1</v>
      </c>
      <c r="F410" s="144" t="s">
        <v>462</v>
      </c>
      <c r="H410" s="145">
        <v>4</v>
      </c>
      <c r="I410" s="146"/>
      <c r="L410" s="141"/>
      <c r="M410" s="147"/>
      <c r="T410" s="148"/>
      <c r="AT410" s="143" t="s">
        <v>136</v>
      </c>
      <c r="AU410" s="143" t="s">
        <v>81</v>
      </c>
      <c r="AV410" s="12" t="s">
        <v>81</v>
      </c>
      <c r="AW410" s="12" t="s">
        <v>31</v>
      </c>
      <c r="AX410" s="12" t="s">
        <v>74</v>
      </c>
      <c r="AY410" s="143" t="s">
        <v>127</v>
      </c>
    </row>
    <row r="411" spans="2:51" s="12" customFormat="1" ht="11.25">
      <c r="B411" s="141"/>
      <c r="D411" s="142" t="s">
        <v>136</v>
      </c>
      <c r="E411" s="143" t="s">
        <v>1</v>
      </c>
      <c r="F411" s="144" t="s">
        <v>463</v>
      </c>
      <c r="H411" s="145">
        <v>40</v>
      </c>
      <c r="I411" s="146"/>
      <c r="L411" s="141"/>
      <c r="M411" s="147"/>
      <c r="T411" s="148"/>
      <c r="AT411" s="143" t="s">
        <v>136</v>
      </c>
      <c r="AU411" s="143" t="s">
        <v>81</v>
      </c>
      <c r="AV411" s="12" t="s">
        <v>81</v>
      </c>
      <c r="AW411" s="12" t="s">
        <v>31</v>
      </c>
      <c r="AX411" s="12" t="s">
        <v>74</v>
      </c>
      <c r="AY411" s="143" t="s">
        <v>127</v>
      </c>
    </row>
    <row r="412" spans="2:51" s="12" customFormat="1" ht="11.25">
      <c r="B412" s="141"/>
      <c r="D412" s="142" t="s">
        <v>136</v>
      </c>
      <c r="E412" s="143" t="s">
        <v>1</v>
      </c>
      <c r="F412" s="144" t="s">
        <v>464</v>
      </c>
      <c r="H412" s="145">
        <v>1</v>
      </c>
      <c r="I412" s="146"/>
      <c r="L412" s="141"/>
      <c r="M412" s="147"/>
      <c r="T412" s="148"/>
      <c r="AT412" s="143" t="s">
        <v>136</v>
      </c>
      <c r="AU412" s="143" t="s">
        <v>81</v>
      </c>
      <c r="AV412" s="12" t="s">
        <v>81</v>
      </c>
      <c r="AW412" s="12" t="s">
        <v>31</v>
      </c>
      <c r="AX412" s="12" t="s">
        <v>74</v>
      </c>
      <c r="AY412" s="143" t="s">
        <v>127</v>
      </c>
    </row>
    <row r="413" spans="2:51" s="12" customFormat="1" ht="11.25">
      <c r="B413" s="141"/>
      <c r="D413" s="142" t="s">
        <v>136</v>
      </c>
      <c r="E413" s="143" t="s">
        <v>1</v>
      </c>
      <c r="F413" s="144" t="s">
        <v>398</v>
      </c>
      <c r="H413" s="145">
        <v>22</v>
      </c>
      <c r="I413" s="146"/>
      <c r="L413" s="141"/>
      <c r="M413" s="147"/>
      <c r="T413" s="148"/>
      <c r="AT413" s="143" t="s">
        <v>136</v>
      </c>
      <c r="AU413" s="143" t="s">
        <v>81</v>
      </c>
      <c r="AV413" s="12" t="s">
        <v>81</v>
      </c>
      <c r="AW413" s="12" t="s">
        <v>31</v>
      </c>
      <c r="AX413" s="12" t="s">
        <v>74</v>
      </c>
      <c r="AY413" s="143" t="s">
        <v>127</v>
      </c>
    </row>
    <row r="414" spans="2:51" s="12" customFormat="1" ht="11.25">
      <c r="B414" s="141"/>
      <c r="D414" s="142" t="s">
        <v>136</v>
      </c>
      <c r="E414" s="143" t="s">
        <v>1</v>
      </c>
      <c r="F414" s="144" t="s">
        <v>399</v>
      </c>
      <c r="H414" s="145">
        <v>22</v>
      </c>
      <c r="I414" s="146"/>
      <c r="L414" s="141"/>
      <c r="M414" s="147"/>
      <c r="T414" s="148"/>
      <c r="AT414" s="143" t="s">
        <v>136</v>
      </c>
      <c r="AU414" s="143" t="s">
        <v>81</v>
      </c>
      <c r="AV414" s="12" t="s">
        <v>81</v>
      </c>
      <c r="AW414" s="12" t="s">
        <v>31</v>
      </c>
      <c r="AX414" s="12" t="s">
        <v>74</v>
      </c>
      <c r="AY414" s="143" t="s">
        <v>127</v>
      </c>
    </row>
    <row r="415" spans="2:51" s="12" customFormat="1" ht="11.25">
      <c r="B415" s="141"/>
      <c r="D415" s="142" t="s">
        <v>136</v>
      </c>
      <c r="E415" s="143" t="s">
        <v>1</v>
      </c>
      <c r="F415" s="144" t="s">
        <v>465</v>
      </c>
      <c r="H415" s="145">
        <v>2</v>
      </c>
      <c r="I415" s="146"/>
      <c r="L415" s="141"/>
      <c r="M415" s="147"/>
      <c r="T415" s="148"/>
      <c r="AT415" s="143" t="s">
        <v>136</v>
      </c>
      <c r="AU415" s="143" t="s">
        <v>81</v>
      </c>
      <c r="AV415" s="12" t="s">
        <v>81</v>
      </c>
      <c r="AW415" s="12" t="s">
        <v>31</v>
      </c>
      <c r="AX415" s="12" t="s">
        <v>74</v>
      </c>
      <c r="AY415" s="143" t="s">
        <v>127</v>
      </c>
    </row>
    <row r="416" spans="2:51" s="12" customFormat="1" ht="11.25">
      <c r="B416" s="141"/>
      <c r="D416" s="142" t="s">
        <v>136</v>
      </c>
      <c r="E416" s="143" t="s">
        <v>1</v>
      </c>
      <c r="F416" s="144" t="s">
        <v>466</v>
      </c>
      <c r="H416" s="145">
        <v>20</v>
      </c>
      <c r="I416" s="146"/>
      <c r="L416" s="141"/>
      <c r="M416" s="147"/>
      <c r="T416" s="148"/>
      <c r="AT416" s="143" t="s">
        <v>136</v>
      </c>
      <c r="AU416" s="143" t="s">
        <v>81</v>
      </c>
      <c r="AV416" s="12" t="s">
        <v>81</v>
      </c>
      <c r="AW416" s="12" t="s">
        <v>31</v>
      </c>
      <c r="AX416" s="12" t="s">
        <v>74</v>
      </c>
      <c r="AY416" s="143" t="s">
        <v>127</v>
      </c>
    </row>
    <row r="417" spans="2:51" s="12" customFormat="1" ht="11.25">
      <c r="B417" s="141"/>
      <c r="D417" s="142" t="s">
        <v>136</v>
      </c>
      <c r="E417" s="143" t="s">
        <v>1</v>
      </c>
      <c r="F417" s="144" t="s">
        <v>467</v>
      </c>
      <c r="H417" s="145">
        <v>2</v>
      </c>
      <c r="I417" s="146"/>
      <c r="L417" s="141"/>
      <c r="M417" s="147"/>
      <c r="T417" s="148"/>
      <c r="AT417" s="143" t="s">
        <v>136</v>
      </c>
      <c r="AU417" s="143" t="s">
        <v>81</v>
      </c>
      <c r="AV417" s="12" t="s">
        <v>81</v>
      </c>
      <c r="AW417" s="12" t="s">
        <v>31</v>
      </c>
      <c r="AX417" s="12" t="s">
        <v>74</v>
      </c>
      <c r="AY417" s="143" t="s">
        <v>127</v>
      </c>
    </row>
    <row r="418" spans="2:51" s="12" customFormat="1" ht="11.25">
      <c r="B418" s="141"/>
      <c r="D418" s="142" t="s">
        <v>136</v>
      </c>
      <c r="E418" s="143" t="s">
        <v>1</v>
      </c>
      <c r="F418" s="144" t="s">
        <v>468</v>
      </c>
      <c r="H418" s="145">
        <v>2</v>
      </c>
      <c r="I418" s="146"/>
      <c r="L418" s="141"/>
      <c r="M418" s="147"/>
      <c r="T418" s="148"/>
      <c r="AT418" s="143" t="s">
        <v>136</v>
      </c>
      <c r="AU418" s="143" t="s">
        <v>81</v>
      </c>
      <c r="AV418" s="12" t="s">
        <v>81</v>
      </c>
      <c r="AW418" s="12" t="s">
        <v>31</v>
      </c>
      <c r="AX418" s="12" t="s">
        <v>74</v>
      </c>
      <c r="AY418" s="143" t="s">
        <v>127</v>
      </c>
    </row>
    <row r="419" spans="2:51" s="12" customFormat="1" ht="11.25">
      <c r="B419" s="141"/>
      <c r="D419" s="142" t="s">
        <v>136</v>
      </c>
      <c r="E419" s="143" t="s">
        <v>1</v>
      </c>
      <c r="F419" s="144" t="s">
        <v>469</v>
      </c>
      <c r="H419" s="145">
        <v>20</v>
      </c>
      <c r="I419" s="146"/>
      <c r="L419" s="141"/>
      <c r="M419" s="147"/>
      <c r="T419" s="148"/>
      <c r="AT419" s="143" t="s">
        <v>136</v>
      </c>
      <c r="AU419" s="143" t="s">
        <v>81</v>
      </c>
      <c r="AV419" s="12" t="s">
        <v>81</v>
      </c>
      <c r="AW419" s="12" t="s">
        <v>31</v>
      </c>
      <c r="AX419" s="12" t="s">
        <v>74</v>
      </c>
      <c r="AY419" s="143" t="s">
        <v>127</v>
      </c>
    </row>
    <row r="420" spans="2:51" s="12" customFormat="1" ht="11.25">
      <c r="B420" s="141"/>
      <c r="D420" s="142" t="s">
        <v>136</v>
      </c>
      <c r="E420" s="143" t="s">
        <v>1</v>
      </c>
      <c r="F420" s="144" t="s">
        <v>470</v>
      </c>
      <c r="H420" s="145">
        <v>22</v>
      </c>
      <c r="I420" s="146"/>
      <c r="L420" s="141"/>
      <c r="M420" s="147"/>
      <c r="T420" s="148"/>
      <c r="AT420" s="143" t="s">
        <v>136</v>
      </c>
      <c r="AU420" s="143" t="s">
        <v>81</v>
      </c>
      <c r="AV420" s="12" t="s">
        <v>81</v>
      </c>
      <c r="AW420" s="12" t="s">
        <v>31</v>
      </c>
      <c r="AX420" s="12" t="s">
        <v>74</v>
      </c>
      <c r="AY420" s="143" t="s">
        <v>127</v>
      </c>
    </row>
    <row r="421" spans="2:51" s="12" customFormat="1" ht="11.25">
      <c r="B421" s="141"/>
      <c r="D421" s="142" t="s">
        <v>136</v>
      </c>
      <c r="E421" s="143" t="s">
        <v>1</v>
      </c>
      <c r="F421" s="144" t="s">
        <v>471</v>
      </c>
      <c r="H421" s="145">
        <v>22</v>
      </c>
      <c r="I421" s="146"/>
      <c r="L421" s="141"/>
      <c r="M421" s="147"/>
      <c r="T421" s="148"/>
      <c r="AT421" s="143" t="s">
        <v>136</v>
      </c>
      <c r="AU421" s="143" t="s">
        <v>81</v>
      </c>
      <c r="AV421" s="12" t="s">
        <v>81</v>
      </c>
      <c r="AW421" s="12" t="s">
        <v>31</v>
      </c>
      <c r="AX421" s="12" t="s">
        <v>74</v>
      </c>
      <c r="AY421" s="143" t="s">
        <v>127</v>
      </c>
    </row>
    <row r="422" spans="2:51" s="12" customFormat="1" ht="11.25">
      <c r="B422" s="141"/>
      <c r="D422" s="142" t="s">
        <v>136</v>
      </c>
      <c r="E422" s="143" t="s">
        <v>1</v>
      </c>
      <c r="F422" s="144" t="s">
        <v>402</v>
      </c>
      <c r="H422" s="145">
        <v>22</v>
      </c>
      <c r="I422" s="146"/>
      <c r="L422" s="141"/>
      <c r="M422" s="147"/>
      <c r="T422" s="148"/>
      <c r="AT422" s="143" t="s">
        <v>136</v>
      </c>
      <c r="AU422" s="143" t="s">
        <v>81</v>
      </c>
      <c r="AV422" s="12" t="s">
        <v>81</v>
      </c>
      <c r="AW422" s="12" t="s">
        <v>31</v>
      </c>
      <c r="AX422" s="12" t="s">
        <v>74</v>
      </c>
      <c r="AY422" s="143" t="s">
        <v>127</v>
      </c>
    </row>
    <row r="423" spans="2:51" s="12" customFormat="1" ht="11.25">
      <c r="B423" s="141"/>
      <c r="D423" s="142" t="s">
        <v>136</v>
      </c>
      <c r="E423" s="143" t="s">
        <v>1</v>
      </c>
      <c r="F423" s="144" t="s">
        <v>472</v>
      </c>
      <c r="H423" s="145">
        <v>4</v>
      </c>
      <c r="I423" s="146"/>
      <c r="L423" s="141"/>
      <c r="M423" s="147"/>
      <c r="T423" s="148"/>
      <c r="AT423" s="143" t="s">
        <v>136</v>
      </c>
      <c r="AU423" s="143" t="s">
        <v>81</v>
      </c>
      <c r="AV423" s="12" t="s">
        <v>81</v>
      </c>
      <c r="AW423" s="12" t="s">
        <v>31</v>
      </c>
      <c r="AX423" s="12" t="s">
        <v>74</v>
      </c>
      <c r="AY423" s="143" t="s">
        <v>127</v>
      </c>
    </row>
    <row r="424" spans="2:51" s="12" customFormat="1" ht="11.25">
      <c r="B424" s="141"/>
      <c r="D424" s="142" t="s">
        <v>136</v>
      </c>
      <c r="E424" s="143" t="s">
        <v>1</v>
      </c>
      <c r="F424" s="144" t="s">
        <v>473</v>
      </c>
      <c r="H424" s="145">
        <v>4</v>
      </c>
      <c r="I424" s="146"/>
      <c r="L424" s="141"/>
      <c r="M424" s="147"/>
      <c r="T424" s="148"/>
      <c r="AT424" s="143" t="s">
        <v>136</v>
      </c>
      <c r="AU424" s="143" t="s">
        <v>81</v>
      </c>
      <c r="AV424" s="12" t="s">
        <v>81</v>
      </c>
      <c r="AW424" s="12" t="s">
        <v>31</v>
      </c>
      <c r="AX424" s="12" t="s">
        <v>74</v>
      </c>
      <c r="AY424" s="143" t="s">
        <v>127</v>
      </c>
    </row>
    <row r="425" spans="2:51" s="12" customFormat="1" ht="11.25">
      <c r="B425" s="141"/>
      <c r="D425" s="142" t="s">
        <v>136</v>
      </c>
      <c r="E425" s="143" t="s">
        <v>1</v>
      </c>
      <c r="F425" s="144" t="s">
        <v>474</v>
      </c>
      <c r="H425" s="145">
        <v>18</v>
      </c>
      <c r="I425" s="146"/>
      <c r="L425" s="141"/>
      <c r="M425" s="147"/>
      <c r="T425" s="148"/>
      <c r="AT425" s="143" t="s">
        <v>136</v>
      </c>
      <c r="AU425" s="143" t="s">
        <v>81</v>
      </c>
      <c r="AV425" s="12" t="s">
        <v>81</v>
      </c>
      <c r="AW425" s="12" t="s">
        <v>31</v>
      </c>
      <c r="AX425" s="12" t="s">
        <v>74</v>
      </c>
      <c r="AY425" s="143" t="s">
        <v>127</v>
      </c>
    </row>
    <row r="426" spans="2:51" s="12" customFormat="1" ht="11.25">
      <c r="B426" s="141"/>
      <c r="D426" s="142" t="s">
        <v>136</v>
      </c>
      <c r="E426" s="143" t="s">
        <v>1</v>
      </c>
      <c r="F426" s="144" t="s">
        <v>475</v>
      </c>
      <c r="H426" s="145">
        <v>11</v>
      </c>
      <c r="I426" s="146"/>
      <c r="L426" s="141"/>
      <c r="M426" s="147"/>
      <c r="T426" s="148"/>
      <c r="AT426" s="143" t="s">
        <v>136</v>
      </c>
      <c r="AU426" s="143" t="s">
        <v>81</v>
      </c>
      <c r="AV426" s="12" t="s">
        <v>81</v>
      </c>
      <c r="AW426" s="12" t="s">
        <v>31</v>
      </c>
      <c r="AX426" s="12" t="s">
        <v>74</v>
      </c>
      <c r="AY426" s="143" t="s">
        <v>127</v>
      </c>
    </row>
    <row r="427" spans="2:51" s="12" customFormat="1" ht="11.25">
      <c r="B427" s="141"/>
      <c r="D427" s="142" t="s">
        <v>136</v>
      </c>
      <c r="E427" s="143" t="s">
        <v>1</v>
      </c>
      <c r="F427" s="144" t="s">
        <v>476</v>
      </c>
      <c r="H427" s="145">
        <v>4</v>
      </c>
      <c r="I427" s="146"/>
      <c r="L427" s="141"/>
      <c r="M427" s="147"/>
      <c r="T427" s="148"/>
      <c r="AT427" s="143" t="s">
        <v>136</v>
      </c>
      <c r="AU427" s="143" t="s">
        <v>81</v>
      </c>
      <c r="AV427" s="12" t="s">
        <v>81</v>
      </c>
      <c r="AW427" s="12" t="s">
        <v>31</v>
      </c>
      <c r="AX427" s="12" t="s">
        <v>74</v>
      </c>
      <c r="AY427" s="143" t="s">
        <v>127</v>
      </c>
    </row>
    <row r="428" spans="2:51" s="12" customFormat="1" ht="11.25">
      <c r="B428" s="141"/>
      <c r="D428" s="142" t="s">
        <v>136</v>
      </c>
      <c r="E428" s="143" t="s">
        <v>1</v>
      </c>
      <c r="F428" s="144" t="s">
        <v>477</v>
      </c>
      <c r="H428" s="145">
        <v>39</v>
      </c>
      <c r="I428" s="146"/>
      <c r="L428" s="141"/>
      <c r="M428" s="147"/>
      <c r="T428" s="148"/>
      <c r="AT428" s="143" t="s">
        <v>136</v>
      </c>
      <c r="AU428" s="143" t="s">
        <v>81</v>
      </c>
      <c r="AV428" s="12" t="s">
        <v>81</v>
      </c>
      <c r="AW428" s="12" t="s">
        <v>31</v>
      </c>
      <c r="AX428" s="12" t="s">
        <v>74</v>
      </c>
      <c r="AY428" s="143" t="s">
        <v>127</v>
      </c>
    </row>
    <row r="429" spans="2:51" s="12" customFormat="1" ht="11.25">
      <c r="B429" s="141"/>
      <c r="D429" s="142" t="s">
        <v>136</v>
      </c>
      <c r="E429" s="143" t="s">
        <v>1</v>
      </c>
      <c r="F429" s="144" t="s">
        <v>407</v>
      </c>
      <c r="H429" s="145">
        <v>22</v>
      </c>
      <c r="I429" s="146"/>
      <c r="L429" s="141"/>
      <c r="M429" s="147"/>
      <c r="T429" s="148"/>
      <c r="AT429" s="143" t="s">
        <v>136</v>
      </c>
      <c r="AU429" s="143" t="s">
        <v>81</v>
      </c>
      <c r="AV429" s="12" t="s">
        <v>81</v>
      </c>
      <c r="AW429" s="12" t="s">
        <v>31</v>
      </c>
      <c r="AX429" s="12" t="s">
        <v>74</v>
      </c>
      <c r="AY429" s="143" t="s">
        <v>127</v>
      </c>
    </row>
    <row r="430" spans="2:51" s="12" customFormat="1" ht="11.25">
      <c r="B430" s="141"/>
      <c r="D430" s="142" t="s">
        <v>136</v>
      </c>
      <c r="E430" s="143" t="s">
        <v>1</v>
      </c>
      <c r="F430" s="144" t="s">
        <v>478</v>
      </c>
      <c r="H430" s="145">
        <v>51</v>
      </c>
      <c r="I430" s="146"/>
      <c r="L430" s="141"/>
      <c r="M430" s="147"/>
      <c r="T430" s="148"/>
      <c r="AT430" s="143" t="s">
        <v>136</v>
      </c>
      <c r="AU430" s="143" t="s">
        <v>81</v>
      </c>
      <c r="AV430" s="12" t="s">
        <v>81</v>
      </c>
      <c r="AW430" s="12" t="s">
        <v>31</v>
      </c>
      <c r="AX430" s="12" t="s">
        <v>74</v>
      </c>
      <c r="AY430" s="143" t="s">
        <v>127</v>
      </c>
    </row>
    <row r="431" spans="2:51" s="12" customFormat="1" ht="11.25">
      <c r="B431" s="141"/>
      <c r="D431" s="142" t="s">
        <v>136</v>
      </c>
      <c r="E431" s="143" t="s">
        <v>1</v>
      </c>
      <c r="F431" s="144" t="s">
        <v>409</v>
      </c>
      <c r="H431" s="145">
        <v>22</v>
      </c>
      <c r="I431" s="146"/>
      <c r="L431" s="141"/>
      <c r="M431" s="147"/>
      <c r="T431" s="148"/>
      <c r="AT431" s="143" t="s">
        <v>136</v>
      </c>
      <c r="AU431" s="143" t="s">
        <v>81</v>
      </c>
      <c r="AV431" s="12" t="s">
        <v>81</v>
      </c>
      <c r="AW431" s="12" t="s">
        <v>31</v>
      </c>
      <c r="AX431" s="12" t="s">
        <v>74</v>
      </c>
      <c r="AY431" s="143" t="s">
        <v>127</v>
      </c>
    </row>
    <row r="432" spans="2:51" s="12" customFormat="1" ht="11.25">
      <c r="B432" s="141"/>
      <c r="D432" s="142" t="s">
        <v>136</v>
      </c>
      <c r="E432" s="143" t="s">
        <v>1</v>
      </c>
      <c r="F432" s="144" t="s">
        <v>410</v>
      </c>
      <c r="H432" s="145">
        <v>22</v>
      </c>
      <c r="I432" s="146"/>
      <c r="L432" s="141"/>
      <c r="M432" s="147"/>
      <c r="T432" s="148"/>
      <c r="AT432" s="143" t="s">
        <v>136</v>
      </c>
      <c r="AU432" s="143" t="s">
        <v>81</v>
      </c>
      <c r="AV432" s="12" t="s">
        <v>81</v>
      </c>
      <c r="AW432" s="12" t="s">
        <v>31</v>
      </c>
      <c r="AX432" s="12" t="s">
        <v>74</v>
      </c>
      <c r="AY432" s="143" t="s">
        <v>127</v>
      </c>
    </row>
    <row r="433" spans="2:65" s="12" customFormat="1" ht="11.25">
      <c r="B433" s="141"/>
      <c r="D433" s="142" t="s">
        <v>136</v>
      </c>
      <c r="E433" s="143" t="s">
        <v>1</v>
      </c>
      <c r="F433" s="144" t="s">
        <v>411</v>
      </c>
      <c r="H433" s="145">
        <v>22</v>
      </c>
      <c r="I433" s="146"/>
      <c r="L433" s="141"/>
      <c r="M433" s="147"/>
      <c r="T433" s="148"/>
      <c r="AT433" s="143" t="s">
        <v>136</v>
      </c>
      <c r="AU433" s="143" t="s">
        <v>81</v>
      </c>
      <c r="AV433" s="12" t="s">
        <v>81</v>
      </c>
      <c r="AW433" s="12" t="s">
        <v>31</v>
      </c>
      <c r="AX433" s="12" t="s">
        <v>74</v>
      </c>
      <c r="AY433" s="143" t="s">
        <v>127</v>
      </c>
    </row>
    <row r="434" spans="2:65" s="12" customFormat="1" ht="11.25">
      <c r="B434" s="141"/>
      <c r="D434" s="142" t="s">
        <v>136</v>
      </c>
      <c r="E434" s="143" t="s">
        <v>1</v>
      </c>
      <c r="F434" s="144" t="s">
        <v>479</v>
      </c>
      <c r="H434" s="145">
        <v>22</v>
      </c>
      <c r="I434" s="146"/>
      <c r="L434" s="141"/>
      <c r="M434" s="147"/>
      <c r="T434" s="148"/>
      <c r="AT434" s="143" t="s">
        <v>136</v>
      </c>
      <c r="AU434" s="143" t="s">
        <v>81</v>
      </c>
      <c r="AV434" s="12" t="s">
        <v>81</v>
      </c>
      <c r="AW434" s="12" t="s">
        <v>31</v>
      </c>
      <c r="AX434" s="12" t="s">
        <v>74</v>
      </c>
      <c r="AY434" s="143" t="s">
        <v>127</v>
      </c>
    </row>
    <row r="435" spans="2:65" s="12" customFormat="1" ht="11.25">
      <c r="B435" s="141"/>
      <c r="D435" s="142" t="s">
        <v>136</v>
      </c>
      <c r="E435" s="143" t="s">
        <v>1</v>
      </c>
      <c r="F435" s="144" t="s">
        <v>480</v>
      </c>
      <c r="H435" s="145">
        <v>22</v>
      </c>
      <c r="I435" s="146"/>
      <c r="L435" s="141"/>
      <c r="M435" s="147"/>
      <c r="T435" s="148"/>
      <c r="AT435" s="143" t="s">
        <v>136</v>
      </c>
      <c r="AU435" s="143" t="s">
        <v>81</v>
      </c>
      <c r="AV435" s="12" t="s">
        <v>81</v>
      </c>
      <c r="AW435" s="12" t="s">
        <v>31</v>
      </c>
      <c r="AX435" s="12" t="s">
        <v>74</v>
      </c>
      <c r="AY435" s="143" t="s">
        <v>127</v>
      </c>
    </row>
    <row r="436" spans="2:65" s="12" customFormat="1" ht="11.25">
      <c r="B436" s="141"/>
      <c r="D436" s="142" t="s">
        <v>136</v>
      </c>
      <c r="E436" s="143" t="s">
        <v>1</v>
      </c>
      <c r="F436" s="144" t="s">
        <v>481</v>
      </c>
      <c r="H436" s="145">
        <v>20</v>
      </c>
      <c r="I436" s="146"/>
      <c r="L436" s="141"/>
      <c r="M436" s="147"/>
      <c r="T436" s="148"/>
      <c r="AT436" s="143" t="s">
        <v>136</v>
      </c>
      <c r="AU436" s="143" t="s">
        <v>81</v>
      </c>
      <c r="AV436" s="12" t="s">
        <v>81</v>
      </c>
      <c r="AW436" s="12" t="s">
        <v>31</v>
      </c>
      <c r="AX436" s="12" t="s">
        <v>74</v>
      </c>
      <c r="AY436" s="143" t="s">
        <v>127</v>
      </c>
    </row>
    <row r="437" spans="2:65" s="12" customFormat="1" ht="11.25">
      <c r="B437" s="141"/>
      <c r="D437" s="142" t="s">
        <v>136</v>
      </c>
      <c r="E437" s="143" t="s">
        <v>1</v>
      </c>
      <c r="F437" s="144" t="s">
        <v>415</v>
      </c>
      <c r="H437" s="145">
        <v>22</v>
      </c>
      <c r="I437" s="146"/>
      <c r="L437" s="141"/>
      <c r="M437" s="147"/>
      <c r="T437" s="148"/>
      <c r="AT437" s="143" t="s">
        <v>136</v>
      </c>
      <c r="AU437" s="143" t="s">
        <v>81</v>
      </c>
      <c r="AV437" s="12" t="s">
        <v>81</v>
      </c>
      <c r="AW437" s="12" t="s">
        <v>31</v>
      </c>
      <c r="AX437" s="12" t="s">
        <v>74</v>
      </c>
      <c r="AY437" s="143" t="s">
        <v>127</v>
      </c>
    </row>
    <row r="438" spans="2:65" s="12" customFormat="1" ht="11.25">
      <c r="B438" s="141"/>
      <c r="D438" s="142" t="s">
        <v>136</v>
      </c>
      <c r="E438" s="143" t="s">
        <v>1</v>
      </c>
      <c r="F438" s="144" t="s">
        <v>482</v>
      </c>
      <c r="H438" s="145">
        <v>31</v>
      </c>
      <c r="I438" s="146"/>
      <c r="L438" s="141"/>
      <c r="M438" s="147"/>
      <c r="T438" s="148"/>
      <c r="AT438" s="143" t="s">
        <v>136</v>
      </c>
      <c r="AU438" s="143" t="s">
        <v>81</v>
      </c>
      <c r="AV438" s="12" t="s">
        <v>81</v>
      </c>
      <c r="AW438" s="12" t="s">
        <v>31</v>
      </c>
      <c r="AX438" s="12" t="s">
        <v>74</v>
      </c>
      <c r="AY438" s="143" t="s">
        <v>127</v>
      </c>
    </row>
    <row r="439" spans="2:65" s="12" customFormat="1" ht="11.25">
      <c r="B439" s="141"/>
      <c r="D439" s="142" t="s">
        <v>136</v>
      </c>
      <c r="E439" s="143" t="s">
        <v>1</v>
      </c>
      <c r="F439" s="144" t="s">
        <v>483</v>
      </c>
      <c r="H439" s="145">
        <v>37</v>
      </c>
      <c r="I439" s="146"/>
      <c r="L439" s="141"/>
      <c r="M439" s="147"/>
      <c r="T439" s="148"/>
      <c r="AT439" s="143" t="s">
        <v>136</v>
      </c>
      <c r="AU439" s="143" t="s">
        <v>81</v>
      </c>
      <c r="AV439" s="12" t="s">
        <v>81</v>
      </c>
      <c r="AW439" s="12" t="s">
        <v>31</v>
      </c>
      <c r="AX439" s="12" t="s">
        <v>74</v>
      </c>
      <c r="AY439" s="143" t="s">
        <v>127</v>
      </c>
    </row>
    <row r="440" spans="2:65" s="12" customFormat="1" ht="11.25">
      <c r="B440" s="141"/>
      <c r="D440" s="142" t="s">
        <v>136</v>
      </c>
      <c r="E440" s="143" t="s">
        <v>1</v>
      </c>
      <c r="F440" s="144" t="s">
        <v>484</v>
      </c>
      <c r="H440" s="145">
        <v>24</v>
      </c>
      <c r="I440" s="146"/>
      <c r="L440" s="141"/>
      <c r="M440" s="147"/>
      <c r="T440" s="148"/>
      <c r="AT440" s="143" t="s">
        <v>136</v>
      </c>
      <c r="AU440" s="143" t="s">
        <v>81</v>
      </c>
      <c r="AV440" s="12" t="s">
        <v>81</v>
      </c>
      <c r="AW440" s="12" t="s">
        <v>31</v>
      </c>
      <c r="AX440" s="12" t="s">
        <v>74</v>
      </c>
      <c r="AY440" s="143" t="s">
        <v>127</v>
      </c>
    </row>
    <row r="441" spans="2:65" s="12" customFormat="1" ht="11.25">
      <c r="B441" s="141"/>
      <c r="D441" s="142" t="s">
        <v>136</v>
      </c>
      <c r="E441" s="143" t="s">
        <v>1</v>
      </c>
      <c r="F441" s="144" t="s">
        <v>485</v>
      </c>
      <c r="H441" s="145">
        <v>22</v>
      </c>
      <c r="I441" s="146"/>
      <c r="L441" s="141"/>
      <c r="M441" s="147"/>
      <c r="T441" s="148"/>
      <c r="AT441" s="143" t="s">
        <v>136</v>
      </c>
      <c r="AU441" s="143" t="s">
        <v>81</v>
      </c>
      <c r="AV441" s="12" t="s">
        <v>81</v>
      </c>
      <c r="AW441" s="12" t="s">
        <v>31</v>
      </c>
      <c r="AX441" s="12" t="s">
        <v>74</v>
      </c>
      <c r="AY441" s="143" t="s">
        <v>127</v>
      </c>
    </row>
    <row r="442" spans="2:65" s="12" customFormat="1" ht="11.25">
      <c r="B442" s="141"/>
      <c r="D442" s="142" t="s">
        <v>136</v>
      </c>
      <c r="E442" s="143" t="s">
        <v>1</v>
      </c>
      <c r="F442" s="144" t="s">
        <v>420</v>
      </c>
      <c r="H442" s="145">
        <v>22</v>
      </c>
      <c r="I442" s="146"/>
      <c r="L442" s="141"/>
      <c r="M442" s="147"/>
      <c r="T442" s="148"/>
      <c r="AT442" s="143" t="s">
        <v>136</v>
      </c>
      <c r="AU442" s="143" t="s">
        <v>81</v>
      </c>
      <c r="AV442" s="12" t="s">
        <v>81</v>
      </c>
      <c r="AW442" s="12" t="s">
        <v>31</v>
      </c>
      <c r="AX442" s="12" t="s">
        <v>74</v>
      </c>
      <c r="AY442" s="143" t="s">
        <v>127</v>
      </c>
    </row>
    <row r="443" spans="2:65" s="12" customFormat="1" ht="11.25">
      <c r="B443" s="141"/>
      <c r="D443" s="142" t="s">
        <v>136</v>
      </c>
      <c r="E443" s="143" t="s">
        <v>1</v>
      </c>
      <c r="F443" s="144" t="s">
        <v>421</v>
      </c>
      <c r="H443" s="145">
        <v>22</v>
      </c>
      <c r="I443" s="146"/>
      <c r="L443" s="141"/>
      <c r="M443" s="147"/>
      <c r="T443" s="148"/>
      <c r="AT443" s="143" t="s">
        <v>136</v>
      </c>
      <c r="AU443" s="143" t="s">
        <v>81</v>
      </c>
      <c r="AV443" s="12" t="s">
        <v>81</v>
      </c>
      <c r="AW443" s="12" t="s">
        <v>31</v>
      </c>
      <c r="AX443" s="12" t="s">
        <v>74</v>
      </c>
      <c r="AY443" s="143" t="s">
        <v>127</v>
      </c>
    </row>
    <row r="444" spans="2:65" s="12" customFormat="1" ht="11.25">
      <c r="B444" s="141"/>
      <c r="D444" s="142" t="s">
        <v>136</v>
      </c>
      <c r="E444" s="143" t="s">
        <v>1</v>
      </c>
      <c r="F444" s="144" t="s">
        <v>486</v>
      </c>
      <c r="H444" s="145">
        <v>42</v>
      </c>
      <c r="I444" s="146"/>
      <c r="L444" s="141"/>
      <c r="M444" s="147"/>
      <c r="T444" s="148"/>
      <c r="AT444" s="143" t="s">
        <v>136</v>
      </c>
      <c r="AU444" s="143" t="s">
        <v>81</v>
      </c>
      <c r="AV444" s="12" t="s">
        <v>81</v>
      </c>
      <c r="AW444" s="12" t="s">
        <v>31</v>
      </c>
      <c r="AX444" s="12" t="s">
        <v>74</v>
      </c>
      <c r="AY444" s="143" t="s">
        <v>127</v>
      </c>
    </row>
    <row r="445" spans="2:65" s="13" customFormat="1" ht="11.25">
      <c r="B445" s="149"/>
      <c r="D445" s="142" t="s">
        <v>136</v>
      </c>
      <c r="E445" s="150" t="s">
        <v>1</v>
      </c>
      <c r="F445" s="151" t="s">
        <v>157</v>
      </c>
      <c r="H445" s="152">
        <v>1116</v>
      </c>
      <c r="I445" s="153"/>
      <c r="L445" s="149"/>
      <c r="M445" s="154"/>
      <c r="T445" s="155"/>
      <c r="AT445" s="150" t="s">
        <v>136</v>
      </c>
      <c r="AU445" s="150" t="s">
        <v>81</v>
      </c>
      <c r="AV445" s="13" t="s">
        <v>134</v>
      </c>
      <c r="AW445" s="13" t="s">
        <v>31</v>
      </c>
      <c r="AX445" s="13" t="s">
        <v>79</v>
      </c>
      <c r="AY445" s="150" t="s">
        <v>127</v>
      </c>
    </row>
    <row r="446" spans="2:65" s="11" customFormat="1" ht="22.9" customHeight="1">
      <c r="B446" s="115"/>
      <c r="D446" s="116" t="s">
        <v>73</v>
      </c>
      <c r="E446" s="125" t="s">
        <v>177</v>
      </c>
      <c r="F446" s="125" t="s">
        <v>487</v>
      </c>
      <c r="I446" s="118"/>
      <c r="J446" s="126">
        <f>BK446</f>
        <v>0</v>
      </c>
      <c r="L446" s="115"/>
      <c r="M446" s="120"/>
      <c r="P446" s="121">
        <f>SUM(P447:P778)</f>
        <v>0</v>
      </c>
      <c r="R446" s="121">
        <f>SUM(R447:R778)</f>
        <v>104.49011720000001</v>
      </c>
      <c r="T446" s="122">
        <f>SUM(T447:T778)</f>
        <v>0</v>
      </c>
      <c r="AR446" s="116" t="s">
        <v>79</v>
      </c>
      <c r="AT446" s="123" t="s">
        <v>73</v>
      </c>
      <c r="AU446" s="123" t="s">
        <v>79</v>
      </c>
      <c r="AY446" s="116" t="s">
        <v>127</v>
      </c>
      <c r="BK446" s="124">
        <f>SUM(BK447:BK778)</f>
        <v>0</v>
      </c>
    </row>
    <row r="447" spans="2:65" s="1" customFormat="1" ht="21.75" customHeight="1">
      <c r="B447" s="31"/>
      <c r="C447" s="127" t="s">
        <v>488</v>
      </c>
      <c r="D447" s="127" t="s">
        <v>130</v>
      </c>
      <c r="E447" s="128" t="s">
        <v>489</v>
      </c>
      <c r="F447" s="129" t="s">
        <v>490</v>
      </c>
      <c r="G447" s="130" t="s">
        <v>133</v>
      </c>
      <c r="H447" s="131">
        <v>1935.26</v>
      </c>
      <c r="I447" s="132"/>
      <c r="J447" s="133">
        <f>ROUND(I447*H447,2)</f>
        <v>0</v>
      </c>
      <c r="K447" s="134"/>
      <c r="L447" s="31"/>
      <c r="M447" s="135" t="s">
        <v>1</v>
      </c>
      <c r="N447" s="136" t="s">
        <v>39</v>
      </c>
      <c r="P447" s="137">
        <f>O447*H447</f>
        <v>0</v>
      </c>
      <c r="Q447" s="137">
        <v>5.7099999999999998E-3</v>
      </c>
      <c r="R447" s="137">
        <f>Q447*H447</f>
        <v>11.050334599999999</v>
      </c>
      <c r="S447" s="137">
        <v>0</v>
      </c>
      <c r="T447" s="138">
        <f>S447*H447</f>
        <v>0</v>
      </c>
      <c r="AR447" s="139" t="s">
        <v>134</v>
      </c>
      <c r="AT447" s="139" t="s">
        <v>130</v>
      </c>
      <c r="AU447" s="139" t="s">
        <v>81</v>
      </c>
      <c r="AY447" s="16" t="s">
        <v>127</v>
      </c>
      <c r="BE447" s="140">
        <f>IF(N447="základní",J447,0)</f>
        <v>0</v>
      </c>
      <c r="BF447" s="140">
        <f>IF(N447="snížená",J447,0)</f>
        <v>0</v>
      </c>
      <c r="BG447" s="140">
        <f>IF(N447="zákl. přenesená",J447,0)</f>
        <v>0</v>
      </c>
      <c r="BH447" s="140">
        <f>IF(N447="sníž. přenesená",J447,0)</f>
        <v>0</v>
      </c>
      <c r="BI447" s="140">
        <f>IF(N447="nulová",J447,0)</f>
        <v>0</v>
      </c>
      <c r="BJ447" s="16" t="s">
        <v>79</v>
      </c>
      <c r="BK447" s="140">
        <f>ROUND(I447*H447,2)</f>
        <v>0</v>
      </c>
      <c r="BL447" s="16" t="s">
        <v>134</v>
      </c>
      <c r="BM447" s="139" t="s">
        <v>491</v>
      </c>
    </row>
    <row r="448" spans="2:65" s="12" customFormat="1" ht="11.25">
      <c r="B448" s="141"/>
      <c r="D448" s="142" t="s">
        <v>136</v>
      </c>
      <c r="E448" s="143" t="s">
        <v>1</v>
      </c>
      <c r="F448" s="144" t="s">
        <v>492</v>
      </c>
      <c r="H448" s="145">
        <v>6.5</v>
      </c>
      <c r="I448" s="146"/>
      <c r="L448" s="141"/>
      <c r="M448" s="147"/>
      <c r="T448" s="148"/>
      <c r="AT448" s="143" t="s">
        <v>136</v>
      </c>
      <c r="AU448" s="143" t="s">
        <v>81</v>
      </c>
      <c r="AV448" s="12" t="s">
        <v>81</v>
      </c>
      <c r="AW448" s="12" t="s">
        <v>31</v>
      </c>
      <c r="AX448" s="12" t="s">
        <v>74</v>
      </c>
      <c r="AY448" s="143" t="s">
        <v>127</v>
      </c>
    </row>
    <row r="449" spans="2:51" s="12" customFormat="1" ht="11.25">
      <c r="B449" s="141"/>
      <c r="D449" s="142" t="s">
        <v>136</v>
      </c>
      <c r="E449" s="143" t="s">
        <v>1</v>
      </c>
      <c r="F449" s="144" t="s">
        <v>493</v>
      </c>
      <c r="H449" s="145">
        <v>78.150000000000006</v>
      </c>
      <c r="I449" s="146"/>
      <c r="L449" s="141"/>
      <c r="M449" s="147"/>
      <c r="T449" s="148"/>
      <c r="AT449" s="143" t="s">
        <v>136</v>
      </c>
      <c r="AU449" s="143" t="s">
        <v>81</v>
      </c>
      <c r="AV449" s="12" t="s">
        <v>81</v>
      </c>
      <c r="AW449" s="12" t="s">
        <v>31</v>
      </c>
      <c r="AX449" s="12" t="s">
        <v>74</v>
      </c>
      <c r="AY449" s="143" t="s">
        <v>127</v>
      </c>
    </row>
    <row r="450" spans="2:51" s="12" customFormat="1" ht="11.25">
      <c r="B450" s="141"/>
      <c r="D450" s="142" t="s">
        <v>136</v>
      </c>
      <c r="E450" s="143" t="s">
        <v>1</v>
      </c>
      <c r="F450" s="144" t="s">
        <v>494</v>
      </c>
      <c r="H450" s="145">
        <v>97.07</v>
      </c>
      <c r="I450" s="146"/>
      <c r="L450" s="141"/>
      <c r="M450" s="147"/>
      <c r="T450" s="148"/>
      <c r="AT450" s="143" t="s">
        <v>136</v>
      </c>
      <c r="AU450" s="143" t="s">
        <v>81</v>
      </c>
      <c r="AV450" s="12" t="s">
        <v>81</v>
      </c>
      <c r="AW450" s="12" t="s">
        <v>31</v>
      </c>
      <c r="AX450" s="12" t="s">
        <v>74</v>
      </c>
      <c r="AY450" s="143" t="s">
        <v>127</v>
      </c>
    </row>
    <row r="451" spans="2:51" s="12" customFormat="1" ht="11.25">
      <c r="B451" s="141"/>
      <c r="D451" s="142" t="s">
        <v>136</v>
      </c>
      <c r="E451" s="143" t="s">
        <v>1</v>
      </c>
      <c r="F451" s="144" t="s">
        <v>495</v>
      </c>
      <c r="H451" s="145">
        <v>20.14</v>
      </c>
      <c r="I451" s="146"/>
      <c r="L451" s="141"/>
      <c r="M451" s="147"/>
      <c r="T451" s="148"/>
      <c r="AT451" s="143" t="s">
        <v>136</v>
      </c>
      <c r="AU451" s="143" t="s">
        <v>81</v>
      </c>
      <c r="AV451" s="12" t="s">
        <v>81</v>
      </c>
      <c r="AW451" s="12" t="s">
        <v>31</v>
      </c>
      <c r="AX451" s="12" t="s">
        <v>74</v>
      </c>
      <c r="AY451" s="143" t="s">
        <v>127</v>
      </c>
    </row>
    <row r="452" spans="2:51" s="12" customFormat="1" ht="11.25">
      <c r="B452" s="141"/>
      <c r="D452" s="142" t="s">
        <v>136</v>
      </c>
      <c r="E452" s="143" t="s">
        <v>1</v>
      </c>
      <c r="F452" s="144" t="s">
        <v>496</v>
      </c>
      <c r="H452" s="145">
        <v>16.12</v>
      </c>
      <c r="I452" s="146"/>
      <c r="L452" s="141"/>
      <c r="M452" s="147"/>
      <c r="T452" s="148"/>
      <c r="AT452" s="143" t="s">
        <v>136</v>
      </c>
      <c r="AU452" s="143" t="s">
        <v>81</v>
      </c>
      <c r="AV452" s="12" t="s">
        <v>81</v>
      </c>
      <c r="AW452" s="12" t="s">
        <v>31</v>
      </c>
      <c r="AX452" s="12" t="s">
        <v>74</v>
      </c>
      <c r="AY452" s="143" t="s">
        <v>127</v>
      </c>
    </row>
    <row r="453" spans="2:51" s="12" customFormat="1" ht="11.25">
      <c r="B453" s="141"/>
      <c r="D453" s="142" t="s">
        <v>136</v>
      </c>
      <c r="E453" s="143" t="s">
        <v>1</v>
      </c>
      <c r="F453" s="144" t="s">
        <v>497</v>
      </c>
      <c r="H453" s="145">
        <v>7.59</v>
      </c>
      <c r="I453" s="146"/>
      <c r="L453" s="141"/>
      <c r="M453" s="147"/>
      <c r="T453" s="148"/>
      <c r="AT453" s="143" t="s">
        <v>136</v>
      </c>
      <c r="AU453" s="143" t="s">
        <v>81</v>
      </c>
      <c r="AV453" s="12" t="s">
        <v>81</v>
      </c>
      <c r="AW453" s="12" t="s">
        <v>31</v>
      </c>
      <c r="AX453" s="12" t="s">
        <v>74</v>
      </c>
      <c r="AY453" s="143" t="s">
        <v>127</v>
      </c>
    </row>
    <row r="454" spans="2:51" s="12" customFormat="1" ht="11.25">
      <c r="B454" s="141"/>
      <c r="D454" s="142" t="s">
        <v>136</v>
      </c>
      <c r="E454" s="143" t="s">
        <v>1</v>
      </c>
      <c r="F454" s="144" t="s">
        <v>498</v>
      </c>
      <c r="H454" s="145">
        <v>17.66</v>
      </c>
      <c r="I454" s="146"/>
      <c r="L454" s="141"/>
      <c r="M454" s="147"/>
      <c r="T454" s="148"/>
      <c r="AT454" s="143" t="s">
        <v>136</v>
      </c>
      <c r="AU454" s="143" t="s">
        <v>81</v>
      </c>
      <c r="AV454" s="12" t="s">
        <v>81</v>
      </c>
      <c r="AW454" s="12" t="s">
        <v>31</v>
      </c>
      <c r="AX454" s="12" t="s">
        <v>74</v>
      </c>
      <c r="AY454" s="143" t="s">
        <v>127</v>
      </c>
    </row>
    <row r="455" spans="2:51" s="12" customFormat="1" ht="11.25">
      <c r="B455" s="141"/>
      <c r="D455" s="142" t="s">
        <v>136</v>
      </c>
      <c r="E455" s="143" t="s">
        <v>1</v>
      </c>
      <c r="F455" s="144" t="s">
        <v>499</v>
      </c>
      <c r="H455" s="145">
        <v>10</v>
      </c>
      <c r="I455" s="146"/>
      <c r="L455" s="141"/>
      <c r="M455" s="147"/>
      <c r="T455" s="148"/>
      <c r="AT455" s="143" t="s">
        <v>136</v>
      </c>
      <c r="AU455" s="143" t="s">
        <v>81</v>
      </c>
      <c r="AV455" s="12" t="s">
        <v>81</v>
      </c>
      <c r="AW455" s="12" t="s">
        <v>31</v>
      </c>
      <c r="AX455" s="12" t="s">
        <v>74</v>
      </c>
      <c r="AY455" s="143" t="s">
        <v>127</v>
      </c>
    </row>
    <row r="456" spans="2:51" s="12" customFormat="1" ht="11.25">
      <c r="B456" s="141"/>
      <c r="D456" s="142" t="s">
        <v>136</v>
      </c>
      <c r="E456" s="143" t="s">
        <v>1</v>
      </c>
      <c r="F456" s="144" t="s">
        <v>500</v>
      </c>
      <c r="H456" s="145">
        <v>18.329999999999998</v>
      </c>
      <c r="I456" s="146"/>
      <c r="L456" s="141"/>
      <c r="M456" s="147"/>
      <c r="T456" s="148"/>
      <c r="AT456" s="143" t="s">
        <v>136</v>
      </c>
      <c r="AU456" s="143" t="s">
        <v>81</v>
      </c>
      <c r="AV456" s="12" t="s">
        <v>81</v>
      </c>
      <c r="AW456" s="12" t="s">
        <v>31</v>
      </c>
      <c r="AX456" s="12" t="s">
        <v>74</v>
      </c>
      <c r="AY456" s="143" t="s">
        <v>127</v>
      </c>
    </row>
    <row r="457" spans="2:51" s="12" customFormat="1" ht="11.25">
      <c r="B457" s="141"/>
      <c r="D457" s="142" t="s">
        <v>136</v>
      </c>
      <c r="E457" s="143" t="s">
        <v>1</v>
      </c>
      <c r="F457" s="144" t="s">
        <v>501</v>
      </c>
      <c r="H457" s="145">
        <v>14.49</v>
      </c>
      <c r="I457" s="146"/>
      <c r="L457" s="141"/>
      <c r="M457" s="147"/>
      <c r="T457" s="148"/>
      <c r="AT457" s="143" t="s">
        <v>136</v>
      </c>
      <c r="AU457" s="143" t="s">
        <v>81</v>
      </c>
      <c r="AV457" s="12" t="s">
        <v>81</v>
      </c>
      <c r="AW457" s="12" t="s">
        <v>31</v>
      </c>
      <c r="AX457" s="12" t="s">
        <v>74</v>
      </c>
      <c r="AY457" s="143" t="s">
        <v>127</v>
      </c>
    </row>
    <row r="458" spans="2:51" s="12" customFormat="1" ht="11.25">
      <c r="B458" s="141"/>
      <c r="D458" s="142" t="s">
        <v>136</v>
      </c>
      <c r="E458" s="143" t="s">
        <v>1</v>
      </c>
      <c r="F458" s="144" t="s">
        <v>502</v>
      </c>
      <c r="H458" s="145">
        <v>13.79</v>
      </c>
      <c r="I458" s="146"/>
      <c r="L458" s="141"/>
      <c r="M458" s="147"/>
      <c r="T458" s="148"/>
      <c r="AT458" s="143" t="s">
        <v>136</v>
      </c>
      <c r="AU458" s="143" t="s">
        <v>81</v>
      </c>
      <c r="AV458" s="12" t="s">
        <v>81</v>
      </c>
      <c r="AW458" s="12" t="s">
        <v>31</v>
      </c>
      <c r="AX458" s="12" t="s">
        <v>74</v>
      </c>
      <c r="AY458" s="143" t="s">
        <v>127</v>
      </c>
    </row>
    <row r="459" spans="2:51" s="12" customFormat="1" ht="11.25">
      <c r="B459" s="141"/>
      <c r="D459" s="142" t="s">
        <v>136</v>
      </c>
      <c r="E459" s="143" t="s">
        <v>1</v>
      </c>
      <c r="F459" s="144" t="s">
        <v>503</v>
      </c>
      <c r="H459" s="145">
        <v>18.91</v>
      </c>
      <c r="I459" s="146"/>
      <c r="L459" s="141"/>
      <c r="M459" s="147"/>
      <c r="T459" s="148"/>
      <c r="AT459" s="143" t="s">
        <v>136</v>
      </c>
      <c r="AU459" s="143" t="s">
        <v>81</v>
      </c>
      <c r="AV459" s="12" t="s">
        <v>81</v>
      </c>
      <c r="AW459" s="12" t="s">
        <v>31</v>
      </c>
      <c r="AX459" s="12" t="s">
        <v>74</v>
      </c>
      <c r="AY459" s="143" t="s">
        <v>127</v>
      </c>
    </row>
    <row r="460" spans="2:51" s="12" customFormat="1" ht="11.25">
      <c r="B460" s="141"/>
      <c r="D460" s="142" t="s">
        <v>136</v>
      </c>
      <c r="E460" s="143" t="s">
        <v>1</v>
      </c>
      <c r="F460" s="144" t="s">
        <v>504</v>
      </c>
      <c r="H460" s="145">
        <v>8.11</v>
      </c>
      <c r="I460" s="146"/>
      <c r="L460" s="141"/>
      <c r="M460" s="147"/>
      <c r="T460" s="148"/>
      <c r="AT460" s="143" t="s">
        <v>136</v>
      </c>
      <c r="AU460" s="143" t="s">
        <v>81</v>
      </c>
      <c r="AV460" s="12" t="s">
        <v>81</v>
      </c>
      <c r="AW460" s="12" t="s">
        <v>31</v>
      </c>
      <c r="AX460" s="12" t="s">
        <v>74</v>
      </c>
      <c r="AY460" s="143" t="s">
        <v>127</v>
      </c>
    </row>
    <row r="461" spans="2:51" s="12" customFormat="1" ht="11.25">
      <c r="B461" s="141"/>
      <c r="D461" s="142" t="s">
        <v>136</v>
      </c>
      <c r="E461" s="143" t="s">
        <v>1</v>
      </c>
      <c r="F461" s="144" t="s">
        <v>505</v>
      </c>
      <c r="H461" s="145">
        <v>20.73</v>
      </c>
      <c r="I461" s="146"/>
      <c r="L461" s="141"/>
      <c r="M461" s="147"/>
      <c r="T461" s="148"/>
      <c r="AT461" s="143" t="s">
        <v>136</v>
      </c>
      <c r="AU461" s="143" t="s">
        <v>81</v>
      </c>
      <c r="AV461" s="12" t="s">
        <v>81</v>
      </c>
      <c r="AW461" s="12" t="s">
        <v>31</v>
      </c>
      <c r="AX461" s="12" t="s">
        <v>74</v>
      </c>
      <c r="AY461" s="143" t="s">
        <v>127</v>
      </c>
    </row>
    <row r="462" spans="2:51" s="12" customFormat="1" ht="11.25">
      <c r="B462" s="141"/>
      <c r="D462" s="142" t="s">
        <v>136</v>
      </c>
      <c r="E462" s="143" t="s">
        <v>1</v>
      </c>
      <c r="F462" s="144" t="s">
        <v>506</v>
      </c>
      <c r="H462" s="145">
        <v>14.95</v>
      </c>
      <c r="I462" s="146"/>
      <c r="L462" s="141"/>
      <c r="M462" s="147"/>
      <c r="T462" s="148"/>
      <c r="AT462" s="143" t="s">
        <v>136</v>
      </c>
      <c r="AU462" s="143" t="s">
        <v>81</v>
      </c>
      <c r="AV462" s="12" t="s">
        <v>81</v>
      </c>
      <c r="AW462" s="12" t="s">
        <v>31</v>
      </c>
      <c r="AX462" s="12" t="s">
        <v>74</v>
      </c>
      <c r="AY462" s="143" t="s">
        <v>127</v>
      </c>
    </row>
    <row r="463" spans="2:51" s="12" customFormat="1" ht="11.25">
      <c r="B463" s="141"/>
      <c r="D463" s="142" t="s">
        <v>136</v>
      </c>
      <c r="E463" s="143" t="s">
        <v>1</v>
      </c>
      <c r="F463" s="144" t="s">
        <v>507</v>
      </c>
      <c r="H463" s="145">
        <v>32.49</v>
      </c>
      <c r="I463" s="146"/>
      <c r="L463" s="141"/>
      <c r="M463" s="147"/>
      <c r="T463" s="148"/>
      <c r="AT463" s="143" t="s">
        <v>136</v>
      </c>
      <c r="AU463" s="143" t="s">
        <v>81</v>
      </c>
      <c r="AV463" s="12" t="s">
        <v>81</v>
      </c>
      <c r="AW463" s="12" t="s">
        <v>31</v>
      </c>
      <c r="AX463" s="12" t="s">
        <v>74</v>
      </c>
      <c r="AY463" s="143" t="s">
        <v>127</v>
      </c>
    </row>
    <row r="464" spans="2:51" s="12" customFormat="1" ht="11.25">
      <c r="B464" s="141"/>
      <c r="D464" s="142" t="s">
        <v>136</v>
      </c>
      <c r="E464" s="143" t="s">
        <v>1</v>
      </c>
      <c r="F464" s="144" t="s">
        <v>508</v>
      </c>
      <c r="H464" s="145">
        <v>16.579999999999998</v>
      </c>
      <c r="I464" s="146"/>
      <c r="L464" s="141"/>
      <c r="M464" s="147"/>
      <c r="T464" s="148"/>
      <c r="AT464" s="143" t="s">
        <v>136</v>
      </c>
      <c r="AU464" s="143" t="s">
        <v>81</v>
      </c>
      <c r="AV464" s="12" t="s">
        <v>81</v>
      </c>
      <c r="AW464" s="12" t="s">
        <v>31</v>
      </c>
      <c r="AX464" s="12" t="s">
        <v>74</v>
      </c>
      <c r="AY464" s="143" t="s">
        <v>127</v>
      </c>
    </row>
    <row r="465" spans="2:51" s="12" customFormat="1" ht="11.25">
      <c r="B465" s="141"/>
      <c r="D465" s="142" t="s">
        <v>136</v>
      </c>
      <c r="E465" s="143" t="s">
        <v>1</v>
      </c>
      <c r="F465" s="144" t="s">
        <v>509</v>
      </c>
      <c r="H465" s="145">
        <v>16.11</v>
      </c>
      <c r="I465" s="146"/>
      <c r="L465" s="141"/>
      <c r="M465" s="147"/>
      <c r="T465" s="148"/>
      <c r="AT465" s="143" t="s">
        <v>136</v>
      </c>
      <c r="AU465" s="143" t="s">
        <v>81</v>
      </c>
      <c r="AV465" s="12" t="s">
        <v>81</v>
      </c>
      <c r="AW465" s="12" t="s">
        <v>31</v>
      </c>
      <c r="AX465" s="12" t="s">
        <v>74</v>
      </c>
      <c r="AY465" s="143" t="s">
        <v>127</v>
      </c>
    </row>
    <row r="466" spans="2:51" s="12" customFormat="1" ht="11.25">
      <c r="B466" s="141"/>
      <c r="D466" s="142" t="s">
        <v>136</v>
      </c>
      <c r="E466" s="143" t="s">
        <v>1</v>
      </c>
      <c r="F466" s="144" t="s">
        <v>510</v>
      </c>
      <c r="H466" s="145">
        <v>17.16</v>
      </c>
      <c r="I466" s="146"/>
      <c r="L466" s="141"/>
      <c r="M466" s="147"/>
      <c r="T466" s="148"/>
      <c r="AT466" s="143" t="s">
        <v>136</v>
      </c>
      <c r="AU466" s="143" t="s">
        <v>81</v>
      </c>
      <c r="AV466" s="12" t="s">
        <v>81</v>
      </c>
      <c r="AW466" s="12" t="s">
        <v>31</v>
      </c>
      <c r="AX466" s="12" t="s">
        <v>74</v>
      </c>
      <c r="AY466" s="143" t="s">
        <v>127</v>
      </c>
    </row>
    <row r="467" spans="2:51" s="12" customFormat="1" ht="11.25">
      <c r="B467" s="141"/>
      <c r="D467" s="142" t="s">
        <v>136</v>
      </c>
      <c r="E467" s="143" t="s">
        <v>1</v>
      </c>
      <c r="F467" s="144" t="s">
        <v>511</v>
      </c>
      <c r="H467" s="145">
        <v>23.11</v>
      </c>
      <c r="I467" s="146"/>
      <c r="L467" s="141"/>
      <c r="M467" s="147"/>
      <c r="T467" s="148"/>
      <c r="AT467" s="143" t="s">
        <v>136</v>
      </c>
      <c r="AU467" s="143" t="s">
        <v>81</v>
      </c>
      <c r="AV467" s="12" t="s">
        <v>81</v>
      </c>
      <c r="AW467" s="12" t="s">
        <v>31</v>
      </c>
      <c r="AX467" s="12" t="s">
        <v>74</v>
      </c>
      <c r="AY467" s="143" t="s">
        <v>127</v>
      </c>
    </row>
    <row r="468" spans="2:51" s="12" customFormat="1" ht="11.25">
      <c r="B468" s="141"/>
      <c r="D468" s="142" t="s">
        <v>136</v>
      </c>
      <c r="E468" s="143" t="s">
        <v>1</v>
      </c>
      <c r="F468" s="144" t="s">
        <v>512</v>
      </c>
      <c r="H468" s="145">
        <v>13.92</v>
      </c>
      <c r="I468" s="146"/>
      <c r="L468" s="141"/>
      <c r="M468" s="147"/>
      <c r="T468" s="148"/>
      <c r="AT468" s="143" t="s">
        <v>136</v>
      </c>
      <c r="AU468" s="143" t="s">
        <v>81</v>
      </c>
      <c r="AV468" s="12" t="s">
        <v>81</v>
      </c>
      <c r="AW468" s="12" t="s">
        <v>31</v>
      </c>
      <c r="AX468" s="12" t="s">
        <v>74</v>
      </c>
      <c r="AY468" s="143" t="s">
        <v>127</v>
      </c>
    </row>
    <row r="469" spans="2:51" s="12" customFormat="1" ht="11.25">
      <c r="B469" s="141"/>
      <c r="D469" s="142" t="s">
        <v>136</v>
      </c>
      <c r="E469" s="143" t="s">
        <v>1</v>
      </c>
      <c r="F469" s="144" t="s">
        <v>513</v>
      </c>
      <c r="H469" s="145">
        <v>22.95</v>
      </c>
      <c r="I469" s="146"/>
      <c r="L469" s="141"/>
      <c r="M469" s="147"/>
      <c r="T469" s="148"/>
      <c r="AT469" s="143" t="s">
        <v>136</v>
      </c>
      <c r="AU469" s="143" t="s">
        <v>81</v>
      </c>
      <c r="AV469" s="12" t="s">
        <v>81</v>
      </c>
      <c r="AW469" s="12" t="s">
        <v>31</v>
      </c>
      <c r="AX469" s="12" t="s">
        <v>74</v>
      </c>
      <c r="AY469" s="143" t="s">
        <v>127</v>
      </c>
    </row>
    <row r="470" spans="2:51" s="12" customFormat="1" ht="11.25">
      <c r="B470" s="141"/>
      <c r="D470" s="142" t="s">
        <v>136</v>
      </c>
      <c r="E470" s="143" t="s">
        <v>1</v>
      </c>
      <c r="F470" s="144" t="s">
        <v>514</v>
      </c>
      <c r="H470" s="145">
        <v>17.2</v>
      </c>
      <c r="I470" s="146"/>
      <c r="L470" s="141"/>
      <c r="M470" s="147"/>
      <c r="T470" s="148"/>
      <c r="AT470" s="143" t="s">
        <v>136</v>
      </c>
      <c r="AU470" s="143" t="s">
        <v>81</v>
      </c>
      <c r="AV470" s="12" t="s">
        <v>81</v>
      </c>
      <c r="AW470" s="12" t="s">
        <v>31</v>
      </c>
      <c r="AX470" s="12" t="s">
        <v>74</v>
      </c>
      <c r="AY470" s="143" t="s">
        <v>127</v>
      </c>
    </row>
    <row r="471" spans="2:51" s="12" customFormat="1" ht="11.25">
      <c r="B471" s="141"/>
      <c r="D471" s="142" t="s">
        <v>136</v>
      </c>
      <c r="E471" s="143" t="s">
        <v>1</v>
      </c>
      <c r="F471" s="144" t="s">
        <v>515</v>
      </c>
      <c r="H471" s="145">
        <v>22.54</v>
      </c>
      <c r="I471" s="146"/>
      <c r="L471" s="141"/>
      <c r="M471" s="147"/>
      <c r="T471" s="148"/>
      <c r="AT471" s="143" t="s">
        <v>136</v>
      </c>
      <c r="AU471" s="143" t="s">
        <v>81</v>
      </c>
      <c r="AV471" s="12" t="s">
        <v>81</v>
      </c>
      <c r="AW471" s="12" t="s">
        <v>31</v>
      </c>
      <c r="AX471" s="12" t="s">
        <v>74</v>
      </c>
      <c r="AY471" s="143" t="s">
        <v>127</v>
      </c>
    </row>
    <row r="472" spans="2:51" s="12" customFormat="1" ht="11.25">
      <c r="B472" s="141"/>
      <c r="D472" s="142" t="s">
        <v>136</v>
      </c>
      <c r="E472" s="143" t="s">
        <v>1</v>
      </c>
      <c r="F472" s="144" t="s">
        <v>516</v>
      </c>
      <c r="H472" s="145">
        <v>35.950000000000003</v>
      </c>
      <c r="I472" s="146"/>
      <c r="L472" s="141"/>
      <c r="M472" s="147"/>
      <c r="T472" s="148"/>
      <c r="AT472" s="143" t="s">
        <v>136</v>
      </c>
      <c r="AU472" s="143" t="s">
        <v>81</v>
      </c>
      <c r="AV472" s="12" t="s">
        <v>81</v>
      </c>
      <c r="AW472" s="12" t="s">
        <v>31</v>
      </c>
      <c r="AX472" s="12" t="s">
        <v>74</v>
      </c>
      <c r="AY472" s="143" t="s">
        <v>127</v>
      </c>
    </row>
    <row r="473" spans="2:51" s="12" customFormat="1" ht="11.25">
      <c r="B473" s="141"/>
      <c r="D473" s="142" t="s">
        <v>136</v>
      </c>
      <c r="E473" s="143" t="s">
        <v>1</v>
      </c>
      <c r="F473" s="144" t="s">
        <v>517</v>
      </c>
      <c r="H473" s="145">
        <v>33.57</v>
      </c>
      <c r="I473" s="146"/>
      <c r="L473" s="141"/>
      <c r="M473" s="147"/>
      <c r="T473" s="148"/>
      <c r="AT473" s="143" t="s">
        <v>136</v>
      </c>
      <c r="AU473" s="143" t="s">
        <v>81</v>
      </c>
      <c r="AV473" s="12" t="s">
        <v>81</v>
      </c>
      <c r="AW473" s="12" t="s">
        <v>31</v>
      </c>
      <c r="AX473" s="12" t="s">
        <v>74</v>
      </c>
      <c r="AY473" s="143" t="s">
        <v>127</v>
      </c>
    </row>
    <row r="474" spans="2:51" s="12" customFormat="1" ht="11.25">
      <c r="B474" s="141"/>
      <c r="D474" s="142" t="s">
        <v>136</v>
      </c>
      <c r="E474" s="143" t="s">
        <v>1</v>
      </c>
      <c r="F474" s="144" t="s">
        <v>518</v>
      </c>
      <c r="H474" s="145">
        <v>48.47</v>
      </c>
      <c r="I474" s="146"/>
      <c r="L474" s="141"/>
      <c r="M474" s="147"/>
      <c r="T474" s="148"/>
      <c r="AT474" s="143" t="s">
        <v>136</v>
      </c>
      <c r="AU474" s="143" t="s">
        <v>81</v>
      </c>
      <c r="AV474" s="12" t="s">
        <v>81</v>
      </c>
      <c r="AW474" s="12" t="s">
        <v>31</v>
      </c>
      <c r="AX474" s="12" t="s">
        <v>74</v>
      </c>
      <c r="AY474" s="143" t="s">
        <v>127</v>
      </c>
    </row>
    <row r="475" spans="2:51" s="12" customFormat="1" ht="11.25">
      <c r="B475" s="141"/>
      <c r="D475" s="142" t="s">
        <v>136</v>
      </c>
      <c r="E475" s="143" t="s">
        <v>1</v>
      </c>
      <c r="F475" s="144" t="s">
        <v>519</v>
      </c>
      <c r="H475" s="145">
        <v>39.5</v>
      </c>
      <c r="I475" s="146"/>
      <c r="L475" s="141"/>
      <c r="M475" s="147"/>
      <c r="T475" s="148"/>
      <c r="AT475" s="143" t="s">
        <v>136</v>
      </c>
      <c r="AU475" s="143" t="s">
        <v>81</v>
      </c>
      <c r="AV475" s="12" t="s">
        <v>81</v>
      </c>
      <c r="AW475" s="12" t="s">
        <v>31</v>
      </c>
      <c r="AX475" s="12" t="s">
        <v>74</v>
      </c>
      <c r="AY475" s="143" t="s">
        <v>127</v>
      </c>
    </row>
    <row r="476" spans="2:51" s="12" customFormat="1" ht="11.25">
      <c r="B476" s="141"/>
      <c r="D476" s="142" t="s">
        <v>136</v>
      </c>
      <c r="E476" s="143" t="s">
        <v>1</v>
      </c>
      <c r="F476" s="144" t="s">
        <v>520</v>
      </c>
      <c r="H476" s="145">
        <v>38.97</v>
      </c>
      <c r="I476" s="146"/>
      <c r="L476" s="141"/>
      <c r="M476" s="147"/>
      <c r="T476" s="148"/>
      <c r="AT476" s="143" t="s">
        <v>136</v>
      </c>
      <c r="AU476" s="143" t="s">
        <v>81</v>
      </c>
      <c r="AV476" s="12" t="s">
        <v>81</v>
      </c>
      <c r="AW476" s="12" t="s">
        <v>31</v>
      </c>
      <c r="AX476" s="12" t="s">
        <v>74</v>
      </c>
      <c r="AY476" s="143" t="s">
        <v>127</v>
      </c>
    </row>
    <row r="477" spans="2:51" s="12" customFormat="1" ht="11.25">
      <c r="B477" s="141"/>
      <c r="D477" s="142" t="s">
        <v>136</v>
      </c>
      <c r="E477" s="143" t="s">
        <v>1</v>
      </c>
      <c r="F477" s="144" t="s">
        <v>521</v>
      </c>
      <c r="H477" s="145">
        <v>33.049999999999997</v>
      </c>
      <c r="I477" s="146"/>
      <c r="L477" s="141"/>
      <c r="M477" s="147"/>
      <c r="T477" s="148"/>
      <c r="AT477" s="143" t="s">
        <v>136</v>
      </c>
      <c r="AU477" s="143" t="s">
        <v>81</v>
      </c>
      <c r="AV477" s="12" t="s">
        <v>81</v>
      </c>
      <c r="AW477" s="12" t="s">
        <v>31</v>
      </c>
      <c r="AX477" s="12" t="s">
        <v>74</v>
      </c>
      <c r="AY477" s="143" t="s">
        <v>127</v>
      </c>
    </row>
    <row r="478" spans="2:51" s="12" customFormat="1" ht="11.25">
      <c r="B478" s="141"/>
      <c r="D478" s="142" t="s">
        <v>136</v>
      </c>
      <c r="E478" s="143" t="s">
        <v>1</v>
      </c>
      <c r="F478" s="144" t="s">
        <v>522</v>
      </c>
      <c r="H478" s="145">
        <v>30.42</v>
      </c>
      <c r="I478" s="146"/>
      <c r="L478" s="141"/>
      <c r="M478" s="147"/>
      <c r="T478" s="148"/>
      <c r="AT478" s="143" t="s">
        <v>136</v>
      </c>
      <c r="AU478" s="143" t="s">
        <v>81</v>
      </c>
      <c r="AV478" s="12" t="s">
        <v>81</v>
      </c>
      <c r="AW478" s="12" t="s">
        <v>31</v>
      </c>
      <c r="AX478" s="12" t="s">
        <v>74</v>
      </c>
      <c r="AY478" s="143" t="s">
        <v>127</v>
      </c>
    </row>
    <row r="479" spans="2:51" s="12" customFormat="1" ht="11.25">
      <c r="B479" s="141"/>
      <c r="D479" s="142" t="s">
        <v>136</v>
      </c>
      <c r="E479" s="143" t="s">
        <v>1</v>
      </c>
      <c r="F479" s="144" t="s">
        <v>523</v>
      </c>
      <c r="H479" s="145">
        <v>16.95</v>
      </c>
      <c r="I479" s="146"/>
      <c r="L479" s="141"/>
      <c r="M479" s="147"/>
      <c r="T479" s="148"/>
      <c r="AT479" s="143" t="s">
        <v>136</v>
      </c>
      <c r="AU479" s="143" t="s">
        <v>81</v>
      </c>
      <c r="AV479" s="12" t="s">
        <v>81</v>
      </c>
      <c r="AW479" s="12" t="s">
        <v>31</v>
      </c>
      <c r="AX479" s="12" t="s">
        <v>74</v>
      </c>
      <c r="AY479" s="143" t="s">
        <v>127</v>
      </c>
    </row>
    <row r="480" spans="2:51" s="12" customFormat="1" ht="11.25">
      <c r="B480" s="141"/>
      <c r="D480" s="142" t="s">
        <v>136</v>
      </c>
      <c r="E480" s="143" t="s">
        <v>1</v>
      </c>
      <c r="F480" s="144" t="s">
        <v>524</v>
      </c>
      <c r="H480" s="145">
        <v>40.46</v>
      </c>
      <c r="I480" s="146"/>
      <c r="L480" s="141"/>
      <c r="M480" s="147"/>
      <c r="T480" s="148"/>
      <c r="AT480" s="143" t="s">
        <v>136</v>
      </c>
      <c r="AU480" s="143" t="s">
        <v>81</v>
      </c>
      <c r="AV480" s="12" t="s">
        <v>81</v>
      </c>
      <c r="AW480" s="12" t="s">
        <v>31</v>
      </c>
      <c r="AX480" s="12" t="s">
        <v>74</v>
      </c>
      <c r="AY480" s="143" t="s">
        <v>127</v>
      </c>
    </row>
    <row r="481" spans="2:51" s="12" customFormat="1" ht="11.25">
      <c r="B481" s="141"/>
      <c r="D481" s="142" t="s">
        <v>136</v>
      </c>
      <c r="E481" s="143" t="s">
        <v>1</v>
      </c>
      <c r="F481" s="144" t="s">
        <v>525</v>
      </c>
      <c r="H481" s="145">
        <v>42.1</v>
      </c>
      <c r="I481" s="146"/>
      <c r="L481" s="141"/>
      <c r="M481" s="147"/>
      <c r="T481" s="148"/>
      <c r="AT481" s="143" t="s">
        <v>136</v>
      </c>
      <c r="AU481" s="143" t="s">
        <v>81</v>
      </c>
      <c r="AV481" s="12" t="s">
        <v>81</v>
      </c>
      <c r="AW481" s="12" t="s">
        <v>31</v>
      </c>
      <c r="AX481" s="12" t="s">
        <v>74</v>
      </c>
      <c r="AY481" s="143" t="s">
        <v>127</v>
      </c>
    </row>
    <row r="482" spans="2:51" s="12" customFormat="1" ht="11.25">
      <c r="B482" s="141"/>
      <c r="D482" s="142" t="s">
        <v>136</v>
      </c>
      <c r="E482" s="143" t="s">
        <v>1</v>
      </c>
      <c r="F482" s="144" t="s">
        <v>526</v>
      </c>
      <c r="H482" s="145">
        <v>24.85</v>
      </c>
      <c r="I482" s="146"/>
      <c r="L482" s="141"/>
      <c r="M482" s="147"/>
      <c r="T482" s="148"/>
      <c r="AT482" s="143" t="s">
        <v>136</v>
      </c>
      <c r="AU482" s="143" t="s">
        <v>81</v>
      </c>
      <c r="AV482" s="12" t="s">
        <v>81</v>
      </c>
      <c r="AW482" s="12" t="s">
        <v>31</v>
      </c>
      <c r="AX482" s="12" t="s">
        <v>74</v>
      </c>
      <c r="AY482" s="143" t="s">
        <v>127</v>
      </c>
    </row>
    <row r="483" spans="2:51" s="12" customFormat="1" ht="11.25">
      <c r="B483" s="141"/>
      <c r="D483" s="142" t="s">
        <v>136</v>
      </c>
      <c r="E483" s="143" t="s">
        <v>1</v>
      </c>
      <c r="F483" s="144" t="s">
        <v>527</v>
      </c>
      <c r="H483" s="145">
        <v>25.56</v>
      </c>
      <c r="I483" s="146"/>
      <c r="L483" s="141"/>
      <c r="M483" s="147"/>
      <c r="T483" s="148"/>
      <c r="AT483" s="143" t="s">
        <v>136</v>
      </c>
      <c r="AU483" s="143" t="s">
        <v>81</v>
      </c>
      <c r="AV483" s="12" t="s">
        <v>81</v>
      </c>
      <c r="AW483" s="12" t="s">
        <v>31</v>
      </c>
      <c r="AX483" s="12" t="s">
        <v>74</v>
      </c>
      <c r="AY483" s="143" t="s">
        <v>127</v>
      </c>
    </row>
    <row r="484" spans="2:51" s="12" customFormat="1" ht="11.25">
      <c r="B484" s="141"/>
      <c r="D484" s="142" t="s">
        <v>136</v>
      </c>
      <c r="E484" s="143" t="s">
        <v>1</v>
      </c>
      <c r="F484" s="144" t="s">
        <v>528</v>
      </c>
      <c r="H484" s="145">
        <v>29.15</v>
      </c>
      <c r="I484" s="146"/>
      <c r="L484" s="141"/>
      <c r="M484" s="147"/>
      <c r="T484" s="148"/>
      <c r="AT484" s="143" t="s">
        <v>136</v>
      </c>
      <c r="AU484" s="143" t="s">
        <v>81</v>
      </c>
      <c r="AV484" s="12" t="s">
        <v>81</v>
      </c>
      <c r="AW484" s="12" t="s">
        <v>31</v>
      </c>
      <c r="AX484" s="12" t="s">
        <v>74</v>
      </c>
      <c r="AY484" s="143" t="s">
        <v>127</v>
      </c>
    </row>
    <row r="485" spans="2:51" s="12" customFormat="1" ht="11.25">
      <c r="B485" s="141"/>
      <c r="D485" s="142" t="s">
        <v>136</v>
      </c>
      <c r="E485" s="143" t="s">
        <v>1</v>
      </c>
      <c r="F485" s="144" t="s">
        <v>529</v>
      </c>
      <c r="H485" s="145">
        <v>8.7100000000000009</v>
      </c>
      <c r="I485" s="146"/>
      <c r="L485" s="141"/>
      <c r="M485" s="147"/>
      <c r="T485" s="148"/>
      <c r="AT485" s="143" t="s">
        <v>136</v>
      </c>
      <c r="AU485" s="143" t="s">
        <v>81</v>
      </c>
      <c r="AV485" s="12" t="s">
        <v>81</v>
      </c>
      <c r="AW485" s="12" t="s">
        <v>31</v>
      </c>
      <c r="AX485" s="12" t="s">
        <v>74</v>
      </c>
      <c r="AY485" s="143" t="s">
        <v>127</v>
      </c>
    </row>
    <row r="486" spans="2:51" s="12" customFormat="1" ht="11.25">
      <c r="B486" s="141"/>
      <c r="D486" s="142" t="s">
        <v>136</v>
      </c>
      <c r="E486" s="143" t="s">
        <v>1</v>
      </c>
      <c r="F486" s="144" t="s">
        <v>530</v>
      </c>
      <c r="H486" s="145">
        <v>24.7</v>
      </c>
      <c r="I486" s="146"/>
      <c r="L486" s="141"/>
      <c r="M486" s="147"/>
      <c r="T486" s="148"/>
      <c r="AT486" s="143" t="s">
        <v>136</v>
      </c>
      <c r="AU486" s="143" t="s">
        <v>81</v>
      </c>
      <c r="AV486" s="12" t="s">
        <v>81</v>
      </c>
      <c r="AW486" s="12" t="s">
        <v>31</v>
      </c>
      <c r="AX486" s="12" t="s">
        <v>74</v>
      </c>
      <c r="AY486" s="143" t="s">
        <v>127</v>
      </c>
    </row>
    <row r="487" spans="2:51" s="12" customFormat="1" ht="11.25">
      <c r="B487" s="141"/>
      <c r="D487" s="142" t="s">
        <v>136</v>
      </c>
      <c r="E487" s="143" t="s">
        <v>1</v>
      </c>
      <c r="F487" s="144" t="s">
        <v>531</v>
      </c>
      <c r="H487" s="145">
        <v>24.87</v>
      </c>
      <c r="I487" s="146"/>
      <c r="L487" s="141"/>
      <c r="M487" s="147"/>
      <c r="T487" s="148"/>
      <c r="AT487" s="143" t="s">
        <v>136</v>
      </c>
      <c r="AU487" s="143" t="s">
        <v>81</v>
      </c>
      <c r="AV487" s="12" t="s">
        <v>81</v>
      </c>
      <c r="AW487" s="12" t="s">
        <v>31</v>
      </c>
      <c r="AX487" s="12" t="s">
        <v>74</v>
      </c>
      <c r="AY487" s="143" t="s">
        <v>127</v>
      </c>
    </row>
    <row r="488" spans="2:51" s="12" customFormat="1" ht="11.25">
      <c r="B488" s="141"/>
      <c r="D488" s="142" t="s">
        <v>136</v>
      </c>
      <c r="E488" s="143" t="s">
        <v>1</v>
      </c>
      <c r="F488" s="144" t="s">
        <v>532</v>
      </c>
      <c r="H488" s="145">
        <v>43.62</v>
      </c>
      <c r="I488" s="146"/>
      <c r="L488" s="141"/>
      <c r="M488" s="147"/>
      <c r="T488" s="148"/>
      <c r="AT488" s="143" t="s">
        <v>136</v>
      </c>
      <c r="AU488" s="143" t="s">
        <v>81</v>
      </c>
      <c r="AV488" s="12" t="s">
        <v>81</v>
      </c>
      <c r="AW488" s="12" t="s">
        <v>31</v>
      </c>
      <c r="AX488" s="12" t="s">
        <v>74</v>
      </c>
      <c r="AY488" s="143" t="s">
        <v>127</v>
      </c>
    </row>
    <row r="489" spans="2:51" s="12" customFormat="1" ht="11.25">
      <c r="B489" s="141"/>
      <c r="D489" s="142" t="s">
        <v>136</v>
      </c>
      <c r="E489" s="143" t="s">
        <v>1</v>
      </c>
      <c r="F489" s="144" t="s">
        <v>533</v>
      </c>
      <c r="H489" s="145">
        <v>41.38</v>
      </c>
      <c r="I489" s="146"/>
      <c r="L489" s="141"/>
      <c r="M489" s="147"/>
      <c r="T489" s="148"/>
      <c r="AT489" s="143" t="s">
        <v>136</v>
      </c>
      <c r="AU489" s="143" t="s">
        <v>81</v>
      </c>
      <c r="AV489" s="12" t="s">
        <v>81</v>
      </c>
      <c r="AW489" s="12" t="s">
        <v>31</v>
      </c>
      <c r="AX489" s="12" t="s">
        <v>74</v>
      </c>
      <c r="AY489" s="143" t="s">
        <v>127</v>
      </c>
    </row>
    <row r="490" spans="2:51" s="12" customFormat="1" ht="11.25">
      <c r="B490" s="141"/>
      <c r="D490" s="142" t="s">
        <v>136</v>
      </c>
      <c r="E490" s="143" t="s">
        <v>1</v>
      </c>
      <c r="F490" s="144" t="s">
        <v>534</v>
      </c>
      <c r="H490" s="145">
        <v>43.38</v>
      </c>
      <c r="I490" s="146"/>
      <c r="L490" s="141"/>
      <c r="M490" s="147"/>
      <c r="T490" s="148"/>
      <c r="AT490" s="143" t="s">
        <v>136</v>
      </c>
      <c r="AU490" s="143" t="s">
        <v>81</v>
      </c>
      <c r="AV490" s="12" t="s">
        <v>81</v>
      </c>
      <c r="AW490" s="12" t="s">
        <v>31</v>
      </c>
      <c r="AX490" s="12" t="s">
        <v>74</v>
      </c>
      <c r="AY490" s="143" t="s">
        <v>127</v>
      </c>
    </row>
    <row r="491" spans="2:51" s="12" customFormat="1" ht="11.25">
      <c r="B491" s="141"/>
      <c r="D491" s="142" t="s">
        <v>136</v>
      </c>
      <c r="E491" s="143" t="s">
        <v>1</v>
      </c>
      <c r="F491" s="144" t="s">
        <v>535</v>
      </c>
      <c r="H491" s="145">
        <v>28.11</v>
      </c>
      <c r="I491" s="146"/>
      <c r="L491" s="141"/>
      <c r="M491" s="147"/>
      <c r="T491" s="148"/>
      <c r="AT491" s="143" t="s">
        <v>136</v>
      </c>
      <c r="AU491" s="143" t="s">
        <v>81</v>
      </c>
      <c r="AV491" s="12" t="s">
        <v>81</v>
      </c>
      <c r="AW491" s="12" t="s">
        <v>31</v>
      </c>
      <c r="AX491" s="12" t="s">
        <v>74</v>
      </c>
      <c r="AY491" s="143" t="s">
        <v>127</v>
      </c>
    </row>
    <row r="492" spans="2:51" s="12" customFormat="1" ht="11.25">
      <c r="B492" s="141"/>
      <c r="D492" s="142" t="s">
        <v>136</v>
      </c>
      <c r="E492" s="143" t="s">
        <v>1</v>
      </c>
      <c r="F492" s="144" t="s">
        <v>536</v>
      </c>
      <c r="H492" s="145">
        <v>35.770000000000003</v>
      </c>
      <c r="I492" s="146"/>
      <c r="L492" s="141"/>
      <c r="M492" s="147"/>
      <c r="T492" s="148"/>
      <c r="AT492" s="143" t="s">
        <v>136</v>
      </c>
      <c r="AU492" s="143" t="s">
        <v>81</v>
      </c>
      <c r="AV492" s="12" t="s">
        <v>81</v>
      </c>
      <c r="AW492" s="12" t="s">
        <v>31</v>
      </c>
      <c r="AX492" s="12" t="s">
        <v>74</v>
      </c>
      <c r="AY492" s="143" t="s">
        <v>127</v>
      </c>
    </row>
    <row r="493" spans="2:51" s="12" customFormat="1" ht="11.25">
      <c r="B493" s="141"/>
      <c r="D493" s="142" t="s">
        <v>136</v>
      </c>
      <c r="E493" s="143" t="s">
        <v>1</v>
      </c>
      <c r="F493" s="144" t="s">
        <v>537</v>
      </c>
      <c r="H493" s="145">
        <v>20.100000000000001</v>
      </c>
      <c r="I493" s="146"/>
      <c r="L493" s="141"/>
      <c r="M493" s="147"/>
      <c r="T493" s="148"/>
      <c r="AT493" s="143" t="s">
        <v>136</v>
      </c>
      <c r="AU493" s="143" t="s">
        <v>81</v>
      </c>
      <c r="AV493" s="12" t="s">
        <v>81</v>
      </c>
      <c r="AW493" s="12" t="s">
        <v>31</v>
      </c>
      <c r="AX493" s="12" t="s">
        <v>74</v>
      </c>
      <c r="AY493" s="143" t="s">
        <v>127</v>
      </c>
    </row>
    <row r="494" spans="2:51" s="12" customFormat="1" ht="11.25">
      <c r="B494" s="141"/>
      <c r="D494" s="142" t="s">
        <v>136</v>
      </c>
      <c r="E494" s="143" t="s">
        <v>1</v>
      </c>
      <c r="F494" s="144" t="s">
        <v>538</v>
      </c>
      <c r="H494" s="145">
        <v>24.19</v>
      </c>
      <c r="I494" s="146"/>
      <c r="L494" s="141"/>
      <c r="M494" s="147"/>
      <c r="T494" s="148"/>
      <c r="AT494" s="143" t="s">
        <v>136</v>
      </c>
      <c r="AU494" s="143" t="s">
        <v>81</v>
      </c>
      <c r="AV494" s="12" t="s">
        <v>81</v>
      </c>
      <c r="AW494" s="12" t="s">
        <v>31</v>
      </c>
      <c r="AX494" s="12" t="s">
        <v>74</v>
      </c>
      <c r="AY494" s="143" t="s">
        <v>127</v>
      </c>
    </row>
    <row r="495" spans="2:51" s="12" customFormat="1" ht="11.25">
      <c r="B495" s="141"/>
      <c r="D495" s="142" t="s">
        <v>136</v>
      </c>
      <c r="E495" s="143" t="s">
        <v>1</v>
      </c>
      <c r="F495" s="144" t="s">
        <v>539</v>
      </c>
      <c r="H495" s="145">
        <v>15.63</v>
      </c>
      <c r="I495" s="146"/>
      <c r="L495" s="141"/>
      <c r="M495" s="147"/>
      <c r="T495" s="148"/>
      <c r="AT495" s="143" t="s">
        <v>136</v>
      </c>
      <c r="AU495" s="143" t="s">
        <v>81</v>
      </c>
      <c r="AV495" s="12" t="s">
        <v>81</v>
      </c>
      <c r="AW495" s="12" t="s">
        <v>31</v>
      </c>
      <c r="AX495" s="12" t="s">
        <v>74</v>
      </c>
      <c r="AY495" s="143" t="s">
        <v>127</v>
      </c>
    </row>
    <row r="496" spans="2:51" s="12" customFormat="1" ht="11.25">
      <c r="B496" s="141"/>
      <c r="D496" s="142" t="s">
        <v>136</v>
      </c>
      <c r="E496" s="143" t="s">
        <v>1</v>
      </c>
      <c r="F496" s="144" t="s">
        <v>540</v>
      </c>
      <c r="H496" s="145">
        <v>29.2</v>
      </c>
      <c r="I496" s="146"/>
      <c r="L496" s="141"/>
      <c r="M496" s="147"/>
      <c r="T496" s="148"/>
      <c r="AT496" s="143" t="s">
        <v>136</v>
      </c>
      <c r="AU496" s="143" t="s">
        <v>81</v>
      </c>
      <c r="AV496" s="12" t="s">
        <v>81</v>
      </c>
      <c r="AW496" s="12" t="s">
        <v>31</v>
      </c>
      <c r="AX496" s="12" t="s">
        <v>74</v>
      </c>
      <c r="AY496" s="143" t="s">
        <v>127</v>
      </c>
    </row>
    <row r="497" spans="2:51" s="12" customFormat="1" ht="11.25">
      <c r="B497" s="141"/>
      <c r="D497" s="142" t="s">
        <v>136</v>
      </c>
      <c r="E497" s="143" t="s">
        <v>1</v>
      </c>
      <c r="F497" s="144" t="s">
        <v>541</v>
      </c>
      <c r="H497" s="145">
        <v>40.299999999999997</v>
      </c>
      <c r="I497" s="146"/>
      <c r="L497" s="141"/>
      <c r="M497" s="147"/>
      <c r="T497" s="148"/>
      <c r="AT497" s="143" t="s">
        <v>136</v>
      </c>
      <c r="AU497" s="143" t="s">
        <v>81</v>
      </c>
      <c r="AV497" s="12" t="s">
        <v>81</v>
      </c>
      <c r="AW497" s="12" t="s">
        <v>31</v>
      </c>
      <c r="AX497" s="12" t="s">
        <v>74</v>
      </c>
      <c r="AY497" s="143" t="s">
        <v>127</v>
      </c>
    </row>
    <row r="498" spans="2:51" s="12" customFormat="1" ht="11.25">
      <c r="B498" s="141"/>
      <c r="D498" s="142" t="s">
        <v>136</v>
      </c>
      <c r="E498" s="143" t="s">
        <v>1</v>
      </c>
      <c r="F498" s="144" t="s">
        <v>542</v>
      </c>
      <c r="H498" s="145">
        <v>40.659999999999997</v>
      </c>
      <c r="I498" s="146"/>
      <c r="L498" s="141"/>
      <c r="M498" s="147"/>
      <c r="T498" s="148"/>
      <c r="AT498" s="143" t="s">
        <v>136</v>
      </c>
      <c r="AU498" s="143" t="s">
        <v>81</v>
      </c>
      <c r="AV498" s="12" t="s">
        <v>81</v>
      </c>
      <c r="AW498" s="12" t="s">
        <v>31</v>
      </c>
      <c r="AX498" s="12" t="s">
        <v>74</v>
      </c>
      <c r="AY498" s="143" t="s">
        <v>127</v>
      </c>
    </row>
    <row r="499" spans="2:51" s="12" customFormat="1" ht="11.25">
      <c r="B499" s="141"/>
      <c r="D499" s="142" t="s">
        <v>136</v>
      </c>
      <c r="E499" s="143" t="s">
        <v>1</v>
      </c>
      <c r="F499" s="144" t="s">
        <v>543</v>
      </c>
      <c r="H499" s="145">
        <v>38.35</v>
      </c>
      <c r="I499" s="146"/>
      <c r="L499" s="141"/>
      <c r="M499" s="147"/>
      <c r="T499" s="148"/>
      <c r="AT499" s="143" t="s">
        <v>136</v>
      </c>
      <c r="AU499" s="143" t="s">
        <v>81</v>
      </c>
      <c r="AV499" s="12" t="s">
        <v>81</v>
      </c>
      <c r="AW499" s="12" t="s">
        <v>31</v>
      </c>
      <c r="AX499" s="12" t="s">
        <v>74</v>
      </c>
      <c r="AY499" s="143" t="s">
        <v>127</v>
      </c>
    </row>
    <row r="500" spans="2:51" s="12" customFormat="1" ht="11.25">
      <c r="B500" s="141"/>
      <c r="D500" s="142" t="s">
        <v>136</v>
      </c>
      <c r="E500" s="143" t="s">
        <v>1</v>
      </c>
      <c r="F500" s="144" t="s">
        <v>544</v>
      </c>
      <c r="H500" s="145">
        <v>39.72</v>
      </c>
      <c r="I500" s="146"/>
      <c r="L500" s="141"/>
      <c r="M500" s="147"/>
      <c r="T500" s="148"/>
      <c r="AT500" s="143" t="s">
        <v>136</v>
      </c>
      <c r="AU500" s="143" t="s">
        <v>81</v>
      </c>
      <c r="AV500" s="12" t="s">
        <v>81</v>
      </c>
      <c r="AW500" s="12" t="s">
        <v>31</v>
      </c>
      <c r="AX500" s="12" t="s">
        <v>74</v>
      </c>
      <c r="AY500" s="143" t="s">
        <v>127</v>
      </c>
    </row>
    <row r="501" spans="2:51" s="12" customFormat="1" ht="11.25">
      <c r="B501" s="141"/>
      <c r="D501" s="142" t="s">
        <v>136</v>
      </c>
      <c r="E501" s="143" t="s">
        <v>1</v>
      </c>
      <c r="F501" s="144" t="s">
        <v>545</v>
      </c>
      <c r="H501" s="145">
        <v>41.34</v>
      </c>
      <c r="I501" s="146"/>
      <c r="L501" s="141"/>
      <c r="M501" s="147"/>
      <c r="T501" s="148"/>
      <c r="AT501" s="143" t="s">
        <v>136</v>
      </c>
      <c r="AU501" s="143" t="s">
        <v>81</v>
      </c>
      <c r="AV501" s="12" t="s">
        <v>81</v>
      </c>
      <c r="AW501" s="12" t="s">
        <v>31</v>
      </c>
      <c r="AX501" s="12" t="s">
        <v>74</v>
      </c>
      <c r="AY501" s="143" t="s">
        <v>127</v>
      </c>
    </row>
    <row r="502" spans="2:51" s="12" customFormat="1" ht="11.25">
      <c r="B502" s="141"/>
      <c r="D502" s="142" t="s">
        <v>136</v>
      </c>
      <c r="E502" s="143" t="s">
        <v>1</v>
      </c>
      <c r="F502" s="144" t="s">
        <v>546</v>
      </c>
      <c r="H502" s="145">
        <v>42.95</v>
      </c>
      <c r="I502" s="146"/>
      <c r="L502" s="141"/>
      <c r="M502" s="147"/>
      <c r="T502" s="148"/>
      <c r="AT502" s="143" t="s">
        <v>136</v>
      </c>
      <c r="AU502" s="143" t="s">
        <v>81</v>
      </c>
      <c r="AV502" s="12" t="s">
        <v>81</v>
      </c>
      <c r="AW502" s="12" t="s">
        <v>31</v>
      </c>
      <c r="AX502" s="12" t="s">
        <v>74</v>
      </c>
      <c r="AY502" s="143" t="s">
        <v>127</v>
      </c>
    </row>
    <row r="503" spans="2:51" s="12" customFormat="1" ht="11.25">
      <c r="B503" s="141"/>
      <c r="D503" s="142" t="s">
        <v>136</v>
      </c>
      <c r="E503" s="143" t="s">
        <v>1</v>
      </c>
      <c r="F503" s="144" t="s">
        <v>547</v>
      </c>
      <c r="H503" s="145">
        <v>43.1</v>
      </c>
      <c r="I503" s="146"/>
      <c r="L503" s="141"/>
      <c r="M503" s="147"/>
      <c r="T503" s="148"/>
      <c r="AT503" s="143" t="s">
        <v>136</v>
      </c>
      <c r="AU503" s="143" t="s">
        <v>81</v>
      </c>
      <c r="AV503" s="12" t="s">
        <v>81</v>
      </c>
      <c r="AW503" s="12" t="s">
        <v>31</v>
      </c>
      <c r="AX503" s="12" t="s">
        <v>74</v>
      </c>
      <c r="AY503" s="143" t="s">
        <v>127</v>
      </c>
    </row>
    <row r="504" spans="2:51" s="12" customFormat="1" ht="11.25">
      <c r="B504" s="141"/>
      <c r="D504" s="142" t="s">
        <v>136</v>
      </c>
      <c r="E504" s="143" t="s">
        <v>1</v>
      </c>
      <c r="F504" s="144" t="s">
        <v>548</v>
      </c>
      <c r="H504" s="145">
        <v>41.71</v>
      </c>
      <c r="I504" s="146"/>
      <c r="L504" s="141"/>
      <c r="M504" s="147"/>
      <c r="T504" s="148"/>
      <c r="AT504" s="143" t="s">
        <v>136</v>
      </c>
      <c r="AU504" s="143" t="s">
        <v>81</v>
      </c>
      <c r="AV504" s="12" t="s">
        <v>81</v>
      </c>
      <c r="AW504" s="12" t="s">
        <v>31</v>
      </c>
      <c r="AX504" s="12" t="s">
        <v>74</v>
      </c>
      <c r="AY504" s="143" t="s">
        <v>127</v>
      </c>
    </row>
    <row r="505" spans="2:51" s="12" customFormat="1" ht="11.25">
      <c r="B505" s="141"/>
      <c r="D505" s="142" t="s">
        <v>136</v>
      </c>
      <c r="E505" s="143" t="s">
        <v>1</v>
      </c>
      <c r="F505" s="144" t="s">
        <v>549</v>
      </c>
      <c r="H505" s="145">
        <v>25.26</v>
      </c>
      <c r="I505" s="146"/>
      <c r="L505" s="141"/>
      <c r="M505" s="147"/>
      <c r="T505" s="148"/>
      <c r="AT505" s="143" t="s">
        <v>136</v>
      </c>
      <c r="AU505" s="143" t="s">
        <v>81</v>
      </c>
      <c r="AV505" s="12" t="s">
        <v>81</v>
      </c>
      <c r="AW505" s="12" t="s">
        <v>31</v>
      </c>
      <c r="AX505" s="12" t="s">
        <v>74</v>
      </c>
      <c r="AY505" s="143" t="s">
        <v>127</v>
      </c>
    </row>
    <row r="506" spans="2:51" s="12" customFormat="1" ht="11.25">
      <c r="B506" s="141"/>
      <c r="D506" s="142" t="s">
        <v>136</v>
      </c>
      <c r="E506" s="143" t="s">
        <v>1</v>
      </c>
      <c r="F506" s="144" t="s">
        <v>550</v>
      </c>
      <c r="H506" s="145">
        <v>34.1</v>
      </c>
      <c r="I506" s="146"/>
      <c r="L506" s="141"/>
      <c r="M506" s="147"/>
      <c r="T506" s="148"/>
      <c r="AT506" s="143" t="s">
        <v>136</v>
      </c>
      <c r="AU506" s="143" t="s">
        <v>81</v>
      </c>
      <c r="AV506" s="12" t="s">
        <v>81</v>
      </c>
      <c r="AW506" s="12" t="s">
        <v>31</v>
      </c>
      <c r="AX506" s="12" t="s">
        <v>74</v>
      </c>
      <c r="AY506" s="143" t="s">
        <v>127</v>
      </c>
    </row>
    <row r="507" spans="2:51" s="12" customFormat="1" ht="11.25">
      <c r="B507" s="141"/>
      <c r="D507" s="142" t="s">
        <v>136</v>
      </c>
      <c r="E507" s="143" t="s">
        <v>1</v>
      </c>
      <c r="F507" s="144" t="s">
        <v>551</v>
      </c>
      <c r="H507" s="145">
        <v>43.03</v>
      </c>
      <c r="I507" s="146"/>
      <c r="L507" s="141"/>
      <c r="M507" s="147"/>
      <c r="T507" s="148"/>
      <c r="AT507" s="143" t="s">
        <v>136</v>
      </c>
      <c r="AU507" s="143" t="s">
        <v>81</v>
      </c>
      <c r="AV507" s="12" t="s">
        <v>81</v>
      </c>
      <c r="AW507" s="12" t="s">
        <v>31</v>
      </c>
      <c r="AX507" s="12" t="s">
        <v>74</v>
      </c>
      <c r="AY507" s="143" t="s">
        <v>127</v>
      </c>
    </row>
    <row r="508" spans="2:51" s="12" customFormat="1" ht="11.25">
      <c r="B508" s="141"/>
      <c r="D508" s="142" t="s">
        <v>136</v>
      </c>
      <c r="E508" s="143" t="s">
        <v>1</v>
      </c>
      <c r="F508" s="144" t="s">
        <v>552</v>
      </c>
      <c r="H508" s="145">
        <v>15.32</v>
      </c>
      <c r="I508" s="146"/>
      <c r="L508" s="141"/>
      <c r="M508" s="147"/>
      <c r="T508" s="148"/>
      <c r="AT508" s="143" t="s">
        <v>136</v>
      </c>
      <c r="AU508" s="143" t="s">
        <v>81</v>
      </c>
      <c r="AV508" s="12" t="s">
        <v>81</v>
      </c>
      <c r="AW508" s="12" t="s">
        <v>31</v>
      </c>
      <c r="AX508" s="12" t="s">
        <v>74</v>
      </c>
      <c r="AY508" s="143" t="s">
        <v>127</v>
      </c>
    </row>
    <row r="509" spans="2:51" s="12" customFormat="1" ht="11.25">
      <c r="B509" s="141"/>
      <c r="D509" s="142" t="s">
        <v>136</v>
      </c>
      <c r="E509" s="143" t="s">
        <v>1</v>
      </c>
      <c r="F509" s="144" t="s">
        <v>553</v>
      </c>
      <c r="H509" s="145">
        <v>43.33</v>
      </c>
      <c r="I509" s="146"/>
      <c r="L509" s="141"/>
      <c r="M509" s="147"/>
      <c r="T509" s="148"/>
      <c r="AT509" s="143" t="s">
        <v>136</v>
      </c>
      <c r="AU509" s="143" t="s">
        <v>81</v>
      </c>
      <c r="AV509" s="12" t="s">
        <v>81</v>
      </c>
      <c r="AW509" s="12" t="s">
        <v>31</v>
      </c>
      <c r="AX509" s="12" t="s">
        <v>74</v>
      </c>
      <c r="AY509" s="143" t="s">
        <v>127</v>
      </c>
    </row>
    <row r="510" spans="2:51" s="12" customFormat="1" ht="11.25">
      <c r="B510" s="141"/>
      <c r="D510" s="142" t="s">
        <v>136</v>
      </c>
      <c r="E510" s="143" t="s">
        <v>1</v>
      </c>
      <c r="F510" s="144" t="s">
        <v>554</v>
      </c>
      <c r="H510" s="145">
        <v>41.04</v>
      </c>
      <c r="I510" s="146"/>
      <c r="L510" s="141"/>
      <c r="M510" s="147"/>
      <c r="T510" s="148"/>
      <c r="AT510" s="143" t="s">
        <v>136</v>
      </c>
      <c r="AU510" s="143" t="s">
        <v>81</v>
      </c>
      <c r="AV510" s="12" t="s">
        <v>81</v>
      </c>
      <c r="AW510" s="12" t="s">
        <v>31</v>
      </c>
      <c r="AX510" s="12" t="s">
        <v>74</v>
      </c>
      <c r="AY510" s="143" t="s">
        <v>127</v>
      </c>
    </row>
    <row r="511" spans="2:51" s="12" customFormat="1" ht="11.25">
      <c r="B511" s="141"/>
      <c r="D511" s="142" t="s">
        <v>136</v>
      </c>
      <c r="E511" s="143" t="s">
        <v>1</v>
      </c>
      <c r="F511" s="144" t="s">
        <v>555</v>
      </c>
      <c r="H511" s="145">
        <v>41.59</v>
      </c>
      <c r="I511" s="146"/>
      <c r="L511" s="141"/>
      <c r="M511" s="147"/>
      <c r="T511" s="148"/>
      <c r="AT511" s="143" t="s">
        <v>136</v>
      </c>
      <c r="AU511" s="143" t="s">
        <v>81</v>
      </c>
      <c r="AV511" s="12" t="s">
        <v>81</v>
      </c>
      <c r="AW511" s="12" t="s">
        <v>31</v>
      </c>
      <c r="AX511" s="12" t="s">
        <v>74</v>
      </c>
      <c r="AY511" s="143" t="s">
        <v>127</v>
      </c>
    </row>
    <row r="512" spans="2:51" s="12" customFormat="1" ht="11.25">
      <c r="B512" s="141"/>
      <c r="D512" s="142" t="s">
        <v>136</v>
      </c>
      <c r="E512" s="143" t="s">
        <v>1</v>
      </c>
      <c r="F512" s="144" t="s">
        <v>556</v>
      </c>
      <c r="H512" s="145">
        <v>40.200000000000003</v>
      </c>
      <c r="I512" s="146"/>
      <c r="L512" s="141"/>
      <c r="M512" s="147"/>
      <c r="T512" s="148"/>
      <c r="AT512" s="143" t="s">
        <v>136</v>
      </c>
      <c r="AU512" s="143" t="s">
        <v>81</v>
      </c>
      <c r="AV512" s="12" t="s">
        <v>81</v>
      </c>
      <c r="AW512" s="12" t="s">
        <v>31</v>
      </c>
      <c r="AX512" s="12" t="s">
        <v>74</v>
      </c>
      <c r="AY512" s="143" t="s">
        <v>127</v>
      </c>
    </row>
    <row r="513" spans="2:65" s="13" customFormat="1" ht="11.25">
      <c r="B513" s="149"/>
      <c r="D513" s="142" t="s">
        <v>136</v>
      </c>
      <c r="E513" s="150" t="s">
        <v>1</v>
      </c>
      <c r="F513" s="151" t="s">
        <v>157</v>
      </c>
      <c r="H513" s="152">
        <v>1935.26</v>
      </c>
      <c r="I513" s="153"/>
      <c r="L513" s="149"/>
      <c r="M513" s="154"/>
      <c r="T513" s="155"/>
      <c r="AT513" s="150" t="s">
        <v>136</v>
      </c>
      <c r="AU513" s="150" t="s">
        <v>81</v>
      </c>
      <c r="AV513" s="13" t="s">
        <v>134</v>
      </c>
      <c r="AW513" s="13" t="s">
        <v>31</v>
      </c>
      <c r="AX513" s="13" t="s">
        <v>79</v>
      </c>
      <c r="AY513" s="150" t="s">
        <v>127</v>
      </c>
    </row>
    <row r="514" spans="2:65" s="1" customFormat="1" ht="21.75" customHeight="1">
      <c r="B514" s="31"/>
      <c r="C514" s="127" t="s">
        <v>557</v>
      </c>
      <c r="D514" s="127" t="s">
        <v>130</v>
      </c>
      <c r="E514" s="128" t="s">
        <v>558</v>
      </c>
      <c r="F514" s="129" t="s">
        <v>559</v>
      </c>
      <c r="G514" s="130" t="s">
        <v>133</v>
      </c>
      <c r="H514" s="131">
        <v>1935.26</v>
      </c>
      <c r="I514" s="132"/>
      <c r="J514" s="133">
        <f>ROUND(I514*H514,2)</f>
        <v>0</v>
      </c>
      <c r="K514" s="134"/>
      <c r="L514" s="31"/>
      <c r="M514" s="135" t="s">
        <v>1</v>
      </c>
      <c r="N514" s="136" t="s">
        <v>39</v>
      </c>
      <c r="P514" s="137">
        <f>O514*H514</f>
        <v>0</v>
      </c>
      <c r="Q514" s="137">
        <v>4.0499999999999998E-3</v>
      </c>
      <c r="R514" s="137">
        <f>Q514*H514</f>
        <v>7.8378029999999992</v>
      </c>
      <c r="S514" s="137">
        <v>0</v>
      </c>
      <c r="T514" s="138">
        <f>S514*H514</f>
        <v>0</v>
      </c>
      <c r="AR514" s="139" t="s">
        <v>134</v>
      </c>
      <c r="AT514" s="139" t="s">
        <v>130</v>
      </c>
      <c r="AU514" s="139" t="s">
        <v>81</v>
      </c>
      <c r="AY514" s="16" t="s">
        <v>127</v>
      </c>
      <c r="BE514" s="140">
        <f>IF(N514="základní",J514,0)</f>
        <v>0</v>
      </c>
      <c r="BF514" s="140">
        <f>IF(N514="snížená",J514,0)</f>
        <v>0</v>
      </c>
      <c r="BG514" s="140">
        <f>IF(N514="zákl. přenesená",J514,0)</f>
        <v>0</v>
      </c>
      <c r="BH514" s="140">
        <f>IF(N514="sníž. přenesená",J514,0)</f>
        <v>0</v>
      </c>
      <c r="BI514" s="140">
        <f>IF(N514="nulová",J514,0)</f>
        <v>0</v>
      </c>
      <c r="BJ514" s="16" t="s">
        <v>79</v>
      </c>
      <c r="BK514" s="140">
        <f>ROUND(I514*H514,2)</f>
        <v>0</v>
      </c>
      <c r="BL514" s="16" t="s">
        <v>134</v>
      </c>
      <c r="BM514" s="139" t="s">
        <v>560</v>
      </c>
    </row>
    <row r="515" spans="2:65" s="12" customFormat="1" ht="11.25">
      <c r="B515" s="141"/>
      <c r="D515" s="142" t="s">
        <v>136</v>
      </c>
      <c r="E515" s="143" t="s">
        <v>1</v>
      </c>
      <c r="F515" s="144" t="s">
        <v>492</v>
      </c>
      <c r="H515" s="145">
        <v>6.5</v>
      </c>
      <c r="I515" s="146"/>
      <c r="L515" s="141"/>
      <c r="M515" s="147"/>
      <c r="T515" s="148"/>
      <c r="AT515" s="143" t="s">
        <v>136</v>
      </c>
      <c r="AU515" s="143" t="s">
        <v>81</v>
      </c>
      <c r="AV515" s="12" t="s">
        <v>81</v>
      </c>
      <c r="AW515" s="12" t="s">
        <v>31</v>
      </c>
      <c r="AX515" s="12" t="s">
        <v>74</v>
      </c>
      <c r="AY515" s="143" t="s">
        <v>127</v>
      </c>
    </row>
    <row r="516" spans="2:65" s="12" customFormat="1" ht="11.25">
      <c r="B516" s="141"/>
      <c r="D516" s="142" t="s">
        <v>136</v>
      </c>
      <c r="E516" s="143" t="s">
        <v>1</v>
      </c>
      <c r="F516" s="144" t="s">
        <v>493</v>
      </c>
      <c r="H516" s="145">
        <v>78.150000000000006</v>
      </c>
      <c r="I516" s="146"/>
      <c r="L516" s="141"/>
      <c r="M516" s="147"/>
      <c r="T516" s="148"/>
      <c r="AT516" s="143" t="s">
        <v>136</v>
      </c>
      <c r="AU516" s="143" t="s">
        <v>81</v>
      </c>
      <c r="AV516" s="12" t="s">
        <v>81</v>
      </c>
      <c r="AW516" s="12" t="s">
        <v>31</v>
      </c>
      <c r="AX516" s="12" t="s">
        <v>74</v>
      </c>
      <c r="AY516" s="143" t="s">
        <v>127</v>
      </c>
    </row>
    <row r="517" spans="2:65" s="12" customFormat="1" ht="11.25">
      <c r="B517" s="141"/>
      <c r="D517" s="142" t="s">
        <v>136</v>
      </c>
      <c r="E517" s="143" t="s">
        <v>1</v>
      </c>
      <c r="F517" s="144" t="s">
        <v>494</v>
      </c>
      <c r="H517" s="145">
        <v>97.07</v>
      </c>
      <c r="I517" s="146"/>
      <c r="L517" s="141"/>
      <c r="M517" s="147"/>
      <c r="T517" s="148"/>
      <c r="AT517" s="143" t="s">
        <v>136</v>
      </c>
      <c r="AU517" s="143" t="s">
        <v>81</v>
      </c>
      <c r="AV517" s="12" t="s">
        <v>81</v>
      </c>
      <c r="AW517" s="12" t="s">
        <v>31</v>
      </c>
      <c r="AX517" s="12" t="s">
        <v>74</v>
      </c>
      <c r="AY517" s="143" t="s">
        <v>127</v>
      </c>
    </row>
    <row r="518" spans="2:65" s="12" customFormat="1" ht="11.25">
      <c r="B518" s="141"/>
      <c r="D518" s="142" t="s">
        <v>136</v>
      </c>
      <c r="E518" s="143" t="s">
        <v>1</v>
      </c>
      <c r="F518" s="144" t="s">
        <v>495</v>
      </c>
      <c r="H518" s="145">
        <v>20.14</v>
      </c>
      <c r="I518" s="146"/>
      <c r="L518" s="141"/>
      <c r="M518" s="147"/>
      <c r="T518" s="148"/>
      <c r="AT518" s="143" t="s">
        <v>136</v>
      </c>
      <c r="AU518" s="143" t="s">
        <v>81</v>
      </c>
      <c r="AV518" s="12" t="s">
        <v>81</v>
      </c>
      <c r="AW518" s="12" t="s">
        <v>31</v>
      </c>
      <c r="AX518" s="12" t="s">
        <v>74</v>
      </c>
      <c r="AY518" s="143" t="s">
        <v>127</v>
      </c>
    </row>
    <row r="519" spans="2:65" s="12" customFormat="1" ht="11.25">
      <c r="B519" s="141"/>
      <c r="D519" s="142" t="s">
        <v>136</v>
      </c>
      <c r="E519" s="143" t="s">
        <v>1</v>
      </c>
      <c r="F519" s="144" t="s">
        <v>496</v>
      </c>
      <c r="H519" s="145">
        <v>16.12</v>
      </c>
      <c r="I519" s="146"/>
      <c r="L519" s="141"/>
      <c r="M519" s="147"/>
      <c r="T519" s="148"/>
      <c r="AT519" s="143" t="s">
        <v>136</v>
      </c>
      <c r="AU519" s="143" t="s">
        <v>81</v>
      </c>
      <c r="AV519" s="12" t="s">
        <v>81</v>
      </c>
      <c r="AW519" s="12" t="s">
        <v>31</v>
      </c>
      <c r="AX519" s="12" t="s">
        <v>74</v>
      </c>
      <c r="AY519" s="143" t="s">
        <v>127</v>
      </c>
    </row>
    <row r="520" spans="2:65" s="12" customFormat="1" ht="11.25">
      <c r="B520" s="141"/>
      <c r="D520" s="142" t="s">
        <v>136</v>
      </c>
      <c r="E520" s="143" t="s">
        <v>1</v>
      </c>
      <c r="F520" s="144" t="s">
        <v>497</v>
      </c>
      <c r="H520" s="145">
        <v>7.59</v>
      </c>
      <c r="I520" s="146"/>
      <c r="L520" s="141"/>
      <c r="M520" s="147"/>
      <c r="T520" s="148"/>
      <c r="AT520" s="143" t="s">
        <v>136</v>
      </c>
      <c r="AU520" s="143" t="s">
        <v>81</v>
      </c>
      <c r="AV520" s="12" t="s">
        <v>81</v>
      </c>
      <c r="AW520" s="12" t="s">
        <v>31</v>
      </c>
      <c r="AX520" s="12" t="s">
        <v>74</v>
      </c>
      <c r="AY520" s="143" t="s">
        <v>127</v>
      </c>
    </row>
    <row r="521" spans="2:65" s="12" customFormat="1" ht="11.25">
      <c r="B521" s="141"/>
      <c r="D521" s="142" t="s">
        <v>136</v>
      </c>
      <c r="E521" s="143" t="s">
        <v>1</v>
      </c>
      <c r="F521" s="144" t="s">
        <v>498</v>
      </c>
      <c r="H521" s="145">
        <v>17.66</v>
      </c>
      <c r="I521" s="146"/>
      <c r="L521" s="141"/>
      <c r="M521" s="147"/>
      <c r="T521" s="148"/>
      <c r="AT521" s="143" t="s">
        <v>136</v>
      </c>
      <c r="AU521" s="143" t="s">
        <v>81</v>
      </c>
      <c r="AV521" s="12" t="s">
        <v>81</v>
      </c>
      <c r="AW521" s="12" t="s">
        <v>31</v>
      </c>
      <c r="AX521" s="12" t="s">
        <v>74</v>
      </c>
      <c r="AY521" s="143" t="s">
        <v>127</v>
      </c>
    </row>
    <row r="522" spans="2:65" s="12" customFormat="1" ht="11.25">
      <c r="B522" s="141"/>
      <c r="D522" s="142" t="s">
        <v>136</v>
      </c>
      <c r="E522" s="143" t="s">
        <v>1</v>
      </c>
      <c r="F522" s="144" t="s">
        <v>499</v>
      </c>
      <c r="H522" s="145">
        <v>10</v>
      </c>
      <c r="I522" s="146"/>
      <c r="L522" s="141"/>
      <c r="M522" s="147"/>
      <c r="T522" s="148"/>
      <c r="AT522" s="143" t="s">
        <v>136</v>
      </c>
      <c r="AU522" s="143" t="s">
        <v>81</v>
      </c>
      <c r="AV522" s="12" t="s">
        <v>81</v>
      </c>
      <c r="AW522" s="12" t="s">
        <v>31</v>
      </c>
      <c r="AX522" s="12" t="s">
        <v>74</v>
      </c>
      <c r="AY522" s="143" t="s">
        <v>127</v>
      </c>
    </row>
    <row r="523" spans="2:65" s="12" customFormat="1" ht="11.25">
      <c r="B523" s="141"/>
      <c r="D523" s="142" t="s">
        <v>136</v>
      </c>
      <c r="E523" s="143" t="s">
        <v>1</v>
      </c>
      <c r="F523" s="144" t="s">
        <v>500</v>
      </c>
      <c r="H523" s="145">
        <v>18.329999999999998</v>
      </c>
      <c r="I523" s="146"/>
      <c r="L523" s="141"/>
      <c r="M523" s="147"/>
      <c r="T523" s="148"/>
      <c r="AT523" s="143" t="s">
        <v>136</v>
      </c>
      <c r="AU523" s="143" t="s">
        <v>81</v>
      </c>
      <c r="AV523" s="12" t="s">
        <v>81</v>
      </c>
      <c r="AW523" s="12" t="s">
        <v>31</v>
      </c>
      <c r="AX523" s="12" t="s">
        <v>74</v>
      </c>
      <c r="AY523" s="143" t="s">
        <v>127</v>
      </c>
    </row>
    <row r="524" spans="2:65" s="12" customFormat="1" ht="11.25">
      <c r="B524" s="141"/>
      <c r="D524" s="142" t="s">
        <v>136</v>
      </c>
      <c r="E524" s="143" t="s">
        <v>1</v>
      </c>
      <c r="F524" s="144" t="s">
        <v>501</v>
      </c>
      <c r="H524" s="145">
        <v>14.49</v>
      </c>
      <c r="I524" s="146"/>
      <c r="L524" s="141"/>
      <c r="M524" s="147"/>
      <c r="T524" s="148"/>
      <c r="AT524" s="143" t="s">
        <v>136</v>
      </c>
      <c r="AU524" s="143" t="s">
        <v>81</v>
      </c>
      <c r="AV524" s="12" t="s">
        <v>81</v>
      </c>
      <c r="AW524" s="12" t="s">
        <v>31</v>
      </c>
      <c r="AX524" s="12" t="s">
        <v>74</v>
      </c>
      <c r="AY524" s="143" t="s">
        <v>127</v>
      </c>
    </row>
    <row r="525" spans="2:65" s="12" customFormat="1" ht="11.25">
      <c r="B525" s="141"/>
      <c r="D525" s="142" t="s">
        <v>136</v>
      </c>
      <c r="E525" s="143" t="s">
        <v>1</v>
      </c>
      <c r="F525" s="144" t="s">
        <v>502</v>
      </c>
      <c r="H525" s="145">
        <v>13.79</v>
      </c>
      <c r="I525" s="146"/>
      <c r="L525" s="141"/>
      <c r="M525" s="147"/>
      <c r="T525" s="148"/>
      <c r="AT525" s="143" t="s">
        <v>136</v>
      </c>
      <c r="AU525" s="143" t="s">
        <v>81</v>
      </c>
      <c r="AV525" s="12" t="s">
        <v>81</v>
      </c>
      <c r="AW525" s="12" t="s">
        <v>31</v>
      </c>
      <c r="AX525" s="12" t="s">
        <v>74</v>
      </c>
      <c r="AY525" s="143" t="s">
        <v>127</v>
      </c>
    </row>
    <row r="526" spans="2:65" s="12" customFormat="1" ht="11.25">
      <c r="B526" s="141"/>
      <c r="D526" s="142" t="s">
        <v>136</v>
      </c>
      <c r="E526" s="143" t="s">
        <v>1</v>
      </c>
      <c r="F526" s="144" t="s">
        <v>503</v>
      </c>
      <c r="H526" s="145">
        <v>18.91</v>
      </c>
      <c r="I526" s="146"/>
      <c r="L526" s="141"/>
      <c r="M526" s="147"/>
      <c r="T526" s="148"/>
      <c r="AT526" s="143" t="s">
        <v>136</v>
      </c>
      <c r="AU526" s="143" t="s">
        <v>81</v>
      </c>
      <c r="AV526" s="12" t="s">
        <v>81</v>
      </c>
      <c r="AW526" s="12" t="s">
        <v>31</v>
      </c>
      <c r="AX526" s="12" t="s">
        <v>74</v>
      </c>
      <c r="AY526" s="143" t="s">
        <v>127</v>
      </c>
    </row>
    <row r="527" spans="2:65" s="12" customFormat="1" ht="11.25">
      <c r="B527" s="141"/>
      <c r="D527" s="142" t="s">
        <v>136</v>
      </c>
      <c r="E527" s="143" t="s">
        <v>1</v>
      </c>
      <c r="F527" s="144" t="s">
        <v>504</v>
      </c>
      <c r="H527" s="145">
        <v>8.11</v>
      </c>
      <c r="I527" s="146"/>
      <c r="L527" s="141"/>
      <c r="M527" s="147"/>
      <c r="T527" s="148"/>
      <c r="AT527" s="143" t="s">
        <v>136</v>
      </c>
      <c r="AU527" s="143" t="s">
        <v>81</v>
      </c>
      <c r="AV527" s="12" t="s">
        <v>81</v>
      </c>
      <c r="AW527" s="12" t="s">
        <v>31</v>
      </c>
      <c r="AX527" s="12" t="s">
        <v>74</v>
      </c>
      <c r="AY527" s="143" t="s">
        <v>127</v>
      </c>
    </row>
    <row r="528" spans="2:65" s="12" customFormat="1" ht="11.25">
      <c r="B528" s="141"/>
      <c r="D528" s="142" t="s">
        <v>136</v>
      </c>
      <c r="E528" s="143" t="s">
        <v>1</v>
      </c>
      <c r="F528" s="144" t="s">
        <v>505</v>
      </c>
      <c r="H528" s="145">
        <v>20.73</v>
      </c>
      <c r="I528" s="146"/>
      <c r="L528" s="141"/>
      <c r="M528" s="147"/>
      <c r="T528" s="148"/>
      <c r="AT528" s="143" t="s">
        <v>136</v>
      </c>
      <c r="AU528" s="143" t="s">
        <v>81</v>
      </c>
      <c r="AV528" s="12" t="s">
        <v>81</v>
      </c>
      <c r="AW528" s="12" t="s">
        <v>31</v>
      </c>
      <c r="AX528" s="12" t="s">
        <v>74</v>
      </c>
      <c r="AY528" s="143" t="s">
        <v>127</v>
      </c>
    </row>
    <row r="529" spans="2:51" s="12" customFormat="1" ht="11.25">
      <c r="B529" s="141"/>
      <c r="D529" s="142" t="s">
        <v>136</v>
      </c>
      <c r="E529" s="143" t="s">
        <v>1</v>
      </c>
      <c r="F529" s="144" t="s">
        <v>506</v>
      </c>
      <c r="H529" s="145">
        <v>14.95</v>
      </c>
      <c r="I529" s="146"/>
      <c r="L529" s="141"/>
      <c r="M529" s="147"/>
      <c r="T529" s="148"/>
      <c r="AT529" s="143" t="s">
        <v>136</v>
      </c>
      <c r="AU529" s="143" t="s">
        <v>81</v>
      </c>
      <c r="AV529" s="12" t="s">
        <v>81</v>
      </c>
      <c r="AW529" s="12" t="s">
        <v>31</v>
      </c>
      <c r="AX529" s="12" t="s">
        <v>74</v>
      </c>
      <c r="AY529" s="143" t="s">
        <v>127</v>
      </c>
    </row>
    <row r="530" spans="2:51" s="12" customFormat="1" ht="11.25">
      <c r="B530" s="141"/>
      <c r="D530" s="142" t="s">
        <v>136</v>
      </c>
      <c r="E530" s="143" t="s">
        <v>1</v>
      </c>
      <c r="F530" s="144" t="s">
        <v>507</v>
      </c>
      <c r="H530" s="145">
        <v>32.49</v>
      </c>
      <c r="I530" s="146"/>
      <c r="L530" s="141"/>
      <c r="M530" s="147"/>
      <c r="T530" s="148"/>
      <c r="AT530" s="143" t="s">
        <v>136</v>
      </c>
      <c r="AU530" s="143" t="s">
        <v>81</v>
      </c>
      <c r="AV530" s="12" t="s">
        <v>81</v>
      </c>
      <c r="AW530" s="12" t="s">
        <v>31</v>
      </c>
      <c r="AX530" s="12" t="s">
        <v>74</v>
      </c>
      <c r="AY530" s="143" t="s">
        <v>127</v>
      </c>
    </row>
    <row r="531" spans="2:51" s="12" customFormat="1" ht="11.25">
      <c r="B531" s="141"/>
      <c r="D531" s="142" t="s">
        <v>136</v>
      </c>
      <c r="E531" s="143" t="s">
        <v>1</v>
      </c>
      <c r="F531" s="144" t="s">
        <v>508</v>
      </c>
      <c r="H531" s="145">
        <v>16.579999999999998</v>
      </c>
      <c r="I531" s="146"/>
      <c r="L531" s="141"/>
      <c r="M531" s="147"/>
      <c r="T531" s="148"/>
      <c r="AT531" s="143" t="s">
        <v>136</v>
      </c>
      <c r="AU531" s="143" t="s">
        <v>81</v>
      </c>
      <c r="AV531" s="12" t="s">
        <v>81</v>
      </c>
      <c r="AW531" s="12" t="s">
        <v>31</v>
      </c>
      <c r="AX531" s="12" t="s">
        <v>74</v>
      </c>
      <c r="AY531" s="143" t="s">
        <v>127</v>
      </c>
    </row>
    <row r="532" spans="2:51" s="12" customFormat="1" ht="11.25">
      <c r="B532" s="141"/>
      <c r="D532" s="142" t="s">
        <v>136</v>
      </c>
      <c r="E532" s="143" t="s">
        <v>1</v>
      </c>
      <c r="F532" s="144" t="s">
        <v>509</v>
      </c>
      <c r="H532" s="145">
        <v>16.11</v>
      </c>
      <c r="I532" s="146"/>
      <c r="L532" s="141"/>
      <c r="M532" s="147"/>
      <c r="T532" s="148"/>
      <c r="AT532" s="143" t="s">
        <v>136</v>
      </c>
      <c r="AU532" s="143" t="s">
        <v>81</v>
      </c>
      <c r="AV532" s="12" t="s">
        <v>81</v>
      </c>
      <c r="AW532" s="12" t="s">
        <v>31</v>
      </c>
      <c r="AX532" s="12" t="s">
        <v>74</v>
      </c>
      <c r="AY532" s="143" t="s">
        <v>127</v>
      </c>
    </row>
    <row r="533" spans="2:51" s="12" customFormat="1" ht="11.25">
      <c r="B533" s="141"/>
      <c r="D533" s="142" t="s">
        <v>136</v>
      </c>
      <c r="E533" s="143" t="s">
        <v>1</v>
      </c>
      <c r="F533" s="144" t="s">
        <v>510</v>
      </c>
      <c r="H533" s="145">
        <v>17.16</v>
      </c>
      <c r="I533" s="146"/>
      <c r="L533" s="141"/>
      <c r="M533" s="147"/>
      <c r="T533" s="148"/>
      <c r="AT533" s="143" t="s">
        <v>136</v>
      </c>
      <c r="AU533" s="143" t="s">
        <v>81</v>
      </c>
      <c r="AV533" s="12" t="s">
        <v>81</v>
      </c>
      <c r="AW533" s="12" t="s">
        <v>31</v>
      </c>
      <c r="AX533" s="12" t="s">
        <v>74</v>
      </c>
      <c r="AY533" s="143" t="s">
        <v>127</v>
      </c>
    </row>
    <row r="534" spans="2:51" s="12" customFormat="1" ht="11.25">
      <c r="B534" s="141"/>
      <c r="D534" s="142" t="s">
        <v>136</v>
      </c>
      <c r="E534" s="143" t="s">
        <v>1</v>
      </c>
      <c r="F534" s="144" t="s">
        <v>511</v>
      </c>
      <c r="H534" s="145">
        <v>23.11</v>
      </c>
      <c r="I534" s="146"/>
      <c r="L534" s="141"/>
      <c r="M534" s="147"/>
      <c r="T534" s="148"/>
      <c r="AT534" s="143" t="s">
        <v>136</v>
      </c>
      <c r="AU534" s="143" t="s">
        <v>81</v>
      </c>
      <c r="AV534" s="12" t="s">
        <v>81</v>
      </c>
      <c r="AW534" s="12" t="s">
        <v>31</v>
      </c>
      <c r="AX534" s="12" t="s">
        <v>74</v>
      </c>
      <c r="AY534" s="143" t="s">
        <v>127</v>
      </c>
    </row>
    <row r="535" spans="2:51" s="12" customFormat="1" ht="11.25">
      <c r="B535" s="141"/>
      <c r="D535" s="142" t="s">
        <v>136</v>
      </c>
      <c r="E535" s="143" t="s">
        <v>1</v>
      </c>
      <c r="F535" s="144" t="s">
        <v>512</v>
      </c>
      <c r="H535" s="145">
        <v>13.92</v>
      </c>
      <c r="I535" s="146"/>
      <c r="L535" s="141"/>
      <c r="M535" s="147"/>
      <c r="T535" s="148"/>
      <c r="AT535" s="143" t="s">
        <v>136</v>
      </c>
      <c r="AU535" s="143" t="s">
        <v>81</v>
      </c>
      <c r="AV535" s="12" t="s">
        <v>81</v>
      </c>
      <c r="AW535" s="12" t="s">
        <v>31</v>
      </c>
      <c r="AX535" s="12" t="s">
        <v>74</v>
      </c>
      <c r="AY535" s="143" t="s">
        <v>127</v>
      </c>
    </row>
    <row r="536" spans="2:51" s="12" customFormat="1" ht="11.25">
      <c r="B536" s="141"/>
      <c r="D536" s="142" t="s">
        <v>136</v>
      </c>
      <c r="E536" s="143" t="s">
        <v>1</v>
      </c>
      <c r="F536" s="144" t="s">
        <v>513</v>
      </c>
      <c r="H536" s="145">
        <v>22.95</v>
      </c>
      <c r="I536" s="146"/>
      <c r="L536" s="141"/>
      <c r="M536" s="147"/>
      <c r="T536" s="148"/>
      <c r="AT536" s="143" t="s">
        <v>136</v>
      </c>
      <c r="AU536" s="143" t="s">
        <v>81</v>
      </c>
      <c r="AV536" s="12" t="s">
        <v>81</v>
      </c>
      <c r="AW536" s="12" t="s">
        <v>31</v>
      </c>
      <c r="AX536" s="12" t="s">
        <v>74</v>
      </c>
      <c r="AY536" s="143" t="s">
        <v>127</v>
      </c>
    </row>
    <row r="537" spans="2:51" s="12" customFormat="1" ht="11.25">
      <c r="B537" s="141"/>
      <c r="D537" s="142" t="s">
        <v>136</v>
      </c>
      <c r="E537" s="143" t="s">
        <v>1</v>
      </c>
      <c r="F537" s="144" t="s">
        <v>514</v>
      </c>
      <c r="H537" s="145">
        <v>17.2</v>
      </c>
      <c r="I537" s="146"/>
      <c r="L537" s="141"/>
      <c r="M537" s="147"/>
      <c r="T537" s="148"/>
      <c r="AT537" s="143" t="s">
        <v>136</v>
      </c>
      <c r="AU537" s="143" t="s">
        <v>81</v>
      </c>
      <c r="AV537" s="12" t="s">
        <v>81</v>
      </c>
      <c r="AW537" s="12" t="s">
        <v>31</v>
      </c>
      <c r="AX537" s="12" t="s">
        <v>74</v>
      </c>
      <c r="AY537" s="143" t="s">
        <v>127</v>
      </c>
    </row>
    <row r="538" spans="2:51" s="12" customFormat="1" ht="11.25">
      <c r="B538" s="141"/>
      <c r="D538" s="142" t="s">
        <v>136</v>
      </c>
      <c r="E538" s="143" t="s">
        <v>1</v>
      </c>
      <c r="F538" s="144" t="s">
        <v>515</v>
      </c>
      <c r="H538" s="145">
        <v>22.54</v>
      </c>
      <c r="I538" s="146"/>
      <c r="L538" s="141"/>
      <c r="M538" s="147"/>
      <c r="T538" s="148"/>
      <c r="AT538" s="143" t="s">
        <v>136</v>
      </c>
      <c r="AU538" s="143" t="s">
        <v>81</v>
      </c>
      <c r="AV538" s="12" t="s">
        <v>81</v>
      </c>
      <c r="AW538" s="12" t="s">
        <v>31</v>
      </c>
      <c r="AX538" s="12" t="s">
        <v>74</v>
      </c>
      <c r="AY538" s="143" t="s">
        <v>127</v>
      </c>
    </row>
    <row r="539" spans="2:51" s="12" customFormat="1" ht="11.25">
      <c r="B539" s="141"/>
      <c r="D539" s="142" t="s">
        <v>136</v>
      </c>
      <c r="E539" s="143" t="s">
        <v>1</v>
      </c>
      <c r="F539" s="144" t="s">
        <v>516</v>
      </c>
      <c r="H539" s="145">
        <v>35.950000000000003</v>
      </c>
      <c r="I539" s="146"/>
      <c r="L539" s="141"/>
      <c r="M539" s="147"/>
      <c r="T539" s="148"/>
      <c r="AT539" s="143" t="s">
        <v>136</v>
      </c>
      <c r="AU539" s="143" t="s">
        <v>81</v>
      </c>
      <c r="AV539" s="12" t="s">
        <v>81</v>
      </c>
      <c r="AW539" s="12" t="s">
        <v>31</v>
      </c>
      <c r="AX539" s="12" t="s">
        <v>74</v>
      </c>
      <c r="AY539" s="143" t="s">
        <v>127</v>
      </c>
    </row>
    <row r="540" spans="2:51" s="12" customFormat="1" ht="11.25">
      <c r="B540" s="141"/>
      <c r="D540" s="142" t="s">
        <v>136</v>
      </c>
      <c r="E540" s="143" t="s">
        <v>1</v>
      </c>
      <c r="F540" s="144" t="s">
        <v>517</v>
      </c>
      <c r="H540" s="145">
        <v>33.57</v>
      </c>
      <c r="I540" s="146"/>
      <c r="L540" s="141"/>
      <c r="M540" s="147"/>
      <c r="T540" s="148"/>
      <c r="AT540" s="143" t="s">
        <v>136</v>
      </c>
      <c r="AU540" s="143" t="s">
        <v>81</v>
      </c>
      <c r="AV540" s="12" t="s">
        <v>81</v>
      </c>
      <c r="AW540" s="12" t="s">
        <v>31</v>
      </c>
      <c r="AX540" s="12" t="s">
        <v>74</v>
      </c>
      <c r="AY540" s="143" t="s">
        <v>127</v>
      </c>
    </row>
    <row r="541" spans="2:51" s="12" customFormat="1" ht="11.25">
      <c r="B541" s="141"/>
      <c r="D541" s="142" t="s">
        <v>136</v>
      </c>
      <c r="E541" s="143" t="s">
        <v>1</v>
      </c>
      <c r="F541" s="144" t="s">
        <v>518</v>
      </c>
      <c r="H541" s="145">
        <v>48.47</v>
      </c>
      <c r="I541" s="146"/>
      <c r="L541" s="141"/>
      <c r="M541" s="147"/>
      <c r="T541" s="148"/>
      <c r="AT541" s="143" t="s">
        <v>136</v>
      </c>
      <c r="AU541" s="143" t="s">
        <v>81</v>
      </c>
      <c r="AV541" s="12" t="s">
        <v>81</v>
      </c>
      <c r="AW541" s="12" t="s">
        <v>31</v>
      </c>
      <c r="AX541" s="12" t="s">
        <v>74</v>
      </c>
      <c r="AY541" s="143" t="s">
        <v>127</v>
      </c>
    </row>
    <row r="542" spans="2:51" s="12" customFormat="1" ht="11.25">
      <c r="B542" s="141"/>
      <c r="D542" s="142" t="s">
        <v>136</v>
      </c>
      <c r="E542" s="143" t="s">
        <v>1</v>
      </c>
      <c r="F542" s="144" t="s">
        <v>519</v>
      </c>
      <c r="H542" s="145">
        <v>39.5</v>
      </c>
      <c r="I542" s="146"/>
      <c r="L542" s="141"/>
      <c r="M542" s="147"/>
      <c r="T542" s="148"/>
      <c r="AT542" s="143" t="s">
        <v>136</v>
      </c>
      <c r="AU542" s="143" t="s">
        <v>81</v>
      </c>
      <c r="AV542" s="12" t="s">
        <v>81</v>
      </c>
      <c r="AW542" s="12" t="s">
        <v>31</v>
      </c>
      <c r="AX542" s="12" t="s">
        <v>74</v>
      </c>
      <c r="AY542" s="143" t="s">
        <v>127</v>
      </c>
    </row>
    <row r="543" spans="2:51" s="12" customFormat="1" ht="11.25">
      <c r="B543" s="141"/>
      <c r="D543" s="142" t="s">
        <v>136</v>
      </c>
      <c r="E543" s="143" t="s">
        <v>1</v>
      </c>
      <c r="F543" s="144" t="s">
        <v>520</v>
      </c>
      <c r="H543" s="145">
        <v>38.97</v>
      </c>
      <c r="I543" s="146"/>
      <c r="L543" s="141"/>
      <c r="M543" s="147"/>
      <c r="T543" s="148"/>
      <c r="AT543" s="143" t="s">
        <v>136</v>
      </c>
      <c r="AU543" s="143" t="s">
        <v>81</v>
      </c>
      <c r="AV543" s="12" t="s">
        <v>81</v>
      </c>
      <c r="AW543" s="12" t="s">
        <v>31</v>
      </c>
      <c r="AX543" s="12" t="s">
        <v>74</v>
      </c>
      <c r="AY543" s="143" t="s">
        <v>127</v>
      </c>
    </row>
    <row r="544" spans="2:51" s="12" customFormat="1" ht="11.25">
      <c r="B544" s="141"/>
      <c r="D544" s="142" t="s">
        <v>136</v>
      </c>
      <c r="E544" s="143" t="s">
        <v>1</v>
      </c>
      <c r="F544" s="144" t="s">
        <v>521</v>
      </c>
      <c r="H544" s="145">
        <v>33.049999999999997</v>
      </c>
      <c r="I544" s="146"/>
      <c r="L544" s="141"/>
      <c r="M544" s="147"/>
      <c r="T544" s="148"/>
      <c r="AT544" s="143" t="s">
        <v>136</v>
      </c>
      <c r="AU544" s="143" t="s">
        <v>81</v>
      </c>
      <c r="AV544" s="12" t="s">
        <v>81</v>
      </c>
      <c r="AW544" s="12" t="s">
        <v>31</v>
      </c>
      <c r="AX544" s="12" t="s">
        <v>74</v>
      </c>
      <c r="AY544" s="143" t="s">
        <v>127</v>
      </c>
    </row>
    <row r="545" spans="2:51" s="12" customFormat="1" ht="11.25">
      <c r="B545" s="141"/>
      <c r="D545" s="142" t="s">
        <v>136</v>
      </c>
      <c r="E545" s="143" t="s">
        <v>1</v>
      </c>
      <c r="F545" s="144" t="s">
        <v>522</v>
      </c>
      <c r="H545" s="145">
        <v>30.42</v>
      </c>
      <c r="I545" s="146"/>
      <c r="L545" s="141"/>
      <c r="M545" s="147"/>
      <c r="T545" s="148"/>
      <c r="AT545" s="143" t="s">
        <v>136</v>
      </c>
      <c r="AU545" s="143" t="s">
        <v>81</v>
      </c>
      <c r="AV545" s="12" t="s">
        <v>81</v>
      </c>
      <c r="AW545" s="12" t="s">
        <v>31</v>
      </c>
      <c r="AX545" s="12" t="s">
        <v>74</v>
      </c>
      <c r="AY545" s="143" t="s">
        <v>127</v>
      </c>
    </row>
    <row r="546" spans="2:51" s="12" customFormat="1" ht="11.25">
      <c r="B546" s="141"/>
      <c r="D546" s="142" t="s">
        <v>136</v>
      </c>
      <c r="E546" s="143" t="s">
        <v>1</v>
      </c>
      <c r="F546" s="144" t="s">
        <v>523</v>
      </c>
      <c r="H546" s="145">
        <v>16.95</v>
      </c>
      <c r="I546" s="146"/>
      <c r="L546" s="141"/>
      <c r="M546" s="147"/>
      <c r="T546" s="148"/>
      <c r="AT546" s="143" t="s">
        <v>136</v>
      </c>
      <c r="AU546" s="143" t="s">
        <v>81</v>
      </c>
      <c r="AV546" s="12" t="s">
        <v>81</v>
      </c>
      <c r="AW546" s="12" t="s">
        <v>31</v>
      </c>
      <c r="AX546" s="12" t="s">
        <v>74</v>
      </c>
      <c r="AY546" s="143" t="s">
        <v>127</v>
      </c>
    </row>
    <row r="547" spans="2:51" s="12" customFormat="1" ht="11.25">
      <c r="B547" s="141"/>
      <c r="D547" s="142" t="s">
        <v>136</v>
      </c>
      <c r="E547" s="143" t="s">
        <v>1</v>
      </c>
      <c r="F547" s="144" t="s">
        <v>524</v>
      </c>
      <c r="H547" s="145">
        <v>40.46</v>
      </c>
      <c r="I547" s="146"/>
      <c r="L547" s="141"/>
      <c r="M547" s="147"/>
      <c r="T547" s="148"/>
      <c r="AT547" s="143" t="s">
        <v>136</v>
      </c>
      <c r="AU547" s="143" t="s">
        <v>81</v>
      </c>
      <c r="AV547" s="12" t="s">
        <v>81</v>
      </c>
      <c r="AW547" s="12" t="s">
        <v>31</v>
      </c>
      <c r="AX547" s="12" t="s">
        <v>74</v>
      </c>
      <c r="AY547" s="143" t="s">
        <v>127</v>
      </c>
    </row>
    <row r="548" spans="2:51" s="12" customFormat="1" ht="11.25">
      <c r="B548" s="141"/>
      <c r="D548" s="142" t="s">
        <v>136</v>
      </c>
      <c r="E548" s="143" t="s">
        <v>1</v>
      </c>
      <c r="F548" s="144" t="s">
        <v>525</v>
      </c>
      <c r="H548" s="145">
        <v>42.1</v>
      </c>
      <c r="I548" s="146"/>
      <c r="L548" s="141"/>
      <c r="M548" s="147"/>
      <c r="T548" s="148"/>
      <c r="AT548" s="143" t="s">
        <v>136</v>
      </c>
      <c r="AU548" s="143" t="s">
        <v>81</v>
      </c>
      <c r="AV548" s="12" t="s">
        <v>81</v>
      </c>
      <c r="AW548" s="12" t="s">
        <v>31</v>
      </c>
      <c r="AX548" s="12" t="s">
        <v>74</v>
      </c>
      <c r="AY548" s="143" t="s">
        <v>127</v>
      </c>
    </row>
    <row r="549" spans="2:51" s="12" customFormat="1" ht="11.25">
      <c r="B549" s="141"/>
      <c r="D549" s="142" t="s">
        <v>136</v>
      </c>
      <c r="E549" s="143" t="s">
        <v>1</v>
      </c>
      <c r="F549" s="144" t="s">
        <v>526</v>
      </c>
      <c r="H549" s="145">
        <v>24.85</v>
      </c>
      <c r="I549" s="146"/>
      <c r="L549" s="141"/>
      <c r="M549" s="147"/>
      <c r="T549" s="148"/>
      <c r="AT549" s="143" t="s">
        <v>136</v>
      </c>
      <c r="AU549" s="143" t="s">
        <v>81</v>
      </c>
      <c r="AV549" s="12" t="s">
        <v>81</v>
      </c>
      <c r="AW549" s="12" t="s">
        <v>31</v>
      </c>
      <c r="AX549" s="12" t="s">
        <v>74</v>
      </c>
      <c r="AY549" s="143" t="s">
        <v>127</v>
      </c>
    </row>
    <row r="550" spans="2:51" s="12" customFormat="1" ht="11.25">
      <c r="B550" s="141"/>
      <c r="D550" s="142" t="s">
        <v>136</v>
      </c>
      <c r="E550" s="143" t="s">
        <v>1</v>
      </c>
      <c r="F550" s="144" t="s">
        <v>527</v>
      </c>
      <c r="H550" s="145">
        <v>25.56</v>
      </c>
      <c r="I550" s="146"/>
      <c r="L550" s="141"/>
      <c r="M550" s="147"/>
      <c r="T550" s="148"/>
      <c r="AT550" s="143" t="s">
        <v>136</v>
      </c>
      <c r="AU550" s="143" t="s">
        <v>81</v>
      </c>
      <c r="AV550" s="12" t="s">
        <v>81</v>
      </c>
      <c r="AW550" s="12" t="s">
        <v>31</v>
      </c>
      <c r="AX550" s="12" t="s">
        <v>74</v>
      </c>
      <c r="AY550" s="143" t="s">
        <v>127</v>
      </c>
    </row>
    <row r="551" spans="2:51" s="12" customFormat="1" ht="11.25">
      <c r="B551" s="141"/>
      <c r="D551" s="142" t="s">
        <v>136</v>
      </c>
      <c r="E551" s="143" t="s">
        <v>1</v>
      </c>
      <c r="F551" s="144" t="s">
        <v>528</v>
      </c>
      <c r="H551" s="145">
        <v>29.15</v>
      </c>
      <c r="I551" s="146"/>
      <c r="L551" s="141"/>
      <c r="M551" s="147"/>
      <c r="T551" s="148"/>
      <c r="AT551" s="143" t="s">
        <v>136</v>
      </c>
      <c r="AU551" s="143" t="s">
        <v>81</v>
      </c>
      <c r="AV551" s="12" t="s">
        <v>81</v>
      </c>
      <c r="AW551" s="12" t="s">
        <v>31</v>
      </c>
      <c r="AX551" s="12" t="s">
        <v>74</v>
      </c>
      <c r="AY551" s="143" t="s">
        <v>127</v>
      </c>
    </row>
    <row r="552" spans="2:51" s="12" customFormat="1" ht="11.25">
      <c r="B552" s="141"/>
      <c r="D552" s="142" t="s">
        <v>136</v>
      </c>
      <c r="E552" s="143" t="s">
        <v>1</v>
      </c>
      <c r="F552" s="144" t="s">
        <v>529</v>
      </c>
      <c r="H552" s="145">
        <v>8.7100000000000009</v>
      </c>
      <c r="I552" s="146"/>
      <c r="L552" s="141"/>
      <c r="M552" s="147"/>
      <c r="T552" s="148"/>
      <c r="AT552" s="143" t="s">
        <v>136</v>
      </c>
      <c r="AU552" s="143" t="s">
        <v>81</v>
      </c>
      <c r="AV552" s="12" t="s">
        <v>81</v>
      </c>
      <c r="AW552" s="12" t="s">
        <v>31</v>
      </c>
      <c r="AX552" s="12" t="s">
        <v>74</v>
      </c>
      <c r="AY552" s="143" t="s">
        <v>127</v>
      </c>
    </row>
    <row r="553" spans="2:51" s="12" customFormat="1" ht="11.25">
      <c r="B553" s="141"/>
      <c r="D553" s="142" t="s">
        <v>136</v>
      </c>
      <c r="E553" s="143" t="s">
        <v>1</v>
      </c>
      <c r="F553" s="144" t="s">
        <v>530</v>
      </c>
      <c r="H553" s="145">
        <v>24.7</v>
      </c>
      <c r="I553" s="146"/>
      <c r="L553" s="141"/>
      <c r="M553" s="147"/>
      <c r="T553" s="148"/>
      <c r="AT553" s="143" t="s">
        <v>136</v>
      </c>
      <c r="AU553" s="143" t="s">
        <v>81</v>
      </c>
      <c r="AV553" s="12" t="s">
        <v>81</v>
      </c>
      <c r="AW553" s="12" t="s">
        <v>31</v>
      </c>
      <c r="AX553" s="12" t="s">
        <v>74</v>
      </c>
      <c r="AY553" s="143" t="s">
        <v>127</v>
      </c>
    </row>
    <row r="554" spans="2:51" s="12" customFormat="1" ht="11.25">
      <c r="B554" s="141"/>
      <c r="D554" s="142" t="s">
        <v>136</v>
      </c>
      <c r="E554" s="143" t="s">
        <v>1</v>
      </c>
      <c r="F554" s="144" t="s">
        <v>531</v>
      </c>
      <c r="H554" s="145">
        <v>24.87</v>
      </c>
      <c r="I554" s="146"/>
      <c r="L554" s="141"/>
      <c r="M554" s="147"/>
      <c r="T554" s="148"/>
      <c r="AT554" s="143" t="s">
        <v>136</v>
      </c>
      <c r="AU554" s="143" t="s">
        <v>81</v>
      </c>
      <c r="AV554" s="12" t="s">
        <v>81</v>
      </c>
      <c r="AW554" s="12" t="s">
        <v>31</v>
      </c>
      <c r="AX554" s="12" t="s">
        <v>74</v>
      </c>
      <c r="AY554" s="143" t="s">
        <v>127</v>
      </c>
    </row>
    <row r="555" spans="2:51" s="12" customFormat="1" ht="11.25">
      <c r="B555" s="141"/>
      <c r="D555" s="142" t="s">
        <v>136</v>
      </c>
      <c r="E555" s="143" t="s">
        <v>1</v>
      </c>
      <c r="F555" s="144" t="s">
        <v>532</v>
      </c>
      <c r="H555" s="145">
        <v>43.62</v>
      </c>
      <c r="I555" s="146"/>
      <c r="L555" s="141"/>
      <c r="M555" s="147"/>
      <c r="T555" s="148"/>
      <c r="AT555" s="143" t="s">
        <v>136</v>
      </c>
      <c r="AU555" s="143" t="s">
        <v>81</v>
      </c>
      <c r="AV555" s="12" t="s">
        <v>81</v>
      </c>
      <c r="AW555" s="12" t="s">
        <v>31</v>
      </c>
      <c r="AX555" s="12" t="s">
        <v>74</v>
      </c>
      <c r="AY555" s="143" t="s">
        <v>127</v>
      </c>
    </row>
    <row r="556" spans="2:51" s="12" customFormat="1" ht="11.25">
      <c r="B556" s="141"/>
      <c r="D556" s="142" t="s">
        <v>136</v>
      </c>
      <c r="E556" s="143" t="s">
        <v>1</v>
      </c>
      <c r="F556" s="144" t="s">
        <v>533</v>
      </c>
      <c r="H556" s="145">
        <v>41.38</v>
      </c>
      <c r="I556" s="146"/>
      <c r="L556" s="141"/>
      <c r="M556" s="147"/>
      <c r="T556" s="148"/>
      <c r="AT556" s="143" t="s">
        <v>136</v>
      </c>
      <c r="AU556" s="143" t="s">
        <v>81</v>
      </c>
      <c r="AV556" s="12" t="s">
        <v>81</v>
      </c>
      <c r="AW556" s="12" t="s">
        <v>31</v>
      </c>
      <c r="AX556" s="12" t="s">
        <v>74</v>
      </c>
      <c r="AY556" s="143" t="s">
        <v>127</v>
      </c>
    </row>
    <row r="557" spans="2:51" s="12" customFormat="1" ht="11.25">
      <c r="B557" s="141"/>
      <c r="D557" s="142" t="s">
        <v>136</v>
      </c>
      <c r="E557" s="143" t="s">
        <v>1</v>
      </c>
      <c r="F557" s="144" t="s">
        <v>534</v>
      </c>
      <c r="H557" s="145">
        <v>43.38</v>
      </c>
      <c r="I557" s="146"/>
      <c r="L557" s="141"/>
      <c r="M557" s="147"/>
      <c r="T557" s="148"/>
      <c r="AT557" s="143" t="s">
        <v>136</v>
      </c>
      <c r="AU557" s="143" t="s">
        <v>81</v>
      </c>
      <c r="AV557" s="12" t="s">
        <v>81</v>
      </c>
      <c r="AW557" s="12" t="s">
        <v>31</v>
      </c>
      <c r="AX557" s="12" t="s">
        <v>74</v>
      </c>
      <c r="AY557" s="143" t="s">
        <v>127</v>
      </c>
    </row>
    <row r="558" spans="2:51" s="12" customFormat="1" ht="11.25">
      <c r="B558" s="141"/>
      <c r="D558" s="142" t="s">
        <v>136</v>
      </c>
      <c r="E558" s="143" t="s">
        <v>1</v>
      </c>
      <c r="F558" s="144" t="s">
        <v>535</v>
      </c>
      <c r="H558" s="145">
        <v>28.11</v>
      </c>
      <c r="I558" s="146"/>
      <c r="L558" s="141"/>
      <c r="M558" s="147"/>
      <c r="T558" s="148"/>
      <c r="AT558" s="143" t="s">
        <v>136</v>
      </c>
      <c r="AU558" s="143" t="s">
        <v>81</v>
      </c>
      <c r="AV558" s="12" t="s">
        <v>81</v>
      </c>
      <c r="AW558" s="12" t="s">
        <v>31</v>
      </c>
      <c r="AX558" s="12" t="s">
        <v>74</v>
      </c>
      <c r="AY558" s="143" t="s">
        <v>127</v>
      </c>
    </row>
    <row r="559" spans="2:51" s="12" customFormat="1" ht="11.25">
      <c r="B559" s="141"/>
      <c r="D559" s="142" t="s">
        <v>136</v>
      </c>
      <c r="E559" s="143" t="s">
        <v>1</v>
      </c>
      <c r="F559" s="144" t="s">
        <v>536</v>
      </c>
      <c r="H559" s="145">
        <v>35.770000000000003</v>
      </c>
      <c r="I559" s="146"/>
      <c r="L559" s="141"/>
      <c r="M559" s="147"/>
      <c r="T559" s="148"/>
      <c r="AT559" s="143" t="s">
        <v>136</v>
      </c>
      <c r="AU559" s="143" t="s">
        <v>81</v>
      </c>
      <c r="AV559" s="12" t="s">
        <v>81</v>
      </c>
      <c r="AW559" s="12" t="s">
        <v>31</v>
      </c>
      <c r="AX559" s="12" t="s">
        <v>74</v>
      </c>
      <c r="AY559" s="143" t="s">
        <v>127</v>
      </c>
    </row>
    <row r="560" spans="2:51" s="12" customFormat="1" ht="11.25">
      <c r="B560" s="141"/>
      <c r="D560" s="142" t="s">
        <v>136</v>
      </c>
      <c r="E560" s="143" t="s">
        <v>1</v>
      </c>
      <c r="F560" s="144" t="s">
        <v>537</v>
      </c>
      <c r="H560" s="145">
        <v>20.100000000000001</v>
      </c>
      <c r="I560" s="146"/>
      <c r="L560" s="141"/>
      <c r="M560" s="147"/>
      <c r="T560" s="148"/>
      <c r="AT560" s="143" t="s">
        <v>136</v>
      </c>
      <c r="AU560" s="143" t="s">
        <v>81</v>
      </c>
      <c r="AV560" s="12" t="s">
        <v>81</v>
      </c>
      <c r="AW560" s="12" t="s">
        <v>31</v>
      </c>
      <c r="AX560" s="12" t="s">
        <v>74</v>
      </c>
      <c r="AY560" s="143" t="s">
        <v>127</v>
      </c>
    </row>
    <row r="561" spans="2:51" s="12" customFormat="1" ht="11.25">
      <c r="B561" s="141"/>
      <c r="D561" s="142" t="s">
        <v>136</v>
      </c>
      <c r="E561" s="143" t="s">
        <v>1</v>
      </c>
      <c r="F561" s="144" t="s">
        <v>538</v>
      </c>
      <c r="H561" s="145">
        <v>24.19</v>
      </c>
      <c r="I561" s="146"/>
      <c r="L561" s="141"/>
      <c r="M561" s="147"/>
      <c r="T561" s="148"/>
      <c r="AT561" s="143" t="s">
        <v>136</v>
      </c>
      <c r="AU561" s="143" t="s">
        <v>81</v>
      </c>
      <c r="AV561" s="12" t="s">
        <v>81</v>
      </c>
      <c r="AW561" s="12" t="s">
        <v>31</v>
      </c>
      <c r="AX561" s="12" t="s">
        <v>74</v>
      </c>
      <c r="AY561" s="143" t="s">
        <v>127</v>
      </c>
    </row>
    <row r="562" spans="2:51" s="12" customFormat="1" ht="11.25">
      <c r="B562" s="141"/>
      <c r="D562" s="142" t="s">
        <v>136</v>
      </c>
      <c r="E562" s="143" t="s">
        <v>1</v>
      </c>
      <c r="F562" s="144" t="s">
        <v>539</v>
      </c>
      <c r="H562" s="145">
        <v>15.63</v>
      </c>
      <c r="I562" s="146"/>
      <c r="L562" s="141"/>
      <c r="M562" s="147"/>
      <c r="T562" s="148"/>
      <c r="AT562" s="143" t="s">
        <v>136</v>
      </c>
      <c r="AU562" s="143" t="s">
        <v>81</v>
      </c>
      <c r="AV562" s="12" t="s">
        <v>81</v>
      </c>
      <c r="AW562" s="12" t="s">
        <v>31</v>
      </c>
      <c r="AX562" s="12" t="s">
        <v>74</v>
      </c>
      <c r="AY562" s="143" t="s">
        <v>127</v>
      </c>
    </row>
    <row r="563" spans="2:51" s="12" customFormat="1" ht="11.25">
      <c r="B563" s="141"/>
      <c r="D563" s="142" t="s">
        <v>136</v>
      </c>
      <c r="E563" s="143" t="s">
        <v>1</v>
      </c>
      <c r="F563" s="144" t="s">
        <v>540</v>
      </c>
      <c r="H563" s="145">
        <v>29.2</v>
      </c>
      <c r="I563" s="146"/>
      <c r="L563" s="141"/>
      <c r="M563" s="147"/>
      <c r="T563" s="148"/>
      <c r="AT563" s="143" t="s">
        <v>136</v>
      </c>
      <c r="AU563" s="143" t="s">
        <v>81</v>
      </c>
      <c r="AV563" s="12" t="s">
        <v>81</v>
      </c>
      <c r="AW563" s="12" t="s">
        <v>31</v>
      </c>
      <c r="AX563" s="12" t="s">
        <v>74</v>
      </c>
      <c r="AY563" s="143" t="s">
        <v>127</v>
      </c>
    </row>
    <row r="564" spans="2:51" s="12" customFormat="1" ht="11.25">
      <c r="B564" s="141"/>
      <c r="D564" s="142" t="s">
        <v>136</v>
      </c>
      <c r="E564" s="143" t="s">
        <v>1</v>
      </c>
      <c r="F564" s="144" t="s">
        <v>541</v>
      </c>
      <c r="H564" s="145">
        <v>40.299999999999997</v>
      </c>
      <c r="I564" s="146"/>
      <c r="L564" s="141"/>
      <c r="M564" s="147"/>
      <c r="T564" s="148"/>
      <c r="AT564" s="143" t="s">
        <v>136</v>
      </c>
      <c r="AU564" s="143" t="s">
        <v>81</v>
      </c>
      <c r="AV564" s="12" t="s">
        <v>81</v>
      </c>
      <c r="AW564" s="12" t="s">
        <v>31</v>
      </c>
      <c r="AX564" s="12" t="s">
        <v>74</v>
      </c>
      <c r="AY564" s="143" t="s">
        <v>127</v>
      </c>
    </row>
    <row r="565" spans="2:51" s="12" customFormat="1" ht="11.25">
      <c r="B565" s="141"/>
      <c r="D565" s="142" t="s">
        <v>136</v>
      </c>
      <c r="E565" s="143" t="s">
        <v>1</v>
      </c>
      <c r="F565" s="144" t="s">
        <v>542</v>
      </c>
      <c r="H565" s="145">
        <v>40.659999999999997</v>
      </c>
      <c r="I565" s="146"/>
      <c r="L565" s="141"/>
      <c r="M565" s="147"/>
      <c r="T565" s="148"/>
      <c r="AT565" s="143" t="s">
        <v>136</v>
      </c>
      <c r="AU565" s="143" t="s">
        <v>81</v>
      </c>
      <c r="AV565" s="12" t="s">
        <v>81</v>
      </c>
      <c r="AW565" s="12" t="s">
        <v>31</v>
      </c>
      <c r="AX565" s="12" t="s">
        <v>74</v>
      </c>
      <c r="AY565" s="143" t="s">
        <v>127</v>
      </c>
    </row>
    <row r="566" spans="2:51" s="12" customFormat="1" ht="11.25">
      <c r="B566" s="141"/>
      <c r="D566" s="142" t="s">
        <v>136</v>
      </c>
      <c r="E566" s="143" t="s">
        <v>1</v>
      </c>
      <c r="F566" s="144" t="s">
        <v>543</v>
      </c>
      <c r="H566" s="145">
        <v>38.35</v>
      </c>
      <c r="I566" s="146"/>
      <c r="L566" s="141"/>
      <c r="M566" s="147"/>
      <c r="T566" s="148"/>
      <c r="AT566" s="143" t="s">
        <v>136</v>
      </c>
      <c r="AU566" s="143" t="s">
        <v>81</v>
      </c>
      <c r="AV566" s="12" t="s">
        <v>81</v>
      </c>
      <c r="AW566" s="12" t="s">
        <v>31</v>
      </c>
      <c r="AX566" s="12" t="s">
        <v>74</v>
      </c>
      <c r="AY566" s="143" t="s">
        <v>127</v>
      </c>
    </row>
    <row r="567" spans="2:51" s="12" customFormat="1" ht="11.25">
      <c r="B567" s="141"/>
      <c r="D567" s="142" t="s">
        <v>136</v>
      </c>
      <c r="E567" s="143" t="s">
        <v>1</v>
      </c>
      <c r="F567" s="144" t="s">
        <v>544</v>
      </c>
      <c r="H567" s="145">
        <v>39.72</v>
      </c>
      <c r="I567" s="146"/>
      <c r="L567" s="141"/>
      <c r="M567" s="147"/>
      <c r="T567" s="148"/>
      <c r="AT567" s="143" t="s">
        <v>136</v>
      </c>
      <c r="AU567" s="143" t="s">
        <v>81</v>
      </c>
      <c r="AV567" s="12" t="s">
        <v>81</v>
      </c>
      <c r="AW567" s="12" t="s">
        <v>31</v>
      </c>
      <c r="AX567" s="12" t="s">
        <v>74</v>
      </c>
      <c r="AY567" s="143" t="s">
        <v>127</v>
      </c>
    </row>
    <row r="568" spans="2:51" s="12" customFormat="1" ht="11.25">
      <c r="B568" s="141"/>
      <c r="D568" s="142" t="s">
        <v>136</v>
      </c>
      <c r="E568" s="143" t="s">
        <v>1</v>
      </c>
      <c r="F568" s="144" t="s">
        <v>545</v>
      </c>
      <c r="H568" s="145">
        <v>41.34</v>
      </c>
      <c r="I568" s="146"/>
      <c r="L568" s="141"/>
      <c r="M568" s="147"/>
      <c r="T568" s="148"/>
      <c r="AT568" s="143" t="s">
        <v>136</v>
      </c>
      <c r="AU568" s="143" t="s">
        <v>81</v>
      </c>
      <c r="AV568" s="12" t="s">
        <v>81</v>
      </c>
      <c r="AW568" s="12" t="s">
        <v>31</v>
      </c>
      <c r="AX568" s="12" t="s">
        <v>74</v>
      </c>
      <c r="AY568" s="143" t="s">
        <v>127</v>
      </c>
    </row>
    <row r="569" spans="2:51" s="12" customFormat="1" ht="11.25">
      <c r="B569" s="141"/>
      <c r="D569" s="142" t="s">
        <v>136</v>
      </c>
      <c r="E569" s="143" t="s">
        <v>1</v>
      </c>
      <c r="F569" s="144" t="s">
        <v>546</v>
      </c>
      <c r="H569" s="145">
        <v>42.95</v>
      </c>
      <c r="I569" s="146"/>
      <c r="L569" s="141"/>
      <c r="M569" s="147"/>
      <c r="T569" s="148"/>
      <c r="AT569" s="143" t="s">
        <v>136</v>
      </c>
      <c r="AU569" s="143" t="s">
        <v>81</v>
      </c>
      <c r="AV569" s="12" t="s">
        <v>81</v>
      </c>
      <c r="AW569" s="12" t="s">
        <v>31</v>
      </c>
      <c r="AX569" s="12" t="s">
        <v>74</v>
      </c>
      <c r="AY569" s="143" t="s">
        <v>127</v>
      </c>
    </row>
    <row r="570" spans="2:51" s="12" customFormat="1" ht="11.25">
      <c r="B570" s="141"/>
      <c r="D570" s="142" t="s">
        <v>136</v>
      </c>
      <c r="E570" s="143" t="s">
        <v>1</v>
      </c>
      <c r="F570" s="144" t="s">
        <v>547</v>
      </c>
      <c r="H570" s="145">
        <v>43.1</v>
      </c>
      <c r="I570" s="146"/>
      <c r="L570" s="141"/>
      <c r="M570" s="147"/>
      <c r="T570" s="148"/>
      <c r="AT570" s="143" t="s">
        <v>136</v>
      </c>
      <c r="AU570" s="143" t="s">
        <v>81</v>
      </c>
      <c r="AV570" s="12" t="s">
        <v>81</v>
      </c>
      <c r="AW570" s="12" t="s">
        <v>31</v>
      </c>
      <c r="AX570" s="12" t="s">
        <v>74</v>
      </c>
      <c r="AY570" s="143" t="s">
        <v>127</v>
      </c>
    </row>
    <row r="571" spans="2:51" s="12" customFormat="1" ht="11.25">
      <c r="B571" s="141"/>
      <c r="D571" s="142" t="s">
        <v>136</v>
      </c>
      <c r="E571" s="143" t="s">
        <v>1</v>
      </c>
      <c r="F571" s="144" t="s">
        <v>548</v>
      </c>
      <c r="H571" s="145">
        <v>41.71</v>
      </c>
      <c r="I571" s="146"/>
      <c r="L571" s="141"/>
      <c r="M571" s="147"/>
      <c r="T571" s="148"/>
      <c r="AT571" s="143" t="s">
        <v>136</v>
      </c>
      <c r="AU571" s="143" t="s">
        <v>81</v>
      </c>
      <c r="AV571" s="12" t="s">
        <v>81</v>
      </c>
      <c r="AW571" s="12" t="s">
        <v>31</v>
      </c>
      <c r="AX571" s="12" t="s">
        <v>74</v>
      </c>
      <c r="AY571" s="143" t="s">
        <v>127</v>
      </c>
    </row>
    <row r="572" spans="2:51" s="12" customFormat="1" ht="11.25">
      <c r="B572" s="141"/>
      <c r="D572" s="142" t="s">
        <v>136</v>
      </c>
      <c r="E572" s="143" t="s">
        <v>1</v>
      </c>
      <c r="F572" s="144" t="s">
        <v>549</v>
      </c>
      <c r="H572" s="145">
        <v>25.26</v>
      </c>
      <c r="I572" s="146"/>
      <c r="L572" s="141"/>
      <c r="M572" s="147"/>
      <c r="T572" s="148"/>
      <c r="AT572" s="143" t="s">
        <v>136</v>
      </c>
      <c r="AU572" s="143" t="s">
        <v>81</v>
      </c>
      <c r="AV572" s="12" t="s">
        <v>81</v>
      </c>
      <c r="AW572" s="12" t="s">
        <v>31</v>
      </c>
      <c r="AX572" s="12" t="s">
        <v>74</v>
      </c>
      <c r="AY572" s="143" t="s">
        <v>127</v>
      </c>
    </row>
    <row r="573" spans="2:51" s="12" customFormat="1" ht="11.25">
      <c r="B573" s="141"/>
      <c r="D573" s="142" t="s">
        <v>136</v>
      </c>
      <c r="E573" s="143" t="s">
        <v>1</v>
      </c>
      <c r="F573" s="144" t="s">
        <v>550</v>
      </c>
      <c r="H573" s="145">
        <v>34.1</v>
      </c>
      <c r="I573" s="146"/>
      <c r="L573" s="141"/>
      <c r="M573" s="147"/>
      <c r="T573" s="148"/>
      <c r="AT573" s="143" t="s">
        <v>136</v>
      </c>
      <c r="AU573" s="143" t="s">
        <v>81</v>
      </c>
      <c r="AV573" s="12" t="s">
        <v>81</v>
      </c>
      <c r="AW573" s="12" t="s">
        <v>31</v>
      </c>
      <c r="AX573" s="12" t="s">
        <v>74</v>
      </c>
      <c r="AY573" s="143" t="s">
        <v>127</v>
      </c>
    </row>
    <row r="574" spans="2:51" s="12" customFormat="1" ht="11.25">
      <c r="B574" s="141"/>
      <c r="D574" s="142" t="s">
        <v>136</v>
      </c>
      <c r="E574" s="143" t="s">
        <v>1</v>
      </c>
      <c r="F574" s="144" t="s">
        <v>551</v>
      </c>
      <c r="H574" s="145">
        <v>43.03</v>
      </c>
      <c r="I574" s="146"/>
      <c r="L574" s="141"/>
      <c r="M574" s="147"/>
      <c r="T574" s="148"/>
      <c r="AT574" s="143" t="s">
        <v>136</v>
      </c>
      <c r="AU574" s="143" t="s">
        <v>81</v>
      </c>
      <c r="AV574" s="12" t="s">
        <v>81</v>
      </c>
      <c r="AW574" s="12" t="s">
        <v>31</v>
      </c>
      <c r="AX574" s="12" t="s">
        <v>74</v>
      </c>
      <c r="AY574" s="143" t="s">
        <v>127</v>
      </c>
    </row>
    <row r="575" spans="2:51" s="12" customFormat="1" ht="11.25">
      <c r="B575" s="141"/>
      <c r="D575" s="142" t="s">
        <v>136</v>
      </c>
      <c r="E575" s="143" t="s">
        <v>1</v>
      </c>
      <c r="F575" s="144" t="s">
        <v>552</v>
      </c>
      <c r="H575" s="145">
        <v>15.32</v>
      </c>
      <c r="I575" s="146"/>
      <c r="L575" s="141"/>
      <c r="M575" s="147"/>
      <c r="T575" s="148"/>
      <c r="AT575" s="143" t="s">
        <v>136</v>
      </c>
      <c r="AU575" s="143" t="s">
        <v>81</v>
      </c>
      <c r="AV575" s="12" t="s">
        <v>81</v>
      </c>
      <c r="AW575" s="12" t="s">
        <v>31</v>
      </c>
      <c r="AX575" s="12" t="s">
        <v>74</v>
      </c>
      <c r="AY575" s="143" t="s">
        <v>127</v>
      </c>
    </row>
    <row r="576" spans="2:51" s="12" customFormat="1" ht="11.25">
      <c r="B576" s="141"/>
      <c r="D576" s="142" t="s">
        <v>136</v>
      </c>
      <c r="E576" s="143" t="s">
        <v>1</v>
      </c>
      <c r="F576" s="144" t="s">
        <v>553</v>
      </c>
      <c r="H576" s="145">
        <v>43.33</v>
      </c>
      <c r="I576" s="146"/>
      <c r="L576" s="141"/>
      <c r="M576" s="147"/>
      <c r="T576" s="148"/>
      <c r="AT576" s="143" t="s">
        <v>136</v>
      </c>
      <c r="AU576" s="143" t="s">
        <v>81</v>
      </c>
      <c r="AV576" s="12" t="s">
        <v>81</v>
      </c>
      <c r="AW576" s="12" t="s">
        <v>31</v>
      </c>
      <c r="AX576" s="12" t="s">
        <v>74</v>
      </c>
      <c r="AY576" s="143" t="s">
        <v>127</v>
      </c>
    </row>
    <row r="577" spans="2:65" s="12" customFormat="1" ht="11.25">
      <c r="B577" s="141"/>
      <c r="D577" s="142" t="s">
        <v>136</v>
      </c>
      <c r="E577" s="143" t="s">
        <v>1</v>
      </c>
      <c r="F577" s="144" t="s">
        <v>554</v>
      </c>
      <c r="H577" s="145">
        <v>41.04</v>
      </c>
      <c r="I577" s="146"/>
      <c r="L577" s="141"/>
      <c r="M577" s="147"/>
      <c r="T577" s="148"/>
      <c r="AT577" s="143" t="s">
        <v>136</v>
      </c>
      <c r="AU577" s="143" t="s">
        <v>81</v>
      </c>
      <c r="AV577" s="12" t="s">
        <v>81</v>
      </c>
      <c r="AW577" s="12" t="s">
        <v>31</v>
      </c>
      <c r="AX577" s="12" t="s">
        <v>74</v>
      </c>
      <c r="AY577" s="143" t="s">
        <v>127</v>
      </c>
    </row>
    <row r="578" spans="2:65" s="12" customFormat="1" ht="11.25">
      <c r="B578" s="141"/>
      <c r="D578" s="142" t="s">
        <v>136</v>
      </c>
      <c r="E578" s="143" t="s">
        <v>1</v>
      </c>
      <c r="F578" s="144" t="s">
        <v>555</v>
      </c>
      <c r="H578" s="145">
        <v>41.59</v>
      </c>
      <c r="I578" s="146"/>
      <c r="L578" s="141"/>
      <c r="M578" s="147"/>
      <c r="T578" s="148"/>
      <c r="AT578" s="143" t="s">
        <v>136</v>
      </c>
      <c r="AU578" s="143" t="s">
        <v>81</v>
      </c>
      <c r="AV578" s="12" t="s">
        <v>81</v>
      </c>
      <c r="AW578" s="12" t="s">
        <v>31</v>
      </c>
      <c r="AX578" s="12" t="s">
        <v>74</v>
      </c>
      <c r="AY578" s="143" t="s">
        <v>127</v>
      </c>
    </row>
    <row r="579" spans="2:65" s="12" customFormat="1" ht="11.25">
      <c r="B579" s="141"/>
      <c r="D579" s="142" t="s">
        <v>136</v>
      </c>
      <c r="E579" s="143" t="s">
        <v>1</v>
      </c>
      <c r="F579" s="144" t="s">
        <v>556</v>
      </c>
      <c r="H579" s="145">
        <v>40.200000000000003</v>
      </c>
      <c r="I579" s="146"/>
      <c r="L579" s="141"/>
      <c r="M579" s="147"/>
      <c r="T579" s="148"/>
      <c r="AT579" s="143" t="s">
        <v>136</v>
      </c>
      <c r="AU579" s="143" t="s">
        <v>81</v>
      </c>
      <c r="AV579" s="12" t="s">
        <v>81</v>
      </c>
      <c r="AW579" s="12" t="s">
        <v>31</v>
      </c>
      <c r="AX579" s="12" t="s">
        <v>74</v>
      </c>
      <c r="AY579" s="143" t="s">
        <v>127</v>
      </c>
    </row>
    <row r="580" spans="2:65" s="13" customFormat="1" ht="11.25">
      <c r="B580" s="149"/>
      <c r="D580" s="142" t="s">
        <v>136</v>
      </c>
      <c r="E580" s="150" t="s">
        <v>1</v>
      </c>
      <c r="F580" s="151" t="s">
        <v>157</v>
      </c>
      <c r="H580" s="152">
        <v>1935.26</v>
      </c>
      <c r="I580" s="153"/>
      <c r="L580" s="149"/>
      <c r="M580" s="154"/>
      <c r="T580" s="155"/>
      <c r="AT580" s="150" t="s">
        <v>136</v>
      </c>
      <c r="AU580" s="150" t="s">
        <v>81</v>
      </c>
      <c r="AV580" s="13" t="s">
        <v>134</v>
      </c>
      <c r="AW580" s="13" t="s">
        <v>31</v>
      </c>
      <c r="AX580" s="13" t="s">
        <v>79</v>
      </c>
      <c r="AY580" s="150" t="s">
        <v>127</v>
      </c>
    </row>
    <row r="581" spans="2:65" s="1" customFormat="1" ht="24.2" customHeight="1">
      <c r="B581" s="31"/>
      <c r="C581" s="127" t="s">
        <v>561</v>
      </c>
      <c r="D581" s="127" t="s">
        <v>130</v>
      </c>
      <c r="E581" s="128" t="s">
        <v>562</v>
      </c>
      <c r="F581" s="129" t="s">
        <v>563</v>
      </c>
      <c r="G581" s="130" t="s">
        <v>133</v>
      </c>
      <c r="H581" s="131">
        <v>3870.52</v>
      </c>
      <c r="I581" s="132"/>
      <c r="J581" s="133">
        <f>ROUND(I581*H581,2)</f>
        <v>0</v>
      </c>
      <c r="K581" s="134"/>
      <c r="L581" s="31"/>
      <c r="M581" s="135" t="s">
        <v>1</v>
      </c>
      <c r="N581" s="136" t="s">
        <v>39</v>
      </c>
      <c r="P581" s="137">
        <f>O581*H581</f>
        <v>0</v>
      </c>
      <c r="Q581" s="137">
        <v>1.2E-2</v>
      </c>
      <c r="R581" s="137">
        <f>Q581*H581</f>
        <v>46.446240000000003</v>
      </c>
      <c r="S581" s="137">
        <v>0</v>
      </c>
      <c r="T581" s="138">
        <f>S581*H581</f>
        <v>0</v>
      </c>
      <c r="AR581" s="139" t="s">
        <v>134</v>
      </c>
      <c r="AT581" s="139" t="s">
        <v>130</v>
      </c>
      <c r="AU581" s="139" t="s">
        <v>81</v>
      </c>
      <c r="AY581" s="16" t="s">
        <v>127</v>
      </c>
      <c r="BE581" s="140">
        <f>IF(N581="základní",J581,0)</f>
        <v>0</v>
      </c>
      <c r="BF581" s="140">
        <f>IF(N581="snížená",J581,0)</f>
        <v>0</v>
      </c>
      <c r="BG581" s="140">
        <f>IF(N581="zákl. přenesená",J581,0)</f>
        <v>0</v>
      </c>
      <c r="BH581" s="140">
        <f>IF(N581="sníž. přenesená",J581,0)</f>
        <v>0</v>
      </c>
      <c r="BI581" s="140">
        <f>IF(N581="nulová",J581,0)</f>
        <v>0</v>
      </c>
      <c r="BJ581" s="16" t="s">
        <v>79</v>
      </c>
      <c r="BK581" s="140">
        <f>ROUND(I581*H581,2)</f>
        <v>0</v>
      </c>
      <c r="BL581" s="16" t="s">
        <v>134</v>
      </c>
      <c r="BM581" s="139" t="s">
        <v>564</v>
      </c>
    </row>
    <row r="582" spans="2:65" s="12" customFormat="1" ht="11.25">
      <c r="B582" s="141"/>
      <c r="D582" s="142" t="s">
        <v>136</v>
      </c>
      <c r="E582" s="143" t="s">
        <v>1</v>
      </c>
      <c r="F582" s="144" t="s">
        <v>565</v>
      </c>
      <c r="H582" s="145">
        <v>3870.52</v>
      </c>
      <c r="I582" s="146"/>
      <c r="L582" s="141"/>
      <c r="M582" s="147"/>
      <c r="T582" s="148"/>
      <c r="AT582" s="143" t="s">
        <v>136</v>
      </c>
      <c r="AU582" s="143" t="s">
        <v>81</v>
      </c>
      <c r="AV582" s="12" t="s">
        <v>81</v>
      </c>
      <c r="AW582" s="12" t="s">
        <v>31</v>
      </c>
      <c r="AX582" s="12" t="s">
        <v>79</v>
      </c>
      <c r="AY582" s="143" t="s">
        <v>127</v>
      </c>
    </row>
    <row r="583" spans="2:65" s="1" customFormat="1" ht="21.75" customHeight="1">
      <c r="B583" s="31"/>
      <c r="C583" s="127" t="s">
        <v>566</v>
      </c>
      <c r="D583" s="127" t="s">
        <v>130</v>
      </c>
      <c r="E583" s="128" t="s">
        <v>567</v>
      </c>
      <c r="F583" s="129" t="s">
        <v>568</v>
      </c>
      <c r="G583" s="130" t="s">
        <v>133</v>
      </c>
      <c r="H583" s="131">
        <v>1935.26</v>
      </c>
      <c r="I583" s="132"/>
      <c r="J583" s="133">
        <f>ROUND(I583*H583,2)</f>
        <v>0</v>
      </c>
      <c r="K583" s="134"/>
      <c r="L583" s="31"/>
      <c r="M583" s="135" t="s">
        <v>1</v>
      </c>
      <c r="N583" s="136" t="s">
        <v>39</v>
      </c>
      <c r="P583" s="137">
        <f>O583*H583</f>
        <v>0</v>
      </c>
      <c r="Q583" s="137">
        <v>1.6199999999999999E-2</v>
      </c>
      <c r="R583" s="137">
        <f>Q583*H583</f>
        <v>31.351211999999997</v>
      </c>
      <c r="S583" s="137">
        <v>0</v>
      </c>
      <c r="T583" s="138">
        <f>S583*H583</f>
        <v>0</v>
      </c>
      <c r="AR583" s="139" t="s">
        <v>134</v>
      </c>
      <c r="AT583" s="139" t="s">
        <v>130</v>
      </c>
      <c r="AU583" s="139" t="s">
        <v>81</v>
      </c>
      <c r="AY583" s="16" t="s">
        <v>127</v>
      </c>
      <c r="BE583" s="140">
        <f>IF(N583="základní",J583,0)</f>
        <v>0</v>
      </c>
      <c r="BF583" s="140">
        <f>IF(N583="snížená",J583,0)</f>
        <v>0</v>
      </c>
      <c r="BG583" s="140">
        <f>IF(N583="zákl. přenesená",J583,0)</f>
        <v>0</v>
      </c>
      <c r="BH583" s="140">
        <f>IF(N583="sníž. přenesená",J583,0)</f>
        <v>0</v>
      </c>
      <c r="BI583" s="140">
        <f>IF(N583="nulová",J583,0)</f>
        <v>0</v>
      </c>
      <c r="BJ583" s="16" t="s">
        <v>79</v>
      </c>
      <c r="BK583" s="140">
        <f>ROUND(I583*H583,2)</f>
        <v>0</v>
      </c>
      <c r="BL583" s="16" t="s">
        <v>134</v>
      </c>
      <c r="BM583" s="139" t="s">
        <v>569</v>
      </c>
    </row>
    <row r="584" spans="2:65" s="12" customFormat="1" ht="11.25">
      <c r="B584" s="141"/>
      <c r="D584" s="142" t="s">
        <v>136</v>
      </c>
      <c r="E584" s="143" t="s">
        <v>1</v>
      </c>
      <c r="F584" s="144" t="s">
        <v>492</v>
      </c>
      <c r="H584" s="145">
        <v>6.5</v>
      </c>
      <c r="I584" s="146"/>
      <c r="L584" s="141"/>
      <c r="M584" s="147"/>
      <c r="T584" s="148"/>
      <c r="AT584" s="143" t="s">
        <v>136</v>
      </c>
      <c r="AU584" s="143" t="s">
        <v>81</v>
      </c>
      <c r="AV584" s="12" t="s">
        <v>81</v>
      </c>
      <c r="AW584" s="12" t="s">
        <v>31</v>
      </c>
      <c r="AX584" s="12" t="s">
        <v>74</v>
      </c>
      <c r="AY584" s="143" t="s">
        <v>127</v>
      </c>
    </row>
    <row r="585" spans="2:65" s="12" customFormat="1" ht="11.25">
      <c r="B585" s="141"/>
      <c r="D585" s="142" t="s">
        <v>136</v>
      </c>
      <c r="E585" s="143" t="s">
        <v>1</v>
      </c>
      <c r="F585" s="144" t="s">
        <v>493</v>
      </c>
      <c r="H585" s="145">
        <v>78.150000000000006</v>
      </c>
      <c r="I585" s="146"/>
      <c r="L585" s="141"/>
      <c r="M585" s="147"/>
      <c r="T585" s="148"/>
      <c r="AT585" s="143" t="s">
        <v>136</v>
      </c>
      <c r="AU585" s="143" t="s">
        <v>81</v>
      </c>
      <c r="AV585" s="12" t="s">
        <v>81</v>
      </c>
      <c r="AW585" s="12" t="s">
        <v>31</v>
      </c>
      <c r="AX585" s="12" t="s">
        <v>74</v>
      </c>
      <c r="AY585" s="143" t="s">
        <v>127</v>
      </c>
    </row>
    <row r="586" spans="2:65" s="12" customFormat="1" ht="11.25">
      <c r="B586" s="141"/>
      <c r="D586" s="142" t="s">
        <v>136</v>
      </c>
      <c r="E586" s="143" t="s">
        <v>1</v>
      </c>
      <c r="F586" s="144" t="s">
        <v>494</v>
      </c>
      <c r="H586" s="145">
        <v>97.07</v>
      </c>
      <c r="I586" s="146"/>
      <c r="L586" s="141"/>
      <c r="M586" s="147"/>
      <c r="T586" s="148"/>
      <c r="AT586" s="143" t="s">
        <v>136</v>
      </c>
      <c r="AU586" s="143" t="s">
        <v>81</v>
      </c>
      <c r="AV586" s="12" t="s">
        <v>81</v>
      </c>
      <c r="AW586" s="12" t="s">
        <v>31</v>
      </c>
      <c r="AX586" s="12" t="s">
        <v>74</v>
      </c>
      <c r="AY586" s="143" t="s">
        <v>127</v>
      </c>
    </row>
    <row r="587" spans="2:65" s="12" customFormat="1" ht="11.25">
      <c r="B587" s="141"/>
      <c r="D587" s="142" t="s">
        <v>136</v>
      </c>
      <c r="E587" s="143" t="s">
        <v>1</v>
      </c>
      <c r="F587" s="144" t="s">
        <v>495</v>
      </c>
      <c r="H587" s="145">
        <v>20.14</v>
      </c>
      <c r="I587" s="146"/>
      <c r="L587" s="141"/>
      <c r="M587" s="147"/>
      <c r="T587" s="148"/>
      <c r="AT587" s="143" t="s">
        <v>136</v>
      </c>
      <c r="AU587" s="143" t="s">
        <v>81</v>
      </c>
      <c r="AV587" s="12" t="s">
        <v>81</v>
      </c>
      <c r="AW587" s="12" t="s">
        <v>31</v>
      </c>
      <c r="AX587" s="12" t="s">
        <v>74</v>
      </c>
      <c r="AY587" s="143" t="s">
        <v>127</v>
      </c>
    </row>
    <row r="588" spans="2:65" s="12" customFormat="1" ht="11.25">
      <c r="B588" s="141"/>
      <c r="D588" s="142" t="s">
        <v>136</v>
      </c>
      <c r="E588" s="143" t="s">
        <v>1</v>
      </c>
      <c r="F588" s="144" t="s">
        <v>496</v>
      </c>
      <c r="H588" s="145">
        <v>16.12</v>
      </c>
      <c r="I588" s="146"/>
      <c r="L588" s="141"/>
      <c r="M588" s="147"/>
      <c r="T588" s="148"/>
      <c r="AT588" s="143" t="s">
        <v>136</v>
      </c>
      <c r="AU588" s="143" t="s">
        <v>81</v>
      </c>
      <c r="AV588" s="12" t="s">
        <v>81</v>
      </c>
      <c r="AW588" s="12" t="s">
        <v>31</v>
      </c>
      <c r="AX588" s="12" t="s">
        <v>74</v>
      </c>
      <c r="AY588" s="143" t="s">
        <v>127</v>
      </c>
    </row>
    <row r="589" spans="2:65" s="12" customFormat="1" ht="11.25">
      <c r="B589" s="141"/>
      <c r="D589" s="142" t="s">
        <v>136</v>
      </c>
      <c r="E589" s="143" t="s">
        <v>1</v>
      </c>
      <c r="F589" s="144" t="s">
        <v>497</v>
      </c>
      <c r="H589" s="145">
        <v>7.59</v>
      </c>
      <c r="I589" s="146"/>
      <c r="L589" s="141"/>
      <c r="M589" s="147"/>
      <c r="T589" s="148"/>
      <c r="AT589" s="143" t="s">
        <v>136</v>
      </c>
      <c r="AU589" s="143" t="s">
        <v>81</v>
      </c>
      <c r="AV589" s="12" t="s">
        <v>81</v>
      </c>
      <c r="AW589" s="12" t="s">
        <v>31</v>
      </c>
      <c r="AX589" s="12" t="s">
        <v>74</v>
      </c>
      <c r="AY589" s="143" t="s">
        <v>127</v>
      </c>
    </row>
    <row r="590" spans="2:65" s="12" customFormat="1" ht="11.25">
      <c r="B590" s="141"/>
      <c r="D590" s="142" t="s">
        <v>136</v>
      </c>
      <c r="E590" s="143" t="s">
        <v>1</v>
      </c>
      <c r="F590" s="144" t="s">
        <v>498</v>
      </c>
      <c r="H590" s="145">
        <v>17.66</v>
      </c>
      <c r="I590" s="146"/>
      <c r="L590" s="141"/>
      <c r="M590" s="147"/>
      <c r="T590" s="148"/>
      <c r="AT590" s="143" t="s">
        <v>136</v>
      </c>
      <c r="AU590" s="143" t="s">
        <v>81</v>
      </c>
      <c r="AV590" s="12" t="s">
        <v>81</v>
      </c>
      <c r="AW590" s="12" t="s">
        <v>31</v>
      </c>
      <c r="AX590" s="12" t="s">
        <v>74</v>
      </c>
      <c r="AY590" s="143" t="s">
        <v>127</v>
      </c>
    </row>
    <row r="591" spans="2:65" s="12" customFormat="1" ht="11.25">
      <c r="B591" s="141"/>
      <c r="D591" s="142" t="s">
        <v>136</v>
      </c>
      <c r="E591" s="143" t="s">
        <v>1</v>
      </c>
      <c r="F591" s="144" t="s">
        <v>499</v>
      </c>
      <c r="H591" s="145">
        <v>10</v>
      </c>
      <c r="I591" s="146"/>
      <c r="L591" s="141"/>
      <c r="M591" s="147"/>
      <c r="T591" s="148"/>
      <c r="AT591" s="143" t="s">
        <v>136</v>
      </c>
      <c r="AU591" s="143" t="s">
        <v>81</v>
      </c>
      <c r="AV591" s="12" t="s">
        <v>81</v>
      </c>
      <c r="AW591" s="12" t="s">
        <v>31</v>
      </c>
      <c r="AX591" s="12" t="s">
        <v>74</v>
      </c>
      <c r="AY591" s="143" t="s">
        <v>127</v>
      </c>
    </row>
    <row r="592" spans="2:65" s="12" customFormat="1" ht="11.25">
      <c r="B592" s="141"/>
      <c r="D592" s="142" t="s">
        <v>136</v>
      </c>
      <c r="E592" s="143" t="s">
        <v>1</v>
      </c>
      <c r="F592" s="144" t="s">
        <v>500</v>
      </c>
      <c r="H592" s="145">
        <v>18.329999999999998</v>
      </c>
      <c r="I592" s="146"/>
      <c r="L592" s="141"/>
      <c r="M592" s="147"/>
      <c r="T592" s="148"/>
      <c r="AT592" s="143" t="s">
        <v>136</v>
      </c>
      <c r="AU592" s="143" t="s">
        <v>81</v>
      </c>
      <c r="AV592" s="12" t="s">
        <v>81</v>
      </c>
      <c r="AW592" s="12" t="s">
        <v>31</v>
      </c>
      <c r="AX592" s="12" t="s">
        <v>74</v>
      </c>
      <c r="AY592" s="143" t="s">
        <v>127</v>
      </c>
    </row>
    <row r="593" spans="2:51" s="12" customFormat="1" ht="11.25">
      <c r="B593" s="141"/>
      <c r="D593" s="142" t="s">
        <v>136</v>
      </c>
      <c r="E593" s="143" t="s">
        <v>1</v>
      </c>
      <c r="F593" s="144" t="s">
        <v>501</v>
      </c>
      <c r="H593" s="145">
        <v>14.49</v>
      </c>
      <c r="I593" s="146"/>
      <c r="L593" s="141"/>
      <c r="M593" s="147"/>
      <c r="T593" s="148"/>
      <c r="AT593" s="143" t="s">
        <v>136</v>
      </c>
      <c r="AU593" s="143" t="s">
        <v>81</v>
      </c>
      <c r="AV593" s="12" t="s">
        <v>81</v>
      </c>
      <c r="AW593" s="12" t="s">
        <v>31</v>
      </c>
      <c r="AX593" s="12" t="s">
        <v>74</v>
      </c>
      <c r="AY593" s="143" t="s">
        <v>127</v>
      </c>
    </row>
    <row r="594" spans="2:51" s="12" customFormat="1" ht="11.25">
      <c r="B594" s="141"/>
      <c r="D594" s="142" t="s">
        <v>136</v>
      </c>
      <c r="E594" s="143" t="s">
        <v>1</v>
      </c>
      <c r="F594" s="144" t="s">
        <v>502</v>
      </c>
      <c r="H594" s="145">
        <v>13.79</v>
      </c>
      <c r="I594" s="146"/>
      <c r="L594" s="141"/>
      <c r="M594" s="147"/>
      <c r="T594" s="148"/>
      <c r="AT594" s="143" t="s">
        <v>136</v>
      </c>
      <c r="AU594" s="143" t="s">
        <v>81</v>
      </c>
      <c r="AV594" s="12" t="s">
        <v>81</v>
      </c>
      <c r="AW594" s="12" t="s">
        <v>31</v>
      </c>
      <c r="AX594" s="12" t="s">
        <v>74</v>
      </c>
      <c r="AY594" s="143" t="s">
        <v>127</v>
      </c>
    </row>
    <row r="595" spans="2:51" s="12" customFormat="1" ht="11.25">
      <c r="B595" s="141"/>
      <c r="D595" s="142" t="s">
        <v>136</v>
      </c>
      <c r="E595" s="143" t="s">
        <v>1</v>
      </c>
      <c r="F595" s="144" t="s">
        <v>503</v>
      </c>
      <c r="H595" s="145">
        <v>18.91</v>
      </c>
      <c r="I595" s="146"/>
      <c r="L595" s="141"/>
      <c r="M595" s="147"/>
      <c r="T595" s="148"/>
      <c r="AT595" s="143" t="s">
        <v>136</v>
      </c>
      <c r="AU595" s="143" t="s">
        <v>81</v>
      </c>
      <c r="AV595" s="12" t="s">
        <v>81</v>
      </c>
      <c r="AW595" s="12" t="s">
        <v>31</v>
      </c>
      <c r="AX595" s="12" t="s">
        <v>74</v>
      </c>
      <c r="AY595" s="143" t="s">
        <v>127</v>
      </c>
    </row>
    <row r="596" spans="2:51" s="12" customFormat="1" ht="11.25">
      <c r="B596" s="141"/>
      <c r="D596" s="142" t="s">
        <v>136</v>
      </c>
      <c r="E596" s="143" t="s">
        <v>1</v>
      </c>
      <c r="F596" s="144" t="s">
        <v>504</v>
      </c>
      <c r="H596" s="145">
        <v>8.11</v>
      </c>
      <c r="I596" s="146"/>
      <c r="L596" s="141"/>
      <c r="M596" s="147"/>
      <c r="T596" s="148"/>
      <c r="AT596" s="143" t="s">
        <v>136</v>
      </c>
      <c r="AU596" s="143" t="s">
        <v>81</v>
      </c>
      <c r="AV596" s="12" t="s">
        <v>81</v>
      </c>
      <c r="AW596" s="12" t="s">
        <v>31</v>
      </c>
      <c r="AX596" s="12" t="s">
        <v>74</v>
      </c>
      <c r="AY596" s="143" t="s">
        <v>127</v>
      </c>
    </row>
    <row r="597" spans="2:51" s="12" customFormat="1" ht="11.25">
      <c r="B597" s="141"/>
      <c r="D597" s="142" t="s">
        <v>136</v>
      </c>
      <c r="E597" s="143" t="s">
        <v>1</v>
      </c>
      <c r="F597" s="144" t="s">
        <v>505</v>
      </c>
      <c r="H597" s="145">
        <v>20.73</v>
      </c>
      <c r="I597" s="146"/>
      <c r="L597" s="141"/>
      <c r="M597" s="147"/>
      <c r="T597" s="148"/>
      <c r="AT597" s="143" t="s">
        <v>136</v>
      </c>
      <c r="AU597" s="143" t="s">
        <v>81</v>
      </c>
      <c r="AV597" s="12" t="s">
        <v>81</v>
      </c>
      <c r="AW597" s="12" t="s">
        <v>31</v>
      </c>
      <c r="AX597" s="12" t="s">
        <v>74</v>
      </c>
      <c r="AY597" s="143" t="s">
        <v>127</v>
      </c>
    </row>
    <row r="598" spans="2:51" s="12" customFormat="1" ht="11.25">
      <c r="B598" s="141"/>
      <c r="D598" s="142" t="s">
        <v>136</v>
      </c>
      <c r="E598" s="143" t="s">
        <v>1</v>
      </c>
      <c r="F598" s="144" t="s">
        <v>506</v>
      </c>
      <c r="H598" s="145">
        <v>14.95</v>
      </c>
      <c r="I598" s="146"/>
      <c r="L598" s="141"/>
      <c r="M598" s="147"/>
      <c r="T598" s="148"/>
      <c r="AT598" s="143" t="s">
        <v>136</v>
      </c>
      <c r="AU598" s="143" t="s">
        <v>81</v>
      </c>
      <c r="AV598" s="12" t="s">
        <v>81</v>
      </c>
      <c r="AW598" s="12" t="s">
        <v>31</v>
      </c>
      <c r="AX598" s="12" t="s">
        <v>74</v>
      </c>
      <c r="AY598" s="143" t="s">
        <v>127</v>
      </c>
    </row>
    <row r="599" spans="2:51" s="12" customFormat="1" ht="11.25">
      <c r="B599" s="141"/>
      <c r="D599" s="142" t="s">
        <v>136</v>
      </c>
      <c r="E599" s="143" t="s">
        <v>1</v>
      </c>
      <c r="F599" s="144" t="s">
        <v>507</v>
      </c>
      <c r="H599" s="145">
        <v>32.49</v>
      </c>
      <c r="I599" s="146"/>
      <c r="L599" s="141"/>
      <c r="M599" s="147"/>
      <c r="T599" s="148"/>
      <c r="AT599" s="143" t="s">
        <v>136</v>
      </c>
      <c r="AU599" s="143" t="s">
        <v>81</v>
      </c>
      <c r="AV599" s="12" t="s">
        <v>81</v>
      </c>
      <c r="AW599" s="12" t="s">
        <v>31</v>
      </c>
      <c r="AX599" s="12" t="s">
        <v>74</v>
      </c>
      <c r="AY599" s="143" t="s">
        <v>127</v>
      </c>
    </row>
    <row r="600" spans="2:51" s="12" customFormat="1" ht="11.25">
      <c r="B600" s="141"/>
      <c r="D600" s="142" t="s">
        <v>136</v>
      </c>
      <c r="E600" s="143" t="s">
        <v>1</v>
      </c>
      <c r="F600" s="144" t="s">
        <v>508</v>
      </c>
      <c r="H600" s="145">
        <v>16.579999999999998</v>
      </c>
      <c r="I600" s="146"/>
      <c r="L600" s="141"/>
      <c r="M600" s="147"/>
      <c r="T600" s="148"/>
      <c r="AT600" s="143" t="s">
        <v>136</v>
      </c>
      <c r="AU600" s="143" t="s">
        <v>81</v>
      </c>
      <c r="AV600" s="12" t="s">
        <v>81</v>
      </c>
      <c r="AW600" s="12" t="s">
        <v>31</v>
      </c>
      <c r="AX600" s="12" t="s">
        <v>74</v>
      </c>
      <c r="AY600" s="143" t="s">
        <v>127</v>
      </c>
    </row>
    <row r="601" spans="2:51" s="12" customFormat="1" ht="11.25">
      <c r="B601" s="141"/>
      <c r="D601" s="142" t="s">
        <v>136</v>
      </c>
      <c r="E601" s="143" t="s">
        <v>1</v>
      </c>
      <c r="F601" s="144" t="s">
        <v>509</v>
      </c>
      <c r="H601" s="145">
        <v>16.11</v>
      </c>
      <c r="I601" s="146"/>
      <c r="L601" s="141"/>
      <c r="M601" s="147"/>
      <c r="T601" s="148"/>
      <c r="AT601" s="143" t="s">
        <v>136</v>
      </c>
      <c r="AU601" s="143" t="s">
        <v>81</v>
      </c>
      <c r="AV601" s="12" t="s">
        <v>81</v>
      </c>
      <c r="AW601" s="12" t="s">
        <v>31</v>
      </c>
      <c r="AX601" s="12" t="s">
        <v>74</v>
      </c>
      <c r="AY601" s="143" t="s">
        <v>127</v>
      </c>
    </row>
    <row r="602" spans="2:51" s="12" customFormat="1" ht="11.25">
      <c r="B602" s="141"/>
      <c r="D602" s="142" t="s">
        <v>136</v>
      </c>
      <c r="E602" s="143" t="s">
        <v>1</v>
      </c>
      <c r="F602" s="144" t="s">
        <v>510</v>
      </c>
      <c r="H602" s="145">
        <v>17.16</v>
      </c>
      <c r="I602" s="146"/>
      <c r="L602" s="141"/>
      <c r="M602" s="147"/>
      <c r="T602" s="148"/>
      <c r="AT602" s="143" t="s">
        <v>136</v>
      </c>
      <c r="AU602" s="143" t="s">
        <v>81</v>
      </c>
      <c r="AV602" s="12" t="s">
        <v>81</v>
      </c>
      <c r="AW602" s="12" t="s">
        <v>31</v>
      </c>
      <c r="AX602" s="12" t="s">
        <v>74</v>
      </c>
      <c r="AY602" s="143" t="s">
        <v>127</v>
      </c>
    </row>
    <row r="603" spans="2:51" s="12" customFormat="1" ht="11.25">
      <c r="B603" s="141"/>
      <c r="D603" s="142" t="s">
        <v>136</v>
      </c>
      <c r="E603" s="143" t="s">
        <v>1</v>
      </c>
      <c r="F603" s="144" t="s">
        <v>511</v>
      </c>
      <c r="H603" s="145">
        <v>23.11</v>
      </c>
      <c r="I603" s="146"/>
      <c r="L603" s="141"/>
      <c r="M603" s="147"/>
      <c r="T603" s="148"/>
      <c r="AT603" s="143" t="s">
        <v>136</v>
      </c>
      <c r="AU603" s="143" t="s">
        <v>81</v>
      </c>
      <c r="AV603" s="12" t="s">
        <v>81</v>
      </c>
      <c r="AW603" s="12" t="s">
        <v>31</v>
      </c>
      <c r="AX603" s="12" t="s">
        <v>74</v>
      </c>
      <c r="AY603" s="143" t="s">
        <v>127</v>
      </c>
    </row>
    <row r="604" spans="2:51" s="12" customFormat="1" ht="11.25">
      <c r="B604" s="141"/>
      <c r="D604" s="142" t="s">
        <v>136</v>
      </c>
      <c r="E604" s="143" t="s">
        <v>1</v>
      </c>
      <c r="F604" s="144" t="s">
        <v>512</v>
      </c>
      <c r="H604" s="145">
        <v>13.92</v>
      </c>
      <c r="I604" s="146"/>
      <c r="L604" s="141"/>
      <c r="M604" s="147"/>
      <c r="T604" s="148"/>
      <c r="AT604" s="143" t="s">
        <v>136</v>
      </c>
      <c r="AU604" s="143" t="s">
        <v>81</v>
      </c>
      <c r="AV604" s="12" t="s">
        <v>81</v>
      </c>
      <c r="AW604" s="12" t="s">
        <v>31</v>
      </c>
      <c r="AX604" s="12" t="s">
        <v>74</v>
      </c>
      <c r="AY604" s="143" t="s">
        <v>127</v>
      </c>
    </row>
    <row r="605" spans="2:51" s="12" customFormat="1" ht="11.25">
      <c r="B605" s="141"/>
      <c r="D605" s="142" t="s">
        <v>136</v>
      </c>
      <c r="E605" s="143" t="s">
        <v>1</v>
      </c>
      <c r="F605" s="144" t="s">
        <v>513</v>
      </c>
      <c r="H605" s="145">
        <v>22.95</v>
      </c>
      <c r="I605" s="146"/>
      <c r="L605" s="141"/>
      <c r="M605" s="147"/>
      <c r="T605" s="148"/>
      <c r="AT605" s="143" t="s">
        <v>136</v>
      </c>
      <c r="AU605" s="143" t="s">
        <v>81</v>
      </c>
      <c r="AV605" s="12" t="s">
        <v>81</v>
      </c>
      <c r="AW605" s="12" t="s">
        <v>31</v>
      </c>
      <c r="AX605" s="12" t="s">
        <v>74</v>
      </c>
      <c r="AY605" s="143" t="s">
        <v>127</v>
      </c>
    </row>
    <row r="606" spans="2:51" s="12" customFormat="1" ht="11.25">
      <c r="B606" s="141"/>
      <c r="D606" s="142" t="s">
        <v>136</v>
      </c>
      <c r="E606" s="143" t="s">
        <v>1</v>
      </c>
      <c r="F606" s="144" t="s">
        <v>514</v>
      </c>
      <c r="H606" s="145">
        <v>17.2</v>
      </c>
      <c r="I606" s="146"/>
      <c r="L606" s="141"/>
      <c r="M606" s="147"/>
      <c r="T606" s="148"/>
      <c r="AT606" s="143" t="s">
        <v>136</v>
      </c>
      <c r="AU606" s="143" t="s">
        <v>81</v>
      </c>
      <c r="AV606" s="12" t="s">
        <v>81</v>
      </c>
      <c r="AW606" s="12" t="s">
        <v>31</v>
      </c>
      <c r="AX606" s="12" t="s">
        <v>74</v>
      </c>
      <c r="AY606" s="143" t="s">
        <v>127</v>
      </c>
    </row>
    <row r="607" spans="2:51" s="12" customFormat="1" ht="11.25">
      <c r="B607" s="141"/>
      <c r="D607" s="142" t="s">
        <v>136</v>
      </c>
      <c r="E607" s="143" t="s">
        <v>1</v>
      </c>
      <c r="F607" s="144" t="s">
        <v>515</v>
      </c>
      <c r="H607" s="145">
        <v>22.54</v>
      </c>
      <c r="I607" s="146"/>
      <c r="L607" s="141"/>
      <c r="M607" s="147"/>
      <c r="T607" s="148"/>
      <c r="AT607" s="143" t="s">
        <v>136</v>
      </c>
      <c r="AU607" s="143" t="s">
        <v>81</v>
      </c>
      <c r="AV607" s="12" t="s">
        <v>81</v>
      </c>
      <c r="AW607" s="12" t="s">
        <v>31</v>
      </c>
      <c r="AX607" s="12" t="s">
        <v>74</v>
      </c>
      <c r="AY607" s="143" t="s">
        <v>127</v>
      </c>
    </row>
    <row r="608" spans="2:51" s="12" customFormat="1" ht="11.25">
      <c r="B608" s="141"/>
      <c r="D608" s="142" t="s">
        <v>136</v>
      </c>
      <c r="E608" s="143" t="s">
        <v>1</v>
      </c>
      <c r="F608" s="144" t="s">
        <v>516</v>
      </c>
      <c r="H608" s="145">
        <v>35.950000000000003</v>
      </c>
      <c r="I608" s="146"/>
      <c r="L608" s="141"/>
      <c r="M608" s="147"/>
      <c r="T608" s="148"/>
      <c r="AT608" s="143" t="s">
        <v>136</v>
      </c>
      <c r="AU608" s="143" t="s">
        <v>81</v>
      </c>
      <c r="AV608" s="12" t="s">
        <v>81</v>
      </c>
      <c r="AW608" s="12" t="s">
        <v>31</v>
      </c>
      <c r="AX608" s="12" t="s">
        <v>74</v>
      </c>
      <c r="AY608" s="143" t="s">
        <v>127</v>
      </c>
    </row>
    <row r="609" spans="2:51" s="12" customFormat="1" ht="11.25">
      <c r="B609" s="141"/>
      <c r="D609" s="142" t="s">
        <v>136</v>
      </c>
      <c r="E609" s="143" t="s">
        <v>1</v>
      </c>
      <c r="F609" s="144" t="s">
        <v>517</v>
      </c>
      <c r="H609" s="145">
        <v>33.57</v>
      </c>
      <c r="I609" s="146"/>
      <c r="L609" s="141"/>
      <c r="M609" s="147"/>
      <c r="T609" s="148"/>
      <c r="AT609" s="143" t="s">
        <v>136</v>
      </c>
      <c r="AU609" s="143" t="s">
        <v>81</v>
      </c>
      <c r="AV609" s="12" t="s">
        <v>81</v>
      </c>
      <c r="AW609" s="12" t="s">
        <v>31</v>
      </c>
      <c r="AX609" s="12" t="s">
        <v>74</v>
      </c>
      <c r="AY609" s="143" t="s">
        <v>127</v>
      </c>
    </row>
    <row r="610" spans="2:51" s="12" customFormat="1" ht="11.25">
      <c r="B610" s="141"/>
      <c r="D610" s="142" t="s">
        <v>136</v>
      </c>
      <c r="E610" s="143" t="s">
        <v>1</v>
      </c>
      <c r="F610" s="144" t="s">
        <v>518</v>
      </c>
      <c r="H610" s="145">
        <v>48.47</v>
      </c>
      <c r="I610" s="146"/>
      <c r="L610" s="141"/>
      <c r="M610" s="147"/>
      <c r="T610" s="148"/>
      <c r="AT610" s="143" t="s">
        <v>136</v>
      </c>
      <c r="AU610" s="143" t="s">
        <v>81</v>
      </c>
      <c r="AV610" s="12" t="s">
        <v>81</v>
      </c>
      <c r="AW610" s="12" t="s">
        <v>31</v>
      </c>
      <c r="AX610" s="12" t="s">
        <v>74</v>
      </c>
      <c r="AY610" s="143" t="s">
        <v>127</v>
      </c>
    </row>
    <row r="611" spans="2:51" s="12" customFormat="1" ht="11.25">
      <c r="B611" s="141"/>
      <c r="D611" s="142" t="s">
        <v>136</v>
      </c>
      <c r="E611" s="143" t="s">
        <v>1</v>
      </c>
      <c r="F611" s="144" t="s">
        <v>519</v>
      </c>
      <c r="H611" s="145">
        <v>39.5</v>
      </c>
      <c r="I611" s="146"/>
      <c r="L611" s="141"/>
      <c r="M611" s="147"/>
      <c r="T611" s="148"/>
      <c r="AT611" s="143" t="s">
        <v>136</v>
      </c>
      <c r="AU611" s="143" t="s">
        <v>81</v>
      </c>
      <c r="AV611" s="12" t="s">
        <v>81</v>
      </c>
      <c r="AW611" s="12" t="s">
        <v>31</v>
      </c>
      <c r="AX611" s="12" t="s">
        <v>74</v>
      </c>
      <c r="AY611" s="143" t="s">
        <v>127</v>
      </c>
    </row>
    <row r="612" spans="2:51" s="12" customFormat="1" ht="11.25">
      <c r="B612" s="141"/>
      <c r="D612" s="142" t="s">
        <v>136</v>
      </c>
      <c r="E612" s="143" t="s">
        <v>1</v>
      </c>
      <c r="F612" s="144" t="s">
        <v>520</v>
      </c>
      <c r="H612" s="145">
        <v>38.97</v>
      </c>
      <c r="I612" s="146"/>
      <c r="L612" s="141"/>
      <c r="M612" s="147"/>
      <c r="T612" s="148"/>
      <c r="AT612" s="143" t="s">
        <v>136</v>
      </c>
      <c r="AU612" s="143" t="s">
        <v>81</v>
      </c>
      <c r="AV612" s="12" t="s">
        <v>81</v>
      </c>
      <c r="AW612" s="12" t="s">
        <v>31</v>
      </c>
      <c r="AX612" s="12" t="s">
        <v>74</v>
      </c>
      <c r="AY612" s="143" t="s">
        <v>127</v>
      </c>
    </row>
    <row r="613" spans="2:51" s="12" customFormat="1" ht="11.25">
      <c r="B613" s="141"/>
      <c r="D613" s="142" t="s">
        <v>136</v>
      </c>
      <c r="E613" s="143" t="s">
        <v>1</v>
      </c>
      <c r="F613" s="144" t="s">
        <v>521</v>
      </c>
      <c r="H613" s="145">
        <v>33.049999999999997</v>
      </c>
      <c r="I613" s="146"/>
      <c r="L613" s="141"/>
      <c r="M613" s="147"/>
      <c r="T613" s="148"/>
      <c r="AT613" s="143" t="s">
        <v>136</v>
      </c>
      <c r="AU613" s="143" t="s">
        <v>81</v>
      </c>
      <c r="AV613" s="12" t="s">
        <v>81</v>
      </c>
      <c r="AW613" s="12" t="s">
        <v>31</v>
      </c>
      <c r="AX613" s="12" t="s">
        <v>74</v>
      </c>
      <c r="AY613" s="143" t="s">
        <v>127</v>
      </c>
    </row>
    <row r="614" spans="2:51" s="12" customFormat="1" ht="11.25">
      <c r="B614" s="141"/>
      <c r="D614" s="142" t="s">
        <v>136</v>
      </c>
      <c r="E614" s="143" t="s">
        <v>1</v>
      </c>
      <c r="F614" s="144" t="s">
        <v>522</v>
      </c>
      <c r="H614" s="145">
        <v>30.42</v>
      </c>
      <c r="I614" s="146"/>
      <c r="L614" s="141"/>
      <c r="M614" s="147"/>
      <c r="T614" s="148"/>
      <c r="AT614" s="143" t="s">
        <v>136</v>
      </c>
      <c r="AU614" s="143" t="s">
        <v>81</v>
      </c>
      <c r="AV614" s="12" t="s">
        <v>81</v>
      </c>
      <c r="AW614" s="12" t="s">
        <v>31</v>
      </c>
      <c r="AX614" s="12" t="s">
        <v>74</v>
      </c>
      <c r="AY614" s="143" t="s">
        <v>127</v>
      </c>
    </row>
    <row r="615" spans="2:51" s="12" customFormat="1" ht="11.25">
      <c r="B615" s="141"/>
      <c r="D615" s="142" t="s">
        <v>136</v>
      </c>
      <c r="E615" s="143" t="s">
        <v>1</v>
      </c>
      <c r="F615" s="144" t="s">
        <v>523</v>
      </c>
      <c r="H615" s="145">
        <v>16.95</v>
      </c>
      <c r="I615" s="146"/>
      <c r="L615" s="141"/>
      <c r="M615" s="147"/>
      <c r="T615" s="148"/>
      <c r="AT615" s="143" t="s">
        <v>136</v>
      </c>
      <c r="AU615" s="143" t="s">
        <v>81</v>
      </c>
      <c r="AV615" s="12" t="s">
        <v>81</v>
      </c>
      <c r="AW615" s="12" t="s">
        <v>31</v>
      </c>
      <c r="AX615" s="12" t="s">
        <v>74</v>
      </c>
      <c r="AY615" s="143" t="s">
        <v>127</v>
      </c>
    </row>
    <row r="616" spans="2:51" s="12" customFormat="1" ht="11.25">
      <c r="B616" s="141"/>
      <c r="D616" s="142" t="s">
        <v>136</v>
      </c>
      <c r="E616" s="143" t="s">
        <v>1</v>
      </c>
      <c r="F616" s="144" t="s">
        <v>524</v>
      </c>
      <c r="H616" s="145">
        <v>40.46</v>
      </c>
      <c r="I616" s="146"/>
      <c r="L616" s="141"/>
      <c r="M616" s="147"/>
      <c r="T616" s="148"/>
      <c r="AT616" s="143" t="s">
        <v>136</v>
      </c>
      <c r="AU616" s="143" t="s">
        <v>81</v>
      </c>
      <c r="AV616" s="12" t="s">
        <v>81</v>
      </c>
      <c r="AW616" s="12" t="s">
        <v>31</v>
      </c>
      <c r="AX616" s="12" t="s">
        <v>74</v>
      </c>
      <c r="AY616" s="143" t="s">
        <v>127</v>
      </c>
    </row>
    <row r="617" spans="2:51" s="12" customFormat="1" ht="11.25">
      <c r="B617" s="141"/>
      <c r="D617" s="142" t="s">
        <v>136</v>
      </c>
      <c r="E617" s="143" t="s">
        <v>1</v>
      </c>
      <c r="F617" s="144" t="s">
        <v>525</v>
      </c>
      <c r="H617" s="145">
        <v>42.1</v>
      </c>
      <c r="I617" s="146"/>
      <c r="L617" s="141"/>
      <c r="M617" s="147"/>
      <c r="T617" s="148"/>
      <c r="AT617" s="143" t="s">
        <v>136</v>
      </c>
      <c r="AU617" s="143" t="s">
        <v>81</v>
      </c>
      <c r="AV617" s="12" t="s">
        <v>81</v>
      </c>
      <c r="AW617" s="12" t="s">
        <v>31</v>
      </c>
      <c r="AX617" s="12" t="s">
        <v>74</v>
      </c>
      <c r="AY617" s="143" t="s">
        <v>127</v>
      </c>
    </row>
    <row r="618" spans="2:51" s="12" customFormat="1" ht="11.25">
      <c r="B618" s="141"/>
      <c r="D618" s="142" t="s">
        <v>136</v>
      </c>
      <c r="E618" s="143" t="s">
        <v>1</v>
      </c>
      <c r="F618" s="144" t="s">
        <v>526</v>
      </c>
      <c r="H618" s="145">
        <v>24.85</v>
      </c>
      <c r="I618" s="146"/>
      <c r="L618" s="141"/>
      <c r="M618" s="147"/>
      <c r="T618" s="148"/>
      <c r="AT618" s="143" t="s">
        <v>136</v>
      </c>
      <c r="AU618" s="143" t="s">
        <v>81</v>
      </c>
      <c r="AV618" s="12" t="s">
        <v>81</v>
      </c>
      <c r="AW618" s="12" t="s">
        <v>31</v>
      </c>
      <c r="AX618" s="12" t="s">
        <v>74</v>
      </c>
      <c r="AY618" s="143" t="s">
        <v>127</v>
      </c>
    </row>
    <row r="619" spans="2:51" s="12" customFormat="1" ht="11.25">
      <c r="B619" s="141"/>
      <c r="D619" s="142" t="s">
        <v>136</v>
      </c>
      <c r="E619" s="143" t="s">
        <v>1</v>
      </c>
      <c r="F619" s="144" t="s">
        <v>527</v>
      </c>
      <c r="H619" s="145">
        <v>25.56</v>
      </c>
      <c r="I619" s="146"/>
      <c r="L619" s="141"/>
      <c r="M619" s="147"/>
      <c r="T619" s="148"/>
      <c r="AT619" s="143" t="s">
        <v>136</v>
      </c>
      <c r="AU619" s="143" t="s">
        <v>81</v>
      </c>
      <c r="AV619" s="12" t="s">
        <v>81</v>
      </c>
      <c r="AW619" s="12" t="s">
        <v>31</v>
      </c>
      <c r="AX619" s="12" t="s">
        <v>74</v>
      </c>
      <c r="AY619" s="143" t="s">
        <v>127</v>
      </c>
    </row>
    <row r="620" spans="2:51" s="12" customFormat="1" ht="11.25">
      <c r="B620" s="141"/>
      <c r="D620" s="142" t="s">
        <v>136</v>
      </c>
      <c r="E620" s="143" t="s">
        <v>1</v>
      </c>
      <c r="F620" s="144" t="s">
        <v>528</v>
      </c>
      <c r="H620" s="145">
        <v>29.15</v>
      </c>
      <c r="I620" s="146"/>
      <c r="L620" s="141"/>
      <c r="M620" s="147"/>
      <c r="T620" s="148"/>
      <c r="AT620" s="143" t="s">
        <v>136</v>
      </c>
      <c r="AU620" s="143" t="s">
        <v>81</v>
      </c>
      <c r="AV620" s="12" t="s">
        <v>81</v>
      </c>
      <c r="AW620" s="12" t="s">
        <v>31</v>
      </c>
      <c r="AX620" s="12" t="s">
        <v>74</v>
      </c>
      <c r="AY620" s="143" t="s">
        <v>127</v>
      </c>
    </row>
    <row r="621" spans="2:51" s="12" customFormat="1" ht="11.25">
      <c r="B621" s="141"/>
      <c r="D621" s="142" t="s">
        <v>136</v>
      </c>
      <c r="E621" s="143" t="s">
        <v>1</v>
      </c>
      <c r="F621" s="144" t="s">
        <v>529</v>
      </c>
      <c r="H621" s="145">
        <v>8.7100000000000009</v>
      </c>
      <c r="I621" s="146"/>
      <c r="L621" s="141"/>
      <c r="M621" s="147"/>
      <c r="T621" s="148"/>
      <c r="AT621" s="143" t="s">
        <v>136</v>
      </c>
      <c r="AU621" s="143" t="s">
        <v>81</v>
      </c>
      <c r="AV621" s="12" t="s">
        <v>81</v>
      </c>
      <c r="AW621" s="12" t="s">
        <v>31</v>
      </c>
      <c r="AX621" s="12" t="s">
        <v>74</v>
      </c>
      <c r="AY621" s="143" t="s">
        <v>127</v>
      </c>
    </row>
    <row r="622" spans="2:51" s="12" customFormat="1" ht="11.25">
      <c r="B622" s="141"/>
      <c r="D622" s="142" t="s">
        <v>136</v>
      </c>
      <c r="E622" s="143" t="s">
        <v>1</v>
      </c>
      <c r="F622" s="144" t="s">
        <v>530</v>
      </c>
      <c r="H622" s="145">
        <v>24.7</v>
      </c>
      <c r="I622" s="146"/>
      <c r="L622" s="141"/>
      <c r="M622" s="147"/>
      <c r="T622" s="148"/>
      <c r="AT622" s="143" t="s">
        <v>136</v>
      </c>
      <c r="AU622" s="143" t="s">
        <v>81</v>
      </c>
      <c r="AV622" s="12" t="s">
        <v>81</v>
      </c>
      <c r="AW622" s="12" t="s">
        <v>31</v>
      </c>
      <c r="AX622" s="12" t="s">
        <v>74</v>
      </c>
      <c r="AY622" s="143" t="s">
        <v>127</v>
      </c>
    </row>
    <row r="623" spans="2:51" s="12" customFormat="1" ht="11.25">
      <c r="B623" s="141"/>
      <c r="D623" s="142" t="s">
        <v>136</v>
      </c>
      <c r="E623" s="143" t="s">
        <v>1</v>
      </c>
      <c r="F623" s="144" t="s">
        <v>531</v>
      </c>
      <c r="H623" s="145">
        <v>24.87</v>
      </c>
      <c r="I623" s="146"/>
      <c r="L623" s="141"/>
      <c r="M623" s="147"/>
      <c r="T623" s="148"/>
      <c r="AT623" s="143" t="s">
        <v>136</v>
      </c>
      <c r="AU623" s="143" t="s">
        <v>81</v>
      </c>
      <c r="AV623" s="12" t="s">
        <v>81</v>
      </c>
      <c r="AW623" s="12" t="s">
        <v>31</v>
      </c>
      <c r="AX623" s="12" t="s">
        <v>74</v>
      </c>
      <c r="AY623" s="143" t="s">
        <v>127</v>
      </c>
    </row>
    <row r="624" spans="2:51" s="12" customFormat="1" ht="11.25">
      <c r="B624" s="141"/>
      <c r="D624" s="142" t="s">
        <v>136</v>
      </c>
      <c r="E624" s="143" t="s">
        <v>1</v>
      </c>
      <c r="F624" s="144" t="s">
        <v>532</v>
      </c>
      <c r="H624" s="145">
        <v>43.62</v>
      </c>
      <c r="I624" s="146"/>
      <c r="L624" s="141"/>
      <c r="M624" s="147"/>
      <c r="T624" s="148"/>
      <c r="AT624" s="143" t="s">
        <v>136</v>
      </c>
      <c r="AU624" s="143" t="s">
        <v>81</v>
      </c>
      <c r="AV624" s="12" t="s">
        <v>81</v>
      </c>
      <c r="AW624" s="12" t="s">
        <v>31</v>
      </c>
      <c r="AX624" s="12" t="s">
        <v>74</v>
      </c>
      <c r="AY624" s="143" t="s">
        <v>127</v>
      </c>
    </row>
    <row r="625" spans="2:51" s="12" customFormat="1" ht="11.25">
      <c r="B625" s="141"/>
      <c r="D625" s="142" t="s">
        <v>136</v>
      </c>
      <c r="E625" s="143" t="s">
        <v>1</v>
      </c>
      <c r="F625" s="144" t="s">
        <v>533</v>
      </c>
      <c r="H625" s="145">
        <v>41.38</v>
      </c>
      <c r="I625" s="146"/>
      <c r="L625" s="141"/>
      <c r="M625" s="147"/>
      <c r="T625" s="148"/>
      <c r="AT625" s="143" t="s">
        <v>136</v>
      </c>
      <c r="AU625" s="143" t="s">
        <v>81</v>
      </c>
      <c r="AV625" s="12" t="s">
        <v>81</v>
      </c>
      <c r="AW625" s="12" t="s">
        <v>31</v>
      </c>
      <c r="AX625" s="12" t="s">
        <v>74</v>
      </c>
      <c r="AY625" s="143" t="s">
        <v>127</v>
      </c>
    </row>
    <row r="626" spans="2:51" s="12" customFormat="1" ht="11.25">
      <c r="B626" s="141"/>
      <c r="D626" s="142" t="s">
        <v>136</v>
      </c>
      <c r="E626" s="143" t="s">
        <v>1</v>
      </c>
      <c r="F626" s="144" t="s">
        <v>534</v>
      </c>
      <c r="H626" s="145">
        <v>43.38</v>
      </c>
      <c r="I626" s="146"/>
      <c r="L626" s="141"/>
      <c r="M626" s="147"/>
      <c r="T626" s="148"/>
      <c r="AT626" s="143" t="s">
        <v>136</v>
      </c>
      <c r="AU626" s="143" t="s">
        <v>81</v>
      </c>
      <c r="AV626" s="12" t="s">
        <v>81</v>
      </c>
      <c r="AW626" s="12" t="s">
        <v>31</v>
      </c>
      <c r="AX626" s="12" t="s">
        <v>74</v>
      </c>
      <c r="AY626" s="143" t="s">
        <v>127</v>
      </c>
    </row>
    <row r="627" spans="2:51" s="12" customFormat="1" ht="11.25">
      <c r="B627" s="141"/>
      <c r="D627" s="142" t="s">
        <v>136</v>
      </c>
      <c r="E627" s="143" t="s">
        <v>1</v>
      </c>
      <c r="F627" s="144" t="s">
        <v>535</v>
      </c>
      <c r="H627" s="145">
        <v>28.11</v>
      </c>
      <c r="I627" s="146"/>
      <c r="L627" s="141"/>
      <c r="M627" s="147"/>
      <c r="T627" s="148"/>
      <c r="AT627" s="143" t="s">
        <v>136</v>
      </c>
      <c r="AU627" s="143" t="s">
        <v>81</v>
      </c>
      <c r="AV627" s="12" t="s">
        <v>81</v>
      </c>
      <c r="AW627" s="12" t="s">
        <v>31</v>
      </c>
      <c r="AX627" s="12" t="s">
        <v>74</v>
      </c>
      <c r="AY627" s="143" t="s">
        <v>127</v>
      </c>
    </row>
    <row r="628" spans="2:51" s="12" customFormat="1" ht="11.25">
      <c r="B628" s="141"/>
      <c r="D628" s="142" t="s">
        <v>136</v>
      </c>
      <c r="E628" s="143" t="s">
        <v>1</v>
      </c>
      <c r="F628" s="144" t="s">
        <v>536</v>
      </c>
      <c r="H628" s="145">
        <v>35.770000000000003</v>
      </c>
      <c r="I628" s="146"/>
      <c r="L628" s="141"/>
      <c r="M628" s="147"/>
      <c r="T628" s="148"/>
      <c r="AT628" s="143" t="s">
        <v>136</v>
      </c>
      <c r="AU628" s="143" t="s">
        <v>81</v>
      </c>
      <c r="AV628" s="12" t="s">
        <v>81</v>
      </c>
      <c r="AW628" s="12" t="s">
        <v>31</v>
      </c>
      <c r="AX628" s="12" t="s">
        <v>74</v>
      </c>
      <c r="AY628" s="143" t="s">
        <v>127</v>
      </c>
    </row>
    <row r="629" spans="2:51" s="12" customFormat="1" ht="11.25">
      <c r="B629" s="141"/>
      <c r="D629" s="142" t="s">
        <v>136</v>
      </c>
      <c r="E629" s="143" t="s">
        <v>1</v>
      </c>
      <c r="F629" s="144" t="s">
        <v>537</v>
      </c>
      <c r="H629" s="145">
        <v>20.100000000000001</v>
      </c>
      <c r="I629" s="146"/>
      <c r="L629" s="141"/>
      <c r="M629" s="147"/>
      <c r="T629" s="148"/>
      <c r="AT629" s="143" t="s">
        <v>136</v>
      </c>
      <c r="AU629" s="143" t="s">
        <v>81</v>
      </c>
      <c r="AV629" s="12" t="s">
        <v>81</v>
      </c>
      <c r="AW629" s="12" t="s">
        <v>31</v>
      </c>
      <c r="AX629" s="12" t="s">
        <v>74</v>
      </c>
      <c r="AY629" s="143" t="s">
        <v>127</v>
      </c>
    </row>
    <row r="630" spans="2:51" s="12" customFormat="1" ht="11.25">
      <c r="B630" s="141"/>
      <c r="D630" s="142" t="s">
        <v>136</v>
      </c>
      <c r="E630" s="143" t="s">
        <v>1</v>
      </c>
      <c r="F630" s="144" t="s">
        <v>538</v>
      </c>
      <c r="H630" s="145">
        <v>24.19</v>
      </c>
      <c r="I630" s="146"/>
      <c r="L630" s="141"/>
      <c r="M630" s="147"/>
      <c r="T630" s="148"/>
      <c r="AT630" s="143" t="s">
        <v>136</v>
      </c>
      <c r="AU630" s="143" t="s">
        <v>81</v>
      </c>
      <c r="AV630" s="12" t="s">
        <v>81</v>
      </c>
      <c r="AW630" s="12" t="s">
        <v>31</v>
      </c>
      <c r="AX630" s="12" t="s">
        <v>74</v>
      </c>
      <c r="AY630" s="143" t="s">
        <v>127</v>
      </c>
    </row>
    <row r="631" spans="2:51" s="12" customFormat="1" ht="11.25">
      <c r="B631" s="141"/>
      <c r="D631" s="142" t="s">
        <v>136</v>
      </c>
      <c r="E631" s="143" t="s">
        <v>1</v>
      </c>
      <c r="F631" s="144" t="s">
        <v>539</v>
      </c>
      <c r="H631" s="145">
        <v>15.63</v>
      </c>
      <c r="I631" s="146"/>
      <c r="L631" s="141"/>
      <c r="M631" s="147"/>
      <c r="T631" s="148"/>
      <c r="AT631" s="143" t="s">
        <v>136</v>
      </c>
      <c r="AU631" s="143" t="s">
        <v>81</v>
      </c>
      <c r="AV631" s="12" t="s">
        <v>81</v>
      </c>
      <c r="AW631" s="12" t="s">
        <v>31</v>
      </c>
      <c r="AX631" s="12" t="s">
        <v>74</v>
      </c>
      <c r="AY631" s="143" t="s">
        <v>127</v>
      </c>
    </row>
    <row r="632" spans="2:51" s="12" customFormat="1" ht="11.25">
      <c r="B632" s="141"/>
      <c r="D632" s="142" t="s">
        <v>136</v>
      </c>
      <c r="E632" s="143" t="s">
        <v>1</v>
      </c>
      <c r="F632" s="144" t="s">
        <v>540</v>
      </c>
      <c r="H632" s="145">
        <v>29.2</v>
      </c>
      <c r="I632" s="146"/>
      <c r="L632" s="141"/>
      <c r="M632" s="147"/>
      <c r="T632" s="148"/>
      <c r="AT632" s="143" t="s">
        <v>136</v>
      </c>
      <c r="AU632" s="143" t="s">
        <v>81</v>
      </c>
      <c r="AV632" s="12" t="s">
        <v>81</v>
      </c>
      <c r="AW632" s="12" t="s">
        <v>31</v>
      </c>
      <c r="AX632" s="12" t="s">
        <v>74</v>
      </c>
      <c r="AY632" s="143" t="s">
        <v>127</v>
      </c>
    </row>
    <row r="633" spans="2:51" s="12" customFormat="1" ht="11.25">
      <c r="B633" s="141"/>
      <c r="D633" s="142" t="s">
        <v>136</v>
      </c>
      <c r="E633" s="143" t="s">
        <v>1</v>
      </c>
      <c r="F633" s="144" t="s">
        <v>541</v>
      </c>
      <c r="H633" s="145">
        <v>40.299999999999997</v>
      </c>
      <c r="I633" s="146"/>
      <c r="L633" s="141"/>
      <c r="M633" s="147"/>
      <c r="T633" s="148"/>
      <c r="AT633" s="143" t="s">
        <v>136</v>
      </c>
      <c r="AU633" s="143" t="s">
        <v>81</v>
      </c>
      <c r="AV633" s="12" t="s">
        <v>81</v>
      </c>
      <c r="AW633" s="12" t="s">
        <v>31</v>
      </c>
      <c r="AX633" s="12" t="s">
        <v>74</v>
      </c>
      <c r="AY633" s="143" t="s">
        <v>127</v>
      </c>
    </row>
    <row r="634" spans="2:51" s="12" customFormat="1" ht="11.25">
      <c r="B634" s="141"/>
      <c r="D634" s="142" t="s">
        <v>136</v>
      </c>
      <c r="E634" s="143" t="s">
        <v>1</v>
      </c>
      <c r="F634" s="144" t="s">
        <v>542</v>
      </c>
      <c r="H634" s="145">
        <v>40.659999999999997</v>
      </c>
      <c r="I634" s="146"/>
      <c r="L634" s="141"/>
      <c r="M634" s="147"/>
      <c r="T634" s="148"/>
      <c r="AT634" s="143" t="s">
        <v>136</v>
      </c>
      <c r="AU634" s="143" t="s">
        <v>81</v>
      </c>
      <c r="AV634" s="12" t="s">
        <v>81</v>
      </c>
      <c r="AW634" s="12" t="s">
        <v>31</v>
      </c>
      <c r="AX634" s="12" t="s">
        <v>74</v>
      </c>
      <c r="AY634" s="143" t="s">
        <v>127</v>
      </c>
    </row>
    <row r="635" spans="2:51" s="12" customFormat="1" ht="11.25">
      <c r="B635" s="141"/>
      <c r="D635" s="142" t="s">
        <v>136</v>
      </c>
      <c r="E635" s="143" t="s">
        <v>1</v>
      </c>
      <c r="F635" s="144" t="s">
        <v>543</v>
      </c>
      <c r="H635" s="145">
        <v>38.35</v>
      </c>
      <c r="I635" s="146"/>
      <c r="L635" s="141"/>
      <c r="M635" s="147"/>
      <c r="T635" s="148"/>
      <c r="AT635" s="143" t="s">
        <v>136</v>
      </c>
      <c r="AU635" s="143" t="s">
        <v>81</v>
      </c>
      <c r="AV635" s="12" t="s">
        <v>81</v>
      </c>
      <c r="AW635" s="12" t="s">
        <v>31</v>
      </c>
      <c r="AX635" s="12" t="s">
        <v>74</v>
      </c>
      <c r="AY635" s="143" t="s">
        <v>127</v>
      </c>
    </row>
    <row r="636" spans="2:51" s="12" customFormat="1" ht="11.25">
      <c r="B636" s="141"/>
      <c r="D636" s="142" t="s">
        <v>136</v>
      </c>
      <c r="E636" s="143" t="s">
        <v>1</v>
      </c>
      <c r="F636" s="144" t="s">
        <v>544</v>
      </c>
      <c r="H636" s="145">
        <v>39.72</v>
      </c>
      <c r="I636" s="146"/>
      <c r="L636" s="141"/>
      <c r="M636" s="147"/>
      <c r="T636" s="148"/>
      <c r="AT636" s="143" t="s">
        <v>136</v>
      </c>
      <c r="AU636" s="143" t="s">
        <v>81</v>
      </c>
      <c r="AV636" s="12" t="s">
        <v>81</v>
      </c>
      <c r="AW636" s="12" t="s">
        <v>31</v>
      </c>
      <c r="AX636" s="12" t="s">
        <v>74</v>
      </c>
      <c r="AY636" s="143" t="s">
        <v>127</v>
      </c>
    </row>
    <row r="637" spans="2:51" s="12" customFormat="1" ht="11.25">
      <c r="B637" s="141"/>
      <c r="D637" s="142" t="s">
        <v>136</v>
      </c>
      <c r="E637" s="143" t="s">
        <v>1</v>
      </c>
      <c r="F637" s="144" t="s">
        <v>545</v>
      </c>
      <c r="H637" s="145">
        <v>41.34</v>
      </c>
      <c r="I637" s="146"/>
      <c r="L637" s="141"/>
      <c r="M637" s="147"/>
      <c r="T637" s="148"/>
      <c r="AT637" s="143" t="s">
        <v>136</v>
      </c>
      <c r="AU637" s="143" t="s">
        <v>81</v>
      </c>
      <c r="AV637" s="12" t="s">
        <v>81</v>
      </c>
      <c r="AW637" s="12" t="s">
        <v>31</v>
      </c>
      <c r="AX637" s="12" t="s">
        <v>74</v>
      </c>
      <c r="AY637" s="143" t="s">
        <v>127</v>
      </c>
    </row>
    <row r="638" spans="2:51" s="12" customFormat="1" ht="11.25">
      <c r="B638" s="141"/>
      <c r="D638" s="142" t="s">
        <v>136</v>
      </c>
      <c r="E638" s="143" t="s">
        <v>1</v>
      </c>
      <c r="F638" s="144" t="s">
        <v>546</v>
      </c>
      <c r="H638" s="145">
        <v>42.95</v>
      </c>
      <c r="I638" s="146"/>
      <c r="L638" s="141"/>
      <c r="M638" s="147"/>
      <c r="T638" s="148"/>
      <c r="AT638" s="143" t="s">
        <v>136</v>
      </c>
      <c r="AU638" s="143" t="s">
        <v>81</v>
      </c>
      <c r="AV638" s="12" t="s">
        <v>81</v>
      </c>
      <c r="AW638" s="12" t="s">
        <v>31</v>
      </c>
      <c r="AX638" s="12" t="s">
        <v>74</v>
      </c>
      <c r="AY638" s="143" t="s">
        <v>127</v>
      </c>
    </row>
    <row r="639" spans="2:51" s="12" customFormat="1" ht="11.25">
      <c r="B639" s="141"/>
      <c r="D639" s="142" t="s">
        <v>136</v>
      </c>
      <c r="E639" s="143" t="s">
        <v>1</v>
      </c>
      <c r="F639" s="144" t="s">
        <v>547</v>
      </c>
      <c r="H639" s="145">
        <v>43.1</v>
      </c>
      <c r="I639" s="146"/>
      <c r="L639" s="141"/>
      <c r="M639" s="147"/>
      <c r="T639" s="148"/>
      <c r="AT639" s="143" t="s">
        <v>136</v>
      </c>
      <c r="AU639" s="143" t="s">
        <v>81</v>
      </c>
      <c r="AV639" s="12" t="s">
        <v>81</v>
      </c>
      <c r="AW639" s="12" t="s">
        <v>31</v>
      </c>
      <c r="AX639" s="12" t="s">
        <v>74</v>
      </c>
      <c r="AY639" s="143" t="s">
        <v>127</v>
      </c>
    </row>
    <row r="640" spans="2:51" s="12" customFormat="1" ht="11.25">
      <c r="B640" s="141"/>
      <c r="D640" s="142" t="s">
        <v>136</v>
      </c>
      <c r="E640" s="143" t="s">
        <v>1</v>
      </c>
      <c r="F640" s="144" t="s">
        <v>548</v>
      </c>
      <c r="H640" s="145">
        <v>41.71</v>
      </c>
      <c r="I640" s="146"/>
      <c r="L640" s="141"/>
      <c r="M640" s="147"/>
      <c r="T640" s="148"/>
      <c r="AT640" s="143" t="s">
        <v>136</v>
      </c>
      <c r="AU640" s="143" t="s">
        <v>81</v>
      </c>
      <c r="AV640" s="12" t="s">
        <v>81</v>
      </c>
      <c r="AW640" s="12" t="s">
        <v>31</v>
      </c>
      <c r="AX640" s="12" t="s">
        <v>74</v>
      </c>
      <c r="AY640" s="143" t="s">
        <v>127</v>
      </c>
    </row>
    <row r="641" spans="2:65" s="12" customFormat="1" ht="11.25">
      <c r="B641" s="141"/>
      <c r="D641" s="142" t="s">
        <v>136</v>
      </c>
      <c r="E641" s="143" t="s">
        <v>1</v>
      </c>
      <c r="F641" s="144" t="s">
        <v>549</v>
      </c>
      <c r="H641" s="145">
        <v>25.26</v>
      </c>
      <c r="I641" s="146"/>
      <c r="L641" s="141"/>
      <c r="M641" s="147"/>
      <c r="T641" s="148"/>
      <c r="AT641" s="143" t="s">
        <v>136</v>
      </c>
      <c r="AU641" s="143" t="s">
        <v>81</v>
      </c>
      <c r="AV641" s="12" t="s">
        <v>81</v>
      </c>
      <c r="AW641" s="12" t="s">
        <v>31</v>
      </c>
      <c r="AX641" s="12" t="s">
        <v>74</v>
      </c>
      <c r="AY641" s="143" t="s">
        <v>127</v>
      </c>
    </row>
    <row r="642" spans="2:65" s="12" customFormat="1" ht="11.25">
      <c r="B642" s="141"/>
      <c r="D642" s="142" t="s">
        <v>136</v>
      </c>
      <c r="E642" s="143" t="s">
        <v>1</v>
      </c>
      <c r="F642" s="144" t="s">
        <v>550</v>
      </c>
      <c r="H642" s="145">
        <v>34.1</v>
      </c>
      <c r="I642" s="146"/>
      <c r="L642" s="141"/>
      <c r="M642" s="147"/>
      <c r="T642" s="148"/>
      <c r="AT642" s="143" t="s">
        <v>136</v>
      </c>
      <c r="AU642" s="143" t="s">
        <v>81</v>
      </c>
      <c r="AV642" s="12" t="s">
        <v>81</v>
      </c>
      <c r="AW642" s="12" t="s">
        <v>31</v>
      </c>
      <c r="AX642" s="12" t="s">
        <v>74</v>
      </c>
      <c r="AY642" s="143" t="s">
        <v>127</v>
      </c>
    </row>
    <row r="643" spans="2:65" s="12" customFormat="1" ht="11.25">
      <c r="B643" s="141"/>
      <c r="D643" s="142" t="s">
        <v>136</v>
      </c>
      <c r="E643" s="143" t="s">
        <v>1</v>
      </c>
      <c r="F643" s="144" t="s">
        <v>551</v>
      </c>
      <c r="H643" s="145">
        <v>43.03</v>
      </c>
      <c r="I643" s="146"/>
      <c r="L643" s="141"/>
      <c r="M643" s="147"/>
      <c r="T643" s="148"/>
      <c r="AT643" s="143" t="s">
        <v>136</v>
      </c>
      <c r="AU643" s="143" t="s">
        <v>81</v>
      </c>
      <c r="AV643" s="12" t="s">
        <v>81</v>
      </c>
      <c r="AW643" s="12" t="s">
        <v>31</v>
      </c>
      <c r="AX643" s="12" t="s">
        <v>74</v>
      </c>
      <c r="AY643" s="143" t="s">
        <v>127</v>
      </c>
    </row>
    <row r="644" spans="2:65" s="12" customFormat="1" ht="11.25">
      <c r="B644" s="141"/>
      <c r="D644" s="142" t="s">
        <v>136</v>
      </c>
      <c r="E644" s="143" t="s">
        <v>1</v>
      </c>
      <c r="F644" s="144" t="s">
        <v>552</v>
      </c>
      <c r="H644" s="145">
        <v>15.32</v>
      </c>
      <c r="I644" s="146"/>
      <c r="L644" s="141"/>
      <c r="M644" s="147"/>
      <c r="T644" s="148"/>
      <c r="AT644" s="143" t="s">
        <v>136</v>
      </c>
      <c r="AU644" s="143" t="s">
        <v>81</v>
      </c>
      <c r="AV644" s="12" t="s">
        <v>81</v>
      </c>
      <c r="AW644" s="12" t="s">
        <v>31</v>
      </c>
      <c r="AX644" s="12" t="s">
        <v>74</v>
      </c>
      <c r="AY644" s="143" t="s">
        <v>127</v>
      </c>
    </row>
    <row r="645" spans="2:65" s="12" customFormat="1" ht="11.25">
      <c r="B645" s="141"/>
      <c r="D645" s="142" t="s">
        <v>136</v>
      </c>
      <c r="E645" s="143" t="s">
        <v>1</v>
      </c>
      <c r="F645" s="144" t="s">
        <v>553</v>
      </c>
      <c r="H645" s="145">
        <v>43.33</v>
      </c>
      <c r="I645" s="146"/>
      <c r="L645" s="141"/>
      <c r="M645" s="147"/>
      <c r="T645" s="148"/>
      <c r="AT645" s="143" t="s">
        <v>136</v>
      </c>
      <c r="AU645" s="143" t="s">
        <v>81</v>
      </c>
      <c r="AV645" s="12" t="s">
        <v>81</v>
      </c>
      <c r="AW645" s="12" t="s">
        <v>31</v>
      </c>
      <c r="AX645" s="12" t="s">
        <v>74</v>
      </c>
      <c r="AY645" s="143" t="s">
        <v>127</v>
      </c>
    </row>
    <row r="646" spans="2:65" s="12" customFormat="1" ht="11.25">
      <c r="B646" s="141"/>
      <c r="D646" s="142" t="s">
        <v>136</v>
      </c>
      <c r="E646" s="143" t="s">
        <v>1</v>
      </c>
      <c r="F646" s="144" t="s">
        <v>554</v>
      </c>
      <c r="H646" s="145">
        <v>41.04</v>
      </c>
      <c r="I646" s="146"/>
      <c r="L646" s="141"/>
      <c r="M646" s="147"/>
      <c r="T646" s="148"/>
      <c r="AT646" s="143" t="s">
        <v>136</v>
      </c>
      <c r="AU646" s="143" t="s">
        <v>81</v>
      </c>
      <c r="AV646" s="12" t="s">
        <v>81</v>
      </c>
      <c r="AW646" s="12" t="s">
        <v>31</v>
      </c>
      <c r="AX646" s="12" t="s">
        <v>74</v>
      </c>
      <c r="AY646" s="143" t="s">
        <v>127</v>
      </c>
    </row>
    <row r="647" spans="2:65" s="12" customFormat="1" ht="11.25">
      <c r="B647" s="141"/>
      <c r="D647" s="142" t="s">
        <v>136</v>
      </c>
      <c r="E647" s="143" t="s">
        <v>1</v>
      </c>
      <c r="F647" s="144" t="s">
        <v>555</v>
      </c>
      <c r="H647" s="145">
        <v>41.59</v>
      </c>
      <c r="I647" s="146"/>
      <c r="L647" s="141"/>
      <c r="M647" s="147"/>
      <c r="T647" s="148"/>
      <c r="AT647" s="143" t="s">
        <v>136</v>
      </c>
      <c r="AU647" s="143" t="s">
        <v>81</v>
      </c>
      <c r="AV647" s="12" t="s">
        <v>81</v>
      </c>
      <c r="AW647" s="12" t="s">
        <v>31</v>
      </c>
      <c r="AX647" s="12" t="s">
        <v>74</v>
      </c>
      <c r="AY647" s="143" t="s">
        <v>127</v>
      </c>
    </row>
    <row r="648" spans="2:65" s="12" customFormat="1" ht="11.25">
      <c r="B648" s="141"/>
      <c r="D648" s="142" t="s">
        <v>136</v>
      </c>
      <c r="E648" s="143" t="s">
        <v>1</v>
      </c>
      <c r="F648" s="144" t="s">
        <v>556</v>
      </c>
      <c r="H648" s="145">
        <v>40.200000000000003</v>
      </c>
      <c r="I648" s="146"/>
      <c r="L648" s="141"/>
      <c r="M648" s="147"/>
      <c r="T648" s="148"/>
      <c r="AT648" s="143" t="s">
        <v>136</v>
      </c>
      <c r="AU648" s="143" t="s">
        <v>81</v>
      </c>
      <c r="AV648" s="12" t="s">
        <v>81</v>
      </c>
      <c r="AW648" s="12" t="s">
        <v>31</v>
      </c>
      <c r="AX648" s="12" t="s">
        <v>74</v>
      </c>
      <c r="AY648" s="143" t="s">
        <v>127</v>
      </c>
    </row>
    <row r="649" spans="2:65" s="13" customFormat="1" ht="11.25">
      <c r="B649" s="149"/>
      <c r="D649" s="142" t="s">
        <v>136</v>
      </c>
      <c r="E649" s="150" t="s">
        <v>1</v>
      </c>
      <c r="F649" s="151" t="s">
        <v>157</v>
      </c>
      <c r="H649" s="152">
        <v>1935.26</v>
      </c>
      <c r="I649" s="153"/>
      <c r="L649" s="149"/>
      <c r="M649" s="154"/>
      <c r="T649" s="155"/>
      <c r="AT649" s="150" t="s">
        <v>136</v>
      </c>
      <c r="AU649" s="150" t="s">
        <v>81</v>
      </c>
      <c r="AV649" s="13" t="s">
        <v>134</v>
      </c>
      <c r="AW649" s="13" t="s">
        <v>31</v>
      </c>
      <c r="AX649" s="13" t="s">
        <v>79</v>
      </c>
      <c r="AY649" s="150" t="s">
        <v>127</v>
      </c>
    </row>
    <row r="650" spans="2:65" s="1" customFormat="1" ht="16.5" customHeight="1">
      <c r="B650" s="31"/>
      <c r="C650" s="127" t="s">
        <v>570</v>
      </c>
      <c r="D650" s="127" t="s">
        <v>130</v>
      </c>
      <c r="E650" s="128" t="s">
        <v>571</v>
      </c>
      <c r="F650" s="129" t="s">
        <v>572</v>
      </c>
      <c r="G650" s="130" t="s">
        <v>133</v>
      </c>
      <c r="H650" s="131">
        <v>1935.26</v>
      </c>
      <c r="I650" s="132"/>
      <c r="J650" s="133">
        <f>ROUND(I650*H650,2)</f>
        <v>0</v>
      </c>
      <c r="K650" s="134"/>
      <c r="L650" s="31"/>
      <c r="M650" s="135" t="s">
        <v>1</v>
      </c>
      <c r="N650" s="136" t="s">
        <v>39</v>
      </c>
      <c r="P650" s="137">
        <f>O650*H650</f>
        <v>0</v>
      </c>
      <c r="Q650" s="137">
        <v>4.0000000000000001E-3</v>
      </c>
      <c r="R650" s="137">
        <f>Q650*H650</f>
        <v>7.7410399999999999</v>
      </c>
      <c r="S650" s="137">
        <v>0</v>
      </c>
      <c r="T650" s="138">
        <f>S650*H650</f>
        <v>0</v>
      </c>
      <c r="AR650" s="139" t="s">
        <v>134</v>
      </c>
      <c r="AT650" s="139" t="s">
        <v>130</v>
      </c>
      <c r="AU650" s="139" t="s">
        <v>81</v>
      </c>
      <c r="AY650" s="16" t="s">
        <v>127</v>
      </c>
      <c r="BE650" s="140">
        <f>IF(N650="základní",J650,0)</f>
        <v>0</v>
      </c>
      <c r="BF650" s="140">
        <f>IF(N650="snížená",J650,0)</f>
        <v>0</v>
      </c>
      <c r="BG650" s="140">
        <f>IF(N650="zákl. přenesená",J650,0)</f>
        <v>0</v>
      </c>
      <c r="BH650" s="140">
        <f>IF(N650="sníž. přenesená",J650,0)</f>
        <v>0</v>
      </c>
      <c r="BI650" s="140">
        <f>IF(N650="nulová",J650,0)</f>
        <v>0</v>
      </c>
      <c r="BJ650" s="16" t="s">
        <v>79</v>
      </c>
      <c r="BK650" s="140">
        <f>ROUND(I650*H650,2)</f>
        <v>0</v>
      </c>
      <c r="BL650" s="16" t="s">
        <v>134</v>
      </c>
      <c r="BM650" s="139" t="s">
        <v>573</v>
      </c>
    </row>
    <row r="651" spans="2:65" s="12" customFormat="1" ht="11.25">
      <c r="B651" s="141"/>
      <c r="D651" s="142" t="s">
        <v>136</v>
      </c>
      <c r="E651" s="143" t="s">
        <v>1</v>
      </c>
      <c r="F651" s="144" t="s">
        <v>492</v>
      </c>
      <c r="H651" s="145">
        <v>6.5</v>
      </c>
      <c r="I651" s="146"/>
      <c r="L651" s="141"/>
      <c r="M651" s="147"/>
      <c r="T651" s="148"/>
      <c r="AT651" s="143" t="s">
        <v>136</v>
      </c>
      <c r="AU651" s="143" t="s">
        <v>81</v>
      </c>
      <c r="AV651" s="12" t="s">
        <v>81</v>
      </c>
      <c r="AW651" s="12" t="s">
        <v>31</v>
      </c>
      <c r="AX651" s="12" t="s">
        <v>74</v>
      </c>
      <c r="AY651" s="143" t="s">
        <v>127</v>
      </c>
    </row>
    <row r="652" spans="2:65" s="12" customFormat="1" ht="11.25">
      <c r="B652" s="141"/>
      <c r="D652" s="142" t="s">
        <v>136</v>
      </c>
      <c r="E652" s="143" t="s">
        <v>1</v>
      </c>
      <c r="F652" s="144" t="s">
        <v>493</v>
      </c>
      <c r="H652" s="145">
        <v>78.150000000000006</v>
      </c>
      <c r="I652" s="146"/>
      <c r="L652" s="141"/>
      <c r="M652" s="147"/>
      <c r="T652" s="148"/>
      <c r="AT652" s="143" t="s">
        <v>136</v>
      </c>
      <c r="AU652" s="143" t="s">
        <v>81</v>
      </c>
      <c r="AV652" s="12" t="s">
        <v>81</v>
      </c>
      <c r="AW652" s="12" t="s">
        <v>31</v>
      </c>
      <c r="AX652" s="12" t="s">
        <v>74</v>
      </c>
      <c r="AY652" s="143" t="s">
        <v>127</v>
      </c>
    </row>
    <row r="653" spans="2:65" s="12" customFormat="1" ht="11.25">
      <c r="B653" s="141"/>
      <c r="D653" s="142" t="s">
        <v>136</v>
      </c>
      <c r="E653" s="143" t="s">
        <v>1</v>
      </c>
      <c r="F653" s="144" t="s">
        <v>494</v>
      </c>
      <c r="H653" s="145">
        <v>97.07</v>
      </c>
      <c r="I653" s="146"/>
      <c r="L653" s="141"/>
      <c r="M653" s="147"/>
      <c r="T653" s="148"/>
      <c r="AT653" s="143" t="s">
        <v>136</v>
      </c>
      <c r="AU653" s="143" t="s">
        <v>81</v>
      </c>
      <c r="AV653" s="12" t="s">
        <v>81</v>
      </c>
      <c r="AW653" s="12" t="s">
        <v>31</v>
      </c>
      <c r="AX653" s="12" t="s">
        <v>74</v>
      </c>
      <c r="AY653" s="143" t="s">
        <v>127</v>
      </c>
    </row>
    <row r="654" spans="2:65" s="12" customFormat="1" ht="11.25">
      <c r="B654" s="141"/>
      <c r="D654" s="142" t="s">
        <v>136</v>
      </c>
      <c r="E654" s="143" t="s">
        <v>1</v>
      </c>
      <c r="F654" s="144" t="s">
        <v>495</v>
      </c>
      <c r="H654" s="145">
        <v>20.14</v>
      </c>
      <c r="I654" s="146"/>
      <c r="L654" s="141"/>
      <c r="M654" s="147"/>
      <c r="T654" s="148"/>
      <c r="AT654" s="143" t="s">
        <v>136</v>
      </c>
      <c r="AU654" s="143" t="s">
        <v>81</v>
      </c>
      <c r="AV654" s="12" t="s">
        <v>81</v>
      </c>
      <c r="AW654" s="12" t="s">
        <v>31</v>
      </c>
      <c r="AX654" s="12" t="s">
        <v>74</v>
      </c>
      <c r="AY654" s="143" t="s">
        <v>127</v>
      </c>
    </row>
    <row r="655" spans="2:65" s="12" customFormat="1" ht="11.25">
      <c r="B655" s="141"/>
      <c r="D655" s="142" t="s">
        <v>136</v>
      </c>
      <c r="E655" s="143" t="s">
        <v>1</v>
      </c>
      <c r="F655" s="144" t="s">
        <v>496</v>
      </c>
      <c r="H655" s="145">
        <v>16.12</v>
      </c>
      <c r="I655" s="146"/>
      <c r="L655" s="141"/>
      <c r="M655" s="147"/>
      <c r="T655" s="148"/>
      <c r="AT655" s="143" t="s">
        <v>136</v>
      </c>
      <c r="AU655" s="143" t="s">
        <v>81</v>
      </c>
      <c r="AV655" s="12" t="s">
        <v>81</v>
      </c>
      <c r="AW655" s="12" t="s">
        <v>31</v>
      </c>
      <c r="AX655" s="12" t="s">
        <v>74</v>
      </c>
      <c r="AY655" s="143" t="s">
        <v>127</v>
      </c>
    </row>
    <row r="656" spans="2:65" s="12" customFormat="1" ht="11.25">
      <c r="B656" s="141"/>
      <c r="D656" s="142" t="s">
        <v>136</v>
      </c>
      <c r="E656" s="143" t="s">
        <v>1</v>
      </c>
      <c r="F656" s="144" t="s">
        <v>497</v>
      </c>
      <c r="H656" s="145">
        <v>7.59</v>
      </c>
      <c r="I656" s="146"/>
      <c r="L656" s="141"/>
      <c r="M656" s="147"/>
      <c r="T656" s="148"/>
      <c r="AT656" s="143" t="s">
        <v>136</v>
      </c>
      <c r="AU656" s="143" t="s">
        <v>81</v>
      </c>
      <c r="AV656" s="12" t="s">
        <v>81</v>
      </c>
      <c r="AW656" s="12" t="s">
        <v>31</v>
      </c>
      <c r="AX656" s="12" t="s">
        <v>74</v>
      </c>
      <c r="AY656" s="143" t="s">
        <v>127</v>
      </c>
    </row>
    <row r="657" spans="2:51" s="12" customFormat="1" ht="11.25">
      <c r="B657" s="141"/>
      <c r="D657" s="142" t="s">
        <v>136</v>
      </c>
      <c r="E657" s="143" t="s">
        <v>1</v>
      </c>
      <c r="F657" s="144" t="s">
        <v>498</v>
      </c>
      <c r="H657" s="145">
        <v>17.66</v>
      </c>
      <c r="I657" s="146"/>
      <c r="L657" s="141"/>
      <c r="M657" s="147"/>
      <c r="T657" s="148"/>
      <c r="AT657" s="143" t="s">
        <v>136</v>
      </c>
      <c r="AU657" s="143" t="s">
        <v>81</v>
      </c>
      <c r="AV657" s="12" t="s">
        <v>81</v>
      </c>
      <c r="AW657" s="12" t="s">
        <v>31</v>
      </c>
      <c r="AX657" s="12" t="s">
        <v>74</v>
      </c>
      <c r="AY657" s="143" t="s">
        <v>127</v>
      </c>
    </row>
    <row r="658" spans="2:51" s="12" customFormat="1" ht="11.25">
      <c r="B658" s="141"/>
      <c r="D658" s="142" t="s">
        <v>136</v>
      </c>
      <c r="E658" s="143" t="s">
        <v>1</v>
      </c>
      <c r="F658" s="144" t="s">
        <v>499</v>
      </c>
      <c r="H658" s="145">
        <v>10</v>
      </c>
      <c r="I658" s="146"/>
      <c r="L658" s="141"/>
      <c r="M658" s="147"/>
      <c r="T658" s="148"/>
      <c r="AT658" s="143" t="s">
        <v>136</v>
      </c>
      <c r="AU658" s="143" t="s">
        <v>81</v>
      </c>
      <c r="AV658" s="12" t="s">
        <v>81</v>
      </c>
      <c r="AW658" s="12" t="s">
        <v>31</v>
      </c>
      <c r="AX658" s="12" t="s">
        <v>74</v>
      </c>
      <c r="AY658" s="143" t="s">
        <v>127</v>
      </c>
    </row>
    <row r="659" spans="2:51" s="12" customFormat="1" ht="11.25">
      <c r="B659" s="141"/>
      <c r="D659" s="142" t="s">
        <v>136</v>
      </c>
      <c r="E659" s="143" t="s">
        <v>1</v>
      </c>
      <c r="F659" s="144" t="s">
        <v>500</v>
      </c>
      <c r="H659" s="145">
        <v>18.329999999999998</v>
      </c>
      <c r="I659" s="146"/>
      <c r="L659" s="141"/>
      <c r="M659" s="147"/>
      <c r="T659" s="148"/>
      <c r="AT659" s="143" t="s">
        <v>136</v>
      </c>
      <c r="AU659" s="143" t="s">
        <v>81</v>
      </c>
      <c r="AV659" s="12" t="s">
        <v>81</v>
      </c>
      <c r="AW659" s="12" t="s">
        <v>31</v>
      </c>
      <c r="AX659" s="12" t="s">
        <v>74</v>
      </c>
      <c r="AY659" s="143" t="s">
        <v>127</v>
      </c>
    </row>
    <row r="660" spans="2:51" s="12" customFormat="1" ht="11.25">
      <c r="B660" s="141"/>
      <c r="D660" s="142" t="s">
        <v>136</v>
      </c>
      <c r="E660" s="143" t="s">
        <v>1</v>
      </c>
      <c r="F660" s="144" t="s">
        <v>501</v>
      </c>
      <c r="H660" s="145">
        <v>14.49</v>
      </c>
      <c r="I660" s="146"/>
      <c r="L660" s="141"/>
      <c r="M660" s="147"/>
      <c r="T660" s="148"/>
      <c r="AT660" s="143" t="s">
        <v>136</v>
      </c>
      <c r="AU660" s="143" t="s">
        <v>81</v>
      </c>
      <c r="AV660" s="12" t="s">
        <v>81</v>
      </c>
      <c r="AW660" s="12" t="s">
        <v>31</v>
      </c>
      <c r="AX660" s="12" t="s">
        <v>74</v>
      </c>
      <c r="AY660" s="143" t="s">
        <v>127</v>
      </c>
    </row>
    <row r="661" spans="2:51" s="12" customFormat="1" ht="11.25">
      <c r="B661" s="141"/>
      <c r="D661" s="142" t="s">
        <v>136</v>
      </c>
      <c r="E661" s="143" t="s">
        <v>1</v>
      </c>
      <c r="F661" s="144" t="s">
        <v>502</v>
      </c>
      <c r="H661" s="145">
        <v>13.79</v>
      </c>
      <c r="I661" s="146"/>
      <c r="L661" s="141"/>
      <c r="M661" s="147"/>
      <c r="T661" s="148"/>
      <c r="AT661" s="143" t="s">
        <v>136</v>
      </c>
      <c r="AU661" s="143" t="s">
        <v>81</v>
      </c>
      <c r="AV661" s="12" t="s">
        <v>81</v>
      </c>
      <c r="AW661" s="12" t="s">
        <v>31</v>
      </c>
      <c r="AX661" s="12" t="s">
        <v>74</v>
      </c>
      <c r="AY661" s="143" t="s">
        <v>127</v>
      </c>
    </row>
    <row r="662" spans="2:51" s="12" customFormat="1" ht="11.25">
      <c r="B662" s="141"/>
      <c r="D662" s="142" t="s">
        <v>136</v>
      </c>
      <c r="E662" s="143" t="s">
        <v>1</v>
      </c>
      <c r="F662" s="144" t="s">
        <v>503</v>
      </c>
      <c r="H662" s="145">
        <v>18.91</v>
      </c>
      <c r="I662" s="146"/>
      <c r="L662" s="141"/>
      <c r="M662" s="147"/>
      <c r="T662" s="148"/>
      <c r="AT662" s="143" t="s">
        <v>136</v>
      </c>
      <c r="AU662" s="143" t="s">
        <v>81</v>
      </c>
      <c r="AV662" s="12" t="s">
        <v>81</v>
      </c>
      <c r="AW662" s="12" t="s">
        <v>31</v>
      </c>
      <c r="AX662" s="12" t="s">
        <v>74</v>
      </c>
      <c r="AY662" s="143" t="s">
        <v>127</v>
      </c>
    </row>
    <row r="663" spans="2:51" s="12" customFormat="1" ht="11.25">
      <c r="B663" s="141"/>
      <c r="D663" s="142" t="s">
        <v>136</v>
      </c>
      <c r="E663" s="143" t="s">
        <v>1</v>
      </c>
      <c r="F663" s="144" t="s">
        <v>504</v>
      </c>
      <c r="H663" s="145">
        <v>8.11</v>
      </c>
      <c r="I663" s="146"/>
      <c r="L663" s="141"/>
      <c r="M663" s="147"/>
      <c r="T663" s="148"/>
      <c r="AT663" s="143" t="s">
        <v>136</v>
      </c>
      <c r="AU663" s="143" t="s">
        <v>81</v>
      </c>
      <c r="AV663" s="12" t="s">
        <v>81</v>
      </c>
      <c r="AW663" s="12" t="s">
        <v>31</v>
      </c>
      <c r="AX663" s="12" t="s">
        <v>74</v>
      </c>
      <c r="AY663" s="143" t="s">
        <v>127</v>
      </c>
    </row>
    <row r="664" spans="2:51" s="12" customFormat="1" ht="11.25">
      <c r="B664" s="141"/>
      <c r="D664" s="142" t="s">
        <v>136</v>
      </c>
      <c r="E664" s="143" t="s">
        <v>1</v>
      </c>
      <c r="F664" s="144" t="s">
        <v>505</v>
      </c>
      <c r="H664" s="145">
        <v>20.73</v>
      </c>
      <c r="I664" s="146"/>
      <c r="L664" s="141"/>
      <c r="M664" s="147"/>
      <c r="T664" s="148"/>
      <c r="AT664" s="143" t="s">
        <v>136</v>
      </c>
      <c r="AU664" s="143" t="s">
        <v>81</v>
      </c>
      <c r="AV664" s="12" t="s">
        <v>81</v>
      </c>
      <c r="AW664" s="12" t="s">
        <v>31</v>
      </c>
      <c r="AX664" s="12" t="s">
        <v>74</v>
      </c>
      <c r="AY664" s="143" t="s">
        <v>127</v>
      </c>
    </row>
    <row r="665" spans="2:51" s="12" customFormat="1" ht="11.25">
      <c r="B665" s="141"/>
      <c r="D665" s="142" t="s">
        <v>136</v>
      </c>
      <c r="E665" s="143" t="s">
        <v>1</v>
      </c>
      <c r="F665" s="144" t="s">
        <v>506</v>
      </c>
      <c r="H665" s="145">
        <v>14.95</v>
      </c>
      <c r="I665" s="146"/>
      <c r="L665" s="141"/>
      <c r="M665" s="147"/>
      <c r="T665" s="148"/>
      <c r="AT665" s="143" t="s">
        <v>136</v>
      </c>
      <c r="AU665" s="143" t="s">
        <v>81</v>
      </c>
      <c r="AV665" s="12" t="s">
        <v>81</v>
      </c>
      <c r="AW665" s="12" t="s">
        <v>31</v>
      </c>
      <c r="AX665" s="12" t="s">
        <v>74</v>
      </c>
      <c r="AY665" s="143" t="s">
        <v>127</v>
      </c>
    </row>
    <row r="666" spans="2:51" s="12" customFormat="1" ht="11.25">
      <c r="B666" s="141"/>
      <c r="D666" s="142" t="s">
        <v>136</v>
      </c>
      <c r="E666" s="143" t="s">
        <v>1</v>
      </c>
      <c r="F666" s="144" t="s">
        <v>507</v>
      </c>
      <c r="H666" s="145">
        <v>32.49</v>
      </c>
      <c r="I666" s="146"/>
      <c r="L666" s="141"/>
      <c r="M666" s="147"/>
      <c r="T666" s="148"/>
      <c r="AT666" s="143" t="s">
        <v>136</v>
      </c>
      <c r="AU666" s="143" t="s">
        <v>81</v>
      </c>
      <c r="AV666" s="12" t="s">
        <v>81</v>
      </c>
      <c r="AW666" s="12" t="s">
        <v>31</v>
      </c>
      <c r="AX666" s="12" t="s">
        <v>74</v>
      </c>
      <c r="AY666" s="143" t="s">
        <v>127</v>
      </c>
    </row>
    <row r="667" spans="2:51" s="12" customFormat="1" ht="11.25">
      <c r="B667" s="141"/>
      <c r="D667" s="142" t="s">
        <v>136</v>
      </c>
      <c r="E667" s="143" t="s">
        <v>1</v>
      </c>
      <c r="F667" s="144" t="s">
        <v>508</v>
      </c>
      <c r="H667" s="145">
        <v>16.579999999999998</v>
      </c>
      <c r="I667" s="146"/>
      <c r="L667" s="141"/>
      <c r="M667" s="147"/>
      <c r="T667" s="148"/>
      <c r="AT667" s="143" t="s">
        <v>136</v>
      </c>
      <c r="AU667" s="143" t="s">
        <v>81</v>
      </c>
      <c r="AV667" s="12" t="s">
        <v>81</v>
      </c>
      <c r="AW667" s="12" t="s">
        <v>31</v>
      </c>
      <c r="AX667" s="12" t="s">
        <v>74</v>
      </c>
      <c r="AY667" s="143" t="s">
        <v>127</v>
      </c>
    </row>
    <row r="668" spans="2:51" s="12" customFormat="1" ht="11.25">
      <c r="B668" s="141"/>
      <c r="D668" s="142" t="s">
        <v>136</v>
      </c>
      <c r="E668" s="143" t="s">
        <v>1</v>
      </c>
      <c r="F668" s="144" t="s">
        <v>509</v>
      </c>
      <c r="H668" s="145">
        <v>16.11</v>
      </c>
      <c r="I668" s="146"/>
      <c r="L668" s="141"/>
      <c r="M668" s="147"/>
      <c r="T668" s="148"/>
      <c r="AT668" s="143" t="s">
        <v>136</v>
      </c>
      <c r="AU668" s="143" t="s">
        <v>81</v>
      </c>
      <c r="AV668" s="12" t="s">
        <v>81</v>
      </c>
      <c r="AW668" s="12" t="s">
        <v>31</v>
      </c>
      <c r="AX668" s="12" t="s">
        <v>74</v>
      </c>
      <c r="AY668" s="143" t="s">
        <v>127</v>
      </c>
    </row>
    <row r="669" spans="2:51" s="12" customFormat="1" ht="11.25">
      <c r="B669" s="141"/>
      <c r="D669" s="142" t="s">
        <v>136</v>
      </c>
      <c r="E669" s="143" t="s">
        <v>1</v>
      </c>
      <c r="F669" s="144" t="s">
        <v>510</v>
      </c>
      <c r="H669" s="145">
        <v>17.16</v>
      </c>
      <c r="I669" s="146"/>
      <c r="L669" s="141"/>
      <c r="M669" s="147"/>
      <c r="T669" s="148"/>
      <c r="AT669" s="143" t="s">
        <v>136</v>
      </c>
      <c r="AU669" s="143" t="s">
        <v>81</v>
      </c>
      <c r="AV669" s="12" t="s">
        <v>81</v>
      </c>
      <c r="AW669" s="12" t="s">
        <v>31</v>
      </c>
      <c r="AX669" s="12" t="s">
        <v>74</v>
      </c>
      <c r="AY669" s="143" t="s">
        <v>127</v>
      </c>
    </row>
    <row r="670" spans="2:51" s="12" customFormat="1" ht="11.25">
      <c r="B670" s="141"/>
      <c r="D670" s="142" t="s">
        <v>136</v>
      </c>
      <c r="E670" s="143" t="s">
        <v>1</v>
      </c>
      <c r="F670" s="144" t="s">
        <v>511</v>
      </c>
      <c r="H670" s="145">
        <v>23.11</v>
      </c>
      <c r="I670" s="146"/>
      <c r="L670" s="141"/>
      <c r="M670" s="147"/>
      <c r="T670" s="148"/>
      <c r="AT670" s="143" t="s">
        <v>136</v>
      </c>
      <c r="AU670" s="143" t="s">
        <v>81</v>
      </c>
      <c r="AV670" s="12" t="s">
        <v>81</v>
      </c>
      <c r="AW670" s="12" t="s">
        <v>31</v>
      </c>
      <c r="AX670" s="12" t="s">
        <v>74</v>
      </c>
      <c r="AY670" s="143" t="s">
        <v>127</v>
      </c>
    </row>
    <row r="671" spans="2:51" s="12" customFormat="1" ht="11.25">
      <c r="B671" s="141"/>
      <c r="D671" s="142" t="s">
        <v>136</v>
      </c>
      <c r="E671" s="143" t="s">
        <v>1</v>
      </c>
      <c r="F671" s="144" t="s">
        <v>512</v>
      </c>
      <c r="H671" s="145">
        <v>13.92</v>
      </c>
      <c r="I671" s="146"/>
      <c r="L671" s="141"/>
      <c r="M671" s="147"/>
      <c r="T671" s="148"/>
      <c r="AT671" s="143" t="s">
        <v>136</v>
      </c>
      <c r="AU671" s="143" t="s">
        <v>81</v>
      </c>
      <c r="AV671" s="12" t="s">
        <v>81</v>
      </c>
      <c r="AW671" s="12" t="s">
        <v>31</v>
      </c>
      <c r="AX671" s="12" t="s">
        <v>74</v>
      </c>
      <c r="AY671" s="143" t="s">
        <v>127</v>
      </c>
    </row>
    <row r="672" spans="2:51" s="12" customFormat="1" ht="11.25">
      <c r="B672" s="141"/>
      <c r="D672" s="142" t="s">
        <v>136</v>
      </c>
      <c r="E672" s="143" t="s">
        <v>1</v>
      </c>
      <c r="F672" s="144" t="s">
        <v>513</v>
      </c>
      <c r="H672" s="145">
        <v>22.95</v>
      </c>
      <c r="I672" s="146"/>
      <c r="L672" s="141"/>
      <c r="M672" s="147"/>
      <c r="T672" s="148"/>
      <c r="AT672" s="143" t="s">
        <v>136</v>
      </c>
      <c r="AU672" s="143" t="s">
        <v>81</v>
      </c>
      <c r="AV672" s="12" t="s">
        <v>81</v>
      </c>
      <c r="AW672" s="12" t="s">
        <v>31</v>
      </c>
      <c r="AX672" s="12" t="s">
        <v>74</v>
      </c>
      <c r="AY672" s="143" t="s">
        <v>127</v>
      </c>
    </row>
    <row r="673" spans="2:51" s="12" customFormat="1" ht="11.25">
      <c r="B673" s="141"/>
      <c r="D673" s="142" t="s">
        <v>136</v>
      </c>
      <c r="E673" s="143" t="s">
        <v>1</v>
      </c>
      <c r="F673" s="144" t="s">
        <v>514</v>
      </c>
      <c r="H673" s="145">
        <v>17.2</v>
      </c>
      <c r="I673" s="146"/>
      <c r="L673" s="141"/>
      <c r="M673" s="147"/>
      <c r="T673" s="148"/>
      <c r="AT673" s="143" t="s">
        <v>136</v>
      </c>
      <c r="AU673" s="143" t="s">
        <v>81</v>
      </c>
      <c r="AV673" s="12" t="s">
        <v>81</v>
      </c>
      <c r="AW673" s="12" t="s">
        <v>31</v>
      </c>
      <c r="AX673" s="12" t="s">
        <v>74</v>
      </c>
      <c r="AY673" s="143" t="s">
        <v>127</v>
      </c>
    </row>
    <row r="674" spans="2:51" s="12" customFormat="1" ht="11.25">
      <c r="B674" s="141"/>
      <c r="D674" s="142" t="s">
        <v>136</v>
      </c>
      <c r="E674" s="143" t="s">
        <v>1</v>
      </c>
      <c r="F674" s="144" t="s">
        <v>515</v>
      </c>
      <c r="H674" s="145">
        <v>22.54</v>
      </c>
      <c r="I674" s="146"/>
      <c r="L674" s="141"/>
      <c r="M674" s="147"/>
      <c r="T674" s="148"/>
      <c r="AT674" s="143" t="s">
        <v>136</v>
      </c>
      <c r="AU674" s="143" t="s">
        <v>81</v>
      </c>
      <c r="AV674" s="12" t="s">
        <v>81</v>
      </c>
      <c r="AW674" s="12" t="s">
        <v>31</v>
      </c>
      <c r="AX674" s="12" t="s">
        <v>74</v>
      </c>
      <c r="AY674" s="143" t="s">
        <v>127</v>
      </c>
    </row>
    <row r="675" spans="2:51" s="12" customFormat="1" ht="11.25">
      <c r="B675" s="141"/>
      <c r="D675" s="142" t="s">
        <v>136</v>
      </c>
      <c r="E675" s="143" t="s">
        <v>1</v>
      </c>
      <c r="F675" s="144" t="s">
        <v>516</v>
      </c>
      <c r="H675" s="145">
        <v>35.950000000000003</v>
      </c>
      <c r="I675" s="146"/>
      <c r="L675" s="141"/>
      <c r="M675" s="147"/>
      <c r="T675" s="148"/>
      <c r="AT675" s="143" t="s">
        <v>136</v>
      </c>
      <c r="AU675" s="143" t="s">
        <v>81</v>
      </c>
      <c r="AV675" s="12" t="s">
        <v>81</v>
      </c>
      <c r="AW675" s="12" t="s">
        <v>31</v>
      </c>
      <c r="AX675" s="12" t="s">
        <v>74</v>
      </c>
      <c r="AY675" s="143" t="s">
        <v>127</v>
      </c>
    </row>
    <row r="676" spans="2:51" s="12" customFormat="1" ht="11.25">
      <c r="B676" s="141"/>
      <c r="D676" s="142" t="s">
        <v>136</v>
      </c>
      <c r="E676" s="143" t="s">
        <v>1</v>
      </c>
      <c r="F676" s="144" t="s">
        <v>517</v>
      </c>
      <c r="H676" s="145">
        <v>33.57</v>
      </c>
      <c r="I676" s="146"/>
      <c r="L676" s="141"/>
      <c r="M676" s="147"/>
      <c r="T676" s="148"/>
      <c r="AT676" s="143" t="s">
        <v>136</v>
      </c>
      <c r="AU676" s="143" t="s">
        <v>81</v>
      </c>
      <c r="AV676" s="12" t="s">
        <v>81</v>
      </c>
      <c r="AW676" s="12" t="s">
        <v>31</v>
      </c>
      <c r="AX676" s="12" t="s">
        <v>74</v>
      </c>
      <c r="AY676" s="143" t="s">
        <v>127</v>
      </c>
    </row>
    <row r="677" spans="2:51" s="12" customFormat="1" ht="11.25">
      <c r="B677" s="141"/>
      <c r="D677" s="142" t="s">
        <v>136</v>
      </c>
      <c r="E677" s="143" t="s">
        <v>1</v>
      </c>
      <c r="F677" s="144" t="s">
        <v>518</v>
      </c>
      <c r="H677" s="145">
        <v>48.47</v>
      </c>
      <c r="I677" s="146"/>
      <c r="L677" s="141"/>
      <c r="M677" s="147"/>
      <c r="T677" s="148"/>
      <c r="AT677" s="143" t="s">
        <v>136</v>
      </c>
      <c r="AU677" s="143" t="s">
        <v>81</v>
      </c>
      <c r="AV677" s="12" t="s">
        <v>81</v>
      </c>
      <c r="AW677" s="12" t="s">
        <v>31</v>
      </c>
      <c r="AX677" s="12" t="s">
        <v>74</v>
      </c>
      <c r="AY677" s="143" t="s">
        <v>127</v>
      </c>
    </row>
    <row r="678" spans="2:51" s="12" customFormat="1" ht="11.25">
      <c r="B678" s="141"/>
      <c r="D678" s="142" t="s">
        <v>136</v>
      </c>
      <c r="E678" s="143" t="s">
        <v>1</v>
      </c>
      <c r="F678" s="144" t="s">
        <v>519</v>
      </c>
      <c r="H678" s="145">
        <v>39.5</v>
      </c>
      <c r="I678" s="146"/>
      <c r="L678" s="141"/>
      <c r="M678" s="147"/>
      <c r="T678" s="148"/>
      <c r="AT678" s="143" t="s">
        <v>136</v>
      </c>
      <c r="AU678" s="143" t="s">
        <v>81</v>
      </c>
      <c r="AV678" s="12" t="s">
        <v>81</v>
      </c>
      <c r="AW678" s="12" t="s">
        <v>31</v>
      </c>
      <c r="AX678" s="12" t="s">
        <v>74</v>
      </c>
      <c r="AY678" s="143" t="s">
        <v>127</v>
      </c>
    </row>
    <row r="679" spans="2:51" s="12" customFormat="1" ht="11.25">
      <c r="B679" s="141"/>
      <c r="D679" s="142" t="s">
        <v>136</v>
      </c>
      <c r="E679" s="143" t="s">
        <v>1</v>
      </c>
      <c r="F679" s="144" t="s">
        <v>520</v>
      </c>
      <c r="H679" s="145">
        <v>38.97</v>
      </c>
      <c r="I679" s="146"/>
      <c r="L679" s="141"/>
      <c r="M679" s="147"/>
      <c r="T679" s="148"/>
      <c r="AT679" s="143" t="s">
        <v>136</v>
      </c>
      <c r="AU679" s="143" t="s">
        <v>81</v>
      </c>
      <c r="AV679" s="12" t="s">
        <v>81</v>
      </c>
      <c r="AW679" s="12" t="s">
        <v>31</v>
      </c>
      <c r="AX679" s="12" t="s">
        <v>74</v>
      </c>
      <c r="AY679" s="143" t="s">
        <v>127</v>
      </c>
    </row>
    <row r="680" spans="2:51" s="12" customFormat="1" ht="11.25">
      <c r="B680" s="141"/>
      <c r="D680" s="142" t="s">
        <v>136</v>
      </c>
      <c r="E680" s="143" t="s">
        <v>1</v>
      </c>
      <c r="F680" s="144" t="s">
        <v>521</v>
      </c>
      <c r="H680" s="145">
        <v>33.049999999999997</v>
      </c>
      <c r="I680" s="146"/>
      <c r="L680" s="141"/>
      <c r="M680" s="147"/>
      <c r="T680" s="148"/>
      <c r="AT680" s="143" t="s">
        <v>136</v>
      </c>
      <c r="AU680" s="143" t="s">
        <v>81</v>
      </c>
      <c r="AV680" s="12" t="s">
        <v>81</v>
      </c>
      <c r="AW680" s="12" t="s">
        <v>31</v>
      </c>
      <c r="AX680" s="12" t="s">
        <v>74</v>
      </c>
      <c r="AY680" s="143" t="s">
        <v>127</v>
      </c>
    </row>
    <row r="681" spans="2:51" s="12" customFormat="1" ht="11.25">
      <c r="B681" s="141"/>
      <c r="D681" s="142" t="s">
        <v>136</v>
      </c>
      <c r="E681" s="143" t="s">
        <v>1</v>
      </c>
      <c r="F681" s="144" t="s">
        <v>522</v>
      </c>
      <c r="H681" s="145">
        <v>30.42</v>
      </c>
      <c r="I681" s="146"/>
      <c r="L681" s="141"/>
      <c r="M681" s="147"/>
      <c r="T681" s="148"/>
      <c r="AT681" s="143" t="s">
        <v>136</v>
      </c>
      <c r="AU681" s="143" t="s">
        <v>81</v>
      </c>
      <c r="AV681" s="12" t="s">
        <v>81</v>
      </c>
      <c r="AW681" s="12" t="s">
        <v>31</v>
      </c>
      <c r="AX681" s="12" t="s">
        <v>74</v>
      </c>
      <c r="AY681" s="143" t="s">
        <v>127</v>
      </c>
    </row>
    <row r="682" spans="2:51" s="12" customFormat="1" ht="11.25">
      <c r="B682" s="141"/>
      <c r="D682" s="142" t="s">
        <v>136</v>
      </c>
      <c r="E682" s="143" t="s">
        <v>1</v>
      </c>
      <c r="F682" s="144" t="s">
        <v>523</v>
      </c>
      <c r="H682" s="145">
        <v>16.95</v>
      </c>
      <c r="I682" s="146"/>
      <c r="L682" s="141"/>
      <c r="M682" s="147"/>
      <c r="T682" s="148"/>
      <c r="AT682" s="143" t="s">
        <v>136</v>
      </c>
      <c r="AU682" s="143" t="s">
        <v>81</v>
      </c>
      <c r="AV682" s="12" t="s">
        <v>81</v>
      </c>
      <c r="AW682" s="12" t="s">
        <v>31</v>
      </c>
      <c r="AX682" s="12" t="s">
        <v>74</v>
      </c>
      <c r="AY682" s="143" t="s">
        <v>127</v>
      </c>
    </row>
    <row r="683" spans="2:51" s="12" customFormat="1" ht="11.25">
      <c r="B683" s="141"/>
      <c r="D683" s="142" t="s">
        <v>136</v>
      </c>
      <c r="E683" s="143" t="s">
        <v>1</v>
      </c>
      <c r="F683" s="144" t="s">
        <v>524</v>
      </c>
      <c r="H683" s="145">
        <v>40.46</v>
      </c>
      <c r="I683" s="146"/>
      <c r="L683" s="141"/>
      <c r="M683" s="147"/>
      <c r="T683" s="148"/>
      <c r="AT683" s="143" t="s">
        <v>136</v>
      </c>
      <c r="AU683" s="143" t="s">
        <v>81</v>
      </c>
      <c r="AV683" s="12" t="s">
        <v>81</v>
      </c>
      <c r="AW683" s="12" t="s">
        <v>31</v>
      </c>
      <c r="AX683" s="12" t="s">
        <v>74</v>
      </c>
      <c r="AY683" s="143" t="s">
        <v>127</v>
      </c>
    </row>
    <row r="684" spans="2:51" s="12" customFormat="1" ht="11.25">
      <c r="B684" s="141"/>
      <c r="D684" s="142" t="s">
        <v>136</v>
      </c>
      <c r="E684" s="143" t="s">
        <v>1</v>
      </c>
      <c r="F684" s="144" t="s">
        <v>525</v>
      </c>
      <c r="H684" s="145">
        <v>42.1</v>
      </c>
      <c r="I684" s="146"/>
      <c r="L684" s="141"/>
      <c r="M684" s="147"/>
      <c r="T684" s="148"/>
      <c r="AT684" s="143" t="s">
        <v>136</v>
      </c>
      <c r="AU684" s="143" t="s">
        <v>81</v>
      </c>
      <c r="AV684" s="12" t="s">
        <v>81</v>
      </c>
      <c r="AW684" s="12" t="s">
        <v>31</v>
      </c>
      <c r="AX684" s="12" t="s">
        <v>74</v>
      </c>
      <c r="AY684" s="143" t="s">
        <v>127</v>
      </c>
    </row>
    <row r="685" spans="2:51" s="12" customFormat="1" ht="11.25">
      <c r="B685" s="141"/>
      <c r="D685" s="142" t="s">
        <v>136</v>
      </c>
      <c r="E685" s="143" t="s">
        <v>1</v>
      </c>
      <c r="F685" s="144" t="s">
        <v>526</v>
      </c>
      <c r="H685" s="145">
        <v>24.85</v>
      </c>
      <c r="I685" s="146"/>
      <c r="L685" s="141"/>
      <c r="M685" s="147"/>
      <c r="T685" s="148"/>
      <c r="AT685" s="143" t="s">
        <v>136</v>
      </c>
      <c r="AU685" s="143" t="s">
        <v>81</v>
      </c>
      <c r="AV685" s="12" t="s">
        <v>81</v>
      </c>
      <c r="AW685" s="12" t="s">
        <v>31</v>
      </c>
      <c r="AX685" s="12" t="s">
        <v>74</v>
      </c>
      <c r="AY685" s="143" t="s">
        <v>127</v>
      </c>
    </row>
    <row r="686" spans="2:51" s="12" customFormat="1" ht="11.25">
      <c r="B686" s="141"/>
      <c r="D686" s="142" t="s">
        <v>136</v>
      </c>
      <c r="E686" s="143" t="s">
        <v>1</v>
      </c>
      <c r="F686" s="144" t="s">
        <v>527</v>
      </c>
      <c r="H686" s="145">
        <v>25.56</v>
      </c>
      <c r="I686" s="146"/>
      <c r="L686" s="141"/>
      <c r="M686" s="147"/>
      <c r="T686" s="148"/>
      <c r="AT686" s="143" t="s">
        <v>136</v>
      </c>
      <c r="AU686" s="143" t="s">
        <v>81</v>
      </c>
      <c r="AV686" s="12" t="s">
        <v>81</v>
      </c>
      <c r="AW686" s="12" t="s">
        <v>31</v>
      </c>
      <c r="AX686" s="12" t="s">
        <v>74</v>
      </c>
      <c r="AY686" s="143" t="s">
        <v>127</v>
      </c>
    </row>
    <row r="687" spans="2:51" s="12" customFormat="1" ht="11.25">
      <c r="B687" s="141"/>
      <c r="D687" s="142" t="s">
        <v>136</v>
      </c>
      <c r="E687" s="143" t="s">
        <v>1</v>
      </c>
      <c r="F687" s="144" t="s">
        <v>528</v>
      </c>
      <c r="H687" s="145">
        <v>29.15</v>
      </c>
      <c r="I687" s="146"/>
      <c r="L687" s="141"/>
      <c r="M687" s="147"/>
      <c r="T687" s="148"/>
      <c r="AT687" s="143" t="s">
        <v>136</v>
      </c>
      <c r="AU687" s="143" t="s">
        <v>81</v>
      </c>
      <c r="AV687" s="12" t="s">
        <v>81</v>
      </c>
      <c r="AW687" s="12" t="s">
        <v>31</v>
      </c>
      <c r="AX687" s="12" t="s">
        <v>74</v>
      </c>
      <c r="AY687" s="143" t="s">
        <v>127</v>
      </c>
    </row>
    <row r="688" spans="2:51" s="12" customFormat="1" ht="11.25">
      <c r="B688" s="141"/>
      <c r="D688" s="142" t="s">
        <v>136</v>
      </c>
      <c r="E688" s="143" t="s">
        <v>1</v>
      </c>
      <c r="F688" s="144" t="s">
        <v>529</v>
      </c>
      <c r="H688" s="145">
        <v>8.7100000000000009</v>
      </c>
      <c r="I688" s="146"/>
      <c r="L688" s="141"/>
      <c r="M688" s="147"/>
      <c r="T688" s="148"/>
      <c r="AT688" s="143" t="s">
        <v>136</v>
      </c>
      <c r="AU688" s="143" t="s">
        <v>81</v>
      </c>
      <c r="AV688" s="12" t="s">
        <v>81</v>
      </c>
      <c r="AW688" s="12" t="s">
        <v>31</v>
      </c>
      <c r="AX688" s="12" t="s">
        <v>74</v>
      </c>
      <c r="AY688" s="143" t="s">
        <v>127</v>
      </c>
    </row>
    <row r="689" spans="2:51" s="12" customFormat="1" ht="11.25">
      <c r="B689" s="141"/>
      <c r="D689" s="142" t="s">
        <v>136</v>
      </c>
      <c r="E689" s="143" t="s">
        <v>1</v>
      </c>
      <c r="F689" s="144" t="s">
        <v>530</v>
      </c>
      <c r="H689" s="145">
        <v>24.7</v>
      </c>
      <c r="I689" s="146"/>
      <c r="L689" s="141"/>
      <c r="M689" s="147"/>
      <c r="T689" s="148"/>
      <c r="AT689" s="143" t="s">
        <v>136</v>
      </c>
      <c r="AU689" s="143" t="s">
        <v>81</v>
      </c>
      <c r="AV689" s="12" t="s">
        <v>81</v>
      </c>
      <c r="AW689" s="12" t="s">
        <v>31</v>
      </c>
      <c r="AX689" s="12" t="s">
        <v>74</v>
      </c>
      <c r="AY689" s="143" t="s">
        <v>127</v>
      </c>
    </row>
    <row r="690" spans="2:51" s="12" customFormat="1" ht="11.25">
      <c r="B690" s="141"/>
      <c r="D690" s="142" t="s">
        <v>136</v>
      </c>
      <c r="E690" s="143" t="s">
        <v>1</v>
      </c>
      <c r="F690" s="144" t="s">
        <v>531</v>
      </c>
      <c r="H690" s="145">
        <v>24.87</v>
      </c>
      <c r="I690" s="146"/>
      <c r="L690" s="141"/>
      <c r="M690" s="147"/>
      <c r="T690" s="148"/>
      <c r="AT690" s="143" t="s">
        <v>136</v>
      </c>
      <c r="AU690" s="143" t="s">
        <v>81</v>
      </c>
      <c r="AV690" s="12" t="s">
        <v>81</v>
      </c>
      <c r="AW690" s="12" t="s">
        <v>31</v>
      </c>
      <c r="AX690" s="12" t="s">
        <v>74</v>
      </c>
      <c r="AY690" s="143" t="s">
        <v>127</v>
      </c>
    </row>
    <row r="691" spans="2:51" s="12" customFormat="1" ht="11.25">
      <c r="B691" s="141"/>
      <c r="D691" s="142" t="s">
        <v>136</v>
      </c>
      <c r="E691" s="143" t="s">
        <v>1</v>
      </c>
      <c r="F691" s="144" t="s">
        <v>532</v>
      </c>
      <c r="H691" s="145">
        <v>43.62</v>
      </c>
      <c r="I691" s="146"/>
      <c r="L691" s="141"/>
      <c r="M691" s="147"/>
      <c r="T691" s="148"/>
      <c r="AT691" s="143" t="s">
        <v>136</v>
      </c>
      <c r="AU691" s="143" t="s">
        <v>81</v>
      </c>
      <c r="AV691" s="12" t="s">
        <v>81</v>
      </c>
      <c r="AW691" s="12" t="s">
        <v>31</v>
      </c>
      <c r="AX691" s="12" t="s">
        <v>74</v>
      </c>
      <c r="AY691" s="143" t="s">
        <v>127</v>
      </c>
    </row>
    <row r="692" spans="2:51" s="12" customFormat="1" ht="11.25">
      <c r="B692" s="141"/>
      <c r="D692" s="142" t="s">
        <v>136</v>
      </c>
      <c r="E692" s="143" t="s">
        <v>1</v>
      </c>
      <c r="F692" s="144" t="s">
        <v>533</v>
      </c>
      <c r="H692" s="145">
        <v>41.38</v>
      </c>
      <c r="I692" s="146"/>
      <c r="L692" s="141"/>
      <c r="M692" s="147"/>
      <c r="T692" s="148"/>
      <c r="AT692" s="143" t="s">
        <v>136</v>
      </c>
      <c r="AU692" s="143" t="s">
        <v>81</v>
      </c>
      <c r="AV692" s="12" t="s">
        <v>81</v>
      </c>
      <c r="AW692" s="12" t="s">
        <v>31</v>
      </c>
      <c r="AX692" s="12" t="s">
        <v>74</v>
      </c>
      <c r="AY692" s="143" t="s">
        <v>127</v>
      </c>
    </row>
    <row r="693" spans="2:51" s="12" customFormat="1" ht="11.25">
      <c r="B693" s="141"/>
      <c r="D693" s="142" t="s">
        <v>136</v>
      </c>
      <c r="E693" s="143" t="s">
        <v>1</v>
      </c>
      <c r="F693" s="144" t="s">
        <v>534</v>
      </c>
      <c r="H693" s="145">
        <v>43.38</v>
      </c>
      <c r="I693" s="146"/>
      <c r="L693" s="141"/>
      <c r="M693" s="147"/>
      <c r="T693" s="148"/>
      <c r="AT693" s="143" t="s">
        <v>136</v>
      </c>
      <c r="AU693" s="143" t="s">
        <v>81</v>
      </c>
      <c r="AV693" s="12" t="s">
        <v>81</v>
      </c>
      <c r="AW693" s="12" t="s">
        <v>31</v>
      </c>
      <c r="AX693" s="12" t="s">
        <v>74</v>
      </c>
      <c r="AY693" s="143" t="s">
        <v>127</v>
      </c>
    </row>
    <row r="694" spans="2:51" s="12" customFormat="1" ht="11.25">
      <c r="B694" s="141"/>
      <c r="D694" s="142" t="s">
        <v>136</v>
      </c>
      <c r="E694" s="143" t="s">
        <v>1</v>
      </c>
      <c r="F694" s="144" t="s">
        <v>535</v>
      </c>
      <c r="H694" s="145">
        <v>28.11</v>
      </c>
      <c r="I694" s="146"/>
      <c r="L694" s="141"/>
      <c r="M694" s="147"/>
      <c r="T694" s="148"/>
      <c r="AT694" s="143" t="s">
        <v>136</v>
      </c>
      <c r="AU694" s="143" t="s">
        <v>81</v>
      </c>
      <c r="AV694" s="12" t="s">
        <v>81</v>
      </c>
      <c r="AW694" s="12" t="s">
        <v>31</v>
      </c>
      <c r="AX694" s="12" t="s">
        <v>74</v>
      </c>
      <c r="AY694" s="143" t="s">
        <v>127</v>
      </c>
    </row>
    <row r="695" spans="2:51" s="12" customFormat="1" ht="11.25">
      <c r="B695" s="141"/>
      <c r="D695" s="142" t="s">
        <v>136</v>
      </c>
      <c r="E695" s="143" t="s">
        <v>1</v>
      </c>
      <c r="F695" s="144" t="s">
        <v>536</v>
      </c>
      <c r="H695" s="145">
        <v>35.770000000000003</v>
      </c>
      <c r="I695" s="146"/>
      <c r="L695" s="141"/>
      <c r="M695" s="147"/>
      <c r="T695" s="148"/>
      <c r="AT695" s="143" t="s">
        <v>136</v>
      </c>
      <c r="AU695" s="143" t="s">
        <v>81</v>
      </c>
      <c r="AV695" s="12" t="s">
        <v>81</v>
      </c>
      <c r="AW695" s="12" t="s">
        <v>31</v>
      </c>
      <c r="AX695" s="12" t="s">
        <v>74</v>
      </c>
      <c r="AY695" s="143" t="s">
        <v>127</v>
      </c>
    </row>
    <row r="696" spans="2:51" s="12" customFormat="1" ht="11.25">
      <c r="B696" s="141"/>
      <c r="D696" s="142" t="s">
        <v>136</v>
      </c>
      <c r="E696" s="143" t="s">
        <v>1</v>
      </c>
      <c r="F696" s="144" t="s">
        <v>537</v>
      </c>
      <c r="H696" s="145">
        <v>20.100000000000001</v>
      </c>
      <c r="I696" s="146"/>
      <c r="L696" s="141"/>
      <c r="M696" s="147"/>
      <c r="T696" s="148"/>
      <c r="AT696" s="143" t="s">
        <v>136</v>
      </c>
      <c r="AU696" s="143" t="s">
        <v>81</v>
      </c>
      <c r="AV696" s="12" t="s">
        <v>81</v>
      </c>
      <c r="AW696" s="12" t="s">
        <v>31</v>
      </c>
      <c r="AX696" s="12" t="s">
        <v>74</v>
      </c>
      <c r="AY696" s="143" t="s">
        <v>127</v>
      </c>
    </row>
    <row r="697" spans="2:51" s="12" customFormat="1" ht="11.25">
      <c r="B697" s="141"/>
      <c r="D697" s="142" t="s">
        <v>136</v>
      </c>
      <c r="E697" s="143" t="s">
        <v>1</v>
      </c>
      <c r="F697" s="144" t="s">
        <v>538</v>
      </c>
      <c r="H697" s="145">
        <v>24.19</v>
      </c>
      <c r="I697" s="146"/>
      <c r="L697" s="141"/>
      <c r="M697" s="147"/>
      <c r="T697" s="148"/>
      <c r="AT697" s="143" t="s">
        <v>136</v>
      </c>
      <c r="AU697" s="143" t="s">
        <v>81</v>
      </c>
      <c r="AV697" s="12" t="s">
        <v>81</v>
      </c>
      <c r="AW697" s="12" t="s">
        <v>31</v>
      </c>
      <c r="AX697" s="12" t="s">
        <v>74</v>
      </c>
      <c r="AY697" s="143" t="s">
        <v>127</v>
      </c>
    </row>
    <row r="698" spans="2:51" s="12" customFormat="1" ht="11.25">
      <c r="B698" s="141"/>
      <c r="D698" s="142" t="s">
        <v>136</v>
      </c>
      <c r="E698" s="143" t="s">
        <v>1</v>
      </c>
      <c r="F698" s="144" t="s">
        <v>539</v>
      </c>
      <c r="H698" s="145">
        <v>15.63</v>
      </c>
      <c r="I698" s="146"/>
      <c r="L698" s="141"/>
      <c r="M698" s="147"/>
      <c r="T698" s="148"/>
      <c r="AT698" s="143" t="s">
        <v>136</v>
      </c>
      <c r="AU698" s="143" t="s">
        <v>81</v>
      </c>
      <c r="AV698" s="12" t="s">
        <v>81</v>
      </c>
      <c r="AW698" s="12" t="s">
        <v>31</v>
      </c>
      <c r="AX698" s="12" t="s">
        <v>74</v>
      </c>
      <c r="AY698" s="143" t="s">
        <v>127</v>
      </c>
    </row>
    <row r="699" spans="2:51" s="12" customFormat="1" ht="11.25">
      <c r="B699" s="141"/>
      <c r="D699" s="142" t="s">
        <v>136</v>
      </c>
      <c r="E699" s="143" t="s">
        <v>1</v>
      </c>
      <c r="F699" s="144" t="s">
        <v>540</v>
      </c>
      <c r="H699" s="145">
        <v>29.2</v>
      </c>
      <c r="I699" s="146"/>
      <c r="L699" s="141"/>
      <c r="M699" s="147"/>
      <c r="T699" s="148"/>
      <c r="AT699" s="143" t="s">
        <v>136</v>
      </c>
      <c r="AU699" s="143" t="s">
        <v>81</v>
      </c>
      <c r="AV699" s="12" t="s">
        <v>81</v>
      </c>
      <c r="AW699" s="12" t="s">
        <v>31</v>
      </c>
      <c r="AX699" s="12" t="s">
        <v>74</v>
      </c>
      <c r="AY699" s="143" t="s">
        <v>127</v>
      </c>
    </row>
    <row r="700" spans="2:51" s="12" customFormat="1" ht="11.25">
      <c r="B700" s="141"/>
      <c r="D700" s="142" t="s">
        <v>136</v>
      </c>
      <c r="E700" s="143" t="s">
        <v>1</v>
      </c>
      <c r="F700" s="144" t="s">
        <v>541</v>
      </c>
      <c r="H700" s="145">
        <v>40.299999999999997</v>
      </c>
      <c r="I700" s="146"/>
      <c r="L700" s="141"/>
      <c r="M700" s="147"/>
      <c r="T700" s="148"/>
      <c r="AT700" s="143" t="s">
        <v>136</v>
      </c>
      <c r="AU700" s="143" t="s">
        <v>81</v>
      </c>
      <c r="AV700" s="12" t="s">
        <v>81</v>
      </c>
      <c r="AW700" s="12" t="s">
        <v>31</v>
      </c>
      <c r="AX700" s="12" t="s">
        <v>74</v>
      </c>
      <c r="AY700" s="143" t="s">
        <v>127</v>
      </c>
    </row>
    <row r="701" spans="2:51" s="12" customFormat="1" ht="11.25">
      <c r="B701" s="141"/>
      <c r="D701" s="142" t="s">
        <v>136</v>
      </c>
      <c r="E701" s="143" t="s">
        <v>1</v>
      </c>
      <c r="F701" s="144" t="s">
        <v>542</v>
      </c>
      <c r="H701" s="145">
        <v>40.659999999999997</v>
      </c>
      <c r="I701" s="146"/>
      <c r="L701" s="141"/>
      <c r="M701" s="147"/>
      <c r="T701" s="148"/>
      <c r="AT701" s="143" t="s">
        <v>136</v>
      </c>
      <c r="AU701" s="143" t="s">
        <v>81</v>
      </c>
      <c r="AV701" s="12" t="s">
        <v>81</v>
      </c>
      <c r="AW701" s="12" t="s">
        <v>31</v>
      </c>
      <c r="AX701" s="12" t="s">
        <v>74</v>
      </c>
      <c r="AY701" s="143" t="s">
        <v>127</v>
      </c>
    </row>
    <row r="702" spans="2:51" s="12" customFormat="1" ht="11.25">
      <c r="B702" s="141"/>
      <c r="D702" s="142" t="s">
        <v>136</v>
      </c>
      <c r="E702" s="143" t="s">
        <v>1</v>
      </c>
      <c r="F702" s="144" t="s">
        <v>543</v>
      </c>
      <c r="H702" s="145">
        <v>38.35</v>
      </c>
      <c r="I702" s="146"/>
      <c r="L702" s="141"/>
      <c r="M702" s="147"/>
      <c r="T702" s="148"/>
      <c r="AT702" s="143" t="s">
        <v>136</v>
      </c>
      <c r="AU702" s="143" t="s">
        <v>81</v>
      </c>
      <c r="AV702" s="12" t="s">
        <v>81</v>
      </c>
      <c r="AW702" s="12" t="s">
        <v>31</v>
      </c>
      <c r="AX702" s="12" t="s">
        <v>74</v>
      </c>
      <c r="AY702" s="143" t="s">
        <v>127</v>
      </c>
    </row>
    <row r="703" spans="2:51" s="12" customFormat="1" ht="11.25">
      <c r="B703" s="141"/>
      <c r="D703" s="142" t="s">
        <v>136</v>
      </c>
      <c r="E703" s="143" t="s">
        <v>1</v>
      </c>
      <c r="F703" s="144" t="s">
        <v>544</v>
      </c>
      <c r="H703" s="145">
        <v>39.72</v>
      </c>
      <c r="I703" s="146"/>
      <c r="L703" s="141"/>
      <c r="M703" s="147"/>
      <c r="T703" s="148"/>
      <c r="AT703" s="143" t="s">
        <v>136</v>
      </c>
      <c r="AU703" s="143" t="s">
        <v>81</v>
      </c>
      <c r="AV703" s="12" t="s">
        <v>81</v>
      </c>
      <c r="AW703" s="12" t="s">
        <v>31</v>
      </c>
      <c r="AX703" s="12" t="s">
        <v>74</v>
      </c>
      <c r="AY703" s="143" t="s">
        <v>127</v>
      </c>
    </row>
    <row r="704" spans="2:51" s="12" customFormat="1" ht="11.25">
      <c r="B704" s="141"/>
      <c r="D704" s="142" t="s">
        <v>136</v>
      </c>
      <c r="E704" s="143" t="s">
        <v>1</v>
      </c>
      <c r="F704" s="144" t="s">
        <v>545</v>
      </c>
      <c r="H704" s="145">
        <v>41.34</v>
      </c>
      <c r="I704" s="146"/>
      <c r="L704" s="141"/>
      <c r="M704" s="147"/>
      <c r="T704" s="148"/>
      <c r="AT704" s="143" t="s">
        <v>136</v>
      </c>
      <c r="AU704" s="143" t="s">
        <v>81</v>
      </c>
      <c r="AV704" s="12" t="s">
        <v>81</v>
      </c>
      <c r="AW704" s="12" t="s">
        <v>31</v>
      </c>
      <c r="AX704" s="12" t="s">
        <v>74</v>
      </c>
      <c r="AY704" s="143" t="s">
        <v>127</v>
      </c>
    </row>
    <row r="705" spans="2:65" s="12" customFormat="1" ht="11.25">
      <c r="B705" s="141"/>
      <c r="D705" s="142" t="s">
        <v>136</v>
      </c>
      <c r="E705" s="143" t="s">
        <v>1</v>
      </c>
      <c r="F705" s="144" t="s">
        <v>546</v>
      </c>
      <c r="H705" s="145">
        <v>42.95</v>
      </c>
      <c r="I705" s="146"/>
      <c r="L705" s="141"/>
      <c r="M705" s="147"/>
      <c r="T705" s="148"/>
      <c r="AT705" s="143" t="s">
        <v>136</v>
      </c>
      <c r="AU705" s="143" t="s">
        <v>81</v>
      </c>
      <c r="AV705" s="12" t="s">
        <v>81</v>
      </c>
      <c r="AW705" s="12" t="s">
        <v>31</v>
      </c>
      <c r="AX705" s="12" t="s">
        <v>74</v>
      </c>
      <c r="AY705" s="143" t="s">
        <v>127</v>
      </c>
    </row>
    <row r="706" spans="2:65" s="12" customFormat="1" ht="11.25">
      <c r="B706" s="141"/>
      <c r="D706" s="142" t="s">
        <v>136</v>
      </c>
      <c r="E706" s="143" t="s">
        <v>1</v>
      </c>
      <c r="F706" s="144" t="s">
        <v>547</v>
      </c>
      <c r="H706" s="145">
        <v>43.1</v>
      </c>
      <c r="I706" s="146"/>
      <c r="L706" s="141"/>
      <c r="M706" s="147"/>
      <c r="T706" s="148"/>
      <c r="AT706" s="143" t="s">
        <v>136</v>
      </c>
      <c r="AU706" s="143" t="s">
        <v>81</v>
      </c>
      <c r="AV706" s="12" t="s">
        <v>81</v>
      </c>
      <c r="AW706" s="12" t="s">
        <v>31</v>
      </c>
      <c r="AX706" s="12" t="s">
        <v>74</v>
      </c>
      <c r="AY706" s="143" t="s">
        <v>127</v>
      </c>
    </row>
    <row r="707" spans="2:65" s="12" customFormat="1" ht="11.25">
      <c r="B707" s="141"/>
      <c r="D707" s="142" t="s">
        <v>136</v>
      </c>
      <c r="E707" s="143" t="s">
        <v>1</v>
      </c>
      <c r="F707" s="144" t="s">
        <v>548</v>
      </c>
      <c r="H707" s="145">
        <v>41.71</v>
      </c>
      <c r="I707" s="146"/>
      <c r="L707" s="141"/>
      <c r="M707" s="147"/>
      <c r="T707" s="148"/>
      <c r="AT707" s="143" t="s">
        <v>136</v>
      </c>
      <c r="AU707" s="143" t="s">
        <v>81</v>
      </c>
      <c r="AV707" s="12" t="s">
        <v>81</v>
      </c>
      <c r="AW707" s="12" t="s">
        <v>31</v>
      </c>
      <c r="AX707" s="12" t="s">
        <v>74</v>
      </c>
      <c r="AY707" s="143" t="s">
        <v>127</v>
      </c>
    </row>
    <row r="708" spans="2:65" s="12" customFormat="1" ht="11.25">
      <c r="B708" s="141"/>
      <c r="D708" s="142" t="s">
        <v>136</v>
      </c>
      <c r="E708" s="143" t="s">
        <v>1</v>
      </c>
      <c r="F708" s="144" t="s">
        <v>549</v>
      </c>
      <c r="H708" s="145">
        <v>25.26</v>
      </c>
      <c r="I708" s="146"/>
      <c r="L708" s="141"/>
      <c r="M708" s="147"/>
      <c r="T708" s="148"/>
      <c r="AT708" s="143" t="s">
        <v>136</v>
      </c>
      <c r="AU708" s="143" t="s">
        <v>81</v>
      </c>
      <c r="AV708" s="12" t="s">
        <v>81</v>
      </c>
      <c r="AW708" s="12" t="s">
        <v>31</v>
      </c>
      <c r="AX708" s="12" t="s">
        <v>74</v>
      </c>
      <c r="AY708" s="143" t="s">
        <v>127</v>
      </c>
    </row>
    <row r="709" spans="2:65" s="12" customFormat="1" ht="11.25">
      <c r="B709" s="141"/>
      <c r="D709" s="142" t="s">
        <v>136</v>
      </c>
      <c r="E709" s="143" t="s">
        <v>1</v>
      </c>
      <c r="F709" s="144" t="s">
        <v>550</v>
      </c>
      <c r="H709" s="145">
        <v>34.1</v>
      </c>
      <c r="I709" s="146"/>
      <c r="L709" s="141"/>
      <c r="M709" s="147"/>
      <c r="T709" s="148"/>
      <c r="AT709" s="143" t="s">
        <v>136</v>
      </c>
      <c r="AU709" s="143" t="s">
        <v>81</v>
      </c>
      <c r="AV709" s="12" t="s">
        <v>81</v>
      </c>
      <c r="AW709" s="12" t="s">
        <v>31</v>
      </c>
      <c r="AX709" s="12" t="s">
        <v>74</v>
      </c>
      <c r="AY709" s="143" t="s">
        <v>127</v>
      </c>
    </row>
    <row r="710" spans="2:65" s="12" customFormat="1" ht="11.25">
      <c r="B710" s="141"/>
      <c r="D710" s="142" t="s">
        <v>136</v>
      </c>
      <c r="E710" s="143" t="s">
        <v>1</v>
      </c>
      <c r="F710" s="144" t="s">
        <v>551</v>
      </c>
      <c r="H710" s="145">
        <v>43.03</v>
      </c>
      <c r="I710" s="146"/>
      <c r="L710" s="141"/>
      <c r="M710" s="147"/>
      <c r="T710" s="148"/>
      <c r="AT710" s="143" t="s">
        <v>136</v>
      </c>
      <c r="AU710" s="143" t="s">
        <v>81</v>
      </c>
      <c r="AV710" s="12" t="s">
        <v>81</v>
      </c>
      <c r="AW710" s="12" t="s">
        <v>31</v>
      </c>
      <c r="AX710" s="12" t="s">
        <v>74</v>
      </c>
      <c r="AY710" s="143" t="s">
        <v>127</v>
      </c>
    </row>
    <row r="711" spans="2:65" s="12" customFormat="1" ht="11.25">
      <c r="B711" s="141"/>
      <c r="D711" s="142" t="s">
        <v>136</v>
      </c>
      <c r="E711" s="143" t="s">
        <v>1</v>
      </c>
      <c r="F711" s="144" t="s">
        <v>552</v>
      </c>
      <c r="H711" s="145">
        <v>15.32</v>
      </c>
      <c r="I711" s="146"/>
      <c r="L711" s="141"/>
      <c r="M711" s="147"/>
      <c r="T711" s="148"/>
      <c r="AT711" s="143" t="s">
        <v>136</v>
      </c>
      <c r="AU711" s="143" t="s">
        <v>81</v>
      </c>
      <c r="AV711" s="12" t="s">
        <v>81</v>
      </c>
      <c r="AW711" s="12" t="s">
        <v>31</v>
      </c>
      <c r="AX711" s="12" t="s">
        <v>74</v>
      </c>
      <c r="AY711" s="143" t="s">
        <v>127</v>
      </c>
    </row>
    <row r="712" spans="2:65" s="12" customFormat="1" ht="11.25">
      <c r="B712" s="141"/>
      <c r="D712" s="142" t="s">
        <v>136</v>
      </c>
      <c r="E712" s="143" t="s">
        <v>1</v>
      </c>
      <c r="F712" s="144" t="s">
        <v>553</v>
      </c>
      <c r="H712" s="145">
        <v>43.33</v>
      </c>
      <c r="I712" s="146"/>
      <c r="L712" s="141"/>
      <c r="M712" s="147"/>
      <c r="T712" s="148"/>
      <c r="AT712" s="143" t="s">
        <v>136</v>
      </c>
      <c r="AU712" s="143" t="s">
        <v>81</v>
      </c>
      <c r="AV712" s="12" t="s">
        <v>81</v>
      </c>
      <c r="AW712" s="12" t="s">
        <v>31</v>
      </c>
      <c r="AX712" s="12" t="s">
        <v>74</v>
      </c>
      <c r="AY712" s="143" t="s">
        <v>127</v>
      </c>
    </row>
    <row r="713" spans="2:65" s="12" customFormat="1" ht="11.25">
      <c r="B713" s="141"/>
      <c r="D713" s="142" t="s">
        <v>136</v>
      </c>
      <c r="E713" s="143" t="s">
        <v>1</v>
      </c>
      <c r="F713" s="144" t="s">
        <v>554</v>
      </c>
      <c r="H713" s="145">
        <v>41.04</v>
      </c>
      <c r="I713" s="146"/>
      <c r="L713" s="141"/>
      <c r="M713" s="147"/>
      <c r="T713" s="148"/>
      <c r="AT713" s="143" t="s">
        <v>136</v>
      </c>
      <c r="AU713" s="143" t="s">
        <v>81</v>
      </c>
      <c r="AV713" s="12" t="s">
        <v>81</v>
      </c>
      <c r="AW713" s="12" t="s">
        <v>31</v>
      </c>
      <c r="AX713" s="12" t="s">
        <v>74</v>
      </c>
      <c r="AY713" s="143" t="s">
        <v>127</v>
      </c>
    </row>
    <row r="714" spans="2:65" s="12" customFormat="1" ht="11.25">
      <c r="B714" s="141"/>
      <c r="D714" s="142" t="s">
        <v>136</v>
      </c>
      <c r="E714" s="143" t="s">
        <v>1</v>
      </c>
      <c r="F714" s="144" t="s">
        <v>555</v>
      </c>
      <c r="H714" s="145">
        <v>41.59</v>
      </c>
      <c r="I714" s="146"/>
      <c r="L714" s="141"/>
      <c r="M714" s="147"/>
      <c r="T714" s="148"/>
      <c r="AT714" s="143" t="s">
        <v>136</v>
      </c>
      <c r="AU714" s="143" t="s">
        <v>81</v>
      </c>
      <c r="AV714" s="12" t="s">
        <v>81</v>
      </c>
      <c r="AW714" s="12" t="s">
        <v>31</v>
      </c>
      <c r="AX714" s="12" t="s">
        <v>74</v>
      </c>
      <c r="AY714" s="143" t="s">
        <v>127</v>
      </c>
    </row>
    <row r="715" spans="2:65" s="12" customFormat="1" ht="11.25">
      <c r="B715" s="141"/>
      <c r="D715" s="142" t="s">
        <v>136</v>
      </c>
      <c r="E715" s="143" t="s">
        <v>1</v>
      </c>
      <c r="F715" s="144" t="s">
        <v>556</v>
      </c>
      <c r="H715" s="145">
        <v>40.200000000000003</v>
      </c>
      <c r="I715" s="146"/>
      <c r="L715" s="141"/>
      <c r="M715" s="147"/>
      <c r="T715" s="148"/>
      <c r="AT715" s="143" t="s">
        <v>136</v>
      </c>
      <c r="AU715" s="143" t="s">
        <v>81</v>
      </c>
      <c r="AV715" s="12" t="s">
        <v>81</v>
      </c>
      <c r="AW715" s="12" t="s">
        <v>31</v>
      </c>
      <c r="AX715" s="12" t="s">
        <v>74</v>
      </c>
      <c r="AY715" s="143" t="s">
        <v>127</v>
      </c>
    </row>
    <row r="716" spans="2:65" s="13" customFormat="1" ht="11.25">
      <c r="B716" s="149"/>
      <c r="D716" s="142" t="s">
        <v>136</v>
      </c>
      <c r="E716" s="150" t="s">
        <v>1</v>
      </c>
      <c r="F716" s="151" t="s">
        <v>157</v>
      </c>
      <c r="H716" s="152">
        <v>1935.26</v>
      </c>
      <c r="I716" s="153"/>
      <c r="L716" s="149"/>
      <c r="M716" s="154"/>
      <c r="T716" s="155"/>
      <c r="AT716" s="150" t="s">
        <v>136</v>
      </c>
      <c r="AU716" s="150" t="s">
        <v>81</v>
      </c>
      <c r="AV716" s="13" t="s">
        <v>134</v>
      </c>
      <c r="AW716" s="13" t="s">
        <v>31</v>
      </c>
      <c r="AX716" s="13" t="s">
        <v>79</v>
      </c>
      <c r="AY716" s="150" t="s">
        <v>127</v>
      </c>
    </row>
    <row r="717" spans="2:65" s="1" customFormat="1" ht="24.2" customHeight="1">
      <c r="B717" s="31"/>
      <c r="C717" s="127" t="s">
        <v>574</v>
      </c>
      <c r="D717" s="127" t="s">
        <v>130</v>
      </c>
      <c r="E717" s="128" t="s">
        <v>575</v>
      </c>
      <c r="F717" s="129" t="s">
        <v>576</v>
      </c>
      <c r="G717" s="130" t="s">
        <v>233</v>
      </c>
      <c r="H717" s="131">
        <v>598.94000000000005</v>
      </c>
      <c r="I717" s="132"/>
      <c r="J717" s="133">
        <f>ROUND(I717*H717,2)</f>
        <v>0</v>
      </c>
      <c r="K717" s="134"/>
      <c r="L717" s="31"/>
      <c r="M717" s="135" t="s">
        <v>1</v>
      </c>
      <c r="N717" s="136" t="s">
        <v>39</v>
      </c>
      <c r="P717" s="137">
        <f>O717*H717</f>
        <v>0</v>
      </c>
      <c r="Q717" s="137">
        <v>0</v>
      </c>
      <c r="R717" s="137">
        <f>Q717*H717</f>
        <v>0</v>
      </c>
      <c r="S717" s="137">
        <v>0</v>
      </c>
      <c r="T717" s="138">
        <f>S717*H717</f>
        <v>0</v>
      </c>
      <c r="AR717" s="139" t="s">
        <v>134</v>
      </c>
      <c r="AT717" s="139" t="s">
        <v>130</v>
      </c>
      <c r="AU717" s="139" t="s">
        <v>81</v>
      </c>
      <c r="AY717" s="16" t="s">
        <v>127</v>
      </c>
      <c r="BE717" s="140">
        <f>IF(N717="základní",J717,0)</f>
        <v>0</v>
      </c>
      <c r="BF717" s="140">
        <f>IF(N717="snížená",J717,0)</f>
        <v>0</v>
      </c>
      <c r="BG717" s="140">
        <f>IF(N717="zákl. přenesená",J717,0)</f>
        <v>0</v>
      </c>
      <c r="BH717" s="140">
        <f>IF(N717="sníž. přenesená",J717,0)</f>
        <v>0</v>
      </c>
      <c r="BI717" s="140">
        <f>IF(N717="nulová",J717,0)</f>
        <v>0</v>
      </c>
      <c r="BJ717" s="16" t="s">
        <v>79</v>
      </c>
      <c r="BK717" s="140">
        <f>ROUND(I717*H717,2)</f>
        <v>0</v>
      </c>
      <c r="BL717" s="16" t="s">
        <v>134</v>
      </c>
      <c r="BM717" s="139" t="s">
        <v>577</v>
      </c>
    </row>
    <row r="718" spans="2:65" s="12" customFormat="1" ht="11.25">
      <c r="B718" s="141"/>
      <c r="D718" s="142" t="s">
        <v>136</v>
      </c>
      <c r="E718" s="143" t="s">
        <v>1</v>
      </c>
      <c r="F718" s="144" t="s">
        <v>578</v>
      </c>
      <c r="H718" s="145">
        <v>4.2</v>
      </c>
      <c r="I718" s="146"/>
      <c r="L718" s="141"/>
      <c r="M718" s="147"/>
      <c r="T718" s="148"/>
      <c r="AT718" s="143" t="s">
        <v>136</v>
      </c>
      <c r="AU718" s="143" t="s">
        <v>81</v>
      </c>
      <c r="AV718" s="12" t="s">
        <v>81</v>
      </c>
      <c r="AW718" s="12" t="s">
        <v>31</v>
      </c>
      <c r="AX718" s="12" t="s">
        <v>74</v>
      </c>
      <c r="AY718" s="143" t="s">
        <v>127</v>
      </c>
    </row>
    <row r="719" spans="2:65" s="12" customFormat="1" ht="11.25">
      <c r="B719" s="141"/>
      <c r="D719" s="142" t="s">
        <v>136</v>
      </c>
      <c r="E719" s="143" t="s">
        <v>1</v>
      </c>
      <c r="F719" s="144" t="s">
        <v>579</v>
      </c>
      <c r="H719" s="145">
        <v>36</v>
      </c>
      <c r="I719" s="146"/>
      <c r="L719" s="141"/>
      <c r="M719" s="147"/>
      <c r="T719" s="148"/>
      <c r="AT719" s="143" t="s">
        <v>136</v>
      </c>
      <c r="AU719" s="143" t="s">
        <v>81</v>
      </c>
      <c r="AV719" s="12" t="s">
        <v>81</v>
      </c>
      <c r="AW719" s="12" t="s">
        <v>31</v>
      </c>
      <c r="AX719" s="12" t="s">
        <v>74</v>
      </c>
      <c r="AY719" s="143" t="s">
        <v>127</v>
      </c>
    </row>
    <row r="720" spans="2:65" s="12" customFormat="1" ht="11.25">
      <c r="B720" s="141"/>
      <c r="D720" s="142" t="s">
        <v>136</v>
      </c>
      <c r="E720" s="143" t="s">
        <v>1</v>
      </c>
      <c r="F720" s="144" t="s">
        <v>580</v>
      </c>
      <c r="H720" s="145">
        <v>57.2</v>
      </c>
      <c r="I720" s="146"/>
      <c r="L720" s="141"/>
      <c r="M720" s="147"/>
      <c r="T720" s="148"/>
      <c r="AT720" s="143" t="s">
        <v>136</v>
      </c>
      <c r="AU720" s="143" t="s">
        <v>81</v>
      </c>
      <c r="AV720" s="12" t="s">
        <v>81</v>
      </c>
      <c r="AW720" s="12" t="s">
        <v>31</v>
      </c>
      <c r="AX720" s="12" t="s">
        <v>74</v>
      </c>
      <c r="AY720" s="143" t="s">
        <v>127</v>
      </c>
    </row>
    <row r="721" spans="2:51" s="12" customFormat="1" ht="11.25">
      <c r="B721" s="141"/>
      <c r="D721" s="142" t="s">
        <v>136</v>
      </c>
      <c r="E721" s="143" t="s">
        <v>1</v>
      </c>
      <c r="F721" s="144" t="s">
        <v>581</v>
      </c>
      <c r="H721" s="145">
        <v>16.8</v>
      </c>
      <c r="I721" s="146"/>
      <c r="L721" s="141"/>
      <c r="M721" s="147"/>
      <c r="T721" s="148"/>
      <c r="AT721" s="143" t="s">
        <v>136</v>
      </c>
      <c r="AU721" s="143" t="s">
        <v>81</v>
      </c>
      <c r="AV721" s="12" t="s">
        <v>81</v>
      </c>
      <c r="AW721" s="12" t="s">
        <v>31</v>
      </c>
      <c r="AX721" s="12" t="s">
        <v>74</v>
      </c>
      <c r="AY721" s="143" t="s">
        <v>127</v>
      </c>
    </row>
    <row r="722" spans="2:51" s="12" customFormat="1" ht="11.25">
      <c r="B722" s="141"/>
      <c r="D722" s="142" t="s">
        <v>136</v>
      </c>
      <c r="E722" s="143" t="s">
        <v>1</v>
      </c>
      <c r="F722" s="144" t="s">
        <v>582</v>
      </c>
      <c r="H722" s="145">
        <v>8.4</v>
      </c>
      <c r="I722" s="146"/>
      <c r="L722" s="141"/>
      <c r="M722" s="147"/>
      <c r="T722" s="148"/>
      <c r="AT722" s="143" t="s">
        <v>136</v>
      </c>
      <c r="AU722" s="143" t="s">
        <v>81</v>
      </c>
      <c r="AV722" s="12" t="s">
        <v>81</v>
      </c>
      <c r="AW722" s="12" t="s">
        <v>31</v>
      </c>
      <c r="AX722" s="12" t="s">
        <v>74</v>
      </c>
      <c r="AY722" s="143" t="s">
        <v>127</v>
      </c>
    </row>
    <row r="723" spans="2:51" s="12" customFormat="1" ht="11.25">
      <c r="B723" s="141"/>
      <c r="D723" s="142" t="s">
        <v>136</v>
      </c>
      <c r="E723" s="143" t="s">
        <v>1</v>
      </c>
      <c r="F723" s="144" t="s">
        <v>583</v>
      </c>
      <c r="H723" s="145">
        <v>5.2</v>
      </c>
      <c r="I723" s="146"/>
      <c r="L723" s="141"/>
      <c r="M723" s="147"/>
      <c r="T723" s="148"/>
      <c r="AT723" s="143" t="s">
        <v>136</v>
      </c>
      <c r="AU723" s="143" t="s">
        <v>81</v>
      </c>
      <c r="AV723" s="12" t="s">
        <v>81</v>
      </c>
      <c r="AW723" s="12" t="s">
        <v>31</v>
      </c>
      <c r="AX723" s="12" t="s">
        <v>74</v>
      </c>
      <c r="AY723" s="143" t="s">
        <v>127</v>
      </c>
    </row>
    <row r="724" spans="2:51" s="12" customFormat="1" ht="11.25">
      <c r="B724" s="141"/>
      <c r="D724" s="142" t="s">
        <v>136</v>
      </c>
      <c r="E724" s="143" t="s">
        <v>1</v>
      </c>
      <c r="F724" s="144" t="s">
        <v>584</v>
      </c>
      <c r="H724" s="145">
        <v>5.0999999999999996</v>
      </c>
      <c r="I724" s="146"/>
      <c r="L724" s="141"/>
      <c r="M724" s="147"/>
      <c r="T724" s="148"/>
      <c r="AT724" s="143" t="s">
        <v>136</v>
      </c>
      <c r="AU724" s="143" t="s">
        <v>81</v>
      </c>
      <c r="AV724" s="12" t="s">
        <v>81</v>
      </c>
      <c r="AW724" s="12" t="s">
        <v>31</v>
      </c>
      <c r="AX724" s="12" t="s">
        <v>74</v>
      </c>
      <c r="AY724" s="143" t="s">
        <v>127</v>
      </c>
    </row>
    <row r="725" spans="2:51" s="12" customFormat="1" ht="11.25">
      <c r="B725" s="141"/>
      <c r="D725" s="142" t="s">
        <v>136</v>
      </c>
      <c r="E725" s="143" t="s">
        <v>1</v>
      </c>
      <c r="F725" s="144" t="s">
        <v>585</v>
      </c>
      <c r="H725" s="145">
        <v>9.4</v>
      </c>
      <c r="I725" s="146"/>
      <c r="L725" s="141"/>
      <c r="M725" s="147"/>
      <c r="T725" s="148"/>
      <c r="AT725" s="143" t="s">
        <v>136</v>
      </c>
      <c r="AU725" s="143" t="s">
        <v>81</v>
      </c>
      <c r="AV725" s="12" t="s">
        <v>81</v>
      </c>
      <c r="AW725" s="12" t="s">
        <v>31</v>
      </c>
      <c r="AX725" s="12" t="s">
        <v>74</v>
      </c>
      <c r="AY725" s="143" t="s">
        <v>127</v>
      </c>
    </row>
    <row r="726" spans="2:51" s="12" customFormat="1" ht="11.25">
      <c r="B726" s="141"/>
      <c r="D726" s="142" t="s">
        <v>136</v>
      </c>
      <c r="E726" s="143" t="s">
        <v>1</v>
      </c>
      <c r="F726" s="144" t="s">
        <v>586</v>
      </c>
      <c r="H726" s="145">
        <v>6.05</v>
      </c>
      <c r="I726" s="146"/>
      <c r="L726" s="141"/>
      <c r="M726" s="147"/>
      <c r="T726" s="148"/>
      <c r="AT726" s="143" t="s">
        <v>136</v>
      </c>
      <c r="AU726" s="143" t="s">
        <v>81</v>
      </c>
      <c r="AV726" s="12" t="s">
        <v>81</v>
      </c>
      <c r="AW726" s="12" t="s">
        <v>31</v>
      </c>
      <c r="AX726" s="12" t="s">
        <v>74</v>
      </c>
      <c r="AY726" s="143" t="s">
        <v>127</v>
      </c>
    </row>
    <row r="727" spans="2:51" s="12" customFormat="1" ht="11.25">
      <c r="B727" s="141"/>
      <c r="D727" s="142" t="s">
        <v>136</v>
      </c>
      <c r="E727" s="143" t="s">
        <v>1</v>
      </c>
      <c r="F727" s="144" t="s">
        <v>587</v>
      </c>
      <c r="H727" s="145">
        <v>1.85</v>
      </c>
      <c r="I727" s="146"/>
      <c r="L727" s="141"/>
      <c r="M727" s="147"/>
      <c r="T727" s="148"/>
      <c r="AT727" s="143" t="s">
        <v>136</v>
      </c>
      <c r="AU727" s="143" t="s">
        <v>81</v>
      </c>
      <c r="AV727" s="12" t="s">
        <v>81</v>
      </c>
      <c r="AW727" s="12" t="s">
        <v>31</v>
      </c>
      <c r="AX727" s="12" t="s">
        <v>74</v>
      </c>
      <c r="AY727" s="143" t="s">
        <v>127</v>
      </c>
    </row>
    <row r="728" spans="2:51" s="12" customFormat="1" ht="11.25">
      <c r="B728" s="141"/>
      <c r="D728" s="142" t="s">
        <v>136</v>
      </c>
      <c r="E728" s="143" t="s">
        <v>1</v>
      </c>
      <c r="F728" s="144" t="s">
        <v>588</v>
      </c>
      <c r="H728" s="145">
        <v>12.4</v>
      </c>
      <c r="I728" s="146"/>
      <c r="L728" s="141"/>
      <c r="M728" s="147"/>
      <c r="T728" s="148"/>
      <c r="AT728" s="143" t="s">
        <v>136</v>
      </c>
      <c r="AU728" s="143" t="s">
        <v>81</v>
      </c>
      <c r="AV728" s="12" t="s">
        <v>81</v>
      </c>
      <c r="AW728" s="12" t="s">
        <v>31</v>
      </c>
      <c r="AX728" s="12" t="s">
        <v>74</v>
      </c>
      <c r="AY728" s="143" t="s">
        <v>127</v>
      </c>
    </row>
    <row r="729" spans="2:51" s="12" customFormat="1" ht="11.25">
      <c r="B729" s="141"/>
      <c r="D729" s="142" t="s">
        <v>136</v>
      </c>
      <c r="E729" s="143" t="s">
        <v>1</v>
      </c>
      <c r="F729" s="144" t="s">
        <v>589</v>
      </c>
      <c r="H729" s="145">
        <v>5.3</v>
      </c>
      <c r="I729" s="146"/>
      <c r="L729" s="141"/>
      <c r="M729" s="147"/>
      <c r="T729" s="148"/>
      <c r="AT729" s="143" t="s">
        <v>136</v>
      </c>
      <c r="AU729" s="143" t="s">
        <v>81</v>
      </c>
      <c r="AV729" s="12" t="s">
        <v>81</v>
      </c>
      <c r="AW729" s="12" t="s">
        <v>31</v>
      </c>
      <c r="AX729" s="12" t="s">
        <v>74</v>
      </c>
      <c r="AY729" s="143" t="s">
        <v>127</v>
      </c>
    </row>
    <row r="730" spans="2:51" s="12" customFormat="1" ht="11.25">
      <c r="B730" s="141"/>
      <c r="D730" s="142" t="s">
        <v>136</v>
      </c>
      <c r="E730" s="143" t="s">
        <v>1</v>
      </c>
      <c r="F730" s="144" t="s">
        <v>590</v>
      </c>
      <c r="H730" s="145">
        <v>10.8</v>
      </c>
      <c r="I730" s="146"/>
      <c r="L730" s="141"/>
      <c r="M730" s="147"/>
      <c r="T730" s="148"/>
      <c r="AT730" s="143" t="s">
        <v>136</v>
      </c>
      <c r="AU730" s="143" t="s">
        <v>81</v>
      </c>
      <c r="AV730" s="12" t="s">
        <v>81</v>
      </c>
      <c r="AW730" s="12" t="s">
        <v>31</v>
      </c>
      <c r="AX730" s="12" t="s">
        <v>74</v>
      </c>
      <c r="AY730" s="143" t="s">
        <v>127</v>
      </c>
    </row>
    <row r="731" spans="2:51" s="12" customFormat="1" ht="11.25">
      <c r="B731" s="141"/>
      <c r="D731" s="142" t="s">
        <v>136</v>
      </c>
      <c r="E731" s="143" t="s">
        <v>1</v>
      </c>
      <c r="F731" s="144" t="s">
        <v>591</v>
      </c>
      <c r="H731" s="145">
        <v>9.85</v>
      </c>
      <c r="I731" s="146"/>
      <c r="L731" s="141"/>
      <c r="M731" s="147"/>
      <c r="T731" s="148"/>
      <c r="AT731" s="143" t="s">
        <v>136</v>
      </c>
      <c r="AU731" s="143" t="s">
        <v>81</v>
      </c>
      <c r="AV731" s="12" t="s">
        <v>81</v>
      </c>
      <c r="AW731" s="12" t="s">
        <v>31</v>
      </c>
      <c r="AX731" s="12" t="s">
        <v>74</v>
      </c>
      <c r="AY731" s="143" t="s">
        <v>127</v>
      </c>
    </row>
    <row r="732" spans="2:51" s="12" customFormat="1" ht="11.25">
      <c r="B732" s="141"/>
      <c r="D732" s="142" t="s">
        <v>136</v>
      </c>
      <c r="E732" s="143" t="s">
        <v>1</v>
      </c>
      <c r="F732" s="144" t="s">
        <v>592</v>
      </c>
      <c r="H732" s="145">
        <v>5.4</v>
      </c>
      <c r="I732" s="146"/>
      <c r="L732" s="141"/>
      <c r="M732" s="147"/>
      <c r="T732" s="148"/>
      <c r="AT732" s="143" t="s">
        <v>136</v>
      </c>
      <c r="AU732" s="143" t="s">
        <v>81</v>
      </c>
      <c r="AV732" s="12" t="s">
        <v>81</v>
      </c>
      <c r="AW732" s="12" t="s">
        <v>31</v>
      </c>
      <c r="AX732" s="12" t="s">
        <v>74</v>
      </c>
      <c r="AY732" s="143" t="s">
        <v>127</v>
      </c>
    </row>
    <row r="733" spans="2:51" s="12" customFormat="1" ht="11.25">
      <c r="B733" s="141"/>
      <c r="D733" s="142" t="s">
        <v>136</v>
      </c>
      <c r="E733" s="143" t="s">
        <v>1</v>
      </c>
      <c r="F733" s="144" t="s">
        <v>593</v>
      </c>
      <c r="H733" s="145">
        <v>4.7</v>
      </c>
      <c r="I733" s="146"/>
      <c r="L733" s="141"/>
      <c r="M733" s="147"/>
      <c r="T733" s="148"/>
      <c r="AT733" s="143" t="s">
        <v>136</v>
      </c>
      <c r="AU733" s="143" t="s">
        <v>81</v>
      </c>
      <c r="AV733" s="12" t="s">
        <v>81</v>
      </c>
      <c r="AW733" s="12" t="s">
        <v>31</v>
      </c>
      <c r="AX733" s="12" t="s">
        <v>74</v>
      </c>
      <c r="AY733" s="143" t="s">
        <v>127</v>
      </c>
    </row>
    <row r="734" spans="2:51" s="12" customFormat="1" ht="11.25">
      <c r="B734" s="141"/>
      <c r="D734" s="142" t="s">
        <v>136</v>
      </c>
      <c r="E734" s="143" t="s">
        <v>1</v>
      </c>
      <c r="F734" s="144" t="s">
        <v>594</v>
      </c>
      <c r="H734" s="145">
        <v>2.1</v>
      </c>
      <c r="I734" s="146"/>
      <c r="L734" s="141"/>
      <c r="M734" s="147"/>
      <c r="T734" s="148"/>
      <c r="AT734" s="143" t="s">
        <v>136</v>
      </c>
      <c r="AU734" s="143" t="s">
        <v>81</v>
      </c>
      <c r="AV734" s="12" t="s">
        <v>81</v>
      </c>
      <c r="AW734" s="12" t="s">
        <v>31</v>
      </c>
      <c r="AX734" s="12" t="s">
        <v>74</v>
      </c>
      <c r="AY734" s="143" t="s">
        <v>127</v>
      </c>
    </row>
    <row r="735" spans="2:51" s="12" customFormat="1" ht="11.25">
      <c r="B735" s="141"/>
      <c r="D735" s="142" t="s">
        <v>136</v>
      </c>
      <c r="E735" s="143" t="s">
        <v>1</v>
      </c>
      <c r="F735" s="144" t="s">
        <v>595</v>
      </c>
      <c r="H735" s="145">
        <v>7.8</v>
      </c>
      <c r="I735" s="146"/>
      <c r="L735" s="141"/>
      <c r="M735" s="147"/>
      <c r="T735" s="148"/>
      <c r="AT735" s="143" t="s">
        <v>136</v>
      </c>
      <c r="AU735" s="143" t="s">
        <v>81</v>
      </c>
      <c r="AV735" s="12" t="s">
        <v>81</v>
      </c>
      <c r="AW735" s="12" t="s">
        <v>31</v>
      </c>
      <c r="AX735" s="12" t="s">
        <v>74</v>
      </c>
      <c r="AY735" s="143" t="s">
        <v>127</v>
      </c>
    </row>
    <row r="736" spans="2:51" s="12" customFormat="1" ht="11.25">
      <c r="B736" s="141"/>
      <c r="D736" s="142" t="s">
        <v>136</v>
      </c>
      <c r="E736" s="143" t="s">
        <v>1</v>
      </c>
      <c r="F736" s="144" t="s">
        <v>596</v>
      </c>
      <c r="H736" s="145">
        <v>5.3</v>
      </c>
      <c r="I736" s="146"/>
      <c r="L736" s="141"/>
      <c r="M736" s="147"/>
      <c r="T736" s="148"/>
      <c r="AT736" s="143" t="s">
        <v>136</v>
      </c>
      <c r="AU736" s="143" t="s">
        <v>81</v>
      </c>
      <c r="AV736" s="12" t="s">
        <v>81</v>
      </c>
      <c r="AW736" s="12" t="s">
        <v>31</v>
      </c>
      <c r="AX736" s="12" t="s">
        <v>74</v>
      </c>
      <c r="AY736" s="143" t="s">
        <v>127</v>
      </c>
    </row>
    <row r="737" spans="2:51" s="12" customFormat="1" ht="11.25">
      <c r="B737" s="141"/>
      <c r="D737" s="142" t="s">
        <v>136</v>
      </c>
      <c r="E737" s="143" t="s">
        <v>1</v>
      </c>
      <c r="F737" s="144" t="s">
        <v>597</v>
      </c>
      <c r="H737" s="145">
        <v>8.1</v>
      </c>
      <c r="I737" s="146"/>
      <c r="L737" s="141"/>
      <c r="M737" s="147"/>
      <c r="T737" s="148"/>
      <c r="AT737" s="143" t="s">
        <v>136</v>
      </c>
      <c r="AU737" s="143" t="s">
        <v>81</v>
      </c>
      <c r="AV737" s="12" t="s">
        <v>81</v>
      </c>
      <c r="AW737" s="12" t="s">
        <v>31</v>
      </c>
      <c r="AX737" s="12" t="s">
        <v>74</v>
      </c>
      <c r="AY737" s="143" t="s">
        <v>127</v>
      </c>
    </row>
    <row r="738" spans="2:51" s="12" customFormat="1" ht="11.25">
      <c r="B738" s="141"/>
      <c r="D738" s="142" t="s">
        <v>136</v>
      </c>
      <c r="E738" s="143" t="s">
        <v>1</v>
      </c>
      <c r="F738" s="144" t="s">
        <v>598</v>
      </c>
      <c r="H738" s="145">
        <v>2.1</v>
      </c>
      <c r="I738" s="146"/>
      <c r="L738" s="141"/>
      <c r="M738" s="147"/>
      <c r="T738" s="148"/>
      <c r="AT738" s="143" t="s">
        <v>136</v>
      </c>
      <c r="AU738" s="143" t="s">
        <v>81</v>
      </c>
      <c r="AV738" s="12" t="s">
        <v>81</v>
      </c>
      <c r="AW738" s="12" t="s">
        <v>31</v>
      </c>
      <c r="AX738" s="12" t="s">
        <v>74</v>
      </c>
      <c r="AY738" s="143" t="s">
        <v>127</v>
      </c>
    </row>
    <row r="739" spans="2:51" s="12" customFormat="1" ht="11.25">
      <c r="B739" s="141"/>
      <c r="D739" s="142" t="s">
        <v>136</v>
      </c>
      <c r="E739" s="143" t="s">
        <v>1</v>
      </c>
      <c r="F739" s="144" t="s">
        <v>599</v>
      </c>
      <c r="H739" s="145">
        <v>15.05</v>
      </c>
      <c r="I739" s="146"/>
      <c r="L739" s="141"/>
      <c r="M739" s="147"/>
      <c r="T739" s="148"/>
      <c r="AT739" s="143" t="s">
        <v>136</v>
      </c>
      <c r="AU739" s="143" t="s">
        <v>81</v>
      </c>
      <c r="AV739" s="12" t="s">
        <v>81</v>
      </c>
      <c r="AW739" s="12" t="s">
        <v>31</v>
      </c>
      <c r="AX739" s="12" t="s">
        <v>74</v>
      </c>
      <c r="AY739" s="143" t="s">
        <v>127</v>
      </c>
    </row>
    <row r="740" spans="2:51" s="12" customFormat="1" ht="11.25">
      <c r="B740" s="141"/>
      <c r="D740" s="142" t="s">
        <v>136</v>
      </c>
      <c r="E740" s="143" t="s">
        <v>1</v>
      </c>
      <c r="F740" s="144" t="s">
        <v>600</v>
      </c>
      <c r="H740" s="145">
        <v>15.05</v>
      </c>
      <c r="I740" s="146"/>
      <c r="L740" s="141"/>
      <c r="M740" s="147"/>
      <c r="T740" s="148"/>
      <c r="AT740" s="143" t="s">
        <v>136</v>
      </c>
      <c r="AU740" s="143" t="s">
        <v>81</v>
      </c>
      <c r="AV740" s="12" t="s">
        <v>81</v>
      </c>
      <c r="AW740" s="12" t="s">
        <v>31</v>
      </c>
      <c r="AX740" s="12" t="s">
        <v>74</v>
      </c>
      <c r="AY740" s="143" t="s">
        <v>127</v>
      </c>
    </row>
    <row r="741" spans="2:51" s="12" customFormat="1" ht="11.25">
      <c r="B741" s="141"/>
      <c r="D741" s="142" t="s">
        <v>136</v>
      </c>
      <c r="E741" s="143" t="s">
        <v>1</v>
      </c>
      <c r="F741" s="144" t="s">
        <v>601</v>
      </c>
      <c r="H741" s="145">
        <v>16.7</v>
      </c>
      <c r="I741" s="146"/>
      <c r="L741" s="141"/>
      <c r="M741" s="147"/>
      <c r="T741" s="148"/>
      <c r="AT741" s="143" t="s">
        <v>136</v>
      </c>
      <c r="AU741" s="143" t="s">
        <v>81</v>
      </c>
      <c r="AV741" s="12" t="s">
        <v>81</v>
      </c>
      <c r="AW741" s="12" t="s">
        <v>31</v>
      </c>
      <c r="AX741" s="12" t="s">
        <v>74</v>
      </c>
      <c r="AY741" s="143" t="s">
        <v>127</v>
      </c>
    </row>
    <row r="742" spans="2:51" s="12" customFormat="1" ht="11.25">
      <c r="B742" s="141"/>
      <c r="D742" s="142" t="s">
        <v>136</v>
      </c>
      <c r="E742" s="143" t="s">
        <v>1</v>
      </c>
      <c r="F742" s="144" t="s">
        <v>602</v>
      </c>
      <c r="H742" s="145">
        <v>25</v>
      </c>
      <c r="I742" s="146"/>
      <c r="L742" s="141"/>
      <c r="M742" s="147"/>
      <c r="T742" s="148"/>
      <c r="AT742" s="143" t="s">
        <v>136</v>
      </c>
      <c r="AU742" s="143" t="s">
        <v>81</v>
      </c>
      <c r="AV742" s="12" t="s">
        <v>81</v>
      </c>
      <c r="AW742" s="12" t="s">
        <v>31</v>
      </c>
      <c r="AX742" s="12" t="s">
        <v>74</v>
      </c>
      <c r="AY742" s="143" t="s">
        <v>127</v>
      </c>
    </row>
    <row r="743" spans="2:51" s="12" customFormat="1" ht="11.25">
      <c r="B743" s="141"/>
      <c r="D743" s="142" t="s">
        <v>136</v>
      </c>
      <c r="E743" s="143" t="s">
        <v>1</v>
      </c>
      <c r="F743" s="144" t="s">
        <v>603</v>
      </c>
      <c r="H743" s="145">
        <v>14.5</v>
      </c>
      <c r="I743" s="146"/>
      <c r="L743" s="141"/>
      <c r="M743" s="147"/>
      <c r="T743" s="148"/>
      <c r="AT743" s="143" t="s">
        <v>136</v>
      </c>
      <c r="AU743" s="143" t="s">
        <v>81</v>
      </c>
      <c r="AV743" s="12" t="s">
        <v>81</v>
      </c>
      <c r="AW743" s="12" t="s">
        <v>31</v>
      </c>
      <c r="AX743" s="12" t="s">
        <v>74</v>
      </c>
      <c r="AY743" s="143" t="s">
        <v>127</v>
      </c>
    </row>
    <row r="744" spans="2:51" s="12" customFormat="1" ht="11.25">
      <c r="B744" s="141"/>
      <c r="D744" s="142" t="s">
        <v>136</v>
      </c>
      <c r="E744" s="143" t="s">
        <v>1</v>
      </c>
      <c r="F744" s="144" t="s">
        <v>604</v>
      </c>
      <c r="H744" s="145">
        <v>13.3</v>
      </c>
      <c r="I744" s="146"/>
      <c r="L744" s="141"/>
      <c r="M744" s="147"/>
      <c r="T744" s="148"/>
      <c r="AT744" s="143" t="s">
        <v>136</v>
      </c>
      <c r="AU744" s="143" t="s">
        <v>81</v>
      </c>
      <c r="AV744" s="12" t="s">
        <v>81</v>
      </c>
      <c r="AW744" s="12" t="s">
        <v>31</v>
      </c>
      <c r="AX744" s="12" t="s">
        <v>74</v>
      </c>
      <c r="AY744" s="143" t="s">
        <v>127</v>
      </c>
    </row>
    <row r="745" spans="2:51" s="12" customFormat="1" ht="11.25">
      <c r="B745" s="141"/>
      <c r="D745" s="142" t="s">
        <v>136</v>
      </c>
      <c r="E745" s="143" t="s">
        <v>1</v>
      </c>
      <c r="F745" s="144" t="s">
        <v>605</v>
      </c>
      <c r="H745" s="145">
        <v>10.199999999999999</v>
      </c>
      <c r="I745" s="146"/>
      <c r="L745" s="141"/>
      <c r="M745" s="147"/>
      <c r="T745" s="148"/>
      <c r="AT745" s="143" t="s">
        <v>136</v>
      </c>
      <c r="AU745" s="143" t="s">
        <v>81</v>
      </c>
      <c r="AV745" s="12" t="s">
        <v>81</v>
      </c>
      <c r="AW745" s="12" t="s">
        <v>31</v>
      </c>
      <c r="AX745" s="12" t="s">
        <v>74</v>
      </c>
      <c r="AY745" s="143" t="s">
        <v>127</v>
      </c>
    </row>
    <row r="746" spans="2:51" s="12" customFormat="1" ht="11.25">
      <c r="B746" s="141"/>
      <c r="D746" s="142" t="s">
        <v>136</v>
      </c>
      <c r="E746" s="143" t="s">
        <v>1</v>
      </c>
      <c r="F746" s="144" t="s">
        <v>606</v>
      </c>
      <c r="H746" s="145">
        <v>15.6</v>
      </c>
      <c r="I746" s="146"/>
      <c r="L746" s="141"/>
      <c r="M746" s="147"/>
      <c r="T746" s="148"/>
      <c r="AT746" s="143" t="s">
        <v>136</v>
      </c>
      <c r="AU746" s="143" t="s">
        <v>81</v>
      </c>
      <c r="AV746" s="12" t="s">
        <v>81</v>
      </c>
      <c r="AW746" s="12" t="s">
        <v>31</v>
      </c>
      <c r="AX746" s="12" t="s">
        <v>74</v>
      </c>
      <c r="AY746" s="143" t="s">
        <v>127</v>
      </c>
    </row>
    <row r="747" spans="2:51" s="12" customFormat="1" ht="11.25">
      <c r="B747" s="141"/>
      <c r="D747" s="142" t="s">
        <v>136</v>
      </c>
      <c r="E747" s="143" t="s">
        <v>1</v>
      </c>
      <c r="F747" s="144" t="s">
        <v>607</v>
      </c>
      <c r="H747" s="145">
        <v>2.7</v>
      </c>
      <c r="I747" s="146"/>
      <c r="L747" s="141"/>
      <c r="M747" s="147"/>
      <c r="T747" s="148"/>
      <c r="AT747" s="143" t="s">
        <v>136</v>
      </c>
      <c r="AU747" s="143" t="s">
        <v>81</v>
      </c>
      <c r="AV747" s="12" t="s">
        <v>81</v>
      </c>
      <c r="AW747" s="12" t="s">
        <v>31</v>
      </c>
      <c r="AX747" s="12" t="s">
        <v>74</v>
      </c>
      <c r="AY747" s="143" t="s">
        <v>127</v>
      </c>
    </row>
    <row r="748" spans="2:51" s="12" customFormat="1" ht="11.25">
      <c r="B748" s="141"/>
      <c r="D748" s="142" t="s">
        <v>136</v>
      </c>
      <c r="E748" s="143" t="s">
        <v>1</v>
      </c>
      <c r="F748" s="144" t="s">
        <v>608</v>
      </c>
      <c r="H748" s="145">
        <v>2.4500000000000002</v>
      </c>
      <c r="I748" s="146"/>
      <c r="L748" s="141"/>
      <c r="M748" s="147"/>
      <c r="T748" s="148"/>
      <c r="AT748" s="143" t="s">
        <v>136</v>
      </c>
      <c r="AU748" s="143" t="s">
        <v>81</v>
      </c>
      <c r="AV748" s="12" t="s">
        <v>81</v>
      </c>
      <c r="AW748" s="12" t="s">
        <v>31</v>
      </c>
      <c r="AX748" s="12" t="s">
        <v>74</v>
      </c>
      <c r="AY748" s="143" t="s">
        <v>127</v>
      </c>
    </row>
    <row r="749" spans="2:51" s="12" customFormat="1" ht="11.25">
      <c r="B749" s="141"/>
      <c r="D749" s="142" t="s">
        <v>136</v>
      </c>
      <c r="E749" s="143" t="s">
        <v>1</v>
      </c>
      <c r="F749" s="144" t="s">
        <v>609</v>
      </c>
      <c r="H749" s="145">
        <v>4.7</v>
      </c>
      <c r="I749" s="146"/>
      <c r="L749" s="141"/>
      <c r="M749" s="147"/>
      <c r="T749" s="148"/>
      <c r="AT749" s="143" t="s">
        <v>136</v>
      </c>
      <c r="AU749" s="143" t="s">
        <v>81</v>
      </c>
      <c r="AV749" s="12" t="s">
        <v>81</v>
      </c>
      <c r="AW749" s="12" t="s">
        <v>31</v>
      </c>
      <c r="AX749" s="12" t="s">
        <v>74</v>
      </c>
      <c r="AY749" s="143" t="s">
        <v>127</v>
      </c>
    </row>
    <row r="750" spans="2:51" s="12" customFormat="1" ht="11.25">
      <c r="B750" s="141"/>
      <c r="D750" s="142" t="s">
        <v>136</v>
      </c>
      <c r="E750" s="143" t="s">
        <v>1</v>
      </c>
      <c r="F750" s="144" t="s">
        <v>610</v>
      </c>
      <c r="H750" s="145">
        <v>19.5</v>
      </c>
      <c r="I750" s="146"/>
      <c r="L750" s="141"/>
      <c r="M750" s="147"/>
      <c r="T750" s="148"/>
      <c r="AT750" s="143" t="s">
        <v>136</v>
      </c>
      <c r="AU750" s="143" t="s">
        <v>81</v>
      </c>
      <c r="AV750" s="12" t="s">
        <v>81</v>
      </c>
      <c r="AW750" s="12" t="s">
        <v>31</v>
      </c>
      <c r="AX750" s="12" t="s">
        <v>74</v>
      </c>
      <c r="AY750" s="143" t="s">
        <v>127</v>
      </c>
    </row>
    <row r="751" spans="2:51" s="12" customFormat="1" ht="11.25">
      <c r="B751" s="141"/>
      <c r="D751" s="142" t="s">
        <v>136</v>
      </c>
      <c r="E751" s="143" t="s">
        <v>1</v>
      </c>
      <c r="F751" s="144" t="s">
        <v>611</v>
      </c>
      <c r="H751" s="145">
        <v>3</v>
      </c>
      <c r="I751" s="146"/>
      <c r="L751" s="141"/>
      <c r="M751" s="147"/>
      <c r="T751" s="148"/>
      <c r="AT751" s="143" t="s">
        <v>136</v>
      </c>
      <c r="AU751" s="143" t="s">
        <v>81</v>
      </c>
      <c r="AV751" s="12" t="s">
        <v>81</v>
      </c>
      <c r="AW751" s="12" t="s">
        <v>31</v>
      </c>
      <c r="AX751" s="12" t="s">
        <v>74</v>
      </c>
      <c r="AY751" s="143" t="s">
        <v>127</v>
      </c>
    </row>
    <row r="752" spans="2:51" s="12" customFormat="1" ht="11.25">
      <c r="B752" s="141"/>
      <c r="D752" s="142" t="s">
        <v>136</v>
      </c>
      <c r="E752" s="143" t="s">
        <v>1</v>
      </c>
      <c r="F752" s="144" t="s">
        <v>612</v>
      </c>
      <c r="H752" s="145">
        <v>1.8</v>
      </c>
      <c r="I752" s="146"/>
      <c r="L752" s="141"/>
      <c r="M752" s="147"/>
      <c r="T752" s="148"/>
      <c r="AT752" s="143" t="s">
        <v>136</v>
      </c>
      <c r="AU752" s="143" t="s">
        <v>81</v>
      </c>
      <c r="AV752" s="12" t="s">
        <v>81</v>
      </c>
      <c r="AW752" s="12" t="s">
        <v>31</v>
      </c>
      <c r="AX752" s="12" t="s">
        <v>74</v>
      </c>
      <c r="AY752" s="143" t="s">
        <v>127</v>
      </c>
    </row>
    <row r="753" spans="2:51" s="12" customFormat="1" ht="11.25">
      <c r="B753" s="141"/>
      <c r="D753" s="142" t="s">
        <v>136</v>
      </c>
      <c r="E753" s="143" t="s">
        <v>1</v>
      </c>
      <c r="F753" s="144" t="s">
        <v>613</v>
      </c>
      <c r="H753" s="145">
        <v>10.55</v>
      </c>
      <c r="I753" s="146"/>
      <c r="L753" s="141"/>
      <c r="M753" s="147"/>
      <c r="T753" s="148"/>
      <c r="AT753" s="143" t="s">
        <v>136</v>
      </c>
      <c r="AU753" s="143" t="s">
        <v>81</v>
      </c>
      <c r="AV753" s="12" t="s">
        <v>81</v>
      </c>
      <c r="AW753" s="12" t="s">
        <v>31</v>
      </c>
      <c r="AX753" s="12" t="s">
        <v>74</v>
      </c>
      <c r="AY753" s="143" t="s">
        <v>127</v>
      </c>
    </row>
    <row r="754" spans="2:51" s="12" customFormat="1" ht="11.25">
      <c r="B754" s="141"/>
      <c r="D754" s="142" t="s">
        <v>136</v>
      </c>
      <c r="E754" s="143" t="s">
        <v>1</v>
      </c>
      <c r="F754" s="144" t="s">
        <v>614</v>
      </c>
      <c r="H754" s="145">
        <v>10.6</v>
      </c>
      <c r="I754" s="146"/>
      <c r="L754" s="141"/>
      <c r="M754" s="147"/>
      <c r="T754" s="148"/>
      <c r="AT754" s="143" t="s">
        <v>136</v>
      </c>
      <c r="AU754" s="143" t="s">
        <v>81</v>
      </c>
      <c r="AV754" s="12" t="s">
        <v>81</v>
      </c>
      <c r="AW754" s="12" t="s">
        <v>31</v>
      </c>
      <c r="AX754" s="12" t="s">
        <v>74</v>
      </c>
      <c r="AY754" s="143" t="s">
        <v>127</v>
      </c>
    </row>
    <row r="755" spans="2:51" s="12" customFormat="1" ht="11.25">
      <c r="B755" s="141"/>
      <c r="D755" s="142" t="s">
        <v>136</v>
      </c>
      <c r="E755" s="143" t="s">
        <v>1</v>
      </c>
      <c r="F755" s="144" t="s">
        <v>615</v>
      </c>
      <c r="H755" s="145">
        <v>8.3000000000000007</v>
      </c>
      <c r="I755" s="146"/>
      <c r="L755" s="141"/>
      <c r="M755" s="147"/>
      <c r="T755" s="148"/>
      <c r="AT755" s="143" t="s">
        <v>136</v>
      </c>
      <c r="AU755" s="143" t="s">
        <v>81</v>
      </c>
      <c r="AV755" s="12" t="s">
        <v>81</v>
      </c>
      <c r="AW755" s="12" t="s">
        <v>31</v>
      </c>
      <c r="AX755" s="12" t="s">
        <v>74</v>
      </c>
      <c r="AY755" s="143" t="s">
        <v>127</v>
      </c>
    </row>
    <row r="756" spans="2:51" s="12" customFormat="1" ht="11.25">
      <c r="B756" s="141"/>
      <c r="D756" s="142" t="s">
        <v>136</v>
      </c>
      <c r="E756" s="143" t="s">
        <v>1</v>
      </c>
      <c r="F756" s="144" t="s">
        <v>616</v>
      </c>
      <c r="H756" s="145">
        <v>18.8</v>
      </c>
      <c r="I756" s="146"/>
      <c r="L756" s="141"/>
      <c r="M756" s="147"/>
      <c r="T756" s="148"/>
      <c r="AT756" s="143" t="s">
        <v>136</v>
      </c>
      <c r="AU756" s="143" t="s">
        <v>81</v>
      </c>
      <c r="AV756" s="12" t="s">
        <v>81</v>
      </c>
      <c r="AW756" s="12" t="s">
        <v>31</v>
      </c>
      <c r="AX756" s="12" t="s">
        <v>74</v>
      </c>
      <c r="AY756" s="143" t="s">
        <v>127</v>
      </c>
    </row>
    <row r="757" spans="2:51" s="12" customFormat="1" ht="11.25">
      <c r="B757" s="141"/>
      <c r="D757" s="142" t="s">
        <v>136</v>
      </c>
      <c r="E757" s="143" t="s">
        <v>1</v>
      </c>
      <c r="F757" s="144" t="s">
        <v>617</v>
      </c>
      <c r="H757" s="145">
        <v>15.37</v>
      </c>
      <c r="I757" s="146"/>
      <c r="L757" s="141"/>
      <c r="M757" s="147"/>
      <c r="T757" s="148"/>
      <c r="AT757" s="143" t="s">
        <v>136</v>
      </c>
      <c r="AU757" s="143" t="s">
        <v>81</v>
      </c>
      <c r="AV757" s="12" t="s">
        <v>81</v>
      </c>
      <c r="AW757" s="12" t="s">
        <v>31</v>
      </c>
      <c r="AX757" s="12" t="s">
        <v>74</v>
      </c>
      <c r="AY757" s="143" t="s">
        <v>127</v>
      </c>
    </row>
    <row r="758" spans="2:51" s="12" customFormat="1" ht="11.25">
      <c r="B758" s="141"/>
      <c r="D758" s="142" t="s">
        <v>136</v>
      </c>
      <c r="E758" s="143" t="s">
        <v>1</v>
      </c>
      <c r="F758" s="144" t="s">
        <v>618</v>
      </c>
      <c r="H758" s="145">
        <v>5.6</v>
      </c>
      <c r="I758" s="146"/>
      <c r="L758" s="141"/>
      <c r="M758" s="147"/>
      <c r="T758" s="148"/>
      <c r="AT758" s="143" t="s">
        <v>136</v>
      </c>
      <c r="AU758" s="143" t="s">
        <v>81</v>
      </c>
      <c r="AV758" s="12" t="s">
        <v>81</v>
      </c>
      <c r="AW758" s="12" t="s">
        <v>31</v>
      </c>
      <c r="AX758" s="12" t="s">
        <v>74</v>
      </c>
      <c r="AY758" s="143" t="s">
        <v>127</v>
      </c>
    </row>
    <row r="759" spans="2:51" s="12" customFormat="1" ht="11.25">
      <c r="B759" s="141"/>
      <c r="D759" s="142" t="s">
        <v>136</v>
      </c>
      <c r="E759" s="143" t="s">
        <v>1</v>
      </c>
      <c r="F759" s="144" t="s">
        <v>619</v>
      </c>
      <c r="H759" s="145">
        <v>9.9</v>
      </c>
      <c r="I759" s="146"/>
      <c r="L759" s="141"/>
      <c r="M759" s="147"/>
      <c r="T759" s="148"/>
      <c r="AT759" s="143" t="s">
        <v>136</v>
      </c>
      <c r="AU759" s="143" t="s">
        <v>81</v>
      </c>
      <c r="AV759" s="12" t="s">
        <v>81</v>
      </c>
      <c r="AW759" s="12" t="s">
        <v>31</v>
      </c>
      <c r="AX759" s="12" t="s">
        <v>74</v>
      </c>
      <c r="AY759" s="143" t="s">
        <v>127</v>
      </c>
    </row>
    <row r="760" spans="2:51" s="12" customFormat="1" ht="11.25">
      <c r="B760" s="141"/>
      <c r="D760" s="142" t="s">
        <v>136</v>
      </c>
      <c r="E760" s="143" t="s">
        <v>1</v>
      </c>
      <c r="F760" s="144" t="s">
        <v>620</v>
      </c>
      <c r="H760" s="145">
        <v>10.5</v>
      </c>
      <c r="I760" s="146"/>
      <c r="L760" s="141"/>
      <c r="M760" s="147"/>
      <c r="T760" s="148"/>
      <c r="AT760" s="143" t="s">
        <v>136</v>
      </c>
      <c r="AU760" s="143" t="s">
        <v>81</v>
      </c>
      <c r="AV760" s="12" t="s">
        <v>81</v>
      </c>
      <c r="AW760" s="12" t="s">
        <v>31</v>
      </c>
      <c r="AX760" s="12" t="s">
        <v>74</v>
      </c>
      <c r="AY760" s="143" t="s">
        <v>127</v>
      </c>
    </row>
    <row r="761" spans="2:51" s="12" customFormat="1" ht="11.25">
      <c r="B761" s="141"/>
      <c r="D761" s="142" t="s">
        <v>136</v>
      </c>
      <c r="E761" s="143" t="s">
        <v>1</v>
      </c>
      <c r="F761" s="144" t="s">
        <v>621</v>
      </c>
      <c r="H761" s="145">
        <v>5.0999999999999996</v>
      </c>
      <c r="I761" s="146"/>
      <c r="L761" s="141"/>
      <c r="M761" s="147"/>
      <c r="T761" s="148"/>
      <c r="AT761" s="143" t="s">
        <v>136</v>
      </c>
      <c r="AU761" s="143" t="s">
        <v>81</v>
      </c>
      <c r="AV761" s="12" t="s">
        <v>81</v>
      </c>
      <c r="AW761" s="12" t="s">
        <v>31</v>
      </c>
      <c r="AX761" s="12" t="s">
        <v>74</v>
      </c>
      <c r="AY761" s="143" t="s">
        <v>127</v>
      </c>
    </row>
    <row r="762" spans="2:51" s="12" customFormat="1" ht="11.25">
      <c r="B762" s="141"/>
      <c r="D762" s="142" t="s">
        <v>136</v>
      </c>
      <c r="E762" s="143" t="s">
        <v>1</v>
      </c>
      <c r="F762" s="144" t="s">
        <v>622</v>
      </c>
      <c r="H762" s="145">
        <v>9</v>
      </c>
      <c r="I762" s="146"/>
      <c r="L762" s="141"/>
      <c r="M762" s="147"/>
      <c r="T762" s="148"/>
      <c r="AT762" s="143" t="s">
        <v>136</v>
      </c>
      <c r="AU762" s="143" t="s">
        <v>81</v>
      </c>
      <c r="AV762" s="12" t="s">
        <v>81</v>
      </c>
      <c r="AW762" s="12" t="s">
        <v>31</v>
      </c>
      <c r="AX762" s="12" t="s">
        <v>74</v>
      </c>
      <c r="AY762" s="143" t="s">
        <v>127</v>
      </c>
    </row>
    <row r="763" spans="2:51" s="12" customFormat="1" ht="11.25">
      <c r="B763" s="141"/>
      <c r="D763" s="142" t="s">
        <v>136</v>
      </c>
      <c r="E763" s="143" t="s">
        <v>1</v>
      </c>
      <c r="F763" s="144" t="s">
        <v>623</v>
      </c>
      <c r="H763" s="145">
        <v>8.9600000000000009</v>
      </c>
      <c r="I763" s="146"/>
      <c r="L763" s="141"/>
      <c r="M763" s="147"/>
      <c r="T763" s="148"/>
      <c r="AT763" s="143" t="s">
        <v>136</v>
      </c>
      <c r="AU763" s="143" t="s">
        <v>81</v>
      </c>
      <c r="AV763" s="12" t="s">
        <v>81</v>
      </c>
      <c r="AW763" s="12" t="s">
        <v>31</v>
      </c>
      <c r="AX763" s="12" t="s">
        <v>74</v>
      </c>
      <c r="AY763" s="143" t="s">
        <v>127</v>
      </c>
    </row>
    <row r="764" spans="2:51" s="12" customFormat="1" ht="11.25">
      <c r="B764" s="141"/>
      <c r="D764" s="142" t="s">
        <v>136</v>
      </c>
      <c r="E764" s="143" t="s">
        <v>1</v>
      </c>
      <c r="F764" s="144" t="s">
        <v>624</v>
      </c>
      <c r="H764" s="145">
        <v>2.6</v>
      </c>
      <c r="I764" s="146"/>
      <c r="L764" s="141"/>
      <c r="M764" s="147"/>
      <c r="T764" s="148"/>
      <c r="AT764" s="143" t="s">
        <v>136</v>
      </c>
      <c r="AU764" s="143" t="s">
        <v>81</v>
      </c>
      <c r="AV764" s="12" t="s">
        <v>81</v>
      </c>
      <c r="AW764" s="12" t="s">
        <v>31</v>
      </c>
      <c r="AX764" s="12" t="s">
        <v>74</v>
      </c>
      <c r="AY764" s="143" t="s">
        <v>127</v>
      </c>
    </row>
    <row r="765" spans="2:51" s="12" customFormat="1" ht="11.25">
      <c r="B765" s="141"/>
      <c r="D765" s="142" t="s">
        <v>136</v>
      </c>
      <c r="E765" s="143" t="s">
        <v>1</v>
      </c>
      <c r="F765" s="144" t="s">
        <v>625</v>
      </c>
      <c r="H765" s="145">
        <v>2.6</v>
      </c>
      <c r="I765" s="146"/>
      <c r="L765" s="141"/>
      <c r="M765" s="147"/>
      <c r="T765" s="148"/>
      <c r="AT765" s="143" t="s">
        <v>136</v>
      </c>
      <c r="AU765" s="143" t="s">
        <v>81</v>
      </c>
      <c r="AV765" s="12" t="s">
        <v>81</v>
      </c>
      <c r="AW765" s="12" t="s">
        <v>31</v>
      </c>
      <c r="AX765" s="12" t="s">
        <v>74</v>
      </c>
      <c r="AY765" s="143" t="s">
        <v>127</v>
      </c>
    </row>
    <row r="766" spans="2:51" s="12" customFormat="1" ht="11.25">
      <c r="B766" s="141"/>
      <c r="D766" s="142" t="s">
        <v>136</v>
      </c>
      <c r="E766" s="143" t="s">
        <v>1</v>
      </c>
      <c r="F766" s="144" t="s">
        <v>626</v>
      </c>
      <c r="H766" s="145">
        <v>2.6</v>
      </c>
      <c r="I766" s="146"/>
      <c r="L766" s="141"/>
      <c r="M766" s="147"/>
      <c r="T766" s="148"/>
      <c r="AT766" s="143" t="s">
        <v>136</v>
      </c>
      <c r="AU766" s="143" t="s">
        <v>81</v>
      </c>
      <c r="AV766" s="12" t="s">
        <v>81</v>
      </c>
      <c r="AW766" s="12" t="s">
        <v>31</v>
      </c>
      <c r="AX766" s="12" t="s">
        <v>74</v>
      </c>
      <c r="AY766" s="143" t="s">
        <v>127</v>
      </c>
    </row>
    <row r="767" spans="2:51" s="12" customFormat="1" ht="11.25">
      <c r="B767" s="141"/>
      <c r="D767" s="142" t="s">
        <v>136</v>
      </c>
      <c r="E767" s="143" t="s">
        <v>1</v>
      </c>
      <c r="F767" s="144" t="s">
        <v>627</v>
      </c>
      <c r="H767" s="145">
        <v>6.6</v>
      </c>
      <c r="I767" s="146"/>
      <c r="L767" s="141"/>
      <c r="M767" s="147"/>
      <c r="T767" s="148"/>
      <c r="AT767" s="143" t="s">
        <v>136</v>
      </c>
      <c r="AU767" s="143" t="s">
        <v>81</v>
      </c>
      <c r="AV767" s="12" t="s">
        <v>81</v>
      </c>
      <c r="AW767" s="12" t="s">
        <v>31</v>
      </c>
      <c r="AX767" s="12" t="s">
        <v>74</v>
      </c>
      <c r="AY767" s="143" t="s">
        <v>127</v>
      </c>
    </row>
    <row r="768" spans="2:51" s="12" customFormat="1" ht="11.25">
      <c r="B768" s="141"/>
      <c r="D768" s="142" t="s">
        <v>136</v>
      </c>
      <c r="E768" s="143" t="s">
        <v>1</v>
      </c>
      <c r="F768" s="144" t="s">
        <v>628</v>
      </c>
      <c r="H768" s="145">
        <v>6.6</v>
      </c>
      <c r="I768" s="146"/>
      <c r="L768" s="141"/>
      <c r="M768" s="147"/>
      <c r="T768" s="148"/>
      <c r="AT768" s="143" t="s">
        <v>136</v>
      </c>
      <c r="AU768" s="143" t="s">
        <v>81</v>
      </c>
      <c r="AV768" s="12" t="s">
        <v>81</v>
      </c>
      <c r="AW768" s="12" t="s">
        <v>31</v>
      </c>
      <c r="AX768" s="12" t="s">
        <v>74</v>
      </c>
      <c r="AY768" s="143" t="s">
        <v>127</v>
      </c>
    </row>
    <row r="769" spans="2:65" s="12" customFormat="1" ht="11.25">
      <c r="B769" s="141"/>
      <c r="D769" s="142" t="s">
        <v>136</v>
      </c>
      <c r="E769" s="143" t="s">
        <v>1</v>
      </c>
      <c r="F769" s="144" t="s">
        <v>629</v>
      </c>
      <c r="H769" s="145">
        <v>3.8</v>
      </c>
      <c r="I769" s="146"/>
      <c r="L769" s="141"/>
      <c r="M769" s="147"/>
      <c r="T769" s="148"/>
      <c r="AT769" s="143" t="s">
        <v>136</v>
      </c>
      <c r="AU769" s="143" t="s">
        <v>81</v>
      </c>
      <c r="AV769" s="12" t="s">
        <v>81</v>
      </c>
      <c r="AW769" s="12" t="s">
        <v>31</v>
      </c>
      <c r="AX769" s="12" t="s">
        <v>74</v>
      </c>
      <c r="AY769" s="143" t="s">
        <v>127</v>
      </c>
    </row>
    <row r="770" spans="2:65" s="12" customFormat="1" ht="11.25">
      <c r="B770" s="141"/>
      <c r="D770" s="142" t="s">
        <v>136</v>
      </c>
      <c r="E770" s="143" t="s">
        <v>1</v>
      </c>
      <c r="F770" s="144" t="s">
        <v>630</v>
      </c>
      <c r="H770" s="145">
        <v>13.06</v>
      </c>
      <c r="I770" s="146"/>
      <c r="L770" s="141"/>
      <c r="M770" s="147"/>
      <c r="T770" s="148"/>
      <c r="AT770" s="143" t="s">
        <v>136</v>
      </c>
      <c r="AU770" s="143" t="s">
        <v>81</v>
      </c>
      <c r="AV770" s="12" t="s">
        <v>81</v>
      </c>
      <c r="AW770" s="12" t="s">
        <v>31</v>
      </c>
      <c r="AX770" s="12" t="s">
        <v>74</v>
      </c>
      <c r="AY770" s="143" t="s">
        <v>127</v>
      </c>
    </row>
    <row r="771" spans="2:65" s="12" customFormat="1" ht="11.25">
      <c r="B771" s="141"/>
      <c r="D771" s="142" t="s">
        <v>136</v>
      </c>
      <c r="E771" s="143" t="s">
        <v>1</v>
      </c>
      <c r="F771" s="144" t="s">
        <v>631</v>
      </c>
      <c r="H771" s="145">
        <v>6.6</v>
      </c>
      <c r="I771" s="146"/>
      <c r="L771" s="141"/>
      <c r="M771" s="147"/>
      <c r="T771" s="148"/>
      <c r="AT771" s="143" t="s">
        <v>136</v>
      </c>
      <c r="AU771" s="143" t="s">
        <v>81</v>
      </c>
      <c r="AV771" s="12" t="s">
        <v>81</v>
      </c>
      <c r="AW771" s="12" t="s">
        <v>31</v>
      </c>
      <c r="AX771" s="12" t="s">
        <v>74</v>
      </c>
      <c r="AY771" s="143" t="s">
        <v>127</v>
      </c>
    </row>
    <row r="772" spans="2:65" s="12" customFormat="1" ht="11.25">
      <c r="B772" s="141"/>
      <c r="D772" s="142" t="s">
        <v>136</v>
      </c>
      <c r="E772" s="143" t="s">
        <v>1</v>
      </c>
      <c r="F772" s="144" t="s">
        <v>632</v>
      </c>
      <c r="H772" s="145">
        <v>25.1</v>
      </c>
      <c r="I772" s="146"/>
      <c r="L772" s="141"/>
      <c r="M772" s="147"/>
      <c r="T772" s="148"/>
      <c r="AT772" s="143" t="s">
        <v>136</v>
      </c>
      <c r="AU772" s="143" t="s">
        <v>81</v>
      </c>
      <c r="AV772" s="12" t="s">
        <v>81</v>
      </c>
      <c r="AW772" s="12" t="s">
        <v>31</v>
      </c>
      <c r="AX772" s="12" t="s">
        <v>74</v>
      </c>
      <c r="AY772" s="143" t="s">
        <v>127</v>
      </c>
    </row>
    <row r="773" spans="2:65" s="12" customFormat="1" ht="11.25">
      <c r="B773" s="141"/>
      <c r="D773" s="142" t="s">
        <v>136</v>
      </c>
      <c r="E773" s="143" t="s">
        <v>1</v>
      </c>
      <c r="F773" s="144" t="s">
        <v>633</v>
      </c>
      <c r="H773" s="145">
        <v>13.1</v>
      </c>
      <c r="I773" s="146"/>
      <c r="L773" s="141"/>
      <c r="M773" s="147"/>
      <c r="T773" s="148"/>
      <c r="AT773" s="143" t="s">
        <v>136</v>
      </c>
      <c r="AU773" s="143" t="s">
        <v>81</v>
      </c>
      <c r="AV773" s="12" t="s">
        <v>81</v>
      </c>
      <c r="AW773" s="12" t="s">
        <v>31</v>
      </c>
      <c r="AX773" s="12" t="s">
        <v>74</v>
      </c>
      <c r="AY773" s="143" t="s">
        <v>127</v>
      </c>
    </row>
    <row r="774" spans="2:65" s="12" customFormat="1" ht="11.25">
      <c r="B774" s="141"/>
      <c r="D774" s="142" t="s">
        <v>136</v>
      </c>
      <c r="E774" s="143" t="s">
        <v>1</v>
      </c>
      <c r="F774" s="144" t="s">
        <v>634</v>
      </c>
      <c r="H774" s="145">
        <v>10.7</v>
      </c>
      <c r="I774" s="146"/>
      <c r="L774" s="141"/>
      <c r="M774" s="147"/>
      <c r="T774" s="148"/>
      <c r="AT774" s="143" t="s">
        <v>136</v>
      </c>
      <c r="AU774" s="143" t="s">
        <v>81</v>
      </c>
      <c r="AV774" s="12" t="s">
        <v>81</v>
      </c>
      <c r="AW774" s="12" t="s">
        <v>31</v>
      </c>
      <c r="AX774" s="12" t="s">
        <v>74</v>
      </c>
      <c r="AY774" s="143" t="s">
        <v>127</v>
      </c>
    </row>
    <row r="775" spans="2:65" s="12" customFormat="1" ht="11.25">
      <c r="B775" s="141"/>
      <c r="D775" s="142" t="s">
        <v>136</v>
      </c>
      <c r="E775" s="143" t="s">
        <v>1</v>
      </c>
      <c r="F775" s="144" t="s">
        <v>635</v>
      </c>
      <c r="H775" s="145">
        <v>9.3000000000000007</v>
      </c>
      <c r="I775" s="146"/>
      <c r="L775" s="141"/>
      <c r="M775" s="147"/>
      <c r="T775" s="148"/>
      <c r="AT775" s="143" t="s">
        <v>136</v>
      </c>
      <c r="AU775" s="143" t="s">
        <v>81</v>
      </c>
      <c r="AV775" s="12" t="s">
        <v>81</v>
      </c>
      <c r="AW775" s="12" t="s">
        <v>31</v>
      </c>
      <c r="AX775" s="12" t="s">
        <v>74</v>
      </c>
      <c r="AY775" s="143" t="s">
        <v>127</v>
      </c>
    </row>
    <row r="776" spans="2:65" s="13" customFormat="1" ht="11.25">
      <c r="B776" s="149"/>
      <c r="D776" s="142" t="s">
        <v>136</v>
      </c>
      <c r="E776" s="150" t="s">
        <v>1</v>
      </c>
      <c r="F776" s="151" t="s">
        <v>157</v>
      </c>
      <c r="H776" s="152">
        <v>598.94000000000017</v>
      </c>
      <c r="I776" s="153"/>
      <c r="L776" s="149"/>
      <c r="M776" s="154"/>
      <c r="T776" s="155"/>
      <c r="AT776" s="150" t="s">
        <v>136</v>
      </c>
      <c r="AU776" s="150" t="s">
        <v>81</v>
      </c>
      <c r="AV776" s="13" t="s">
        <v>134</v>
      </c>
      <c r="AW776" s="13" t="s">
        <v>31</v>
      </c>
      <c r="AX776" s="13" t="s">
        <v>79</v>
      </c>
      <c r="AY776" s="150" t="s">
        <v>127</v>
      </c>
    </row>
    <row r="777" spans="2:65" s="1" customFormat="1" ht="24.2" customHeight="1">
      <c r="B777" s="31"/>
      <c r="C777" s="156" t="s">
        <v>636</v>
      </c>
      <c r="D777" s="156" t="s">
        <v>206</v>
      </c>
      <c r="E777" s="157" t="s">
        <v>637</v>
      </c>
      <c r="F777" s="158" t="s">
        <v>638</v>
      </c>
      <c r="G777" s="159" t="s">
        <v>233</v>
      </c>
      <c r="H777" s="160">
        <v>634.87599999999998</v>
      </c>
      <c r="I777" s="161"/>
      <c r="J777" s="162">
        <f>ROUND(I777*H777,2)</f>
        <v>0</v>
      </c>
      <c r="K777" s="163"/>
      <c r="L777" s="164"/>
      <c r="M777" s="165" t="s">
        <v>1</v>
      </c>
      <c r="N777" s="166" t="s">
        <v>39</v>
      </c>
      <c r="P777" s="137">
        <f>O777*H777</f>
        <v>0</v>
      </c>
      <c r="Q777" s="137">
        <v>1E-4</v>
      </c>
      <c r="R777" s="137">
        <f>Q777*H777</f>
        <v>6.3487600000000005E-2</v>
      </c>
      <c r="S777" s="137">
        <v>0</v>
      </c>
      <c r="T777" s="138">
        <f>S777*H777</f>
        <v>0</v>
      </c>
      <c r="AR777" s="139" t="s">
        <v>187</v>
      </c>
      <c r="AT777" s="139" t="s">
        <v>206</v>
      </c>
      <c r="AU777" s="139" t="s">
        <v>81</v>
      </c>
      <c r="AY777" s="16" t="s">
        <v>127</v>
      </c>
      <c r="BE777" s="140">
        <f>IF(N777="základní",J777,0)</f>
        <v>0</v>
      </c>
      <c r="BF777" s="140">
        <f>IF(N777="snížená",J777,0)</f>
        <v>0</v>
      </c>
      <c r="BG777" s="140">
        <f>IF(N777="zákl. přenesená",J777,0)</f>
        <v>0</v>
      </c>
      <c r="BH777" s="140">
        <f>IF(N777="sníž. přenesená",J777,0)</f>
        <v>0</v>
      </c>
      <c r="BI777" s="140">
        <f>IF(N777="nulová",J777,0)</f>
        <v>0</v>
      </c>
      <c r="BJ777" s="16" t="s">
        <v>79</v>
      </c>
      <c r="BK777" s="140">
        <f>ROUND(I777*H777,2)</f>
        <v>0</v>
      </c>
      <c r="BL777" s="16" t="s">
        <v>134</v>
      </c>
      <c r="BM777" s="139" t="s">
        <v>639</v>
      </c>
    </row>
    <row r="778" spans="2:65" s="12" customFormat="1" ht="11.25">
      <c r="B778" s="141"/>
      <c r="D778" s="142" t="s">
        <v>136</v>
      </c>
      <c r="E778" s="143" t="s">
        <v>1</v>
      </c>
      <c r="F778" s="144" t="s">
        <v>640</v>
      </c>
      <c r="H778" s="145">
        <v>634.87599999999998</v>
      </c>
      <c r="I778" s="146"/>
      <c r="L778" s="141"/>
      <c r="M778" s="147"/>
      <c r="T778" s="148"/>
      <c r="AT778" s="143" t="s">
        <v>136</v>
      </c>
      <c r="AU778" s="143" t="s">
        <v>81</v>
      </c>
      <c r="AV778" s="12" t="s">
        <v>81</v>
      </c>
      <c r="AW778" s="12" t="s">
        <v>31</v>
      </c>
      <c r="AX778" s="12" t="s">
        <v>79</v>
      </c>
      <c r="AY778" s="143" t="s">
        <v>127</v>
      </c>
    </row>
    <row r="779" spans="2:65" s="11" customFormat="1" ht="22.9" customHeight="1">
      <c r="B779" s="115"/>
      <c r="D779" s="116" t="s">
        <v>73</v>
      </c>
      <c r="E779" s="125" t="s">
        <v>187</v>
      </c>
      <c r="F779" s="125" t="s">
        <v>641</v>
      </c>
      <c r="I779" s="118"/>
      <c r="J779" s="126">
        <f>BK779</f>
        <v>0</v>
      </c>
      <c r="L779" s="115"/>
      <c r="M779" s="120"/>
      <c r="P779" s="121">
        <f>SUM(P780:P789)</f>
        <v>0</v>
      </c>
      <c r="R779" s="121">
        <f>SUM(R780:R789)</f>
        <v>0.49553999999999998</v>
      </c>
      <c r="T779" s="122">
        <f>SUM(T780:T789)</f>
        <v>0</v>
      </c>
      <c r="AR779" s="116" t="s">
        <v>79</v>
      </c>
      <c r="AT779" s="123" t="s">
        <v>73</v>
      </c>
      <c r="AU779" s="123" t="s">
        <v>79</v>
      </c>
      <c r="AY779" s="116" t="s">
        <v>127</v>
      </c>
      <c r="BK779" s="124">
        <f>SUM(BK780:BK789)</f>
        <v>0</v>
      </c>
    </row>
    <row r="780" spans="2:65" s="1" customFormat="1" ht="24.2" customHeight="1">
      <c r="B780" s="31"/>
      <c r="C780" s="127" t="s">
        <v>642</v>
      </c>
      <c r="D780" s="127" t="s">
        <v>130</v>
      </c>
      <c r="E780" s="128" t="s">
        <v>643</v>
      </c>
      <c r="F780" s="129" t="s">
        <v>644</v>
      </c>
      <c r="G780" s="130" t="s">
        <v>247</v>
      </c>
      <c r="H780" s="131">
        <v>9</v>
      </c>
      <c r="I780" s="132"/>
      <c r="J780" s="133">
        <f>ROUND(I780*H780,2)</f>
        <v>0</v>
      </c>
      <c r="K780" s="134"/>
      <c r="L780" s="31"/>
      <c r="M780" s="135" t="s">
        <v>1</v>
      </c>
      <c r="N780" s="136" t="s">
        <v>39</v>
      </c>
      <c r="P780" s="137">
        <f>O780*H780</f>
        <v>0</v>
      </c>
      <c r="Q780" s="137">
        <v>0.04</v>
      </c>
      <c r="R780" s="137">
        <f>Q780*H780</f>
        <v>0.36</v>
      </c>
      <c r="S780" s="137">
        <v>0</v>
      </c>
      <c r="T780" s="138">
        <f>S780*H780</f>
        <v>0</v>
      </c>
      <c r="AR780" s="139" t="s">
        <v>134</v>
      </c>
      <c r="AT780" s="139" t="s">
        <v>130</v>
      </c>
      <c r="AU780" s="139" t="s">
        <v>81</v>
      </c>
      <c r="AY780" s="16" t="s">
        <v>127</v>
      </c>
      <c r="BE780" s="140">
        <f>IF(N780="základní",J780,0)</f>
        <v>0</v>
      </c>
      <c r="BF780" s="140">
        <f>IF(N780="snížená",J780,0)</f>
        <v>0</v>
      </c>
      <c r="BG780" s="140">
        <f>IF(N780="zákl. přenesená",J780,0)</f>
        <v>0</v>
      </c>
      <c r="BH780" s="140">
        <f>IF(N780="sníž. přenesená",J780,0)</f>
        <v>0</v>
      </c>
      <c r="BI780" s="140">
        <f>IF(N780="nulová",J780,0)</f>
        <v>0</v>
      </c>
      <c r="BJ780" s="16" t="s">
        <v>79</v>
      </c>
      <c r="BK780" s="140">
        <f>ROUND(I780*H780,2)</f>
        <v>0</v>
      </c>
      <c r="BL780" s="16" t="s">
        <v>134</v>
      </c>
      <c r="BM780" s="139" t="s">
        <v>645</v>
      </c>
    </row>
    <row r="781" spans="2:65" s="12" customFormat="1" ht="11.25">
      <c r="B781" s="141"/>
      <c r="D781" s="142" t="s">
        <v>136</v>
      </c>
      <c r="E781" s="143" t="s">
        <v>1</v>
      </c>
      <c r="F781" s="144" t="s">
        <v>646</v>
      </c>
      <c r="H781" s="145">
        <v>9</v>
      </c>
      <c r="I781" s="146"/>
      <c r="L781" s="141"/>
      <c r="M781" s="147"/>
      <c r="T781" s="148"/>
      <c r="AT781" s="143" t="s">
        <v>136</v>
      </c>
      <c r="AU781" s="143" t="s">
        <v>81</v>
      </c>
      <c r="AV781" s="12" t="s">
        <v>81</v>
      </c>
      <c r="AW781" s="12" t="s">
        <v>31</v>
      </c>
      <c r="AX781" s="12" t="s">
        <v>79</v>
      </c>
      <c r="AY781" s="143" t="s">
        <v>127</v>
      </c>
    </row>
    <row r="782" spans="2:65" s="1" customFormat="1" ht="33" customHeight="1">
      <c r="B782" s="31"/>
      <c r="C782" s="127" t="s">
        <v>647</v>
      </c>
      <c r="D782" s="127" t="s">
        <v>130</v>
      </c>
      <c r="E782" s="128" t="s">
        <v>648</v>
      </c>
      <c r="F782" s="129" t="s">
        <v>649</v>
      </c>
      <c r="G782" s="130" t="s">
        <v>247</v>
      </c>
      <c r="H782" s="131">
        <v>9</v>
      </c>
      <c r="I782" s="132"/>
      <c r="J782" s="133">
        <f>ROUND(I782*H782,2)</f>
        <v>0</v>
      </c>
      <c r="K782" s="134"/>
      <c r="L782" s="31"/>
      <c r="M782" s="135" t="s">
        <v>1</v>
      </c>
      <c r="N782" s="136" t="s">
        <v>39</v>
      </c>
      <c r="P782" s="137">
        <f>O782*H782</f>
        <v>0</v>
      </c>
      <c r="Q782" s="137">
        <v>1.048E-2</v>
      </c>
      <c r="R782" s="137">
        <f>Q782*H782</f>
        <v>9.4320000000000001E-2</v>
      </c>
      <c r="S782" s="137">
        <v>0</v>
      </c>
      <c r="T782" s="138">
        <f>S782*H782</f>
        <v>0</v>
      </c>
      <c r="AR782" s="139" t="s">
        <v>134</v>
      </c>
      <c r="AT782" s="139" t="s">
        <v>130</v>
      </c>
      <c r="AU782" s="139" t="s">
        <v>81</v>
      </c>
      <c r="AY782" s="16" t="s">
        <v>127</v>
      </c>
      <c r="BE782" s="140">
        <f>IF(N782="základní",J782,0)</f>
        <v>0</v>
      </c>
      <c r="BF782" s="140">
        <f>IF(N782="snížená",J782,0)</f>
        <v>0</v>
      </c>
      <c r="BG782" s="140">
        <f>IF(N782="zákl. přenesená",J782,0)</f>
        <v>0</v>
      </c>
      <c r="BH782" s="140">
        <f>IF(N782="sníž. přenesená",J782,0)</f>
        <v>0</v>
      </c>
      <c r="BI782" s="140">
        <f>IF(N782="nulová",J782,0)</f>
        <v>0</v>
      </c>
      <c r="BJ782" s="16" t="s">
        <v>79</v>
      </c>
      <c r="BK782" s="140">
        <f>ROUND(I782*H782,2)</f>
        <v>0</v>
      </c>
      <c r="BL782" s="16" t="s">
        <v>134</v>
      </c>
      <c r="BM782" s="139" t="s">
        <v>650</v>
      </c>
    </row>
    <row r="783" spans="2:65" s="12" customFormat="1" ht="11.25">
      <c r="B783" s="141"/>
      <c r="D783" s="142" t="s">
        <v>136</v>
      </c>
      <c r="E783" s="143" t="s">
        <v>1</v>
      </c>
      <c r="F783" s="144" t="s">
        <v>646</v>
      </c>
      <c r="H783" s="145">
        <v>9</v>
      </c>
      <c r="I783" s="146"/>
      <c r="L783" s="141"/>
      <c r="M783" s="147"/>
      <c r="T783" s="148"/>
      <c r="AT783" s="143" t="s">
        <v>136</v>
      </c>
      <c r="AU783" s="143" t="s">
        <v>81</v>
      </c>
      <c r="AV783" s="12" t="s">
        <v>81</v>
      </c>
      <c r="AW783" s="12" t="s">
        <v>31</v>
      </c>
      <c r="AX783" s="12" t="s">
        <v>79</v>
      </c>
      <c r="AY783" s="143" t="s">
        <v>127</v>
      </c>
    </row>
    <row r="784" spans="2:65" s="1" customFormat="1" ht="24.2" customHeight="1">
      <c r="B784" s="31"/>
      <c r="C784" s="127" t="s">
        <v>651</v>
      </c>
      <c r="D784" s="127" t="s">
        <v>130</v>
      </c>
      <c r="E784" s="128" t="s">
        <v>652</v>
      </c>
      <c r="F784" s="129" t="s">
        <v>653</v>
      </c>
      <c r="G784" s="130" t="s">
        <v>247</v>
      </c>
      <c r="H784" s="131">
        <v>9</v>
      </c>
      <c r="I784" s="132"/>
      <c r="J784" s="133">
        <f>ROUND(I784*H784,2)</f>
        <v>0</v>
      </c>
      <c r="K784" s="134"/>
      <c r="L784" s="31"/>
      <c r="M784" s="135" t="s">
        <v>1</v>
      </c>
      <c r="N784" s="136" t="s">
        <v>39</v>
      </c>
      <c r="P784" s="137">
        <f>O784*H784</f>
        <v>0</v>
      </c>
      <c r="Q784" s="137">
        <v>3.62E-3</v>
      </c>
      <c r="R784" s="137">
        <f>Q784*H784</f>
        <v>3.2579999999999998E-2</v>
      </c>
      <c r="S784" s="137">
        <v>0</v>
      </c>
      <c r="T784" s="138">
        <f>S784*H784</f>
        <v>0</v>
      </c>
      <c r="AR784" s="139" t="s">
        <v>134</v>
      </c>
      <c r="AT784" s="139" t="s">
        <v>130</v>
      </c>
      <c r="AU784" s="139" t="s">
        <v>81</v>
      </c>
      <c r="AY784" s="16" t="s">
        <v>127</v>
      </c>
      <c r="BE784" s="140">
        <f>IF(N784="základní",J784,0)</f>
        <v>0</v>
      </c>
      <c r="BF784" s="140">
        <f>IF(N784="snížená",J784,0)</f>
        <v>0</v>
      </c>
      <c r="BG784" s="140">
        <f>IF(N784="zákl. přenesená",J784,0)</f>
        <v>0</v>
      </c>
      <c r="BH784" s="140">
        <f>IF(N784="sníž. přenesená",J784,0)</f>
        <v>0</v>
      </c>
      <c r="BI784" s="140">
        <f>IF(N784="nulová",J784,0)</f>
        <v>0</v>
      </c>
      <c r="BJ784" s="16" t="s">
        <v>79</v>
      </c>
      <c r="BK784" s="140">
        <f>ROUND(I784*H784,2)</f>
        <v>0</v>
      </c>
      <c r="BL784" s="16" t="s">
        <v>134</v>
      </c>
      <c r="BM784" s="139" t="s">
        <v>654</v>
      </c>
    </row>
    <row r="785" spans="2:65" s="12" customFormat="1" ht="11.25">
      <c r="B785" s="141"/>
      <c r="D785" s="142" t="s">
        <v>136</v>
      </c>
      <c r="E785" s="143" t="s">
        <v>1</v>
      </c>
      <c r="F785" s="144" t="s">
        <v>646</v>
      </c>
      <c r="H785" s="145">
        <v>9</v>
      </c>
      <c r="I785" s="146"/>
      <c r="L785" s="141"/>
      <c r="M785" s="147"/>
      <c r="T785" s="148"/>
      <c r="AT785" s="143" t="s">
        <v>136</v>
      </c>
      <c r="AU785" s="143" t="s">
        <v>81</v>
      </c>
      <c r="AV785" s="12" t="s">
        <v>81</v>
      </c>
      <c r="AW785" s="12" t="s">
        <v>31</v>
      </c>
      <c r="AX785" s="12" t="s">
        <v>79</v>
      </c>
      <c r="AY785" s="143" t="s">
        <v>127</v>
      </c>
    </row>
    <row r="786" spans="2:65" s="1" customFormat="1" ht="24.2" customHeight="1">
      <c r="B786" s="31"/>
      <c r="C786" s="127" t="s">
        <v>655</v>
      </c>
      <c r="D786" s="127" t="s">
        <v>130</v>
      </c>
      <c r="E786" s="128" t="s">
        <v>656</v>
      </c>
      <c r="F786" s="129" t="s">
        <v>657</v>
      </c>
      <c r="G786" s="130" t="s">
        <v>247</v>
      </c>
      <c r="H786" s="131">
        <v>9</v>
      </c>
      <c r="I786" s="132"/>
      <c r="J786" s="133">
        <f>ROUND(I786*H786,2)</f>
        <v>0</v>
      </c>
      <c r="K786" s="134"/>
      <c r="L786" s="31"/>
      <c r="M786" s="135" t="s">
        <v>1</v>
      </c>
      <c r="N786" s="136" t="s">
        <v>39</v>
      </c>
      <c r="P786" s="137">
        <f>O786*H786</f>
        <v>0</v>
      </c>
      <c r="Q786" s="137">
        <v>0</v>
      </c>
      <c r="R786" s="137">
        <f>Q786*H786</f>
        <v>0</v>
      </c>
      <c r="S786" s="137">
        <v>0</v>
      </c>
      <c r="T786" s="138">
        <f>S786*H786</f>
        <v>0</v>
      </c>
      <c r="AR786" s="139" t="s">
        <v>134</v>
      </c>
      <c r="AT786" s="139" t="s">
        <v>130</v>
      </c>
      <c r="AU786" s="139" t="s">
        <v>81</v>
      </c>
      <c r="AY786" s="16" t="s">
        <v>127</v>
      </c>
      <c r="BE786" s="140">
        <f>IF(N786="základní",J786,0)</f>
        <v>0</v>
      </c>
      <c r="BF786" s="140">
        <f>IF(N786="snížená",J786,0)</f>
        <v>0</v>
      </c>
      <c r="BG786" s="140">
        <f>IF(N786="zákl. přenesená",J786,0)</f>
        <v>0</v>
      </c>
      <c r="BH786" s="140">
        <f>IF(N786="sníž. přenesená",J786,0)</f>
        <v>0</v>
      </c>
      <c r="BI786" s="140">
        <f>IF(N786="nulová",J786,0)</f>
        <v>0</v>
      </c>
      <c r="BJ786" s="16" t="s">
        <v>79</v>
      </c>
      <c r="BK786" s="140">
        <f>ROUND(I786*H786,2)</f>
        <v>0</v>
      </c>
      <c r="BL786" s="16" t="s">
        <v>134</v>
      </c>
      <c r="BM786" s="139" t="s">
        <v>658</v>
      </c>
    </row>
    <row r="787" spans="2:65" s="12" customFormat="1" ht="11.25">
      <c r="B787" s="141"/>
      <c r="D787" s="142" t="s">
        <v>136</v>
      </c>
      <c r="E787" s="143" t="s">
        <v>1</v>
      </c>
      <c r="F787" s="144" t="s">
        <v>646</v>
      </c>
      <c r="H787" s="145">
        <v>9</v>
      </c>
      <c r="I787" s="146"/>
      <c r="L787" s="141"/>
      <c r="M787" s="147"/>
      <c r="T787" s="148"/>
      <c r="AT787" s="143" t="s">
        <v>136</v>
      </c>
      <c r="AU787" s="143" t="s">
        <v>81</v>
      </c>
      <c r="AV787" s="12" t="s">
        <v>81</v>
      </c>
      <c r="AW787" s="12" t="s">
        <v>31</v>
      </c>
      <c r="AX787" s="12" t="s">
        <v>79</v>
      </c>
      <c r="AY787" s="143" t="s">
        <v>127</v>
      </c>
    </row>
    <row r="788" spans="2:65" s="1" customFormat="1" ht="24.2" customHeight="1">
      <c r="B788" s="31"/>
      <c r="C788" s="127" t="s">
        <v>659</v>
      </c>
      <c r="D788" s="127" t="s">
        <v>130</v>
      </c>
      <c r="E788" s="128" t="s">
        <v>660</v>
      </c>
      <c r="F788" s="129" t="s">
        <v>661</v>
      </c>
      <c r="G788" s="130" t="s">
        <v>247</v>
      </c>
      <c r="H788" s="131">
        <v>9</v>
      </c>
      <c r="I788" s="132"/>
      <c r="J788" s="133">
        <f>ROUND(I788*H788,2)</f>
        <v>0</v>
      </c>
      <c r="K788" s="134"/>
      <c r="L788" s="31"/>
      <c r="M788" s="135" t="s">
        <v>1</v>
      </c>
      <c r="N788" s="136" t="s">
        <v>39</v>
      </c>
      <c r="P788" s="137">
        <f>O788*H788</f>
        <v>0</v>
      </c>
      <c r="Q788" s="137">
        <v>9.6000000000000002E-4</v>
      </c>
      <c r="R788" s="137">
        <f>Q788*H788</f>
        <v>8.6400000000000001E-3</v>
      </c>
      <c r="S788" s="137">
        <v>0</v>
      </c>
      <c r="T788" s="138">
        <f>S788*H788</f>
        <v>0</v>
      </c>
      <c r="AR788" s="139" t="s">
        <v>134</v>
      </c>
      <c r="AT788" s="139" t="s">
        <v>130</v>
      </c>
      <c r="AU788" s="139" t="s">
        <v>81</v>
      </c>
      <c r="AY788" s="16" t="s">
        <v>127</v>
      </c>
      <c r="BE788" s="140">
        <f>IF(N788="základní",J788,0)</f>
        <v>0</v>
      </c>
      <c r="BF788" s="140">
        <f>IF(N788="snížená",J788,0)</f>
        <v>0</v>
      </c>
      <c r="BG788" s="140">
        <f>IF(N788="zákl. přenesená",J788,0)</f>
        <v>0</v>
      </c>
      <c r="BH788" s="140">
        <f>IF(N788="sníž. přenesená",J788,0)</f>
        <v>0</v>
      </c>
      <c r="BI788" s="140">
        <f>IF(N788="nulová",J788,0)</f>
        <v>0</v>
      </c>
      <c r="BJ788" s="16" t="s">
        <v>79</v>
      </c>
      <c r="BK788" s="140">
        <f>ROUND(I788*H788,2)</f>
        <v>0</v>
      </c>
      <c r="BL788" s="16" t="s">
        <v>134</v>
      </c>
      <c r="BM788" s="139" t="s">
        <v>662</v>
      </c>
    </row>
    <row r="789" spans="2:65" s="12" customFormat="1" ht="11.25">
      <c r="B789" s="141"/>
      <c r="D789" s="142" t="s">
        <v>136</v>
      </c>
      <c r="E789" s="143" t="s">
        <v>1</v>
      </c>
      <c r="F789" s="144" t="s">
        <v>646</v>
      </c>
      <c r="H789" s="145">
        <v>9</v>
      </c>
      <c r="I789" s="146"/>
      <c r="L789" s="141"/>
      <c r="M789" s="147"/>
      <c r="T789" s="148"/>
      <c r="AT789" s="143" t="s">
        <v>136</v>
      </c>
      <c r="AU789" s="143" t="s">
        <v>81</v>
      </c>
      <c r="AV789" s="12" t="s">
        <v>81</v>
      </c>
      <c r="AW789" s="12" t="s">
        <v>31</v>
      </c>
      <c r="AX789" s="12" t="s">
        <v>79</v>
      </c>
      <c r="AY789" s="143" t="s">
        <v>127</v>
      </c>
    </row>
    <row r="790" spans="2:65" s="11" customFormat="1" ht="22.9" customHeight="1">
      <c r="B790" s="115"/>
      <c r="D790" s="116" t="s">
        <v>73</v>
      </c>
      <c r="E790" s="125" t="s">
        <v>191</v>
      </c>
      <c r="F790" s="125" t="s">
        <v>663</v>
      </c>
      <c r="I790" s="118"/>
      <c r="J790" s="126">
        <f>BK790</f>
        <v>0</v>
      </c>
      <c r="L790" s="115"/>
      <c r="M790" s="120"/>
      <c r="P790" s="121">
        <f>P791+SUM(P792:P1002)+P1004</f>
        <v>0</v>
      </c>
      <c r="R790" s="121">
        <f>R791+SUM(R792:R1002)+R1004</f>
        <v>9.3159999999999993E-2</v>
      </c>
      <c r="T790" s="122">
        <f>T791+SUM(T792:T1002)+T1004</f>
        <v>178.301716</v>
      </c>
      <c r="AR790" s="116" t="s">
        <v>79</v>
      </c>
      <c r="AT790" s="123" t="s">
        <v>73</v>
      </c>
      <c r="AU790" s="123" t="s">
        <v>79</v>
      </c>
      <c r="AY790" s="116" t="s">
        <v>127</v>
      </c>
      <c r="BK790" s="124">
        <f>BK791+SUM(BK792:BK1002)+BK1004</f>
        <v>0</v>
      </c>
    </row>
    <row r="791" spans="2:65" s="1" customFormat="1" ht="24.2" customHeight="1">
      <c r="B791" s="31"/>
      <c r="C791" s="127" t="s">
        <v>664</v>
      </c>
      <c r="D791" s="127" t="s">
        <v>130</v>
      </c>
      <c r="E791" s="128" t="s">
        <v>665</v>
      </c>
      <c r="F791" s="129" t="s">
        <v>666</v>
      </c>
      <c r="G791" s="130" t="s">
        <v>133</v>
      </c>
      <c r="H791" s="131">
        <v>211.94</v>
      </c>
      <c r="I791" s="132"/>
      <c r="J791" s="133">
        <f>ROUND(I791*H791,2)</f>
        <v>0</v>
      </c>
      <c r="K791" s="134"/>
      <c r="L791" s="31"/>
      <c r="M791" s="135" t="s">
        <v>1</v>
      </c>
      <c r="N791" s="136" t="s">
        <v>39</v>
      </c>
      <c r="P791" s="137">
        <f>O791*H791</f>
        <v>0</v>
      </c>
      <c r="Q791" s="137">
        <v>0</v>
      </c>
      <c r="R791" s="137">
        <f>Q791*H791</f>
        <v>0</v>
      </c>
      <c r="S791" s="137">
        <v>1.4E-2</v>
      </c>
      <c r="T791" s="138">
        <f>S791*H791</f>
        <v>2.9671600000000002</v>
      </c>
      <c r="AR791" s="139" t="s">
        <v>134</v>
      </c>
      <c r="AT791" s="139" t="s">
        <v>130</v>
      </c>
      <c r="AU791" s="139" t="s">
        <v>81</v>
      </c>
      <c r="AY791" s="16" t="s">
        <v>127</v>
      </c>
      <c r="BE791" s="140">
        <f>IF(N791="základní",J791,0)</f>
        <v>0</v>
      </c>
      <c r="BF791" s="140">
        <f>IF(N791="snížená",J791,0)</f>
        <v>0</v>
      </c>
      <c r="BG791" s="140">
        <f>IF(N791="zákl. přenesená",J791,0)</f>
        <v>0</v>
      </c>
      <c r="BH791" s="140">
        <f>IF(N791="sníž. přenesená",J791,0)</f>
        <v>0</v>
      </c>
      <c r="BI791" s="140">
        <f>IF(N791="nulová",J791,0)</f>
        <v>0</v>
      </c>
      <c r="BJ791" s="16" t="s">
        <v>79</v>
      </c>
      <c r="BK791" s="140">
        <f>ROUND(I791*H791,2)</f>
        <v>0</v>
      </c>
      <c r="BL791" s="16" t="s">
        <v>134</v>
      </c>
      <c r="BM791" s="139" t="s">
        <v>667</v>
      </c>
    </row>
    <row r="792" spans="2:65" s="12" customFormat="1" ht="11.25">
      <c r="B792" s="141"/>
      <c r="D792" s="142" t="s">
        <v>136</v>
      </c>
      <c r="E792" s="143" t="s">
        <v>1</v>
      </c>
      <c r="F792" s="144" t="s">
        <v>668</v>
      </c>
      <c r="H792" s="145">
        <v>20.51</v>
      </c>
      <c r="I792" s="146"/>
      <c r="L792" s="141"/>
      <c r="M792" s="147"/>
      <c r="T792" s="148"/>
      <c r="AT792" s="143" t="s">
        <v>136</v>
      </c>
      <c r="AU792" s="143" t="s">
        <v>81</v>
      </c>
      <c r="AV792" s="12" t="s">
        <v>81</v>
      </c>
      <c r="AW792" s="12" t="s">
        <v>31</v>
      </c>
      <c r="AX792" s="12" t="s">
        <v>74</v>
      </c>
      <c r="AY792" s="143" t="s">
        <v>127</v>
      </c>
    </row>
    <row r="793" spans="2:65" s="12" customFormat="1" ht="11.25">
      <c r="B793" s="141"/>
      <c r="D793" s="142" t="s">
        <v>136</v>
      </c>
      <c r="E793" s="143" t="s">
        <v>1</v>
      </c>
      <c r="F793" s="144" t="s">
        <v>669</v>
      </c>
      <c r="H793" s="145">
        <v>24.52</v>
      </c>
      <c r="I793" s="146"/>
      <c r="L793" s="141"/>
      <c r="M793" s="147"/>
      <c r="T793" s="148"/>
      <c r="AT793" s="143" t="s">
        <v>136</v>
      </c>
      <c r="AU793" s="143" t="s">
        <v>81</v>
      </c>
      <c r="AV793" s="12" t="s">
        <v>81</v>
      </c>
      <c r="AW793" s="12" t="s">
        <v>31</v>
      </c>
      <c r="AX793" s="12" t="s">
        <v>74</v>
      </c>
      <c r="AY793" s="143" t="s">
        <v>127</v>
      </c>
    </row>
    <row r="794" spans="2:65" s="12" customFormat="1" ht="11.25">
      <c r="B794" s="141"/>
      <c r="D794" s="142" t="s">
        <v>136</v>
      </c>
      <c r="E794" s="143" t="s">
        <v>1</v>
      </c>
      <c r="F794" s="144" t="s">
        <v>670</v>
      </c>
      <c r="H794" s="145">
        <v>41.48</v>
      </c>
      <c r="I794" s="146"/>
      <c r="L794" s="141"/>
      <c r="M794" s="147"/>
      <c r="T794" s="148"/>
      <c r="AT794" s="143" t="s">
        <v>136</v>
      </c>
      <c r="AU794" s="143" t="s">
        <v>81</v>
      </c>
      <c r="AV794" s="12" t="s">
        <v>81</v>
      </c>
      <c r="AW794" s="12" t="s">
        <v>31</v>
      </c>
      <c r="AX794" s="12" t="s">
        <v>74</v>
      </c>
      <c r="AY794" s="143" t="s">
        <v>127</v>
      </c>
    </row>
    <row r="795" spans="2:65" s="12" customFormat="1" ht="11.25">
      <c r="B795" s="141"/>
      <c r="D795" s="142" t="s">
        <v>136</v>
      </c>
      <c r="E795" s="143" t="s">
        <v>1</v>
      </c>
      <c r="F795" s="144" t="s">
        <v>671</v>
      </c>
      <c r="H795" s="145">
        <v>42.9</v>
      </c>
      <c r="I795" s="146"/>
      <c r="L795" s="141"/>
      <c r="M795" s="147"/>
      <c r="T795" s="148"/>
      <c r="AT795" s="143" t="s">
        <v>136</v>
      </c>
      <c r="AU795" s="143" t="s">
        <v>81</v>
      </c>
      <c r="AV795" s="12" t="s">
        <v>81</v>
      </c>
      <c r="AW795" s="12" t="s">
        <v>31</v>
      </c>
      <c r="AX795" s="12" t="s">
        <v>74</v>
      </c>
      <c r="AY795" s="143" t="s">
        <v>127</v>
      </c>
    </row>
    <row r="796" spans="2:65" s="12" customFormat="1" ht="11.25">
      <c r="B796" s="141"/>
      <c r="D796" s="142" t="s">
        <v>136</v>
      </c>
      <c r="E796" s="143" t="s">
        <v>1</v>
      </c>
      <c r="F796" s="144" t="s">
        <v>672</v>
      </c>
      <c r="H796" s="145">
        <v>41.48</v>
      </c>
      <c r="I796" s="146"/>
      <c r="L796" s="141"/>
      <c r="M796" s="147"/>
      <c r="T796" s="148"/>
      <c r="AT796" s="143" t="s">
        <v>136</v>
      </c>
      <c r="AU796" s="143" t="s">
        <v>81</v>
      </c>
      <c r="AV796" s="12" t="s">
        <v>81</v>
      </c>
      <c r="AW796" s="12" t="s">
        <v>31</v>
      </c>
      <c r="AX796" s="12" t="s">
        <v>74</v>
      </c>
      <c r="AY796" s="143" t="s">
        <v>127</v>
      </c>
    </row>
    <row r="797" spans="2:65" s="12" customFormat="1" ht="11.25">
      <c r="B797" s="141"/>
      <c r="D797" s="142" t="s">
        <v>136</v>
      </c>
      <c r="E797" s="143" t="s">
        <v>1</v>
      </c>
      <c r="F797" s="144" t="s">
        <v>673</v>
      </c>
      <c r="H797" s="145">
        <v>41.05</v>
      </c>
      <c r="I797" s="146"/>
      <c r="L797" s="141"/>
      <c r="M797" s="147"/>
      <c r="T797" s="148"/>
      <c r="AT797" s="143" t="s">
        <v>136</v>
      </c>
      <c r="AU797" s="143" t="s">
        <v>81</v>
      </c>
      <c r="AV797" s="12" t="s">
        <v>81</v>
      </c>
      <c r="AW797" s="12" t="s">
        <v>31</v>
      </c>
      <c r="AX797" s="12" t="s">
        <v>74</v>
      </c>
      <c r="AY797" s="143" t="s">
        <v>127</v>
      </c>
    </row>
    <row r="798" spans="2:65" s="13" customFormat="1" ht="11.25">
      <c r="B798" s="149"/>
      <c r="D798" s="142" t="s">
        <v>136</v>
      </c>
      <c r="E798" s="150" t="s">
        <v>1</v>
      </c>
      <c r="F798" s="151" t="s">
        <v>157</v>
      </c>
      <c r="H798" s="152">
        <v>211.94</v>
      </c>
      <c r="I798" s="153"/>
      <c r="L798" s="149"/>
      <c r="M798" s="154"/>
      <c r="T798" s="155"/>
      <c r="AT798" s="150" t="s">
        <v>136</v>
      </c>
      <c r="AU798" s="150" t="s">
        <v>81</v>
      </c>
      <c r="AV798" s="13" t="s">
        <v>134</v>
      </c>
      <c r="AW798" s="13" t="s">
        <v>31</v>
      </c>
      <c r="AX798" s="13" t="s">
        <v>79</v>
      </c>
      <c r="AY798" s="150" t="s">
        <v>127</v>
      </c>
    </row>
    <row r="799" spans="2:65" s="1" customFormat="1" ht="37.9" customHeight="1">
      <c r="B799" s="31"/>
      <c r="C799" s="127" t="s">
        <v>674</v>
      </c>
      <c r="D799" s="127" t="s">
        <v>130</v>
      </c>
      <c r="E799" s="128" t="s">
        <v>675</v>
      </c>
      <c r="F799" s="129" t="s">
        <v>676</v>
      </c>
      <c r="G799" s="130" t="s">
        <v>133</v>
      </c>
      <c r="H799" s="131">
        <v>1935.26</v>
      </c>
      <c r="I799" s="132"/>
      <c r="J799" s="133">
        <f>ROUND(I799*H799,2)</f>
        <v>0</v>
      </c>
      <c r="K799" s="134"/>
      <c r="L799" s="31"/>
      <c r="M799" s="135" t="s">
        <v>1</v>
      </c>
      <c r="N799" s="136" t="s">
        <v>39</v>
      </c>
      <c r="P799" s="137">
        <f>O799*H799</f>
        <v>0</v>
      </c>
      <c r="Q799" s="137">
        <v>0</v>
      </c>
      <c r="R799" s="137">
        <f>Q799*H799</f>
        <v>0</v>
      </c>
      <c r="S799" s="137">
        <v>4.5999999999999999E-2</v>
      </c>
      <c r="T799" s="138">
        <f>S799*H799</f>
        <v>89.021959999999993</v>
      </c>
      <c r="AR799" s="139" t="s">
        <v>134</v>
      </c>
      <c r="AT799" s="139" t="s">
        <v>130</v>
      </c>
      <c r="AU799" s="139" t="s">
        <v>81</v>
      </c>
      <c r="AY799" s="16" t="s">
        <v>127</v>
      </c>
      <c r="BE799" s="140">
        <f>IF(N799="základní",J799,0)</f>
        <v>0</v>
      </c>
      <c r="BF799" s="140">
        <f>IF(N799="snížená",J799,0)</f>
        <v>0</v>
      </c>
      <c r="BG799" s="140">
        <f>IF(N799="zákl. přenesená",J799,0)</f>
        <v>0</v>
      </c>
      <c r="BH799" s="140">
        <f>IF(N799="sníž. přenesená",J799,0)</f>
        <v>0</v>
      </c>
      <c r="BI799" s="140">
        <f>IF(N799="nulová",J799,0)</f>
        <v>0</v>
      </c>
      <c r="BJ799" s="16" t="s">
        <v>79</v>
      </c>
      <c r="BK799" s="140">
        <f>ROUND(I799*H799,2)</f>
        <v>0</v>
      </c>
      <c r="BL799" s="16" t="s">
        <v>134</v>
      </c>
      <c r="BM799" s="139" t="s">
        <v>677</v>
      </c>
    </row>
    <row r="800" spans="2:65" s="12" customFormat="1" ht="11.25">
      <c r="B800" s="141"/>
      <c r="D800" s="142" t="s">
        <v>136</v>
      </c>
      <c r="E800" s="143" t="s">
        <v>1</v>
      </c>
      <c r="F800" s="144" t="s">
        <v>492</v>
      </c>
      <c r="H800" s="145">
        <v>6.5</v>
      </c>
      <c r="I800" s="146"/>
      <c r="L800" s="141"/>
      <c r="M800" s="147"/>
      <c r="T800" s="148"/>
      <c r="AT800" s="143" t="s">
        <v>136</v>
      </c>
      <c r="AU800" s="143" t="s">
        <v>81</v>
      </c>
      <c r="AV800" s="12" t="s">
        <v>81</v>
      </c>
      <c r="AW800" s="12" t="s">
        <v>31</v>
      </c>
      <c r="AX800" s="12" t="s">
        <v>74</v>
      </c>
      <c r="AY800" s="143" t="s">
        <v>127</v>
      </c>
    </row>
    <row r="801" spans="2:51" s="12" customFormat="1" ht="11.25">
      <c r="B801" s="141"/>
      <c r="D801" s="142" t="s">
        <v>136</v>
      </c>
      <c r="E801" s="143" t="s">
        <v>1</v>
      </c>
      <c r="F801" s="144" t="s">
        <v>493</v>
      </c>
      <c r="H801" s="145">
        <v>78.150000000000006</v>
      </c>
      <c r="I801" s="146"/>
      <c r="L801" s="141"/>
      <c r="M801" s="147"/>
      <c r="T801" s="148"/>
      <c r="AT801" s="143" t="s">
        <v>136</v>
      </c>
      <c r="AU801" s="143" t="s">
        <v>81</v>
      </c>
      <c r="AV801" s="12" t="s">
        <v>81</v>
      </c>
      <c r="AW801" s="12" t="s">
        <v>31</v>
      </c>
      <c r="AX801" s="12" t="s">
        <v>74</v>
      </c>
      <c r="AY801" s="143" t="s">
        <v>127</v>
      </c>
    </row>
    <row r="802" spans="2:51" s="12" customFormat="1" ht="11.25">
      <c r="B802" s="141"/>
      <c r="D802" s="142" t="s">
        <v>136</v>
      </c>
      <c r="E802" s="143" t="s">
        <v>1</v>
      </c>
      <c r="F802" s="144" t="s">
        <v>494</v>
      </c>
      <c r="H802" s="145">
        <v>97.07</v>
      </c>
      <c r="I802" s="146"/>
      <c r="L802" s="141"/>
      <c r="M802" s="147"/>
      <c r="T802" s="148"/>
      <c r="AT802" s="143" t="s">
        <v>136</v>
      </c>
      <c r="AU802" s="143" t="s">
        <v>81</v>
      </c>
      <c r="AV802" s="12" t="s">
        <v>81</v>
      </c>
      <c r="AW802" s="12" t="s">
        <v>31</v>
      </c>
      <c r="AX802" s="12" t="s">
        <v>74</v>
      </c>
      <c r="AY802" s="143" t="s">
        <v>127</v>
      </c>
    </row>
    <row r="803" spans="2:51" s="12" customFormat="1" ht="11.25">
      <c r="B803" s="141"/>
      <c r="D803" s="142" t="s">
        <v>136</v>
      </c>
      <c r="E803" s="143" t="s">
        <v>1</v>
      </c>
      <c r="F803" s="144" t="s">
        <v>495</v>
      </c>
      <c r="H803" s="145">
        <v>20.14</v>
      </c>
      <c r="I803" s="146"/>
      <c r="L803" s="141"/>
      <c r="M803" s="147"/>
      <c r="T803" s="148"/>
      <c r="AT803" s="143" t="s">
        <v>136</v>
      </c>
      <c r="AU803" s="143" t="s">
        <v>81</v>
      </c>
      <c r="AV803" s="12" t="s">
        <v>81</v>
      </c>
      <c r="AW803" s="12" t="s">
        <v>31</v>
      </c>
      <c r="AX803" s="12" t="s">
        <v>74</v>
      </c>
      <c r="AY803" s="143" t="s">
        <v>127</v>
      </c>
    </row>
    <row r="804" spans="2:51" s="12" customFormat="1" ht="11.25">
      <c r="B804" s="141"/>
      <c r="D804" s="142" t="s">
        <v>136</v>
      </c>
      <c r="E804" s="143" t="s">
        <v>1</v>
      </c>
      <c r="F804" s="144" t="s">
        <v>496</v>
      </c>
      <c r="H804" s="145">
        <v>16.12</v>
      </c>
      <c r="I804" s="146"/>
      <c r="L804" s="141"/>
      <c r="M804" s="147"/>
      <c r="T804" s="148"/>
      <c r="AT804" s="143" t="s">
        <v>136</v>
      </c>
      <c r="AU804" s="143" t="s">
        <v>81</v>
      </c>
      <c r="AV804" s="12" t="s">
        <v>81</v>
      </c>
      <c r="AW804" s="12" t="s">
        <v>31</v>
      </c>
      <c r="AX804" s="12" t="s">
        <v>74</v>
      </c>
      <c r="AY804" s="143" t="s">
        <v>127</v>
      </c>
    </row>
    <row r="805" spans="2:51" s="12" customFormat="1" ht="11.25">
      <c r="B805" s="141"/>
      <c r="D805" s="142" t="s">
        <v>136</v>
      </c>
      <c r="E805" s="143" t="s">
        <v>1</v>
      </c>
      <c r="F805" s="144" t="s">
        <v>497</v>
      </c>
      <c r="H805" s="145">
        <v>7.59</v>
      </c>
      <c r="I805" s="146"/>
      <c r="L805" s="141"/>
      <c r="M805" s="147"/>
      <c r="T805" s="148"/>
      <c r="AT805" s="143" t="s">
        <v>136</v>
      </c>
      <c r="AU805" s="143" t="s">
        <v>81</v>
      </c>
      <c r="AV805" s="12" t="s">
        <v>81</v>
      </c>
      <c r="AW805" s="12" t="s">
        <v>31</v>
      </c>
      <c r="AX805" s="12" t="s">
        <v>74</v>
      </c>
      <c r="AY805" s="143" t="s">
        <v>127</v>
      </c>
    </row>
    <row r="806" spans="2:51" s="12" customFormat="1" ht="11.25">
      <c r="B806" s="141"/>
      <c r="D806" s="142" t="s">
        <v>136</v>
      </c>
      <c r="E806" s="143" t="s">
        <v>1</v>
      </c>
      <c r="F806" s="144" t="s">
        <v>498</v>
      </c>
      <c r="H806" s="145">
        <v>17.66</v>
      </c>
      <c r="I806" s="146"/>
      <c r="L806" s="141"/>
      <c r="M806" s="147"/>
      <c r="T806" s="148"/>
      <c r="AT806" s="143" t="s">
        <v>136</v>
      </c>
      <c r="AU806" s="143" t="s">
        <v>81</v>
      </c>
      <c r="AV806" s="12" t="s">
        <v>81</v>
      </c>
      <c r="AW806" s="12" t="s">
        <v>31</v>
      </c>
      <c r="AX806" s="12" t="s">
        <v>74</v>
      </c>
      <c r="AY806" s="143" t="s">
        <v>127</v>
      </c>
    </row>
    <row r="807" spans="2:51" s="12" customFormat="1" ht="11.25">
      <c r="B807" s="141"/>
      <c r="D807" s="142" t="s">
        <v>136</v>
      </c>
      <c r="E807" s="143" t="s">
        <v>1</v>
      </c>
      <c r="F807" s="144" t="s">
        <v>499</v>
      </c>
      <c r="H807" s="145">
        <v>10</v>
      </c>
      <c r="I807" s="146"/>
      <c r="L807" s="141"/>
      <c r="M807" s="147"/>
      <c r="T807" s="148"/>
      <c r="AT807" s="143" t="s">
        <v>136</v>
      </c>
      <c r="AU807" s="143" t="s">
        <v>81</v>
      </c>
      <c r="AV807" s="12" t="s">
        <v>81</v>
      </c>
      <c r="AW807" s="12" t="s">
        <v>31</v>
      </c>
      <c r="AX807" s="12" t="s">
        <v>74</v>
      </c>
      <c r="AY807" s="143" t="s">
        <v>127</v>
      </c>
    </row>
    <row r="808" spans="2:51" s="12" customFormat="1" ht="11.25">
      <c r="B808" s="141"/>
      <c r="D808" s="142" t="s">
        <v>136</v>
      </c>
      <c r="E808" s="143" t="s">
        <v>1</v>
      </c>
      <c r="F808" s="144" t="s">
        <v>500</v>
      </c>
      <c r="H808" s="145">
        <v>18.329999999999998</v>
      </c>
      <c r="I808" s="146"/>
      <c r="L808" s="141"/>
      <c r="M808" s="147"/>
      <c r="T808" s="148"/>
      <c r="AT808" s="143" t="s">
        <v>136</v>
      </c>
      <c r="AU808" s="143" t="s">
        <v>81</v>
      </c>
      <c r="AV808" s="12" t="s">
        <v>81</v>
      </c>
      <c r="AW808" s="12" t="s">
        <v>31</v>
      </c>
      <c r="AX808" s="12" t="s">
        <v>74</v>
      </c>
      <c r="AY808" s="143" t="s">
        <v>127</v>
      </c>
    </row>
    <row r="809" spans="2:51" s="12" customFormat="1" ht="11.25">
      <c r="B809" s="141"/>
      <c r="D809" s="142" t="s">
        <v>136</v>
      </c>
      <c r="E809" s="143" t="s">
        <v>1</v>
      </c>
      <c r="F809" s="144" t="s">
        <v>501</v>
      </c>
      <c r="H809" s="145">
        <v>14.49</v>
      </c>
      <c r="I809" s="146"/>
      <c r="L809" s="141"/>
      <c r="M809" s="147"/>
      <c r="T809" s="148"/>
      <c r="AT809" s="143" t="s">
        <v>136</v>
      </c>
      <c r="AU809" s="143" t="s">
        <v>81</v>
      </c>
      <c r="AV809" s="12" t="s">
        <v>81</v>
      </c>
      <c r="AW809" s="12" t="s">
        <v>31</v>
      </c>
      <c r="AX809" s="12" t="s">
        <v>74</v>
      </c>
      <c r="AY809" s="143" t="s">
        <v>127</v>
      </c>
    </row>
    <row r="810" spans="2:51" s="12" customFormat="1" ht="11.25">
      <c r="B810" s="141"/>
      <c r="D810" s="142" t="s">
        <v>136</v>
      </c>
      <c r="E810" s="143" t="s">
        <v>1</v>
      </c>
      <c r="F810" s="144" t="s">
        <v>502</v>
      </c>
      <c r="H810" s="145">
        <v>13.79</v>
      </c>
      <c r="I810" s="146"/>
      <c r="L810" s="141"/>
      <c r="M810" s="147"/>
      <c r="T810" s="148"/>
      <c r="AT810" s="143" t="s">
        <v>136</v>
      </c>
      <c r="AU810" s="143" t="s">
        <v>81</v>
      </c>
      <c r="AV810" s="12" t="s">
        <v>81</v>
      </c>
      <c r="AW810" s="12" t="s">
        <v>31</v>
      </c>
      <c r="AX810" s="12" t="s">
        <v>74</v>
      </c>
      <c r="AY810" s="143" t="s">
        <v>127</v>
      </c>
    </row>
    <row r="811" spans="2:51" s="12" customFormat="1" ht="11.25">
      <c r="B811" s="141"/>
      <c r="D811" s="142" t="s">
        <v>136</v>
      </c>
      <c r="E811" s="143" t="s">
        <v>1</v>
      </c>
      <c r="F811" s="144" t="s">
        <v>503</v>
      </c>
      <c r="H811" s="145">
        <v>18.91</v>
      </c>
      <c r="I811" s="146"/>
      <c r="L811" s="141"/>
      <c r="M811" s="147"/>
      <c r="T811" s="148"/>
      <c r="AT811" s="143" t="s">
        <v>136</v>
      </c>
      <c r="AU811" s="143" t="s">
        <v>81</v>
      </c>
      <c r="AV811" s="12" t="s">
        <v>81</v>
      </c>
      <c r="AW811" s="12" t="s">
        <v>31</v>
      </c>
      <c r="AX811" s="12" t="s">
        <v>74</v>
      </c>
      <c r="AY811" s="143" t="s">
        <v>127</v>
      </c>
    </row>
    <row r="812" spans="2:51" s="12" customFormat="1" ht="11.25">
      <c r="B812" s="141"/>
      <c r="D812" s="142" t="s">
        <v>136</v>
      </c>
      <c r="E812" s="143" t="s">
        <v>1</v>
      </c>
      <c r="F812" s="144" t="s">
        <v>504</v>
      </c>
      <c r="H812" s="145">
        <v>8.11</v>
      </c>
      <c r="I812" s="146"/>
      <c r="L812" s="141"/>
      <c r="M812" s="147"/>
      <c r="T812" s="148"/>
      <c r="AT812" s="143" t="s">
        <v>136</v>
      </c>
      <c r="AU812" s="143" t="s">
        <v>81</v>
      </c>
      <c r="AV812" s="12" t="s">
        <v>81</v>
      </c>
      <c r="AW812" s="12" t="s">
        <v>31</v>
      </c>
      <c r="AX812" s="12" t="s">
        <v>74</v>
      </c>
      <c r="AY812" s="143" t="s">
        <v>127</v>
      </c>
    </row>
    <row r="813" spans="2:51" s="12" customFormat="1" ht="11.25">
      <c r="B813" s="141"/>
      <c r="D813" s="142" t="s">
        <v>136</v>
      </c>
      <c r="E813" s="143" t="s">
        <v>1</v>
      </c>
      <c r="F813" s="144" t="s">
        <v>505</v>
      </c>
      <c r="H813" s="145">
        <v>20.73</v>
      </c>
      <c r="I813" s="146"/>
      <c r="L813" s="141"/>
      <c r="M813" s="147"/>
      <c r="T813" s="148"/>
      <c r="AT813" s="143" t="s">
        <v>136</v>
      </c>
      <c r="AU813" s="143" t="s">
        <v>81</v>
      </c>
      <c r="AV813" s="12" t="s">
        <v>81</v>
      </c>
      <c r="AW813" s="12" t="s">
        <v>31</v>
      </c>
      <c r="AX813" s="12" t="s">
        <v>74</v>
      </c>
      <c r="AY813" s="143" t="s">
        <v>127</v>
      </c>
    </row>
    <row r="814" spans="2:51" s="12" customFormat="1" ht="11.25">
      <c r="B814" s="141"/>
      <c r="D814" s="142" t="s">
        <v>136</v>
      </c>
      <c r="E814" s="143" t="s">
        <v>1</v>
      </c>
      <c r="F814" s="144" t="s">
        <v>506</v>
      </c>
      <c r="H814" s="145">
        <v>14.95</v>
      </c>
      <c r="I814" s="146"/>
      <c r="L814" s="141"/>
      <c r="M814" s="147"/>
      <c r="T814" s="148"/>
      <c r="AT814" s="143" t="s">
        <v>136</v>
      </c>
      <c r="AU814" s="143" t="s">
        <v>81</v>
      </c>
      <c r="AV814" s="12" t="s">
        <v>81</v>
      </c>
      <c r="AW814" s="12" t="s">
        <v>31</v>
      </c>
      <c r="AX814" s="12" t="s">
        <v>74</v>
      </c>
      <c r="AY814" s="143" t="s">
        <v>127</v>
      </c>
    </row>
    <row r="815" spans="2:51" s="12" customFormat="1" ht="11.25">
      <c r="B815" s="141"/>
      <c r="D815" s="142" t="s">
        <v>136</v>
      </c>
      <c r="E815" s="143" t="s">
        <v>1</v>
      </c>
      <c r="F815" s="144" t="s">
        <v>507</v>
      </c>
      <c r="H815" s="145">
        <v>32.49</v>
      </c>
      <c r="I815" s="146"/>
      <c r="L815" s="141"/>
      <c r="M815" s="147"/>
      <c r="T815" s="148"/>
      <c r="AT815" s="143" t="s">
        <v>136</v>
      </c>
      <c r="AU815" s="143" t="s">
        <v>81</v>
      </c>
      <c r="AV815" s="12" t="s">
        <v>81</v>
      </c>
      <c r="AW815" s="12" t="s">
        <v>31</v>
      </c>
      <c r="AX815" s="12" t="s">
        <v>74</v>
      </c>
      <c r="AY815" s="143" t="s">
        <v>127</v>
      </c>
    </row>
    <row r="816" spans="2:51" s="12" customFormat="1" ht="11.25">
      <c r="B816" s="141"/>
      <c r="D816" s="142" t="s">
        <v>136</v>
      </c>
      <c r="E816" s="143" t="s">
        <v>1</v>
      </c>
      <c r="F816" s="144" t="s">
        <v>508</v>
      </c>
      <c r="H816" s="145">
        <v>16.579999999999998</v>
      </c>
      <c r="I816" s="146"/>
      <c r="L816" s="141"/>
      <c r="M816" s="147"/>
      <c r="T816" s="148"/>
      <c r="AT816" s="143" t="s">
        <v>136</v>
      </c>
      <c r="AU816" s="143" t="s">
        <v>81</v>
      </c>
      <c r="AV816" s="12" t="s">
        <v>81</v>
      </c>
      <c r="AW816" s="12" t="s">
        <v>31</v>
      </c>
      <c r="AX816" s="12" t="s">
        <v>74</v>
      </c>
      <c r="AY816" s="143" t="s">
        <v>127</v>
      </c>
    </row>
    <row r="817" spans="2:51" s="12" customFormat="1" ht="11.25">
      <c r="B817" s="141"/>
      <c r="D817" s="142" t="s">
        <v>136</v>
      </c>
      <c r="E817" s="143" t="s">
        <v>1</v>
      </c>
      <c r="F817" s="144" t="s">
        <v>509</v>
      </c>
      <c r="H817" s="145">
        <v>16.11</v>
      </c>
      <c r="I817" s="146"/>
      <c r="L817" s="141"/>
      <c r="M817" s="147"/>
      <c r="T817" s="148"/>
      <c r="AT817" s="143" t="s">
        <v>136</v>
      </c>
      <c r="AU817" s="143" t="s">
        <v>81</v>
      </c>
      <c r="AV817" s="12" t="s">
        <v>81</v>
      </c>
      <c r="AW817" s="12" t="s">
        <v>31</v>
      </c>
      <c r="AX817" s="12" t="s">
        <v>74</v>
      </c>
      <c r="AY817" s="143" t="s">
        <v>127</v>
      </c>
    </row>
    <row r="818" spans="2:51" s="12" customFormat="1" ht="11.25">
      <c r="B818" s="141"/>
      <c r="D818" s="142" t="s">
        <v>136</v>
      </c>
      <c r="E818" s="143" t="s">
        <v>1</v>
      </c>
      <c r="F818" s="144" t="s">
        <v>510</v>
      </c>
      <c r="H818" s="145">
        <v>17.16</v>
      </c>
      <c r="I818" s="146"/>
      <c r="L818" s="141"/>
      <c r="M818" s="147"/>
      <c r="T818" s="148"/>
      <c r="AT818" s="143" t="s">
        <v>136</v>
      </c>
      <c r="AU818" s="143" t="s">
        <v>81</v>
      </c>
      <c r="AV818" s="12" t="s">
        <v>81</v>
      </c>
      <c r="AW818" s="12" t="s">
        <v>31</v>
      </c>
      <c r="AX818" s="12" t="s">
        <v>74</v>
      </c>
      <c r="AY818" s="143" t="s">
        <v>127</v>
      </c>
    </row>
    <row r="819" spans="2:51" s="12" customFormat="1" ht="11.25">
      <c r="B819" s="141"/>
      <c r="D819" s="142" t="s">
        <v>136</v>
      </c>
      <c r="E819" s="143" t="s">
        <v>1</v>
      </c>
      <c r="F819" s="144" t="s">
        <v>511</v>
      </c>
      <c r="H819" s="145">
        <v>23.11</v>
      </c>
      <c r="I819" s="146"/>
      <c r="L819" s="141"/>
      <c r="M819" s="147"/>
      <c r="T819" s="148"/>
      <c r="AT819" s="143" t="s">
        <v>136</v>
      </c>
      <c r="AU819" s="143" t="s">
        <v>81</v>
      </c>
      <c r="AV819" s="12" t="s">
        <v>81</v>
      </c>
      <c r="AW819" s="12" t="s">
        <v>31</v>
      </c>
      <c r="AX819" s="12" t="s">
        <v>74</v>
      </c>
      <c r="AY819" s="143" t="s">
        <v>127</v>
      </c>
    </row>
    <row r="820" spans="2:51" s="12" customFormat="1" ht="11.25">
      <c r="B820" s="141"/>
      <c r="D820" s="142" t="s">
        <v>136</v>
      </c>
      <c r="E820" s="143" t="s">
        <v>1</v>
      </c>
      <c r="F820" s="144" t="s">
        <v>512</v>
      </c>
      <c r="H820" s="145">
        <v>13.92</v>
      </c>
      <c r="I820" s="146"/>
      <c r="L820" s="141"/>
      <c r="M820" s="147"/>
      <c r="T820" s="148"/>
      <c r="AT820" s="143" t="s">
        <v>136</v>
      </c>
      <c r="AU820" s="143" t="s">
        <v>81</v>
      </c>
      <c r="AV820" s="12" t="s">
        <v>81</v>
      </c>
      <c r="AW820" s="12" t="s">
        <v>31</v>
      </c>
      <c r="AX820" s="12" t="s">
        <v>74</v>
      </c>
      <c r="AY820" s="143" t="s">
        <v>127</v>
      </c>
    </row>
    <row r="821" spans="2:51" s="12" customFormat="1" ht="11.25">
      <c r="B821" s="141"/>
      <c r="D821" s="142" t="s">
        <v>136</v>
      </c>
      <c r="E821" s="143" t="s">
        <v>1</v>
      </c>
      <c r="F821" s="144" t="s">
        <v>513</v>
      </c>
      <c r="H821" s="145">
        <v>22.95</v>
      </c>
      <c r="I821" s="146"/>
      <c r="L821" s="141"/>
      <c r="M821" s="147"/>
      <c r="T821" s="148"/>
      <c r="AT821" s="143" t="s">
        <v>136</v>
      </c>
      <c r="AU821" s="143" t="s">
        <v>81</v>
      </c>
      <c r="AV821" s="12" t="s">
        <v>81</v>
      </c>
      <c r="AW821" s="12" t="s">
        <v>31</v>
      </c>
      <c r="AX821" s="12" t="s">
        <v>74</v>
      </c>
      <c r="AY821" s="143" t="s">
        <v>127</v>
      </c>
    </row>
    <row r="822" spans="2:51" s="12" customFormat="1" ht="11.25">
      <c r="B822" s="141"/>
      <c r="D822" s="142" t="s">
        <v>136</v>
      </c>
      <c r="E822" s="143" t="s">
        <v>1</v>
      </c>
      <c r="F822" s="144" t="s">
        <v>514</v>
      </c>
      <c r="H822" s="145">
        <v>17.2</v>
      </c>
      <c r="I822" s="146"/>
      <c r="L822" s="141"/>
      <c r="M822" s="147"/>
      <c r="T822" s="148"/>
      <c r="AT822" s="143" t="s">
        <v>136</v>
      </c>
      <c r="AU822" s="143" t="s">
        <v>81</v>
      </c>
      <c r="AV822" s="12" t="s">
        <v>81</v>
      </c>
      <c r="AW822" s="12" t="s">
        <v>31</v>
      </c>
      <c r="AX822" s="12" t="s">
        <v>74</v>
      </c>
      <c r="AY822" s="143" t="s">
        <v>127</v>
      </c>
    </row>
    <row r="823" spans="2:51" s="12" customFormat="1" ht="11.25">
      <c r="B823" s="141"/>
      <c r="D823" s="142" t="s">
        <v>136</v>
      </c>
      <c r="E823" s="143" t="s">
        <v>1</v>
      </c>
      <c r="F823" s="144" t="s">
        <v>515</v>
      </c>
      <c r="H823" s="145">
        <v>22.54</v>
      </c>
      <c r="I823" s="146"/>
      <c r="L823" s="141"/>
      <c r="M823" s="147"/>
      <c r="T823" s="148"/>
      <c r="AT823" s="143" t="s">
        <v>136</v>
      </c>
      <c r="AU823" s="143" t="s">
        <v>81</v>
      </c>
      <c r="AV823" s="12" t="s">
        <v>81</v>
      </c>
      <c r="AW823" s="12" t="s">
        <v>31</v>
      </c>
      <c r="AX823" s="12" t="s">
        <v>74</v>
      </c>
      <c r="AY823" s="143" t="s">
        <v>127</v>
      </c>
    </row>
    <row r="824" spans="2:51" s="12" customFormat="1" ht="11.25">
      <c r="B824" s="141"/>
      <c r="D824" s="142" t="s">
        <v>136</v>
      </c>
      <c r="E824" s="143" t="s">
        <v>1</v>
      </c>
      <c r="F824" s="144" t="s">
        <v>516</v>
      </c>
      <c r="H824" s="145">
        <v>35.950000000000003</v>
      </c>
      <c r="I824" s="146"/>
      <c r="L824" s="141"/>
      <c r="M824" s="147"/>
      <c r="T824" s="148"/>
      <c r="AT824" s="143" t="s">
        <v>136</v>
      </c>
      <c r="AU824" s="143" t="s">
        <v>81</v>
      </c>
      <c r="AV824" s="12" t="s">
        <v>81</v>
      </c>
      <c r="AW824" s="12" t="s">
        <v>31</v>
      </c>
      <c r="AX824" s="12" t="s">
        <v>74</v>
      </c>
      <c r="AY824" s="143" t="s">
        <v>127</v>
      </c>
    </row>
    <row r="825" spans="2:51" s="12" customFormat="1" ht="11.25">
      <c r="B825" s="141"/>
      <c r="D825" s="142" t="s">
        <v>136</v>
      </c>
      <c r="E825" s="143" t="s">
        <v>1</v>
      </c>
      <c r="F825" s="144" t="s">
        <v>517</v>
      </c>
      <c r="H825" s="145">
        <v>33.57</v>
      </c>
      <c r="I825" s="146"/>
      <c r="L825" s="141"/>
      <c r="M825" s="147"/>
      <c r="T825" s="148"/>
      <c r="AT825" s="143" t="s">
        <v>136</v>
      </c>
      <c r="AU825" s="143" t="s">
        <v>81</v>
      </c>
      <c r="AV825" s="12" t="s">
        <v>81</v>
      </c>
      <c r="AW825" s="12" t="s">
        <v>31</v>
      </c>
      <c r="AX825" s="12" t="s">
        <v>74</v>
      </c>
      <c r="AY825" s="143" t="s">
        <v>127</v>
      </c>
    </row>
    <row r="826" spans="2:51" s="12" customFormat="1" ht="11.25">
      <c r="B826" s="141"/>
      <c r="D826" s="142" t="s">
        <v>136</v>
      </c>
      <c r="E826" s="143" t="s">
        <v>1</v>
      </c>
      <c r="F826" s="144" t="s">
        <v>518</v>
      </c>
      <c r="H826" s="145">
        <v>48.47</v>
      </c>
      <c r="I826" s="146"/>
      <c r="L826" s="141"/>
      <c r="M826" s="147"/>
      <c r="T826" s="148"/>
      <c r="AT826" s="143" t="s">
        <v>136</v>
      </c>
      <c r="AU826" s="143" t="s">
        <v>81</v>
      </c>
      <c r="AV826" s="12" t="s">
        <v>81</v>
      </c>
      <c r="AW826" s="12" t="s">
        <v>31</v>
      </c>
      <c r="AX826" s="12" t="s">
        <v>74</v>
      </c>
      <c r="AY826" s="143" t="s">
        <v>127</v>
      </c>
    </row>
    <row r="827" spans="2:51" s="12" customFormat="1" ht="11.25">
      <c r="B827" s="141"/>
      <c r="D827" s="142" t="s">
        <v>136</v>
      </c>
      <c r="E827" s="143" t="s">
        <v>1</v>
      </c>
      <c r="F827" s="144" t="s">
        <v>519</v>
      </c>
      <c r="H827" s="145">
        <v>39.5</v>
      </c>
      <c r="I827" s="146"/>
      <c r="L827" s="141"/>
      <c r="M827" s="147"/>
      <c r="T827" s="148"/>
      <c r="AT827" s="143" t="s">
        <v>136</v>
      </c>
      <c r="AU827" s="143" t="s">
        <v>81</v>
      </c>
      <c r="AV827" s="12" t="s">
        <v>81</v>
      </c>
      <c r="AW827" s="12" t="s">
        <v>31</v>
      </c>
      <c r="AX827" s="12" t="s">
        <v>74</v>
      </c>
      <c r="AY827" s="143" t="s">
        <v>127</v>
      </c>
    </row>
    <row r="828" spans="2:51" s="12" customFormat="1" ht="11.25">
      <c r="B828" s="141"/>
      <c r="D828" s="142" t="s">
        <v>136</v>
      </c>
      <c r="E828" s="143" t="s">
        <v>1</v>
      </c>
      <c r="F828" s="144" t="s">
        <v>520</v>
      </c>
      <c r="H828" s="145">
        <v>38.97</v>
      </c>
      <c r="I828" s="146"/>
      <c r="L828" s="141"/>
      <c r="M828" s="147"/>
      <c r="T828" s="148"/>
      <c r="AT828" s="143" t="s">
        <v>136</v>
      </c>
      <c r="AU828" s="143" t="s">
        <v>81</v>
      </c>
      <c r="AV828" s="12" t="s">
        <v>81</v>
      </c>
      <c r="AW828" s="12" t="s">
        <v>31</v>
      </c>
      <c r="AX828" s="12" t="s">
        <v>74</v>
      </c>
      <c r="AY828" s="143" t="s">
        <v>127</v>
      </c>
    </row>
    <row r="829" spans="2:51" s="12" customFormat="1" ht="11.25">
      <c r="B829" s="141"/>
      <c r="D829" s="142" t="s">
        <v>136</v>
      </c>
      <c r="E829" s="143" t="s">
        <v>1</v>
      </c>
      <c r="F829" s="144" t="s">
        <v>521</v>
      </c>
      <c r="H829" s="145">
        <v>33.049999999999997</v>
      </c>
      <c r="I829" s="146"/>
      <c r="L829" s="141"/>
      <c r="M829" s="147"/>
      <c r="T829" s="148"/>
      <c r="AT829" s="143" t="s">
        <v>136</v>
      </c>
      <c r="AU829" s="143" t="s">
        <v>81</v>
      </c>
      <c r="AV829" s="12" t="s">
        <v>81</v>
      </c>
      <c r="AW829" s="12" t="s">
        <v>31</v>
      </c>
      <c r="AX829" s="12" t="s">
        <v>74</v>
      </c>
      <c r="AY829" s="143" t="s">
        <v>127</v>
      </c>
    </row>
    <row r="830" spans="2:51" s="12" customFormat="1" ht="11.25">
      <c r="B830" s="141"/>
      <c r="D830" s="142" t="s">
        <v>136</v>
      </c>
      <c r="E830" s="143" t="s">
        <v>1</v>
      </c>
      <c r="F830" s="144" t="s">
        <v>522</v>
      </c>
      <c r="H830" s="145">
        <v>30.42</v>
      </c>
      <c r="I830" s="146"/>
      <c r="L830" s="141"/>
      <c r="M830" s="147"/>
      <c r="T830" s="148"/>
      <c r="AT830" s="143" t="s">
        <v>136</v>
      </c>
      <c r="AU830" s="143" t="s">
        <v>81</v>
      </c>
      <c r="AV830" s="12" t="s">
        <v>81</v>
      </c>
      <c r="AW830" s="12" t="s">
        <v>31</v>
      </c>
      <c r="AX830" s="12" t="s">
        <v>74</v>
      </c>
      <c r="AY830" s="143" t="s">
        <v>127</v>
      </c>
    </row>
    <row r="831" spans="2:51" s="12" customFormat="1" ht="11.25">
      <c r="B831" s="141"/>
      <c r="D831" s="142" t="s">
        <v>136</v>
      </c>
      <c r="E831" s="143" t="s">
        <v>1</v>
      </c>
      <c r="F831" s="144" t="s">
        <v>523</v>
      </c>
      <c r="H831" s="145">
        <v>16.95</v>
      </c>
      <c r="I831" s="146"/>
      <c r="L831" s="141"/>
      <c r="M831" s="147"/>
      <c r="T831" s="148"/>
      <c r="AT831" s="143" t="s">
        <v>136</v>
      </c>
      <c r="AU831" s="143" t="s">
        <v>81</v>
      </c>
      <c r="AV831" s="12" t="s">
        <v>81</v>
      </c>
      <c r="AW831" s="12" t="s">
        <v>31</v>
      </c>
      <c r="AX831" s="12" t="s">
        <v>74</v>
      </c>
      <c r="AY831" s="143" t="s">
        <v>127</v>
      </c>
    </row>
    <row r="832" spans="2:51" s="12" customFormat="1" ht="11.25">
      <c r="B832" s="141"/>
      <c r="D832" s="142" t="s">
        <v>136</v>
      </c>
      <c r="E832" s="143" t="s">
        <v>1</v>
      </c>
      <c r="F832" s="144" t="s">
        <v>524</v>
      </c>
      <c r="H832" s="145">
        <v>40.46</v>
      </c>
      <c r="I832" s="146"/>
      <c r="L832" s="141"/>
      <c r="M832" s="147"/>
      <c r="T832" s="148"/>
      <c r="AT832" s="143" t="s">
        <v>136</v>
      </c>
      <c r="AU832" s="143" t="s">
        <v>81</v>
      </c>
      <c r="AV832" s="12" t="s">
        <v>81</v>
      </c>
      <c r="AW832" s="12" t="s">
        <v>31</v>
      </c>
      <c r="AX832" s="12" t="s">
        <v>74</v>
      </c>
      <c r="AY832" s="143" t="s">
        <v>127</v>
      </c>
    </row>
    <row r="833" spans="2:51" s="12" customFormat="1" ht="11.25">
      <c r="B833" s="141"/>
      <c r="D833" s="142" t="s">
        <v>136</v>
      </c>
      <c r="E833" s="143" t="s">
        <v>1</v>
      </c>
      <c r="F833" s="144" t="s">
        <v>525</v>
      </c>
      <c r="H833" s="145">
        <v>42.1</v>
      </c>
      <c r="I833" s="146"/>
      <c r="L833" s="141"/>
      <c r="M833" s="147"/>
      <c r="T833" s="148"/>
      <c r="AT833" s="143" t="s">
        <v>136</v>
      </c>
      <c r="AU833" s="143" t="s">
        <v>81</v>
      </c>
      <c r="AV833" s="12" t="s">
        <v>81</v>
      </c>
      <c r="AW833" s="12" t="s">
        <v>31</v>
      </c>
      <c r="AX833" s="12" t="s">
        <v>74</v>
      </c>
      <c r="AY833" s="143" t="s">
        <v>127</v>
      </c>
    </row>
    <row r="834" spans="2:51" s="12" customFormat="1" ht="11.25">
      <c r="B834" s="141"/>
      <c r="D834" s="142" t="s">
        <v>136</v>
      </c>
      <c r="E834" s="143" t="s">
        <v>1</v>
      </c>
      <c r="F834" s="144" t="s">
        <v>526</v>
      </c>
      <c r="H834" s="145">
        <v>24.85</v>
      </c>
      <c r="I834" s="146"/>
      <c r="L834" s="141"/>
      <c r="M834" s="147"/>
      <c r="T834" s="148"/>
      <c r="AT834" s="143" t="s">
        <v>136</v>
      </c>
      <c r="AU834" s="143" t="s">
        <v>81</v>
      </c>
      <c r="AV834" s="12" t="s">
        <v>81</v>
      </c>
      <c r="AW834" s="12" t="s">
        <v>31</v>
      </c>
      <c r="AX834" s="12" t="s">
        <v>74</v>
      </c>
      <c r="AY834" s="143" t="s">
        <v>127</v>
      </c>
    </row>
    <row r="835" spans="2:51" s="12" customFormat="1" ht="11.25">
      <c r="B835" s="141"/>
      <c r="D835" s="142" t="s">
        <v>136</v>
      </c>
      <c r="E835" s="143" t="s">
        <v>1</v>
      </c>
      <c r="F835" s="144" t="s">
        <v>527</v>
      </c>
      <c r="H835" s="145">
        <v>25.56</v>
      </c>
      <c r="I835" s="146"/>
      <c r="L835" s="141"/>
      <c r="M835" s="147"/>
      <c r="T835" s="148"/>
      <c r="AT835" s="143" t="s">
        <v>136</v>
      </c>
      <c r="AU835" s="143" t="s">
        <v>81</v>
      </c>
      <c r="AV835" s="12" t="s">
        <v>81</v>
      </c>
      <c r="AW835" s="12" t="s">
        <v>31</v>
      </c>
      <c r="AX835" s="12" t="s">
        <v>74</v>
      </c>
      <c r="AY835" s="143" t="s">
        <v>127</v>
      </c>
    </row>
    <row r="836" spans="2:51" s="12" customFormat="1" ht="11.25">
      <c r="B836" s="141"/>
      <c r="D836" s="142" t="s">
        <v>136</v>
      </c>
      <c r="E836" s="143" t="s">
        <v>1</v>
      </c>
      <c r="F836" s="144" t="s">
        <v>528</v>
      </c>
      <c r="H836" s="145">
        <v>29.15</v>
      </c>
      <c r="I836" s="146"/>
      <c r="L836" s="141"/>
      <c r="M836" s="147"/>
      <c r="T836" s="148"/>
      <c r="AT836" s="143" t="s">
        <v>136</v>
      </c>
      <c r="AU836" s="143" t="s">
        <v>81</v>
      </c>
      <c r="AV836" s="12" t="s">
        <v>81</v>
      </c>
      <c r="AW836" s="12" t="s">
        <v>31</v>
      </c>
      <c r="AX836" s="12" t="s">
        <v>74</v>
      </c>
      <c r="AY836" s="143" t="s">
        <v>127</v>
      </c>
    </row>
    <row r="837" spans="2:51" s="12" customFormat="1" ht="11.25">
      <c r="B837" s="141"/>
      <c r="D837" s="142" t="s">
        <v>136</v>
      </c>
      <c r="E837" s="143" t="s">
        <v>1</v>
      </c>
      <c r="F837" s="144" t="s">
        <v>529</v>
      </c>
      <c r="H837" s="145">
        <v>8.7100000000000009</v>
      </c>
      <c r="I837" s="146"/>
      <c r="L837" s="141"/>
      <c r="M837" s="147"/>
      <c r="T837" s="148"/>
      <c r="AT837" s="143" t="s">
        <v>136</v>
      </c>
      <c r="AU837" s="143" t="s">
        <v>81</v>
      </c>
      <c r="AV837" s="12" t="s">
        <v>81</v>
      </c>
      <c r="AW837" s="12" t="s">
        <v>31</v>
      </c>
      <c r="AX837" s="12" t="s">
        <v>74</v>
      </c>
      <c r="AY837" s="143" t="s">
        <v>127</v>
      </c>
    </row>
    <row r="838" spans="2:51" s="12" customFormat="1" ht="11.25">
      <c r="B838" s="141"/>
      <c r="D838" s="142" t="s">
        <v>136</v>
      </c>
      <c r="E838" s="143" t="s">
        <v>1</v>
      </c>
      <c r="F838" s="144" t="s">
        <v>530</v>
      </c>
      <c r="H838" s="145">
        <v>24.7</v>
      </c>
      <c r="I838" s="146"/>
      <c r="L838" s="141"/>
      <c r="M838" s="147"/>
      <c r="T838" s="148"/>
      <c r="AT838" s="143" t="s">
        <v>136</v>
      </c>
      <c r="AU838" s="143" t="s">
        <v>81</v>
      </c>
      <c r="AV838" s="12" t="s">
        <v>81</v>
      </c>
      <c r="AW838" s="12" t="s">
        <v>31</v>
      </c>
      <c r="AX838" s="12" t="s">
        <v>74</v>
      </c>
      <c r="AY838" s="143" t="s">
        <v>127</v>
      </c>
    </row>
    <row r="839" spans="2:51" s="12" customFormat="1" ht="11.25">
      <c r="B839" s="141"/>
      <c r="D839" s="142" t="s">
        <v>136</v>
      </c>
      <c r="E839" s="143" t="s">
        <v>1</v>
      </c>
      <c r="F839" s="144" t="s">
        <v>531</v>
      </c>
      <c r="H839" s="145">
        <v>24.87</v>
      </c>
      <c r="I839" s="146"/>
      <c r="L839" s="141"/>
      <c r="M839" s="147"/>
      <c r="T839" s="148"/>
      <c r="AT839" s="143" t="s">
        <v>136</v>
      </c>
      <c r="AU839" s="143" t="s">
        <v>81</v>
      </c>
      <c r="AV839" s="12" t="s">
        <v>81</v>
      </c>
      <c r="AW839" s="12" t="s">
        <v>31</v>
      </c>
      <c r="AX839" s="12" t="s">
        <v>74</v>
      </c>
      <c r="AY839" s="143" t="s">
        <v>127</v>
      </c>
    </row>
    <row r="840" spans="2:51" s="12" customFormat="1" ht="11.25">
      <c r="B840" s="141"/>
      <c r="D840" s="142" t="s">
        <v>136</v>
      </c>
      <c r="E840" s="143" t="s">
        <v>1</v>
      </c>
      <c r="F840" s="144" t="s">
        <v>532</v>
      </c>
      <c r="H840" s="145">
        <v>43.62</v>
      </c>
      <c r="I840" s="146"/>
      <c r="L840" s="141"/>
      <c r="M840" s="147"/>
      <c r="T840" s="148"/>
      <c r="AT840" s="143" t="s">
        <v>136</v>
      </c>
      <c r="AU840" s="143" t="s">
        <v>81</v>
      </c>
      <c r="AV840" s="12" t="s">
        <v>81</v>
      </c>
      <c r="AW840" s="12" t="s">
        <v>31</v>
      </c>
      <c r="AX840" s="12" t="s">
        <v>74</v>
      </c>
      <c r="AY840" s="143" t="s">
        <v>127</v>
      </c>
    </row>
    <row r="841" spans="2:51" s="12" customFormat="1" ht="11.25">
      <c r="B841" s="141"/>
      <c r="D841" s="142" t="s">
        <v>136</v>
      </c>
      <c r="E841" s="143" t="s">
        <v>1</v>
      </c>
      <c r="F841" s="144" t="s">
        <v>533</v>
      </c>
      <c r="H841" s="145">
        <v>41.38</v>
      </c>
      <c r="I841" s="146"/>
      <c r="L841" s="141"/>
      <c r="M841" s="147"/>
      <c r="T841" s="148"/>
      <c r="AT841" s="143" t="s">
        <v>136</v>
      </c>
      <c r="AU841" s="143" t="s">
        <v>81</v>
      </c>
      <c r="AV841" s="12" t="s">
        <v>81</v>
      </c>
      <c r="AW841" s="12" t="s">
        <v>31</v>
      </c>
      <c r="AX841" s="12" t="s">
        <v>74</v>
      </c>
      <c r="AY841" s="143" t="s">
        <v>127</v>
      </c>
    </row>
    <row r="842" spans="2:51" s="12" customFormat="1" ht="11.25">
      <c r="B842" s="141"/>
      <c r="D842" s="142" t="s">
        <v>136</v>
      </c>
      <c r="E842" s="143" t="s">
        <v>1</v>
      </c>
      <c r="F842" s="144" t="s">
        <v>534</v>
      </c>
      <c r="H842" s="145">
        <v>43.38</v>
      </c>
      <c r="I842" s="146"/>
      <c r="L842" s="141"/>
      <c r="M842" s="147"/>
      <c r="T842" s="148"/>
      <c r="AT842" s="143" t="s">
        <v>136</v>
      </c>
      <c r="AU842" s="143" t="s">
        <v>81</v>
      </c>
      <c r="AV842" s="12" t="s">
        <v>81</v>
      </c>
      <c r="AW842" s="12" t="s">
        <v>31</v>
      </c>
      <c r="AX842" s="12" t="s">
        <v>74</v>
      </c>
      <c r="AY842" s="143" t="s">
        <v>127</v>
      </c>
    </row>
    <row r="843" spans="2:51" s="12" customFormat="1" ht="11.25">
      <c r="B843" s="141"/>
      <c r="D843" s="142" t="s">
        <v>136</v>
      </c>
      <c r="E843" s="143" t="s">
        <v>1</v>
      </c>
      <c r="F843" s="144" t="s">
        <v>535</v>
      </c>
      <c r="H843" s="145">
        <v>28.11</v>
      </c>
      <c r="I843" s="146"/>
      <c r="L843" s="141"/>
      <c r="M843" s="147"/>
      <c r="T843" s="148"/>
      <c r="AT843" s="143" t="s">
        <v>136</v>
      </c>
      <c r="AU843" s="143" t="s">
        <v>81</v>
      </c>
      <c r="AV843" s="12" t="s">
        <v>81</v>
      </c>
      <c r="AW843" s="12" t="s">
        <v>31</v>
      </c>
      <c r="AX843" s="12" t="s">
        <v>74</v>
      </c>
      <c r="AY843" s="143" t="s">
        <v>127</v>
      </c>
    </row>
    <row r="844" spans="2:51" s="12" customFormat="1" ht="11.25">
      <c r="B844" s="141"/>
      <c r="D844" s="142" t="s">
        <v>136</v>
      </c>
      <c r="E844" s="143" t="s">
        <v>1</v>
      </c>
      <c r="F844" s="144" t="s">
        <v>536</v>
      </c>
      <c r="H844" s="145">
        <v>35.770000000000003</v>
      </c>
      <c r="I844" s="146"/>
      <c r="L844" s="141"/>
      <c r="M844" s="147"/>
      <c r="T844" s="148"/>
      <c r="AT844" s="143" t="s">
        <v>136</v>
      </c>
      <c r="AU844" s="143" t="s">
        <v>81</v>
      </c>
      <c r="AV844" s="12" t="s">
        <v>81</v>
      </c>
      <c r="AW844" s="12" t="s">
        <v>31</v>
      </c>
      <c r="AX844" s="12" t="s">
        <v>74</v>
      </c>
      <c r="AY844" s="143" t="s">
        <v>127</v>
      </c>
    </row>
    <row r="845" spans="2:51" s="12" customFormat="1" ht="11.25">
      <c r="B845" s="141"/>
      <c r="D845" s="142" t="s">
        <v>136</v>
      </c>
      <c r="E845" s="143" t="s">
        <v>1</v>
      </c>
      <c r="F845" s="144" t="s">
        <v>537</v>
      </c>
      <c r="H845" s="145">
        <v>20.100000000000001</v>
      </c>
      <c r="I845" s="146"/>
      <c r="L845" s="141"/>
      <c r="M845" s="147"/>
      <c r="T845" s="148"/>
      <c r="AT845" s="143" t="s">
        <v>136</v>
      </c>
      <c r="AU845" s="143" t="s">
        <v>81</v>
      </c>
      <c r="AV845" s="12" t="s">
        <v>81</v>
      </c>
      <c r="AW845" s="12" t="s">
        <v>31</v>
      </c>
      <c r="AX845" s="12" t="s">
        <v>74</v>
      </c>
      <c r="AY845" s="143" t="s">
        <v>127</v>
      </c>
    </row>
    <row r="846" spans="2:51" s="12" customFormat="1" ht="11.25">
      <c r="B846" s="141"/>
      <c r="D846" s="142" t="s">
        <v>136</v>
      </c>
      <c r="E846" s="143" t="s">
        <v>1</v>
      </c>
      <c r="F846" s="144" t="s">
        <v>538</v>
      </c>
      <c r="H846" s="145">
        <v>24.19</v>
      </c>
      <c r="I846" s="146"/>
      <c r="L846" s="141"/>
      <c r="M846" s="147"/>
      <c r="T846" s="148"/>
      <c r="AT846" s="143" t="s">
        <v>136</v>
      </c>
      <c r="AU846" s="143" t="s">
        <v>81</v>
      </c>
      <c r="AV846" s="12" t="s">
        <v>81</v>
      </c>
      <c r="AW846" s="12" t="s">
        <v>31</v>
      </c>
      <c r="AX846" s="12" t="s">
        <v>74</v>
      </c>
      <c r="AY846" s="143" t="s">
        <v>127</v>
      </c>
    </row>
    <row r="847" spans="2:51" s="12" customFormat="1" ht="11.25">
      <c r="B847" s="141"/>
      <c r="D847" s="142" t="s">
        <v>136</v>
      </c>
      <c r="E847" s="143" t="s">
        <v>1</v>
      </c>
      <c r="F847" s="144" t="s">
        <v>539</v>
      </c>
      <c r="H847" s="145">
        <v>15.63</v>
      </c>
      <c r="I847" s="146"/>
      <c r="L847" s="141"/>
      <c r="M847" s="147"/>
      <c r="T847" s="148"/>
      <c r="AT847" s="143" t="s">
        <v>136</v>
      </c>
      <c r="AU847" s="143" t="s">
        <v>81</v>
      </c>
      <c r="AV847" s="12" t="s">
        <v>81</v>
      </c>
      <c r="AW847" s="12" t="s">
        <v>31</v>
      </c>
      <c r="AX847" s="12" t="s">
        <v>74</v>
      </c>
      <c r="AY847" s="143" t="s">
        <v>127</v>
      </c>
    </row>
    <row r="848" spans="2:51" s="12" customFormat="1" ht="11.25">
      <c r="B848" s="141"/>
      <c r="D848" s="142" t="s">
        <v>136</v>
      </c>
      <c r="E848" s="143" t="s">
        <v>1</v>
      </c>
      <c r="F848" s="144" t="s">
        <v>540</v>
      </c>
      <c r="H848" s="145">
        <v>29.2</v>
      </c>
      <c r="I848" s="146"/>
      <c r="L848" s="141"/>
      <c r="M848" s="147"/>
      <c r="T848" s="148"/>
      <c r="AT848" s="143" t="s">
        <v>136</v>
      </c>
      <c r="AU848" s="143" t="s">
        <v>81</v>
      </c>
      <c r="AV848" s="12" t="s">
        <v>81</v>
      </c>
      <c r="AW848" s="12" t="s">
        <v>31</v>
      </c>
      <c r="AX848" s="12" t="s">
        <v>74</v>
      </c>
      <c r="AY848" s="143" t="s">
        <v>127</v>
      </c>
    </row>
    <row r="849" spans="2:51" s="12" customFormat="1" ht="11.25">
      <c r="B849" s="141"/>
      <c r="D849" s="142" t="s">
        <v>136</v>
      </c>
      <c r="E849" s="143" t="s">
        <v>1</v>
      </c>
      <c r="F849" s="144" t="s">
        <v>541</v>
      </c>
      <c r="H849" s="145">
        <v>40.299999999999997</v>
      </c>
      <c r="I849" s="146"/>
      <c r="L849" s="141"/>
      <c r="M849" s="147"/>
      <c r="T849" s="148"/>
      <c r="AT849" s="143" t="s">
        <v>136</v>
      </c>
      <c r="AU849" s="143" t="s">
        <v>81</v>
      </c>
      <c r="AV849" s="12" t="s">
        <v>81</v>
      </c>
      <c r="AW849" s="12" t="s">
        <v>31</v>
      </c>
      <c r="AX849" s="12" t="s">
        <v>74</v>
      </c>
      <c r="AY849" s="143" t="s">
        <v>127</v>
      </c>
    </row>
    <row r="850" spans="2:51" s="12" customFormat="1" ht="11.25">
      <c r="B850" s="141"/>
      <c r="D850" s="142" t="s">
        <v>136</v>
      </c>
      <c r="E850" s="143" t="s">
        <v>1</v>
      </c>
      <c r="F850" s="144" t="s">
        <v>542</v>
      </c>
      <c r="H850" s="145">
        <v>40.659999999999997</v>
      </c>
      <c r="I850" s="146"/>
      <c r="L850" s="141"/>
      <c r="M850" s="147"/>
      <c r="T850" s="148"/>
      <c r="AT850" s="143" t="s">
        <v>136</v>
      </c>
      <c r="AU850" s="143" t="s">
        <v>81</v>
      </c>
      <c r="AV850" s="12" t="s">
        <v>81</v>
      </c>
      <c r="AW850" s="12" t="s">
        <v>31</v>
      </c>
      <c r="AX850" s="12" t="s">
        <v>74</v>
      </c>
      <c r="AY850" s="143" t="s">
        <v>127</v>
      </c>
    </row>
    <row r="851" spans="2:51" s="12" customFormat="1" ht="11.25">
      <c r="B851" s="141"/>
      <c r="D851" s="142" t="s">
        <v>136</v>
      </c>
      <c r="E851" s="143" t="s">
        <v>1</v>
      </c>
      <c r="F851" s="144" t="s">
        <v>543</v>
      </c>
      <c r="H851" s="145">
        <v>38.35</v>
      </c>
      <c r="I851" s="146"/>
      <c r="L851" s="141"/>
      <c r="M851" s="147"/>
      <c r="T851" s="148"/>
      <c r="AT851" s="143" t="s">
        <v>136</v>
      </c>
      <c r="AU851" s="143" t="s">
        <v>81</v>
      </c>
      <c r="AV851" s="12" t="s">
        <v>81</v>
      </c>
      <c r="AW851" s="12" t="s">
        <v>31</v>
      </c>
      <c r="AX851" s="12" t="s">
        <v>74</v>
      </c>
      <c r="AY851" s="143" t="s">
        <v>127</v>
      </c>
    </row>
    <row r="852" spans="2:51" s="12" customFormat="1" ht="11.25">
      <c r="B852" s="141"/>
      <c r="D852" s="142" t="s">
        <v>136</v>
      </c>
      <c r="E852" s="143" t="s">
        <v>1</v>
      </c>
      <c r="F852" s="144" t="s">
        <v>544</v>
      </c>
      <c r="H852" s="145">
        <v>39.72</v>
      </c>
      <c r="I852" s="146"/>
      <c r="L852" s="141"/>
      <c r="M852" s="147"/>
      <c r="T852" s="148"/>
      <c r="AT852" s="143" t="s">
        <v>136</v>
      </c>
      <c r="AU852" s="143" t="s">
        <v>81</v>
      </c>
      <c r="AV852" s="12" t="s">
        <v>81</v>
      </c>
      <c r="AW852" s="12" t="s">
        <v>31</v>
      </c>
      <c r="AX852" s="12" t="s">
        <v>74</v>
      </c>
      <c r="AY852" s="143" t="s">
        <v>127</v>
      </c>
    </row>
    <row r="853" spans="2:51" s="12" customFormat="1" ht="11.25">
      <c r="B853" s="141"/>
      <c r="D853" s="142" t="s">
        <v>136</v>
      </c>
      <c r="E853" s="143" t="s">
        <v>1</v>
      </c>
      <c r="F853" s="144" t="s">
        <v>545</v>
      </c>
      <c r="H853" s="145">
        <v>41.34</v>
      </c>
      <c r="I853" s="146"/>
      <c r="L853" s="141"/>
      <c r="M853" s="147"/>
      <c r="T853" s="148"/>
      <c r="AT853" s="143" t="s">
        <v>136</v>
      </c>
      <c r="AU853" s="143" t="s">
        <v>81</v>
      </c>
      <c r="AV853" s="12" t="s">
        <v>81</v>
      </c>
      <c r="AW853" s="12" t="s">
        <v>31</v>
      </c>
      <c r="AX853" s="12" t="s">
        <v>74</v>
      </c>
      <c r="AY853" s="143" t="s">
        <v>127</v>
      </c>
    </row>
    <row r="854" spans="2:51" s="12" customFormat="1" ht="11.25">
      <c r="B854" s="141"/>
      <c r="D854" s="142" t="s">
        <v>136</v>
      </c>
      <c r="E854" s="143" t="s">
        <v>1</v>
      </c>
      <c r="F854" s="144" t="s">
        <v>546</v>
      </c>
      <c r="H854" s="145">
        <v>42.95</v>
      </c>
      <c r="I854" s="146"/>
      <c r="L854" s="141"/>
      <c r="M854" s="147"/>
      <c r="T854" s="148"/>
      <c r="AT854" s="143" t="s">
        <v>136</v>
      </c>
      <c r="AU854" s="143" t="s">
        <v>81</v>
      </c>
      <c r="AV854" s="12" t="s">
        <v>81</v>
      </c>
      <c r="AW854" s="12" t="s">
        <v>31</v>
      </c>
      <c r="AX854" s="12" t="s">
        <v>74</v>
      </c>
      <c r="AY854" s="143" t="s">
        <v>127</v>
      </c>
    </row>
    <row r="855" spans="2:51" s="12" customFormat="1" ht="11.25">
      <c r="B855" s="141"/>
      <c r="D855" s="142" t="s">
        <v>136</v>
      </c>
      <c r="E855" s="143" t="s">
        <v>1</v>
      </c>
      <c r="F855" s="144" t="s">
        <v>547</v>
      </c>
      <c r="H855" s="145">
        <v>43.1</v>
      </c>
      <c r="I855" s="146"/>
      <c r="L855" s="141"/>
      <c r="M855" s="147"/>
      <c r="T855" s="148"/>
      <c r="AT855" s="143" t="s">
        <v>136</v>
      </c>
      <c r="AU855" s="143" t="s">
        <v>81</v>
      </c>
      <c r="AV855" s="12" t="s">
        <v>81</v>
      </c>
      <c r="AW855" s="12" t="s">
        <v>31</v>
      </c>
      <c r="AX855" s="12" t="s">
        <v>74</v>
      </c>
      <c r="AY855" s="143" t="s">
        <v>127</v>
      </c>
    </row>
    <row r="856" spans="2:51" s="12" customFormat="1" ht="11.25">
      <c r="B856" s="141"/>
      <c r="D856" s="142" t="s">
        <v>136</v>
      </c>
      <c r="E856" s="143" t="s">
        <v>1</v>
      </c>
      <c r="F856" s="144" t="s">
        <v>548</v>
      </c>
      <c r="H856" s="145">
        <v>41.71</v>
      </c>
      <c r="I856" s="146"/>
      <c r="L856" s="141"/>
      <c r="M856" s="147"/>
      <c r="T856" s="148"/>
      <c r="AT856" s="143" t="s">
        <v>136</v>
      </c>
      <c r="AU856" s="143" t="s">
        <v>81</v>
      </c>
      <c r="AV856" s="12" t="s">
        <v>81</v>
      </c>
      <c r="AW856" s="12" t="s">
        <v>31</v>
      </c>
      <c r="AX856" s="12" t="s">
        <v>74</v>
      </c>
      <c r="AY856" s="143" t="s">
        <v>127</v>
      </c>
    </row>
    <row r="857" spans="2:51" s="12" customFormat="1" ht="11.25">
      <c r="B857" s="141"/>
      <c r="D857" s="142" t="s">
        <v>136</v>
      </c>
      <c r="E857" s="143" t="s">
        <v>1</v>
      </c>
      <c r="F857" s="144" t="s">
        <v>549</v>
      </c>
      <c r="H857" s="145">
        <v>25.26</v>
      </c>
      <c r="I857" s="146"/>
      <c r="L857" s="141"/>
      <c r="M857" s="147"/>
      <c r="T857" s="148"/>
      <c r="AT857" s="143" t="s">
        <v>136</v>
      </c>
      <c r="AU857" s="143" t="s">
        <v>81</v>
      </c>
      <c r="AV857" s="12" t="s">
        <v>81</v>
      </c>
      <c r="AW857" s="12" t="s">
        <v>31</v>
      </c>
      <c r="AX857" s="12" t="s">
        <v>74</v>
      </c>
      <c r="AY857" s="143" t="s">
        <v>127</v>
      </c>
    </row>
    <row r="858" spans="2:51" s="12" customFormat="1" ht="11.25">
      <c r="B858" s="141"/>
      <c r="D858" s="142" t="s">
        <v>136</v>
      </c>
      <c r="E858" s="143" t="s">
        <v>1</v>
      </c>
      <c r="F858" s="144" t="s">
        <v>550</v>
      </c>
      <c r="H858" s="145">
        <v>34.1</v>
      </c>
      <c r="I858" s="146"/>
      <c r="L858" s="141"/>
      <c r="M858" s="147"/>
      <c r="T858" s="148"/>
      <c r="AT858" s="143" t="s">
        <v>136</v>
      </c>
      <c r="AU858" s="143" t="s">
        <v>81</v>
      </c>
      <c r="AV858" s="12" t="s">
        <v>81</v>
      </c>
      <c r="AW858" s="12" t="s">
        <v>31</v>
      </c>
      <c r="AX858" s="12" t="s">
        <v>74</v>
      </c>
      <c r="AY858" s="143" t="s">
        <v>127</v>
      </c>
    </row>
    <row r="859" spans="2:51" s="12" customFormat="1" ht="11.25">
      <c r="B859" s="141"/>
      <c r="D859" s="142" t="s">
        <v>136</v>
      </c>
      <c r="E859" s="143" t="s">
        <v>1</v>
      </c>
      <c r="F859" s="144" t="s">
        <v>551</v>
      </c>
      <c r="H859" s="145">
        <v>43.03</v>
      </c>
      <c r="I859" s="146"/>
      <c r="L859" s="141"/>
      <c r="M859" s="147"/>
      <c r="T859" s="148"/>
      <c r="AT859" s="143" t="s">
        <v>136</v>
      </c>
      <c r="AU859" s="143" t="s">
        <v>81</v>
      </c>
      <c r="AV859" s="12" t="s">
        <v>81</v>
      </c>
      <c r="AW859" s="12" t="s">
        <v>31</v>
      </c>
      <c r="AX859" s="12" t="s">
        <v>74</v>
      </c>
      <c r="AY859" s="143" t="s">
        <v>127</v>
      </c>
    </row>
    <row r="860" spans="2:51" s="12" customFormat="1" ht="11.25">
      <c r="B860" s="141"/>
      <c r="D860" s="142" t="s">
        <v>136</v>
      </c>
      <c r="E860" s="143" t="s">
        <v>1</v>
      </c>
      <c r="F860" s="144" t="s">
        <v>552</v>
      </c>
      <c r="H860" s="145">
        <v>15.32</v>
      </c>
      <c r="I860" s="146"/>
      <c r="L860" s="141"/>
      <c r="M860" s="147"/>
      <c r="T860" s="148"/>
      <c r="AT860" s="143" t="s">
        <v>136</v>
      </c>
      <c r="AU860" s="143" t="s">
        <v>81</v>
      </c>
      <c r="AV860" s="12" t="s">
        <v>81</v>
      </c>
      <c r="AW860" s="12" t="s">
        <v>31</v>
      </c>
      <c r="AX860" s="12" t="s">
        <v>74</v>
      </c>
      <c r="AY860" s="143" t="s">
        <v>127</v>
      </c>
    </row>
    <row r="861" spans="2:51" s="12" customFormat="1" ht="11.25">
      <c r="B861" s="141"/>
      <c r="D861" s="142" t="s">
        <v>136</v>
      </c>
      <c r="E861" s="143" t="s">
        <v>1</v>
      </c>
      <c r="F861" s="144" t="s">
        <v>553</v>
      </c>
      <c r="H861" s="145">
        <v>43.33</v>
      </c>
      <c r="I861" s="146"/>
      <c r="L861" s="141"/>
      <c r="M861" s="147"/>
      <c r="T861" s="148"/>
      <c r="AT861" s="143" t="s">
        <v>136</v>
      </c>
      <c r="AU861" s="143" t="s">
        <v>81</v>
      </c>
      <c r="AV861" s="12" t="s">
        <v>81</v>
      </c>
      <c r="AW861" s="12" t="s">
        <v>31</v>
      </c>
      <c r="AX861" s="12" t="s">
        <v>74</v>
      </c>
      <c r="AY861" s="143" t="s">
        <v>127</v>
      </c>
    </row>
    <row r="862" spans="2:51" s="12" customFormat="1" ht="11.25">
      <c r="B862" s="141"/>
      <c r="D862" s="142" t="s">
        <v>136</v>
      </c>
      <c r="E862" s="143" t="s">
        <v>1</v>
      </c>
      <c r="F862" s="144" t="s">
        <v>554</v>
      </c>
      <c r="H862" s="145">
        <v>41.04</v>
      </c>
      <c r="I862" s="146"/>
      <c r="L862" s="141"/>
      <c r="M862" s="147"/>
      <c r="T862" s="148"/>
      <c r="AT862" s="143" t="s">
        <v>136</v>
      </c>
      <c r="AU862" s="143" t="s">
        <v>81</v>
      </c>
      <c r="AV862" s="12" t="s">
        <v>81</v>
      </c>
      <c r="AW862" s="12" t="s">
        <v>31</v>
      </c>
      <c r="AX862" s="12" t="s">
        <v>74</v>
      </c>
      <c r="AY862" s="143" t="s">
        <v>127</v>
      </c>
    </row>
    <row r="863" spans="2:51" s="12" customFormat="1" ht="11.25">
      <c r="B863" s="141"/>
      <c r="D863" s="142" t="s">
        <v>136</v>
      </c>
      <c r="E863" s="143" t="s">
        <v>1</v>
      </c>
      <c r="F863" s="144" t="s">
        <v>555</v>
      </c>
      <c r="H863" s="145">
        <v>41.59</v>
      </c>
      <c r="I863" s="146"/>
      <c r="L863" s="141"/>
      <c r="M863" s="147"/>
      <c r="T863" s="148"/>
      <c r="AT863" s="143" t="s">
        <v>136</v>
      </c>
      <c r="AU863" s="143" t="s">
        <v>81</v>
      </c>
      <c r="AV863" s="12" t="s">
        <v>81</v>
      </c>
      <c r="AW863" s="12" t="s">
        <v>31</v>
      </c>
      <c r="AX863" s="12" t="s">
        <v>74</v>
      </c>
      <c r="AY863" s="143" t="s">
        <v>127</v>
      </c>
    </row>
    <row r="864" spans="2:51" s="12" customFormat="1" ht="11.25">
      <c r="B864" s="141"/>
      <c r="D864" s="142" t="s">
        <v>136</v>
      </c>
      <c r="E864" s="143" t="s">
        <v>1</v>
      </c>
      <c r="F864" s="144" t="s">
        <v>556</v>
      </c>
      <c r="H864" s="145">
        <v>40.200000000000003</v>
      </c>
      <c r="I864" s="146"/>
      <c r="L864" s="141"/>
      <c r="M864" s="147"/>
      <c r="T864" s="148"/>
      <c r="AT864" s="143" t="s">
        <v>136</v>
      </c>
      <c r="AU864" s="143" t="s">
        <v>81</v>
      </c>
      <c r="AV864" s="12" t="s">
        <v>81</v>
      </c>
      <c r="AW864" s="12" t="s">
        <v>31</v>
      </c>
      <c r="AX864" s="12" t="s">
        <v>74</v>
      </c>
      <c r="AY864" s="143" t="s">
        <v>127</v>
      </c>
    </row>
    <row r="865" spans="2:65" s="13" customFormat="1" ht="11.25">
      <c r="B865" s="149"/>
      <c r="D865" s="142" t="s">
        <v>136</v>
      </c>
      <c r="E865" s="150" t="s">
        <v>1</v>
      </c>
      <c r="F865" s="151" t="s">
        <v>157</v>
      </c>
      <c r="H865" s="152">
        <v>1935.26</v>
      </c>
      <c r="I865" s="153"/>
      <c r="L865" s="149"/>
      <c r="M865" s="154"/>
      <c r="T865" s="155"/>
      <c r="AT865" s="150" t="s">
        <v>136</v>
      </c>
      <c r="AU865" s="150" t="s">
        <v>81</v>
      </c>
      <c r="AV865" s="13" t="s">
        <v>134</v>
      </c>
      <c r="AW865" s="13" t="s">
        <v>31</v>
      </c>
      <c r="AX865" s="13" t="s">
        <v>79</v>
      </c>
      <c r="AY865" s="150" t="s">
        <v>127</v>
      </c>
    </row>
    <row r="866" spans="2:65" s="1" customFormat="1" ht="33" customHeight="1">
      <c r="B866" s="31"/>
      <c r="C866" s="127" t="s">
        <v>678</v>
      </c>
      <c r="D866" s="127" t="s">
        <v>130</v>
      </c>
      <c r="E866" s="128" t="s">
        <v>679</v>
      </c>
      <c r="F866" s="129" t="s">
        <v>680</v>
      </c>
      <c r="G866" s="130" t="s">
        <v>133</v>
      </c>
      <c r="H866" s="131">
        <v>3870.52</v>
      </c>
      <c r="I866" s="132"/>
      <c r="J866" s="133">
        <f>ROUND(I866*H866,2)</f>
        <v>0</v>
      </c>
      <c r="K866" s="134"/>
      <c r="L866" s="31"/>
      <c r="M866" s="135" t="s">
        <v>1</v>
      </c>
      <c r="N866" s="136" t="s">
        <v>39</v>
      </c>
      <c r="P866" s="137">
        <f>O866*H866</f>
        <v>0</v>
      </c>
      <c r="Q866" s="137">
        <v>0</v>
      </c>
      <c r="R866" s="137">
        <f>Q866*H866</f>
        <v>0</v>
      </c>
      <c r="S866" s="137">
        <v>1.5299999999999999E-2</v>
      </c>
      <c r="T866" s="138">
        <f>S866*H866</f>
        <v>59.218955999999999</v>
      </c>
      <c r="AR866" s="139" t="s">
        <v>134</v>
      </c>
      <c r="AT866" s="139" t="s">
        <v>130</v>
      </c>
      <c r="AU866" s="139" t="s">
        <v>81</v>
      </c>
      <c r="AY866" s="16" t="s">
        <v>127</v>
      </c>
      <c r="BE866" s="140">
        <f>IF(N866="základní",J866,0)</f>
        <v>0</v>
      </c>
      <c r="BF866" s="140">
        <f>IF(N866="snížená",J866,0)</f>
        <v>0</v>
      </c>
      <c r="BG866" s="140">
        <f>IF(N866="zákl. přenesená",J866,0)</f>
        <v>0</v>
      </c>
      <c r="BH866" s="140">
        <f>IF(N866="sníž. přenesená",J866,0)</f>
        <v>0</v>
      </c>
      <c r="BI866" s="140">
        <f>IF(N866="nulová",J866,0)</f>
        <v>0</v>
      </c>
      <c r="BJ866" s="16" t="s">
        <v>79</v>
      </c>
      <c r="BK866" s="140">
        <f>ROUND(I866*H866,2)</f>
        <v>0</v>
      </c>
      <c r="BL866" s="16" t="s">
        <v>134</v>
      </c>
      <c r="BM866" s="139" t="s">
        <v>681</v>
      </c>
    </row>
    <row r="867" spans="2:65" s="12" customFormat="1" ht="11.25">
      <c r="B867" s="141"/>
      <c r="D867" s="142" t="s">
        <v>136</v>
      </c>
      <c r="E867" s="143" t="s">
        <v>1</v>
      </c>
      <c r="F867" s="144" t="s">
        <v>682</v>
      </c>
      <c r="H867" s="145">
        <v>3870.52</v>
      </c>
      <c r="I867" s="146"/>
      <c r="L867" s="141"/>
      <c r="M867" s="147"/>
      <c r="T867" s="148"/>
      <c r="AT867" s="143" t="s">
        <v>136</v>
      </c>
      <c r="AU867" s="143" t="s">
        <v>81</v>
      </c>
      <c r="AV867" s="12" t="s">
        <v>81</v>
      </c>
      <c r="AW867" s="12" t="s">
        <v>31</v>
      </c>
      <c r="AX867" s="12" t="s">
        <v>79</v>
      </c>
      <c r="AY867" s="143" t="s">
        <v>127</v>
      </c>
    </row>
    <row r="868" spans="2:65" s="1" customFormat="1" ht="21.75" customHeight="1">
      <c r="B868" s="31"/>
      <c r="C868" s="127" t="s">
        <v>683</v>
      </c>
      <c r="D868" s="127" t="s">
        <v>130</v>
      </c>
      <c r="E868" s="128" t="s">
        <v>684</v>
      </c>
      <c r="F868" s="129" t="s">
        <v>685</v>
      </c>
      <c r="G868" s="130" t="s">
        <v>133</v>
      </c>
      <c r="H868" s="131">
        <v>1935.26</v>
      </c>
      <c r="I868" s="132"/>
      <c r="J868" s="133">
        <f>ROUND(I868*H868,2)</f>
        <v>0</v>
      </c>
      <c r="K868" s="134"/>
      <c r="L868" s="31"/>
      <c r="M868" s="135" t="s">
        <v>1</v>
      </c>
      <c r="N868" s="136" t="s">
        <v>39</v>
      </c>
      <c r="P868" s="137">
        <f>O868*H868</f>
        <v>0</v>
      </c>
      <c r="Q868" s="137">
        <v>0</v>
      </c>
      <c r="R868" s="137">
        <f>Q868*H868</f>
        <v>0</v>
      </c>
      <c r="S868" s="137">
        <v>1.4E-2</v>
      </c>
      <c r="T868" s="138">
        <f>S868*H868</f>
        <v>27.093640000000001</v>
      </c>
      <c r="AR868" s="139" t="s">
        <v>134</v>
      </c>
      <c r="AT868" s="139" t="s">
        <v>130</v>
      </c>
      <c r="AU868" s="139" t="s">
        <v>81</v>
      </c>
      <c r="AY868" s="16" t="s">
        <v>127</v>
      </c>
      <c r="BE868" s="140">
        <f>IF(N868="základní",J868,0)</f>
        <v>0</v>
      </c>
      <c r="BF868" s="140">
        <f>IF(N868="snížená",J868,0)</f>
        <v>0</v>
      </c>
      <c r="BG868" s="140">
        <f>IF(N868="zákl. přenesená",J868,0)</f>
        <v>0</v>
      </c>
      <c r="BH868" s="140">
        <f>IF(N868="sníž. přenesená",J868,0)</f>
        <v>0</v>
      </c>
      <c r="BI868" s="140">
        <f>IF(N868="nulová",J868,0)</f>
        <v>0</v>
      </c>
      <c r="BJ868" s="16" t="s">
        <v>79</v>
      </c>
      <c r="BK868" s="140">
        <f>ROUND(I868*H868,2)</f>
        <v>0</v>
      </c>
      <c r="BL868" s="16" t="s">
        <v>134</v>
      </c>
      <c r="BM868" s="139" t="s">
        <v>686</v>
      </c>
    </row>
    <row r="869" spans="2:65" s="12" customFormat="1" ht="11.25">
      <c r="B869" s="141"/>
      <c r="D869" s="142" t="s">
        <v>136</v>
      </c>
      <c r="E869" s="143" t="s">
        <v>1</v>
      </c>
      <c r="F869" s="144" t="s">
        <v>492</v>
      </c>
      <c r="H869" s="145">
        <v>6.5</v>
      </c>
      <c r="I869" s="146"/>
      <c r="L869" s="141"/>
      <c r="M869" s="147"/>
      <c r="T869" s="148"/>
      <c r="AT869" s="143" t="s">
        <v>136</v>
      </c>
      <c r="AU869" s="143" t="s">
        <v>81</v>
      </c>
      <c r="AV869" s="12" t="s">
        <v>81</v>
      </c>
      <c r="AW869" s="12" t="s">
        <v>31</v>
      </c>
      <c r="AX869" s="12" t="s">
        <v>74</v>
      </c>
      <c r="AY869" s="143" t="s">
        <v>127</v>
      </c>
    </row>
    <row r="870" spans="2:65" s="12" customFormat="1" ht="11.25">
      <c r="B870" s="141"/>
      <c r="D870" s="142" t="s">
        <v>136</v>
      </c>
      <c r="E870" s="143" t="s">
        <v>1</v>
      </c>
      <c r="F870" s="144" t="s">
        <v>493</v>
      </c>
      <c r="H870" s="145">
        <v>78.150000000000006</v>
      </c>
      <c r="I870" s="146"/>
      <c r="L870" s="141"/>
      <c r="M870" s="147"/>
      <c r="T870" s="148"/>
      <c r="AT870" s="143" t="s">
        <v>136</v>
      </c>
      <c r="AU870" s="143" t="s">
        <v>81</v>
      </c>
      <c r="AV870" s="12" t="s">
        <v>81</v>
      </c>
      <c r="AW870" s="12" t="s">
        <v>31</v>
      </c>
      <c r="AX870" s="12" t="s">
        <v>74</v>
      </c>
      <c r="AY870" s="143" t="s">
        <v>127</v>
      </c>
    </row>
    <row r="871" spans="2:65" s="12" customFormat="1" ht="11.25">
      <c r="B871" s="141"/>
      <c r="D871" s="142" t="s">
        <v>136</v>
      </c>
      <c r="E871" s="143" t="s">
        <v>1</v>
      </c>
      <c r="F871" s="144" t="s">
        <v>494</v>
      </c>
      <c r="H871" s="145">
        <v>97.07</v>
      </c>
      <c r="I871" s="146"/>
      <c r="L871" s="141"/>
      <c r="M871" s="147"/>
      <c r="T871" s="148"/>
      <c r="AT871" s="143" t="s">
        <v>136</v>
      </c>
      <c r="AU871" s="143" t="s">
        <v>81</v>
      </c>
      <c r="AV871" s="12" t="s">
        <v>81</v>
      </c>
      <c r="AW871" s="12" t="s">
        <v>31</v>
      </c>
      <c r="AX871" s="12" t="s">
        <v>74</v>
      </c>
      <c r="AY871" s="143" t="s">
        <v>127</v>
      </c>
    </row>
    <row r="872" spans="2:65" s="12" customFormat="1" ht="11.25">
      <c r="B872" s="141"/>
      <c r="D872" s="142" t="s">
        <v>136</v>
      </c>
      <c r="E872" s="143" t="s">
        <v>1</v>
      </c>
      <c r="F872" s="144" t="s">
        <v>495</v>
      </c>
      <c r="H872" s="145">
        <v>20.14</v>
      </c>
      <c r="I872" s="146"/>
      <c r="L872" s="141"/>
      <c r="M872" s="147"/>
      <c r="T872" s="148"/>
      <c r="AT872" s="143" t="s">
        <v>136</v>
      </c>
      <c r="AU872" s="143" t="s">
        <v>81</v>
      </c>
      <c r="AV872" s="12" t="s">
        <v>81</v>
      </c>
      <c r="AW872" s="12" t="s">
        <v>31</v>
      </c>
      <c r="AX872" s="12" t="s">
        <v>74</v>
      </c>
      <c r="AY872" s="143" t="s">
        <v>127</v>
      </c>
    </row>
    <row r="873" spans="2:65" s="12" customFormat="1" ht="11.25">
      <c r="B873" s="141"/>
      <c r="D873" s="142" t="s">
        <v>136</v>
      </c>
      <c r="E873" s="143" t="s">
        <v>1</v>
      </c>
      <c r="F873" s="144" t="s">
        <v>496</v>
      </c>
      <c r="H873" s="145">
        <v>16.12</v>
      </c>
      <c r="I873" s="146"/>
      <c r="L873" s="141"/>
      <c r="M873" s="147"/>
      <c r="T873" s="148"/>
      <c r="AT873" s="143" t="s">
        <v>136</v>
      </c>
      <c r="AU873" s="143" t="s">
        <v>81</v>
      </c>
      <c r="AV873" s="12" t="s">
        <v>81</v>
      </c>
      <c r="AW873" s="12" t="s">
        <v>31</v>
      </c>
      <c r="AX873" s="12" t="s">
        <v>74</v>
      </c>
      <c r="AY873" s="143" t="s">
        <v>127</v>
      </c>
    </row>
    <row r="874" spans="2:65" s="12" customFormat="1" ht="11.25">
      <c r="B874" s="141"/>
      <c r="D874" s="142" t="s">
        <v>136</v>
      </c>
      <c r="E874" s="143" t="s">
        <v>1</v>
      </c>
      <c r="F874" s="144" t="s">
        <v>497</v>
      </c>
      <c r="H874" s="145">
        <v>7.59</v>
      </c>
      <c r="I874" s="146"/>
      <c r="L874" s="141"/>
      <c r="M874" s="147"/>
      <c r="T874" s="148"/>
      <c r="AT874" s="143" t="s">
        <v>136</v>
      </c>
      <c r="AU874" s="143" t="s">
        <v>81</v>
      </c>
      <c r="AV874" s="12" t="s">
        <v>81</v>
      </c>
      <c r="AW874" s="12" t="s">
        <v>31</v>
      </c>
      <c r="AX874" s="12" t="s">
        <v>74</v>
      </c>
      <c r="AY874" s="143" t="s">
        <v>127</v>
      </c>
    </row>
    <row r="875" spans="2:65" s="12" customFormat="1" ht="11.25">
      <c r="B875" s="141"/>
      <c r="D875" s="142" t="s">
        <v>136</v>
      </c>
      <c r="E875" s="143" t="s">
        <v>1</v>
      </c>
      <c r="F875" s="144" t="s">
        <v>498</v>
      </c>
      <c r="H875" s="145">
        <v>17.66</v>
      </c>
      <c r="I875" s="146"/>
      <c r="L875" s="141"/>
      <c r="M875" s="147"/>
      <c r="T875" s="148"/>
      <c r="AT875" s="143" t="s">
        <v>136</v>
      </c>
      <c r="AU875" s="143" t="s">
        <v>81</v>
      </c>
      <c r="AV875" s="12" t="s">
        <v>81</v>
      </c>
      <c r="AW875" s="12" t="s">
        <v>31</v>
      </c>
      <c r="AX875" s="12" t="s">
        <v>74</v>
      </c>
      <c r="AY875" s="143" t="s">
        <v>127</v>
      </c>
    </row>
    <row r="876" spans="2:65" s="12" customFormat="1" ht="11.25">
      <c r="B876" s="141"/>
      <c r="D876" s="142" t="s">
        <v>136</v>
      </c>
      <c r="E876" s="143" t="s">
        <v>1</v>
      </c>
      <c r="F876" s="144" t="s">
        <v>499</v>
      </c>
      <c r="H876" s="145">
        <v>10</v>
      </c>
      <c r="I876" s="146"/>
      <c r="L876" s="141"/>
      <c r="M876" s="147"/>
      <c r="T876" s="148"/>
      <c r="AT876" s="143" t="s">
        <v>136</v>
      </c>
      <c r="AU876" s="143" t="s">
        <v>81</v>
      </c>
      <c r="AV876" s="12" t="s">
        <v>81</v>
      </c>
      <c r="AW876" s="12" t="s">
        <v>31</v>
      </c>
      <c r="AX876" s="12" t="s">
        <v>74</v>
      </c>
      <c r="AY876" s="143" t="s">
        <v>127</v>
      </c>
    </row>
    <row r="877" spans="2:65" s="12" customFormat="1" ht="11.25">
      <c r="B877" s="141"/>
      <c r="D877" s="142" t="s">
        <v>136</v>
      </c>
      <c r="E877" s="143" t="s">
        <v>1</v>
      </c>
      <c r="F877" s="144" t="s">
        <v>500</v>
      </c>
      <c r="H877" s="145">
        <v>18.329999999999998</v>
      </c>
      <c r="I877" s="146"/>
      <c r="L877" s="141"/>
      <c r="M877" s="147"/>
      <c r="T877" s="148"/>
      <c r="AT877" s="143" t="s">
        <v>136</v>
      </c>
      <c r="AU877" s="143" t="s">
        <v>81</v>
      </c>
      <c r="AV877" s="12" t="s">
        <v>81</v>
      </c>
      <c r="AW877" s="12" t="s">
        <v>31</v>
      </c>
      <c r="AX877" s="12" t="s">
        <v>74</v>
      </c>
      <c r="AY877" s="143" t="s">
        <v>127</v>
      </c>
    </row>
    <row r="878" spans="2:65" s="12" customFormat="1" ht="11.25">
      <c r="B878" s="141"/>
      <c r="D878" s="142" t="s">
        <v>136</v>
      </c>
      <c r="E878" s="143" t="s">
        <v>1</v>
      </c>
      <c r="F878" s="144" t="s">
        <v>501</v>
      </c>
      <c r="H878" s="145">
        <v>14.49</v>
      </c>
      <c r="I878" s="146"/>
      <c r="L878" s="141"/>
      <c r="M878" s="147"/>
      <c r="T878" s="148"/>
      <c r="AT878" s="143" t="s">
        <v>136</v>
      </c>
      <c r="AU878" s="143" t="s">
        <v>81</v>
      </c>
      <c r="AV878" s="12" t="s">
        <v>81</v>
      </c>
      <c r="AW878" s="12" t="s">
        <v>31</v>
      </c>
      <c r="AX878" s="12" t="s">
        <v>74</v>
      </c>
      <c r="AY878" s="143" t="s">
        <v>127</v>
      </c>
    </row>
    <row r="879" spans="2:65" s="12" customFormat="1" ht="11.25">
      <c r="B879" s="141"/>
      <c r="D879" s="142" t="s">
        <v>136</v>
      </c>
      <c r="E879" s="143" t="s">
        <v>1</v>
      </c>
      <c r="F879" s="144" t="s">
        <v>502</v>
      </c>
      <c r="H879" s="145">
        <v>13.79</v>
      </c>
      <c r="I879" s="146"/>
      <c r="L879" s="141"/>
      <c r="M879" s="147"/>
      <c r="T879" s="148"/>
      <c r="AT879" s="143" t="s">
        <v>136</v>
      </c>
      <c r="AU879" s="143" t="s">
        <v>81</v>
      </c>
      <c r="AV879" s="12" t="s">
        <v>81</v>
      </c>
      <c r="AW879" s="12" t="s">
        <v>31</v>
      </c>
      <c r="AX879" s="12" t="s">
        <v>74</v>
      </c>
      <c r="AY879" s="143" t="s">
        <v>127</v>
      </c>
    </row>
    <row r="880" spans="2:65" s="12" customFormat="1" ht="11.25">
      <c r="B880" s="141"/>
      <c r="D880" s="142" t="s">
        <v>136</v>
      </c>
      <c r="E880" s="143" t="s">
        <v>1</v>
      </c>
      <c r="F880" s="144" t="s">
        <v>503</v>
      </c>
      <c r="H880" s="145">
        <v>18.91</v>
      </c>
      <c r="I880" s="146"/>
      <c r="L880" s="141"/>
      <c r="M880" s="147"/>
      <c r="T880" s="148"/>
      <c r="AT880" s="143" t="s">
        <v>136</v>
      </c>
      <c r="AU880" s="143" t="s">
        <v>81</v>
      </c>
      <c r="AV880" s="12" t="s">
        <v>81</v>
      </c>
      <c r="AW880" s="12" t="s">
        <v>31</v>
      </c>
      <c r="AX880" s="12" t="s">
        <v>74</v>
      </c>
      <c r="AY880" s="143" t="s">
        <v>127</v>
      </c>
    </row>
    <row r="881" spans="2:51" s="12" customFormat="1" ht="11.25">
      <c r="B881" s="141"/>
      <c r="D881" s="142" t="s">
        <v>136</v>
      </c>
      <c r="E881" s="143" t="s">
        <v>1</v>
      </c>
      <c r="F881" s="144" t="s">
        <v>504</v>
      </c>
      <c r="H881" s="145">
        <v>8.11</v>
      </c>
      <c r="I881" s="146"/>
      <c r="L881" s="141"/>
      <c r="M881" s="147"/>
      <c r="T881" s="148"/>
      <c r="AT881" s="143" t="s">
        <v>136</v>
      </c>
      <c r="AU881" s="143" t="s">
        <v>81</v>
      </c>
      <c r="AV881" s="12" t="s">
        <v>81</v>
      </c>
      <c r="AW881" s="12" t="s">
        <v>31</v>
      </c>
      <c r="AX881" s="12" t="s">
        <v>74</v>
      </c>
      <c r="AY881" s="143" t="s">
        <v>127</v>
      </c>
    </row>
    <row r="882" spans="2:51" s="12" customFormat="1" ht="11.25">
      <c r="B882" s="141"/>
      <c r="D882" s="142" t="s">
        <v>136</v>
      </c>
      <c r="E882" s="143" t="s">
        <v>1</v>
      </c>
      <c r="F882" s="144" t="s">
        <v>505</v>
      </c>
      <c r="H882" s="145">
        <v>20.73</v>
      </c>
      <c r="I882" s="146"/>
      <c r="L882" s="141"/>
      <c r="M882" s="147"/>
      <c r="T882" s="148"/>
      <c r="AT882" s="143" t="s">
        <v>136</v>
      </c>
      <c r="AU882" s="143" t="s">
        <v>81</v>
      </c>
      <c r="AV882" s="12" t="s">
        <v>81</v>
      </c>
      <c r="AW882" s="12" t="s">
        <v>31</v>
      </c>
      <c r="AX882" s="12" t="s">
        <v>74</v>
      </c>
      <c r="AY882" s="143" t="s">
        <v>127</v>
      </c>
    </row>
    <row r="883" spans="2:51" s="12" customFormat="1" ht="11.25">
      <c r="B883" s="141"/>
      <c r="D883" s="142" t="s">
        <v>136</v>
      </c>
      <c r="E883" s="143" t="s">
        <v>1</v>
      </c>
      <c r="F883" s="144" t="s">
        <v>506</v>
      </c>
      <c r="H883" s="145">
        <v>14.95</v>
      </c>
      <c r="I883" s="146"/>
      <c r="L883" s="141"/>
      <c r="M883" s="147"/>
      <c r="T883" s="148"/>
      <c r="AT883" s="143" t="s">
        <v>136</v>
      </c>
      <c r="AU883" s="143" t="s">
        <v>81</v>
      </c>
      <c r="AV883" s="12" t="s">
        <v>81</v>
      </c>
      <c r="AW883" s="12" t="s">
        <v>31</v>
      </c>
      <c r="AX883" s="12" t="s">
        <v>74</v>
      </c>
      <c r="AY883" s="143" t="s">
        <v>127</v>
      </c>
    </row>
    <row r="884" spans="2:51" s="12" customFormat="1" ht="11.25">
      <c r="B884" s="141"/>
      <c r="D884" s="142" t="s">
        <v>136</v>
      </c>
      <c r="E884" s="143" t="s">
        <v>1</v>
      </c>
      <c r="F884" s="144" t="s">
        <v>507</v>
      </c>
      <c r="H884" s="145">
        <v>32.49</v>
      </c>
      <c r="I884" s="146"/>
      <c r="L884" s="141"/>
      <c r="M884" s="147"/>
      <c r="T884" s="148"/>
      <c r="AT884" s="143" t="s">
        <v>136</v>
      </c>
      <c r="AU884" s="143" t="s">
        <v>81</v>
      </c>
      <c r="AV884" s="12" t="s">
        <v>81</v>
      </c>
      <c r="AW884" s="12" t="s">
        <v>31</v>
      </c>
      <c r="AX884" s="12" t="s">
        <v>74</v>
      </c>
      <c r="AY884" s="143" t="s">
        <v>127</v>
      </c>
    </row>
    <row r="885" spans="2:51" s="12" customFormat="1" ht="11.25">
      <c r="B885" s="141"/>
      <c r="D885" s="142" t="s">
        <v>136</v>
      </c>
      <c r="E885" s="143" t="s">
        <v>1</v>
      </c>
      <c r="F885" s="144" t="s">
        <v>508</v>
      </c>
      <c r="H885" s="145">
        <v>16.579999999999998</v>
      </c>
      <c r="I885" s="146"/>
      <c r="L885" s="141"/>
      <c r="M885" s="147"/>
      <c r="T885" s="148"/>
      <c r="AT885" s="143" t="s">
        <v>136</v>
      </c>
      <c r="AU885" s="143" t="s">
        <v>81</v>
      </c>
      <c r="AV885" s="12" t="s">
        <v>81</v>
      </c>
      <c r="AW885" s="12" t="s">
        <v>31</v>
      </c>
      <c r="AX885" s="12" t="s">
        <v>74</v>
      </c>
      <c r="AY885" s="143" t="s">
        <v>127</v>
      </c>
    </row>
    <row r="886" spans="2:51" s="12" customFormat="1" ht="11.25">
      <c r="B886" s="141"/>
      <c r="D886" s="142" t="s">
        <v>136</v>
      </c>
      <c r="E886" s="143" t="s">
        <v>1</v>
      </c>
      <c r="F886" s="144" t="s">
        <v>509</v>
      </c>
      <c r="H886" s="145">
        <v>16.11</v>
      </c>
      <c r="I886" s="146"/>
      <c r="L886" s="141"/>
      <c r="M886" s="147"/>
      <c r="T886" s="148"/>
      <c r="AT886" s="143" t="s">
        <v>136</v>
      </c>
      <c r="AU886" s="143" t="s">
        <v>81</v>
      </c>
      <c r="AV886" s="12" t="s">
        <v>81</v>
      </c>
      <c r="AW886" s="12" t="s">
        <v>31</v>
      </c>
      <c r="AX886" s="12" t="s">
        <v>74</v>
      </c>
      <c r="AY886" s="143" t="s">
        <v>127</v>
      </c>
    </row>
    <row r="887" spans="2:51" s="12" customFormat="1" ht="11.25">
      <c r="B887" s="141"/>
      <c r="D887" s="142" t="s">
        <v>136</v>
      </c>
      <c r="E887" s="143" t="s">
        <v>1</v>
      </c>
      <c r="F887" s="144" t="s">
        <v>510</v>
      </c>
      <c r="H887" s="145">
        <v>17.16</v>
      </c>
      <c r="I887" s="146"/>
      <c r="L887" s="141"/>
      <c r="M887" s="147"/>
      <c r="T887" s="148"/>
      <c r="AT887" s="143" t="s">
        <v>136</v>
      </c>
      <c r="AU887" s="143" t="s">
        <v>81</v>
      </c>
      <c r="AV887" s="12" t="s">
        <v>81</v>
      </c>
      <c r="AW887" s="12" t="s">
        <v>31</v>
      </c>
      <c r="AX887" s="12" t="s">
        <v>74</v>
      </c>
      <c r="AY887" s="143" t="s">
        <v>127</v>
      </c>
    </row>
    <row r="888" spans="2:51" s="12" customFormat="1" ht="11.25">
      <c r="B888" s="141"/>
      <c r="D888" s="142" t="s">
        <v>136</v>
      </c>
      <c r="E888" s="143" t="s">
        <v>1</v>
      </c>
      <c r="F888" s="144" t="s">
        <v>511</v>
      </c>
      <c r="H888" s="145">
        <v>23.11</v>
      </c>
      <c r="I888" s="146"/>
      <c r="L888" s="141"/>
      <c r="M888" s="147"/>
      <c r="T888" s="148"/>
      <c r="AT888" s="143" t="s">
        <v>136</v>
      </c>
      <c r="AU888" s="143" t="s">
        <v>81</v>
      </c>
      <c r="AV888" s="12" t="s">
        <v>81</v>
      </c>
      <c r="AW888" s="12" t="s">
        <v>31</v>
      </c>
      <c r="AX888" s="12" t="s">
        <v>74</v>
      </c>
      <c r="AY888" s="143" t="s">
        <v>127</v>
      </c>
    </row>
    <row r="889" spans="2:51" s="12" customFormat="1" ht="11.25">
      <c r="B889" s="141"/>
      <c r="D889" s="142" t="s">
        <v>136</v>
      </c>
      <c r="E889" s="143" t="s">
        <v>1</v>
      </c>
      <c r="F889" s="144" t="s">
        <v>512</v>
      </c>
      <c r="H889" s="145">
        <v>13.92</v>
      </c>
      <c r="I889" s="146"/>
      <c r="L889" s="141"/>
      <c r="M889" s="147"/>
      <c r="T889" s="148"/>
      <c r="AT889" s="143" t="s">
        <v>136</v>
      </c>
      <c r="AU889" s="143" t="s">
        <v>81</v>
      </c>
      <c r="AV889" s="12" t="s">
        <v>81</v>
      </c>
      <c r="AW889" s="12" t="s">
        <v>31</v>
      </c>
      <c r="AX889" s="12" t="s">
        <v>74</v>
      </c>
      <c r="AY889" s="143" t="s">
        <v>127</v>
      </c>
    </row>
    <row r="890" spans="2:51" s="12" customFormat="1" ht="11.25">
      <c r="B890" s="141"/>
      <c r="D890" s="142" t="s">
        <v>136</v>
      </c>
      <c r="E890" s="143" t="s">
        <v>1</v>
      </c>
      <c r="F890" s="144" t="s">
        <v>513</v>
      </c>
      <c r="H890" s="145">
        <v>22.95</v>
      </c>
      <c r="I890" s="146"/>
      <c r="L890" s="141"/>
      <c r="M890" s="147"/>
      <c r="T890" s="148"/>
      <c r="AT890" s="143" t="s">
        <v>136</v>
      </c>
      <c r="AU890" s="143" t="s">
        <v>81</v>
      </c>
      <c r="AV890" s="12" t="s">
        <v>81</v>
      </c>
      <c r="AW890" s="12" t="s">
        <v>31</v>
      </c>
      <c r="AX890" s="12" t="s">
        <v>74</v>
      </c>
      <c r="AY890" s="143" t="s">
        <v>127</v>
      </c>
    </row>
    <row r="891" spans="2:51" s="12" customFormat="1" ht="11.25">
      <c r="B891" s="141"/>
      <c r="D891" s="142" t="s">
        <v>136</v>
      </c>
      <c r="E891" s="143" t="s">
        <v>1</v>
      </c>
      <c r="F891" s="144" t="s">
        <v>514</v>
      </c>
      <c r="H891" s="145">
        <v>17.2</v>
      </c>
      <c r="I891" s="146"/>
      <c r="L891" s="141"/>
      <c r="M891" s="147"/>
      <c r="T891" s="148"/>
      <c r="AT891" s="143" t="s">
        <v>136</v>
      </c>
      <c r="AU891" s="143" t="s">
        <v>81</v>
      </c>
      <c r="AV891" s="12" t="s">
        <v>81</v>
      </c>
      <c r="AW891" s="12" t="s">
        <v>31</v>
      </c>
      <c r="AX891" s="12" t="s">
        <v>74</v>
      </c>
      <c r="AY891" s="143" t="s">
        <v>127</v>
      </c>
    </row>
    <row r="892" spans="2:51" s="12" customFormat="1" ht="11.25">
      <c r="B892" s="141"/>
      <c r="D892" s="142" t="s">
        <v>136</v>
      </c>
      <c r="E892" s="143" t="s">
        <v>1</v>
      </c>
      <c r="F892" s="144" t="s">
        <v>515</v>
      </c>
      <c r="H892" s="145">
        <v>22.54</v>
      </c>
      <c r="I892" s="146"/>
      <c r="L892" s="141"/>
      <c r="M892" s="147"/>
      <c r="T892" s="148"/>
      <c r="AT892" s="143" t="s">
        <v>136</v>
      </c>
      <c r="AU892" s="143" t="s">
        <v>81</v>
      </c>
      <c r="AV892" s="12" t="s">
        <v>81</v>
      </c>
      <c r="AW892" s="12" t="s">
        <v>31</v>
      </c>
      <c r="AX892" s="12" t="s">
        <v>74</v>
      </c>
      <c r="AY892" s="143" t="s">
        <v>127</v>
      </c>
    </row>
    <row r="893" spans="2:51" s="12" customFormat="1" ht="11.25">
      <c r="B893" s="141"/>
      <c r="D893" s="142" t="s">
        <v>136</v>
      </c>
      <c r="E893" s="143" t="s">
        <v>1</v>
      </c>
      <c r="F893" s="144" t="s">
        <v>516</v>
      </c>
      <c r="H893" s="145">
        <v>35.950000000000003</v>
      </c>
      <c r="I893" s="146"/>
      <c r="L893" s="141"/>
      <c r="M893" s="147"/>
      <c r="T893" s="148"/>
      <c r="AT893" s="143" t="s">
        <v>136</v>
      </c>
      <c r="AU893" s="143" t="s">
        <v>81</v>
      </c>
      <c r="AV893" s="12" t="s">
        <v>81</v>
      </c>
      <c r="AW893" s="12" t="s">
        <v>31</v>
      </c>
      <c r="AX893" s="12" t="s">
        <v>74</v>
      </c>
      <c r="AY893" s="143" t="s">
        <v>127</v>
      </c>
    </row>
    <row r="894" spans="2:51" s="12" customFormat="1" ht="11.25">
      <c r="B894" s="141"/>
      <c r="D894" s="142" t="s">
        <v>136</v>
      </c>
      <c r="E894" s="143" t="s">
        <v>1</v>
      </c>
      <c r="F894" s="144" t="s">
        <v>517</v>
      </c>
      <c r="H894" s="145">
        <v>33.57</v>
      </c>
      <c r="I894" s="146"/>
      <c r="L894" s="141"/>
      <c r="M894" s="147"/>
      <c r="T894" s="148"/>
      <c r="AT894" s="143" t="s">
        <v>136</v>
      </c>
      <c r="AU894" s="143" t="s">
        <v>81</v>
      </c>
      <c r="AV894" s="12" t="s">
        <v>81</v>
      </c>
      <c r="AW894" s="12" t="s">
        <v>31</v>
      </c>
      <c r="AX894" s="12" t="s">
        <v>74</v>
      </c>
      <c r="AY894" s="143" t="s">
        <v>127</v>
      </c>
    </row>
    <row r="895" spans="2:51" s="12" customFormat="1" ht="11.25">
      <c r="B895" s="141"/>
      <c r="D895" s="142" t="s">
        <v>136</v>
      </c>
      <c r="E895" s="143" t="s">
        <v>1</v>
      </c>
      <c r="F895" s="144" t="s">
        <v>518</v>
      </c>
      <c r="H895" s="145">
        <v>48.47</v>
      </c>
      <c r="I895" s="146"/>
      <c r="L895" s="141"/>
      <c r="M895" s="147"/>
      <c r="T895" s="148"/>
      <c r="AT895" s="143" t="s">
        <v>136</v>
      </c>
      <c r="AU895" s="143" t="s">
        <v>81</v>
      </c>
      <c r="AV895" s="12" t="s">
        <v>81</v>
      </c>
      <c r="AW895" s="12" t="s">
        <v>31</v>
      </c>
      <c r="AX895" s="12" t="s">
        <v>74</v>
      </c>
      <c r="AY895" s="143" t="s">
        <v>127</v>
      </c>
    </row>
    <row r="896" spans="2:51" s="12" customFormat="1" ht="11.25">
      <c r="B896" s="141"/>
      <c r="D896" s="142" t="s">
        <v>136</v>
      </c>
      <c r="E896" s="143" t="s">
        <v>1</v>
      </c>
      <c r="F896" s="144" t="s">
        <v>519</v>
      </c>
      <c r="H896" s="145">
        <v>39.5</v>
      </c>
      <c r="I896" s="146"/>
      <c r="L896" s="141"/>
      <c r="M896" s="147"/>
      <c r="T896" s="148"/>
      <c r="AT896" s="143" t="s">
        <v>136</v>
      </c>
      <c r="AU896" s="143" t="s">
        <v>81</v>
      </c>
      <c r="AV896" s="12" t="s">
        <v>81</v>
      </c>
      <c r="AW896" s="12" t="s">
        <v>31</v>
      </c>
      <c r="AX896" s="12" t="s">
        <v>74</v>
      </c>
      <c r="AY896" s="143" t="s">
        <v>127</v>
      </c>
    </row>
    <row r="897" spans="2:51" s="12" customFormat="1" ht="11.25">
      <c r="B897" s="141"/>
      <c r="D897" s="142" t="s">
        <v>136</v>
      </c>
      <c r="E897" s="143" t="s">
        <v>1</v>
      </c>
      <c r="F897" s="144" t="s">
        <v>520</v>
      </c>
      <c r="H897" s="145">
        <v>38.97</v>
      </c>
      <c r="I897" s="146"/>
      <c r="L897" s="141"/>
      <c r="M897" s="147"/>
      <c r="T897" s="148"/>
      <c r="AT897" s="143" t="s">
        <v>136</v>
      </c>
      <c r="AU897" s="143" t="s">
        <v>81</v>
      </c>
      <c r="AV897" s="12" t="s">
        <v>81</v>
      </c>
      <c r="AW897" s="12" t="s">
        <v>31</v>
      </c>
      <c r="AX897" s="12" t="s">
        <v>74</v>
      </c>
      <c r="AY897" s="143" t="s">
        <v>127</v>
      </c>
    </row>
    <row r="898" spans="2:51" s="12" customFormat="1" ht="11.25">
      <c r="B898" s="141"/>
      <c r="D898" s="142" t="s">
        <v>136</v>
      </c>
      <c r="E898" s="143" t="s">
        <v>1</v>
      </c>
      <c r="F898" s="144" t="s">
        <v>521</v>
      </c>
      <c r="H898" s="145">
        <v>33.049999999999997</v>
      </c>
      <c r="I898" s="146"/>
      <c r="L898" s="141"/>
      <c r="M898" s="147"/>
      <c r="T898" s="148"/>
      <c r="AT898" s="143" t="s">
        <v>136</v>
      </c>
      <c r="AU898" s="143" t="s">
        <v>81</v>
      </c>
      <c r="AV898" s="12" t="s">
        <v>81</v>
      </c>
      <c r="AW898" s="12" t="s">
        <v>31</v>
      </c>
      <c r="AX898" s="12" t="s">
        <v>74</v>
      </c>
      <c r="AY898" s="143" t="s">
        <v>127</v>
      </c>
    </row>
    <row r="899" spans="2:51" s="12" customFormat="1" ht="11.25">
      <c r="B899" s="141"/>
      <c r="D899" s="142" t="s">
        <v>136</v>
      </c>
      <c r="E899" s="143" t="s">
        <v>1</v>
      </c>
      <c r="F899" s="144" t="s">
        <v>522</v>
      </c>
      <c r="H899" s="145">
        <v>30.42</v>
      </c>
      <c r="I899" s="146"/>
      <c r="L899" s="141"/>
      <c r="M899" s="147"/>
      <c r="T899" s="148"/>
      <c r="AT899" s="143" t="s">
        <v>136</v>
      </c>
      <c r="AU899" s="143" t="s">
        <v>81</v>
      </c>
      <c r="AV899" s="12" t="s">
        <v>81</v>
      </c>
      <c r="AW899" s="12" t="s">
        <v>31</v>
      </c>
      <c r="AX899" s="12" t="s">
        <v>74</v>
      </c>
      <c r="AY899" s="143" t="s">
        <v>127</v>
      </c>
    </row>
    <row r="900" spans="2:51" s="12" customFormat="1" ht="11.25">
      <c r="B900" s="141"/>
      <c r="D900" s="142" t="s">
        <v>136</v>
      </c>
      <c r="E900" s="143" t="s">
        <v>1</v>
      </c>
      <c r="F900" s="144" t="s">
        <v>523</v>
      </c>
      <c r="H900" s="145">
        <v>16.95</v>
      </c>
      <c r="I900" s="146"/>
      <c r="L900" s="141"/>
      <c r="M900" s="147"/>
      <c r="T900" s="148"/>
      <c r="AT900" s="143" t="s">
        <v>136</v>
      </c>
      <c r="AU900" s="143" t="s">
        <v>81</v>
      </c>
      <c r="AV900" s="12" t="s">
        <v>81</v>
      </c>
      <c r="AW900" s="12" t="s">
        <v>31</v>
      </c>
      <c r="AX900" s="12" t="s">
        <v>74</v>
      </c>
      <c r="AY900" s="143" t="s">
        <v>127</v>
      </c>
    </row>
    <row r="901" spans="2:51" s="12" customFormat="1" ht="11.25">
      <c r="B901" s="141"/>
      <c r="D901" s="142" t="s">
        <v>136</v>
      </c>
      <c r="E901" s="143" t="s">
        <v>1</v>
      </c>
      <c r="F901" s="144" t="s">
        <v>524</v>
      </c>
      <c r="H901" s="145">
        <v>40.46</v>
      </c>
      <c r="I901" s="146"/>
      <c r="L901" s="141"/>
      <c r="M901" s="147"/>
      <c r="T901" s="148"/>
      <c r="AT901" s="143" t="s">
        <v>136</v>
      </c>
      <c r="AU901" s="143" t="s">
        <v>81</v>
      </c>
      <c r="AV901" s="12" t="s">
        <v>81</v>
      </c>
      <c r="AW901" s="12" t="s">
        <v>31</v>
      </c>
      <c r="AX901" s="12" t="s">
        <v>74</v>
      </c>
      <c r="AY901" s="143" t="s">
        <v>127</v>
      </c>
    </row>
    <row r="902" spans="2:51" s="12" customFormat="1" ht="11.25">
      <c r="B902" s="141"/>
      <c r="D902" s="142" t="s">
        <v>136</v>
      </c>
      <c r="E902" s="143" t="s">
        <v>1</v>
      </c>
      <c r="F902" s="144" t="s">
        <v>525</v>
      </c>
      <c r="H902" s="145">
        <v>42.1</v>
      </c>
      <c r="I902" s="146"/>
      <c r="L902" s="141"/>
      <c r="M902" s="147"/>
      <c r="T902" s="148"/>
      <c r="AT902" s="143" t="s">
        <v>136</v>
      </c>
      <c r="AU902" s="143" t="s">
        <v>81</v>
      </c>
      <c r="AV902" s="12" t="s">
        <v>81</v>
      </c>
      <c r="AW902" s="12" t="s">
        <v>31</v>
      </c>
      <c r="AX902" s="12" t="s">
        <v>74</v>
      </c>
      <c r="AY902" s="143" t="s">
        <v>127</v>
      </c>
    </row>
    <row r="903" spans="2:51" s="12" customFormat="1" ht="11.25">
      <c r="B903" s="141"/>
      <c r="D903" s="142" t="s">
        <v>136</v>
      </c>
      <c r="E903" s="143" t="s">
        <v>1</v>
      </c>
      <c r="F903" s="144" t="s">
        <v>526</v>
      </c>
      <c r="H903" s="145">
        <v>24.85</v>
      </c>
      <c r="I903" s="146"/>
      <c r="L903" s="141"/>
      <c r="M903" s="147"/>
      <c r="T903" s="148"/>
      <c r="AT903" s="143" t="s">
        <v>136</v>
      </c>
      <c r="AU903" s="143" t="s">
        <v>81</v>
      </c>
      <c r="AV903" s="12" t="s">
        <v>81</v>
      </c>
      <c r="AW903" s="12" t="s">
        <v>31</v>
      </c>
      <c r="AX903" s="12" t="s">
        <v>74</v>
      </c>
      <c r="AY903" s="143" t="s">
        <v>127</v>
      </c>
    </row>
    <row r="904" spans="2:51" s="12" customFormat="1" ht="11.25">
      <c r="B904" s="141"/>
      <c r="D904" s="142" t="s">
        <v>136</v>
      </c>
      <c r="E904" s="143" t="s">
        <v>1</v>
      </c>
      <c r="F904" s="144" t="s">
        <v>527</v>
      </c>
      <c r="H904" s="145">
        <v>25.56</v>
      </c>
      <c r="I904" s="146"/>
      <c r="L904" s="141"/>
      <c r="M904" s="147"/>
      <c r="T904" s="148"/>
      <c r="AT904" s="143" t="s">
        <v>136</v>
      </c>
      <c r="AU904" s="143" t="s">
        <v>81</v>
      </c>
      <c r="AV904" s="12" t="s">
        <v>81</v>
      </c>
      <c r="AW904" s="12" t="s">
        <v>31</v>
      </c>
      <c r="AX904" s="12" t="s">
        <v>74</v>
      </c>
      <c r="AY904" s="143" t="s">
        <v>127</v>
      </c>
    </row>
    <row r="905" spans="2:51" s="12" customFormat="1" ht="11.25">
      <c r="B905" s="141"/>
      <c r="D905" s="142" t="s">
        <v>136</v>
      </c>
      <c r="E905" s="143" t="s">
        <v>1</v>
      </c>
      <c r="F905" s="144" t="s">
        <v>528</v>
      </c>
      <c r="H905" s="145">
        <v>29.15</v>
      </c>
      <c r="I905" s="146"/>
      <c r="L905" s="141"/>
      <c r="M905" s="147"/>
      <c r="T905" s="148"/>
      <c r="AT905" s="143" t="s">
        <v>136</v>
      </c>
      <c r="AU905" s="143" t="s">
        <v>81</v>
      </c>
      <c r="AV905" s="12" t="s">
        <v>81</v>
      </c>
      <c r="AW905" s="12" t="s">
        <v>31</v>
      </c>
      <c r="AX905" s="12" t="s">
        <v>74</v>
      </c>
      <c r="AY905" s="143" t="s">
        <v>127</v>
      </c>
    </row>
    <row r="906" spans="2:51" s="12" customFormat="1" ht="11.25">
      <c r="B906" s="141"/>
      <c r="D906" s="142" t="s">
        <v>136</v>
      </c>
      <c r="E906" s="143" t="s">
        <v>1</v>
      </c>
      <c r="F906" s="144" t="s">
        <v>529</v>
      </c>
      <c r="H906" s="145">
        <v>8.7100000000000009</v>
      </c>
      <c r="I906" s="146"/>
      <c r="L906" s="141"/>
      <c r="M906" s="147"/>
      <c r="T906" s="148"/>
      <c r="AT906" s="143" t="s">
        <v>136</v>
      </c>
      <c r="AU906" s="143" t="s">
        <v>81</v>
      </c>
      <c r="AV906" s="12" t="s">
        <v>81</v>
      </c>
      <c r="AW906" s="12" t="s">
        <v>31</v>
      </c>
      <c r="AX906" s="12" t="s">
        <v>74</v>
      </c>
      <c r="AY906" s="143" t="s">
        <v>127</v>
      </c>
    </row>
    <row r="907" spans="2:51" s="12" customFormat="1" ht="11.25">
      <c r="B907" s="141"/>
      <c r="D907" s="142" t="s">
        <v>136</v>
      </c>
      <c r="E907" s="143" t="s">
        <v>1</v>
      </c>
      <c r="F907" s="144" t="s">
        <v>530</v>
      </c>
      <c r="H907" s="145">
        <v>24.7</v>
      </c>
      <c r="I907" s="146"/>
      <c r="L907" s="141"/>
      <c r="M907" s="147"/>
      <c r="T907" s="148"/>
      <c r="AT907" s="143" t="s">
        <v>136</v>
      </c>
      <c r="AU907" s="143" t="s">
        <v>81</v>
      </c>
      <c r="AV907" s="12" t="s">
        <v>81</v>
      </c>
      <c r="AW907" s="12" t="s">
        <v>31</v>
      </c>
      <c r="AX907" s="12" t="s">
        <v>74</v>
      </c>
      <c r="AY907" s="143" t="s">
        <v>127</v>
      </c>
    </row>
    <row r="908" spans="2:51" s="12" customFormat="1" ht="11.25">
      <c r="B908" s="141"/>
      <c r="D908" s="142" t="s">
        <v>136</v>
      </c>
      <c r="E908" s="143" t="s">
        <v>1</v>
      </c>
      <c r="F908" s="144" t="s">
        <v>531</v>
      </c>
      <c r="H908" s="145">
        <v>24.87</v>
      </c>
      <c r="I908" s="146"/>
      <c r="L908" s="141"/>
      <c r="M908" s="147"/>
      <c r="T908" s="148"/>
      <c r="AT908" s="143" t="s">
        <v>136</v>
      </c>
      <c r="AU908" s="143" t="s">
        <v>81</v>
      </c>
      <c r="AV908" s="12" t="s">
        <v>81</v>
      </c>
      <c r="AW908" s="12" t="s">
        <v>31</v>
      </c>
      <c r="AX908" s="12" t="s">
        <v>74</v>
      </c>
      <c r="AY908" s="143" t="s">
        <v>127</v>
      </c>
    </row>
    <row r="909" spans="2:51" s="12" customFormat="1" ht="11.25">
      <c r="B909" s="141"/>
      <c r="D909" s="142" t="s">
        <v>136</v>
      </c>
      <c r="E909" s="143" t="s">
        <v>1</v>
      </c>
      <c r="F909" s="144" t="s">
        <v>532</v>
      </c>
      <c r="H909" s="145">
        <v>43.62</v>
      </c>
      <c r="I909" s="146"/>
      <c r="L909" s="141"/>
      <c r="M909" s="147"/>
      <c r="T909" s="148"/>
      <c r="AT909" s="143" t="s">
        <v>136</v>
      </c>
      <c r="AU909" s="143" t="s">
        <v>81</v>
      </c>
      <c r="AV909" s="12" t="s">
        <v>81</v>
      </c>
      <c r="AW909" s="12" t="s">
        <v>31</v>
      </c>
      <c r="AX909" s="12" t="s">
        <v>74</v>
      </c>
      <c r="AY909" s="143" t="s">
        <v>127</v>
      </c>
    </row>
    <row r="910" spans="2:51" s="12" customFormat="1" ht="11.25">
      <c r="B910" s="141"/>
      <c r="D910" s="142" t="s">
        <v>136</v>
      </c>
      <c r="E910" s="143" t="s">
        <v>1</v>
      </c>
      <c r="F910" s="144" t="s">
        <v>533</v>
      </c>
      <c r="H910" s="145">
        <v>41.38</v>
      </c>
      <c r="I910" s="146"/>
      <c r="L910" s="141"/>
      <c r="M910" s="147"/>
      <c r="T910" s="148"/>
      <c r="AT910" s="143" t="s">
        <v>136</v>
      </c>
      <c r="AU910" s="143" t="s">
        <v>81</v>
      </c>
      <c r="AV910" s="12" t="s">
        <v>81</v>
      </c>
      <c r="AW910" s="12" t="s">
        <v>31</v>
      </c>
      <c r="AX910" s="12" t="s">
        <v>74</v>
      </c>
      <c r="AY910" s="143" t="s">
        <v>127</v>
      </c>
    </row>
    <row r="911" spans="2:51" s="12" customFormat="1" ht="11.25">
      <c r="B911" s="141"/>
      <c r="D911" s="142" t="s">
        <v>136</v>
      </c>
      <c r="E911" s="143" t="s">
        <v>1</v>
      </c>
      <c r="F911" s="144" t="s">
        <v>534</v>
      </c>
      <c r="H911" s="145">
        <v>43.38</v>
      </c>
      <c r="I911" s="146"/>
      <c r="L911" s="141"/>
      <c r="M911" s="147"/>
      <c r="T911" s="148"/>
      <c r="AT911" s="143" t="s">
        <v>136</v>
      </c>
      <c r="AU911" s="143" t="s">
        <v>81</v>
      </c>
      <c r="AV911" s="12" t="s">
        <v>81</v>
      </c>
      <c r="AW911" s="12" t="s">
        <v>31</v>
      </c>
      <c r="AX911" s="12" t="s">
        <v>74</v>
      </c>
      <c r="AY911" s="143" t="s">
        <v>127</v>
      </c>
    </row>
    <row r="912" spans="2:51" s="12" customFormat="1" ht="11.25">
      <c r="B912" s="141"/>
      <c r="D912" s="142" t="s">
        <v>136</v>
      </c>
      <c r="E912" s="143" t="s">
        <v>1</v>
      </c>
      <c r="F912" s="144" t="s">
        <v>535</v>
      </c>
      <c r="H912" s="145">
        <v>28.11</v>
      </c>
      <c r="I912" s="146"/>
      <c r="L912" s="141"/>
      <c r="M912" s="147"/>
      <c r="T912" s="148"/>
      <c r="AT912" s="143" t="s">
        <v>136</v>
      </c>
      <c r="AU912" s="143" t="s">
        <v>81</v>
      </c>
      <c r="AV912" s="12" t="s">
        <v>81</v>
      </c>
      <c r="AW912" s="12" t="s">
        <v>31</v>
      </c>
      <c r="AX912" s="12" t="s">
        <v>74</v>
      </c>
      <c r="AY912" s="143" t="s">
        <v>127</v>
      </c>
    </row>
    <row r="913" spans="2:51" s="12" customFormat="1" ht="11.25">
      <c r="B913" s="141"/>
      <c r="D913" s="142" t="s">
        <v>136</v>
      </c>
      <c r="E913" s="143" t="s">
        <v>1</v>
      </c>
      <c r="F913" s="144" t="s">
        <v>536</v>
      </c>
      <c r="H913" s="145">
        <v>35.770000000000003</v>
      </c>
      <c r="I913" s="146"/>
      <c r="L913" s="141"/>
      <c r="M913" s="147"/>
      <c r="T913" s="148"/>
      <c r="AT913" s="143" t="s">
        <v>136</v>
      </c>
      <c r="AU913" s="143" t="s">
        <v>81</v>
      </c>
      <c r="AV913" s="12" t="s">
        <v>81</v>
      </c>
      <c r="AW913" s="12" t="s">
        <v>31</v>
      </c>
      <c r="AX913" s="12" t="s">
        <v>74</v>
      </c>
      <c r="AY913" s="143" t="s">
        <v>127</v>
      </c>
    </row>
    <row r="914" spans="2:51" s="12" customFormat="1" ht="11.25">
      <c r="B914" s="141"/>
      <c r="D914" s="142" t="s">
        <v>136</v>
      </c>
      <c r="E914" s="143" t="s">
        <v>1</v>
      </c>
      <c r="F914" s="144" t="s">
        <v>537</v>
      </c>
      <c r="H914" s="145">
        <v>20.100000000000001</v>
      </c>
      <c r="I914" s="146"/>
      <c r="L914" s="141"/>
      <c r="M914" s="147"/>
      <c r="T914" s="148"/>
      <c r="AT914" s="143" t="s">
        <v>136</v>
      </c>
      <c r="AU914" s="143" t="s">
        <v>81</v>
      </c>
      <c r="AV914" s="12" t="s">
        <v>81</v>
      </c>
      <c r="AW914" s="12" t="s">
        <v>31</v>
      </c>
      <c r="AX914" s="12" t="s">
        <v>74</v>
      </c>
      <c r="AY914" s="143" t="s">
        <v>127</v>
      </c>
    </row>
    <row r="915" spans="2:51" s="12" customFormat="1" ht="11.25">
      <c r="B915" s="141"/>
      <c r="D915" s="142" t="s">
        <v>136</v>
      </c>
      <c r="E915" s="143" t="s">
        <v>1</v>
      </c>
      <c r="F915" s="144" t="s">
        <v>538</v>
      </c>
      <c r="H915" s="145">
        <v>24.19</v>
      </c>
      <c r="I915" s="146"/>
      <c r="L915" s="141"/>
      <c r="M915" s="147"/>
      <c r="T915" s="148"/>
      <c r="AT915" s="143" t="s">
        <v>136</v>
      </c>
      <c r="AU915" s="143" t="s">
        <v>81</v>
      </c>
      <c r="AV915" s="12" t="s">
        <v>81</v>
      </c>
      <c r="AW915" s="12" t="s">
        <v>31</v>
      </c>
      <c r="AX915" s="12" t="s">
        <v>74</v>
      </c>
      <c r="AY915" s="143" t="s">
        <v>127</v>
      </c>
    </row>
    <row r="916" spans="2:51" s="12" customFormat="1" ht="11.25">
      <c r="B916" s="141"/>
      <c r="D916" s="142" t="s">
        <v>136</v>
      </c>
      <c r="E916" s="143" t="s">
        <v>1</v>
      </c>
      <c r="F916" s="144" t="s">
        <v>539</v>
      </c>
      <c r="H916" s="145">
        <v>15.63</v>
      </c>
      <c r="I916" s="146"/>
      <c r="L916" s="141"/>
      <c r="M916" s="147"/>
      <c r="T916" s="148"/>
      <c r="AT916" s="143" t="s">
        <v>136</v>
      </c>
      <c r="AU916" s="143" t="s">
        <v>81</v>
      </c>
      <c r="AV916" s="12" t="s">
        <v>81</v>
      </c>
      <c r="AW916" s="12" t="s">
        <v>31</v>
      </c>
      <c r="AX916" s="12" t="s">
        <v>74</v>
      </c>
      <c r="AY916" s="143" t="s">
        <v>127</v>
      </c>
    </row>
    <row r="917" spans="2:51" s="12" customFormat="1" ht="11.25">
      <c r="B917" s="141"/>
      <c r="D917" s="142" t="s">
        <v>136</v>
      </c>
      <c r="E917" s="143" t="s">
        <v>1</v>
      </c>
      <c r="F917" s="144" t="s">
        <v>540</v>
      </c>
      <c r="H917" s="145">
        <v>29.2</v>
      </c>
      <c r="I917" s="146"/>
      <c r="L917" s="141"/>
      <c r="M917" s="147"/>
      <c r="T917" s="148"/>
      <c r="AT917" s="143" t="s">
        <v>136</v>
      </c>
      <c r="AU917" s="143" t="s">
        <v>81</v>
      </c>
      <c r="AV917" s="12" t="s">
        <v>81</v>
      </c>
      <c r="AW917" s="12" t="s">
        <v>31</v>
      </c>
      <c r="AX917" s="12" t="s">
        <v>74</v>
      </c>
      <c r="AY917" s="143" t="s">
        <v>127</v>
      </c>
    </row>
    <row r="918" spans="2:51" s="12" customFormat="1" ht="11.25">
      <c r="B918" s="141"/>
      <c r="D918" s="142" t="s">
        <v>136</v>
      </c>
      <c r="E918" s="143" t="s">
        <v>1</v>
      </c>
      <c r="F918" s="144" t="s">
        <v>541</v>
      </c>
      <c r="H918" s="145">
        <v>40.299999999999997</v>
      </c>
      <c r="I918" s="146"/>
      <c r="L918" s="141"/>
      <c r="M918" s="147"/>
      <c r="T918" s="148"/>
      <c r="AT918" s="143" t="s">
        <v>136</v>
      </c>
      <c r="AU918" s="143" t="s">
        <v>81</v>
      </c>
      <c r="AV918" s="12" t="s">
        <v>81</v>
      </c>
      <c r="AW918" s="12" t="s">
        <v>31</v>
      </c>
      <c r="AX918" s="12" t="s">
        <v>74</v>
      </c>
      <c r="AY918" s="143" t="s">
        <v>127</v>
      </c>
    </row>
    <row r="919" spans="2:51" s="12" customFormat="1" ht="11.25">
      <c r="B919" s="141"/>
      <c r="D919" s="142" t="s">
        <v>136</v>
      </c>
      <c r="E919" s="143" t="s">
        <v>1</v>
      </c>
      <c r="F919" s="144" t="s">
        <v>542</v>
      </c>
      <c r="H919" s="145">
        <v>40.659999999999997</v>
      </c>
      <c r="I919" s="146"/>
      <c r="L919" s="141"/>
      <c r="M919" s="147"/>
      <c r="T919" s="148"/>
      <c r="AT919" s="143" t="s">
        <v>136</v>
      </c>
      <c r="AU919" s="143" t="s">
        <v>81</v>
      </c>
      <c r="AV919" s="12" t="s">
        <v>81</v>
      </c>
      <c r="AW919" s="12" t="s">
        <v>31</v>
      </c>
      <c r="AX919" s="12" t="s">
        <v>74</v>
      </c>
      <c r="AY919" s="143" t="s">
        <v>127</v>
      </c>
    </row>
    <row r="920" spans="2:51" s="12" customFormat="1" ht="11.25">
      <c r="B920" s="141"/>
      <c r="D920" s="142" t="s">
        <v>136</v>
      </c>
      <c r="E920" s="143" t="s">
        <v>1</v>
      </c>
      <c r="F920" s="144" t="s">
        <v>543</v>
      </c>
      <c r="H920" s="145">
        <v>38.35</v>
      </c>
      <c r="I920" s="146"/>
      <c r="L920" s="141"/>
      <c r="M920" s="147"/>
      <c r="T920" s="148"/>
      <c r="AT920" s="143" t="s">
        <v>136</v>
      </c>
      <c r="AU920" s="143" t="s">
        <v>81</v>
      </c>
      <c r="AV920" s="12" t="s">
        <v>81</v>
      </c>
      <c r="AW920" s="12" t="s">
        <v>31</v>
      </c>
      <c r="AX920" s="12" t="s">
        <v>74</v>
      </c>
      <c r="AY920" s="143" t="s">
        <v>127</v>
      </c>
    </row>
    <row r="921" spans="2:51" s="12" customFormat="1" ht="11.25">
      <c r="B921" s="141"/>
      <c r="D921" s="142" t="s">
        <v>136</v>
      </c>
      <c r="E921" s="143" t="s">
        <v>1</v>
      </c>
      <c r="F921" s="144" t="s">
        <v>544</v>
      </c>
      <c r="H921" s="145">
        <v>39.72</v>
      </c>
      <c r="I921" s="146"/>
      <c r="L921" s="141"/>
      <c r="M921" s="147"/>
      <c r="T921" s="148"/>
      <c r="AT921" s="143" t="s">
        <v>136</v>
      </c>
      <c r="AU921" s="143" t="s">
        <v>81</v>
      </c>
      <c r="AV921" s="12" t="s">
        <v>81</v>
      </c>
      <c r="AW921" s="12" t="s">
        <v>31</v>
      </c>
      <c r="AX921" s="12" t="s">
        <v>74</v>
      </c>
      <c r="AY921" s="143" t="s">
        <v>127</v>
      </c>
    </row>
    <row r="922" spans="2:51" s="12" customFormat="1" ht="11.25">
      <c r="B922" s="141"/>
      <c r="D922" s="142" t="s">
        <v>136</v>
      </c>
      <c r="E922" s="143" t="s">
        <v>1</v>
      </c>
      <c r="F922" s="144" t="s">
        <v>545</v>
      </c>
      <c r="H922" s="145">
        <v>41.34</v>
      </c>
      <c r="I922" s="146"/>
      <c r="L922" s="141"/>
      <c r="M922" s="147"/>
      <c r="T922" s="148"/>
      <c r="AT922" s="143" t="s">
        <v>136</v>
      </c>
      <c r="AU922" s="143" t="s">
        <v>81</v>
      </c>
      <c r="AV922" s="12" t="s">
        <v>81</v>
      </c>
      <c r="AW922" s="12" t="s">
        <v>31</v>
      </c>
      <c r="AX922" s="12" t="s">
        <v>74</v>
      </c>
      <c r="AY922" s="143" t="s">
        <v>127</v>
      </c>
    </row>
    <row r="923" spans="2:51" s="12" customFormat="1" ht="11.25">
      <c r="B923" s="141"/>
      <c r="D923" s="142" t="s">
        <v>136</v>
      </c>
      <c r="E923" s="143" t="s">
        <v>1</v>
      </c>
      <c r="F923" s="144" t="s">
        <v>546</v>
      </c>
      <c r="H923" s="145">
        <v>42.95</v>
      </c>
      <c r="I923" s="146"/>
      <c r="L923" s="141"/>
      <c r="M923" s="147"/>
      <c r="T923" s="148"/>
      <c r="AT923" s="143" t="s">
        <v>136</v>
      </c>
      <c r="AU923" s="143" t="s">
        <v>81</v>
      </c>
      <c r="AV923" s="12" t="s">
        <v>81</v>
      </c>
      <c r="AW923" s="12" t="s">
        <v>31</v>
      </c>
      <c r="AX923" s="12" t="s">
        <v>74</v>
      </c>
      <c r="AY923" s="143" t="s">
        <v>127</v>
      </c>
    </row>
    <row r="924" spans="2:51" s="12" customFormat="1" ht="11.25">
      <c r="B924" s="141"/>
      <c r="D924" s="142" t="s">
        <v>136</v>
      </c>
      <c r="E924" s="143" t="s">
        <v>1</v>
      </c>
      <c r="F924" s="144" t="s">
        <v>547</v>
      </c>
      <c r="H924" s="145">
        <v>43.1</v>
      </c>
      <c r="I924" s="146"/>
      <c r="L924" s="141"/>
      <c r="M924" s="147"/>
      <c r="T924" s="148"/>
      <c r="AT924" s="143" t="s">
        <v>136</v>
      </c>
      <c r="AU924" s="143" t="s">
        <v>81</v>
      </c>
      <c r="AV924" s="12" t="s">
        <v>81</v>
      </c>
      <c r="AW924" s="12" t="s">
        <v>31</v>
      </c>
      <c r="AX924" s="12" t="s">
        <v>74</v>
      </c>
      <c r="AY924" s="143" t="s">
        <v>127</v>
      </c>
    </row>
    <row r="925" spans="2:51" s="12" customFormat="1" ht="11.25">
      <c r="B925" s="141"/>
      <c r="D925" s="142" t="s">
        <v>136</v>
      </c>
      <c r="E925" s="143" t="s">
        <v>1</v>
      </c>
      <c r="F925" s="144" t="s">
        <v>548</v>
      </c>
      <c r="H925" s="145">
        <v>41.71</v>
      </c>
      <c r="I925" s="146"/>
      <c r="L925" s="141"/>
      <c r="M925" s="147"/>
      <c r="T925" s="148"/>
      <c r="AT925" s="143" t="s">
        <v>136</v>
      </c>
      <c r="AU925" s="143" t="s">
        <v>81</v>
      </c>
      <c r="AV925" s="12" t="s">
        <v>81</v>
      </c>
      <c r="AW925" s="12" t="s">
        <v>31</v>
      </c>
      <c r="AX925" s="12" t="s">
        <v>74</v>
      </c>
      <c r="AY925" s="143" t="s">
        <v>127</v>
      </c>
    </row>
    <row r="926" spans="2:51" s="12" customFormat="1" ht="11.25">
      <c r="B926" s="141"/>
      <c r="D926" s="142" t="s">
        <v>136</v>
      </c>
      <c r="E926" s="143" t="s">
        <v>1</v>
      </c>
      <c r="F926" s="144" t="s">
        <v>549</v>
      </c>
      <c r="H926" s="145">
        <v>25.26</v>
      </c>
      <c r="I926" s="146"/>
      <c r="L926" s="141"/>
      <c r="M926" s="147"/>
      <c r="T926" s="148"/>
      <c r="AT926" s="143" t="s">
        <v>136</v>
      </c>
      <c r="AU926" s="143" t="s">
        <v>81</v>
      </c>
      <c r="AV926" s="12" t="s">
        <v>81</v>
      </c>
      <c r="AW926" s="12" t="s">
        <v>31</v>
      </c>
      <c r="AX926" s="12" t="s">
        <v>74</v>
      </c>
      <c r="AY926" s="143" t="s">
        <v>127</v>
      </c>
    </row>
    <row r="927" spans="2:51" s="12" customFormat="1" ht="11.25">
      <c r="B927" s="141"/>
      <c r="D927" s="142" t="s">
        <v>136</v>
      </c>
      <c r="E927" s="143" t="s">
        <v>1</v>
      </c>
      <c r="F927" s="144" t="s">
        <v>550</v>
      </c>
      <c r="H927" s="145">
        <v>34.1</v>
      </c>
      <c r="I927" s="146"/>
      <c r="L927" s="141"/>
      <c r="M927" s="147"/>
      <c r="T927" s="148"/>
      <c r="AT927" s="143" t="s">
        <v>136</v>
      </c>
      <c r="AU927" s="143" t="s">
        <v>81</v>
      </c>
      <c r="AV927" s="12" t="s">
        <v>81</v>
      </c>
      <c r="AW927" s="12" t="s">
        <v>31</v>
      </c>
      <c r="AX927" s="12" t="s">
        <v>74</v>
      </c>
      <c r="AY927" s="143" t="s">
        <v>127</v>
      </c>
    </row>
    <row r="928" spans="2:51" s="12" customFormat="1" ht="11.25">
      <c r="B928" s="141"/>
      <c r="D928" s="142" t="s">
        <v>136</v>
      </c>
      <c r="E928" s="143" t="s">
        <v>1</v>
      </c>
      <c r="F928" s="144" t="s">
        <v>551</v>
      </c>
      <c r="H928" s="145">
        <v>43.03</v>
      </c>
      <c r="I928" s="146"/>
      <c r="L928" s="141"/>
      <c r="M928" s="147"/>
      <c r="T928" s="148"/>
      <c r="AT928" s="143" t="s">
        <v>136</v>
      </c>
      <c r="AU928" s="143" t="s">
        <v>81</v>
      </c>
      <c r="AV928" s="12" t="s">
        <v>81</v>
      </c>
      <c r="AW928" s="12" t="s">
        <v>31</v>
      </c>
      <c r="AX928" s="12" t="s">
        <v>74</v>
      </c>
      <c r="AY928" s="143" t="s">
        <v>127</v>
      </c>
    </row>
    <row r="929" spans="2:65" s="12" customFormat="1" ht="11.25">
      <c r="B929" s="141"/>
      <c r="D929" s="142" t="s">
        <v>136</v>
      </c>
      <c r="E929" s="143" t="s">
        <v>1</v>
      </c>
      <c r="F929" s="144" t="s">
        <v>552</v>
      </c>
      <c r="H929" s="145">
        <v>15.32</v>
      </c>
      <c r="I929" s="146"/>
      <c r="L929" s="141"/>
      <c r="M929" s="147"/>
      <c r="T929" s="148"/>
      <c r="AT929" s="143" t="s">
        <v>136</v>
      </c>
      <c r="AU929" s="143" t="s">
        <v>81</v>
      </c>
      <c r="AV929" s="12" t="s">
        <v>81</v>
      </c>
      <c r="AW929" s="12" t="s">
        <v>31</v>
      </c>
      <c r="AX929" s="12" t="s">
        <v>74</v>
      </c>
      <c r="AY929" s="143" t="s">
        <v>127</v>
      </c>
    </row>
    <row r="930" spans="2:65" s="12" customFormat="1" ht="11.25">
      <c r="B930" s="141"/>
      <c r="D930" s="142" t="s">
        <v>136</v>
      </c>
      <c r="E930" s="143" t="s">
        <v>1</v>
      </c>
      <c r="F930" s="144" t="s">
        <v>553</v>
      </c>
      <c r="H930" s="145">
        <v>43.33</v>
      </c>
      <c r="I930" s="146"/>
      <c r="L930" s="141"/>
      <c r="M930" s="147"/>
      <c r="T930" s="148"/>
      <c r="AT930" s="143" t="s">
        <v>136</v>
      </c>
      <c r="AU930" s="143" t="s">
        <v>81</v>
      </c>
      <c r="AV930" s="12" t="s">
        <v>81</v>
      </c>
      <c r="AW930" s="12" t="s">
        <v>31</v>
      </c>
      <c r="AX930" s="12" t="s">
        <v>74</v>
      </c>
      <c r="AY930" s="143" t="s">
        <v>127</v>
      </c>
    </row>
    <row r="931" spans="2:65" s="12" customFormat="1" ht="11.25">
      <c r="B931" s="141"/>
      <c r="D931" s="142" t="s">
        <v>136</v>
      </c>
      <c r="E931" s="143" t="s">
        <v>1</v>
      </c>
      <c r="F931" s="144" t="s">
        <v>554</v>
      </c>
      <c r="H931" s="145">
        <v>41.04</v>
      </c>
      <c r="I931" s="146"/>
      <c r="L931" s="141"/>
      <c r="M931" s="147"/>
      <c r="T931" s="148"/>
      <c r="AT931" s="143" t="s">
        <v>136</v>
      </c>
      <c r="AU931" s="143" t="s">
        <v>81</v>
      </c>
      <c r="AV931" s="12" t="s">
        <v>81</v>
      </c>
      <c r="AW931" s="12" t="s">
        <v>31</v>
      </c>
      <c r="AX931" s="12" t="s">
        <v>74</v>
      </c>
      <c r="AY931" s="143" t="s">
        <v>127</v>
      </c>
    </row>
    <row r="932" spans="2:65" s="12" customFormat="1" ht="11.25">
      <c r="B932" s="141"/>
      <c r="D932" s="142" t="s">
        <v>136</v>
      </c>
      <c r="E932" s="143" t="s">
        <v>1</v>
      </c>
      <c r="F932" s="144" t="s">
        <v>555</v>
      </c>
      <c r="H932" s="145">
        <v>41.59</v>
      </c>
      <c r="I932" s="146"/>
      <c r="L932" s="141"/>
      <c r="M932" s="147"/>
      <c r="T932" s="148"/>
      <c r="AT932" s="143" t="s">
        <v>136</v>
      </c>
      <c r="AU932" s="143" t="s">
        <v>81</v>
      </c>
      <c r="AV932" s="12" t="s">
        <v>81</v>
      </c>
      <c r="AW932" s="12" t="s">
        <v>31</v>
      </c>
      <c r="AX932" s="12" t="s">
        <v>74</v>
      </c>
      <c r="AY932" s="143" t="s">
        <v>127</v>
      </c>
    </row>
    <row r="933" spans="2:65" s="12" customFormat="1" ht="11.25">
      <c r="B933" s="141"/>
      <c r="D933" s="142" t="s">
        <v>136</v>
      </c>
      <c r="E933" s="143" t="s">
        <v>1</v>
      </c>
      <c r="F933" s="144" t="s">
        <v>556</v>
      </c>
      <c r="H933" s="145">
        <v>40.200000000000003</v>
      </c>
      <c r="I933" s="146"/>
      <c r="L933" s="141"/>
      <c r="M933" s="147"/>
      <c r="T933" s="148"/>
      <c r="AT933" s="143" t="s">
        <v>136</v>
      </c>
      <c r="AU933" s="143" t="s">
        <v>81</v>
      </c>
      <c r="AV933" s="12" t="s">
        <v>81</v>
      </c>
      <c r="AW933" s="12" t="s">
        <v>31</v>
      </c>
      <c r="AX933" s="12" t="s">
        <v>74</v>
      </c>
      <c r="AY933" s="143" t="s">
        <v>127</v>
      </c>
    </row>
    <row r="934" spans="2:65" s="13" customFormat="1" ht="11.25">
      <c r="B934" s="149"/>
      <c r="D934" s="142" t="s">
        <v>136</v>
      </c>
      <c r="E934" s="150" t="s">
        <v>1</v>
      </c>
      <c r="F934" s="151" t="s">
        <v>157</v>
      </c>
      <c r="H934" s="152">
        <v>1935.26</v>
      </c>
      <c r="I934" s="153"/>
      <c r="L934" s="149"/>
      <c r="M934" s="154"/>
      <c r="T934" s="155"/>
      <c r="AT934" s="150" t="s">
        <v>136</v>
      </c>
      <c r="AU934" s="150" t="s">
        <v>81</v>
      </c>
      <c r="AV934" s="13" t="s">
        <v>134</v>
      </c>
      <c r="AW934" s="13" t="s">
        <v>31</v>
      </c>
      <c r="AX934" s="13" t="s">
        <v>79</v>
      </c>
      <c r="AY934" s="150" t="s">
        <v>127</v>
      </c>
    </row>
    <row r="935" spans="2:65" s="1" customFormat="1" ht="24.2" customHeight="1">
      <c r="B935" s="31"/>
      <c r="C935" s="127" t="s">
        <v>687</v>
      </c>
      <c r="D935" s="127" t="s">
        <v>130</v>
      </c>
      <c r="E935" s="128" t="s">
        <v>688</v>
      </c>
      <c r="F935" s="129" t="s">
        <v>689</v>
      </c>
      <c r="G935" s="130" t="s">
        <v>133</v>
      </c>
      <c r="H935" s="131">
        <v>1935.26</v>
      </c>
      <c r="I935" s="132"/>
      <c r="J935" s="133">
        <f>ROUND(I935*H935,2)</f>
        <v>0</v>
      </c>
      <c r="K935" s="134"/>
      <c r="L935" s="31"/>
      <c r="M935" s="135" t="s">
        <v>1</v>
      </c>
      <c r="N935" s="136" t="s">
        <v>39</v>
      </c>
      <c r="P935" s="137">
        <f>O935*H935</f>
        <v>0</v>
      </c>
      <c r="Q935" s="137">
        <v>0</v>
      </c>
      <c r="R935" s="137">
        <f>Q935*H935</f>
        <v>0</v>
      </c>
      <c r="S935" s="137">
        <v>0</v>
      </c>
      <c r="T935" s="138">
        <f>S935*H935</f>
        <v>0</v>
      </c>
      <c r="AR935" s="139" t="s">
        <v>134</v>
      </c>
      <c r="AT935" s="139" t="s">
        <v>130</v>
      </c>
      <c r="AU935" s="139" t="s">
        <v>81</v>
      </c>
      <c r="AY935" s="16" t="s">
        <v>127</v>
      </c>
      <c r="BE935" s="140">
        <f>IF(N935="základní",J935,0)</f>
        <v>0</v>
      </c>
      <c r="BF935" s="140">
        <f>IF(N935="snížená",J935,0)</f>
        <v>0</v>
      </c>
      <c r="BG935" s="140">
        <f>IF(N935="zákl. přenesená",J935,0)</f>
        <v>0</v>
      </c>
      <c r="BH935" s="140">
        <f>IF(N935="sníž. přenesená",J935,0)</f>
        <v>0</v>
      </c>
      <c r="BI935" s="140">
        <f>IF(N935="nulová",J935,0)</f>
        <v>0</v>
      </c>
      <c r="BJ935" s="16" t="s">
        <v>79</v>
      </c>
      <c r="BK935" s="140">
        <f>ROUND(I935*H935,2)</f>
        <v>0</v>
      </c>
      <c r="BL935" s="16" t="s">
        <v>134</v>
      </c>
      <c r="BM935" s="139" t="s">
        <v>690</v>
      </c>
    </row>
    <row r="936" spans="2:65" s="12" customFormat="1" ht="11.25">
      <c r="B936" s="141"/>
      <c r="D936" s="142" t="s">
        <v>136</v>
      </c>
      <c r="E936" s="143" t="s">
        <v>1</v>
      </c>
      <c r="F936" s="144" t="s">
        <v>492</v>
      </c>
      <c r="H936" s="145">
        <v>6.5</v>
      </c>
      <c r="I936" s="146"/>
      <c r="L936" s="141"/>
      <c r="M936" s="147"/>
      <c r="T936" s="148"/>
      <c r="AT936" s="143" t="s">
        <v>136</v>
      </c>
      <c r="AU936" s="143" t="s">
        <v>81</v>
      </c>
      <c r="AV936" s="12" t="s">
        <v>81</v>
      </c>
      <c r="AW936" s="12" t="s">
        <v>31</v>
      </c>
      <c r="AX936" s="12" t="s">
        <v>74</v>
      </c>
      <c r="AY936" s="143" t="s">
        <v>127</v>
      </c>
    </row>
    <row r="937" spans="2:65" s="12" customFormat="1" ht="11.25">
      <c r="B937" s="141"/>
      <c r="D937" s="142" t="s">
        <v>136</v>
      </c>
      <c r="E937" s="143" t="s">
        <v>1</v>
      </c>
      <c r="F937" s="144" t="s">
        <v>493</v>
      </c>
      <c r="H937" s="145">
        <v>78.150000000000006</v>
      </c>
      <c r="I937" s="146"/>
      <c r="L937" s="141"/>
      <c r="M937" s="147"/>
      <c r="T937" s="148"/>
      <c r="AT937" s="143" t="s">
        <v>136</v>
      </c>
      <c r="AU937" s="143" t="s">
        <v>81</v>
      </c>
      <c r="AV937" s="12" t="s">
        <v>81</v>
      </c>
      <c r="AW937" s="12" t="s">
        <v>31</v>
      </c>
      <c r="AX937" s="12" t="s">
        <v>74</v>
      </c>
      <c r="AY937" s="143" t="s">
        <v>127</v>
      </c>
    </row>
    <row r="938" spans="2:65" s="12" customFormat="1" ht="11.25">
      <c r="B938" s="141"/>
      <c r="D938" s="142" t="s">
        <v>136</v>
      </c>
      <c r="E938" s="143" t="s">
        <v>1</v>
      </c>
      <c r="F938" s="144" t="s">
        <v>494</v>
      </c>
      <c r="H938" s="145">
        <v>97.07</v>
      </c>
      <c r="I938" s="146"/>
      <c r="L938" s="141"/>
      <c r="M938" s="147"/>
      <c r="T938" s="148"/>
      <c r="AT938" s="143" t="s">
        <v>136</v>
      </c>
      <c r="AU938" s="143" t="s">
        <v>81</v>
      </c>
      <c r="AV938" s="12" t="s">
        <v>81</v>
      </c>
      <c r="AW938" s="12" t="s">
        <v>31</v>
      </c>
      <c r="AX938" s="12" t="s">
        <v>74</v>
      </c>
      <c r="AY938" s="143" t="s">
        <v>127</v>
      </c>
    </row>
    <row r="939" spans="2:65" s="12" customFormat="1" ht="11.25">
      <c r="B939" s="141"/>
      <c r="D939" s="142" t="s">
        <v>136</v>
      </c>
      <c r="E939" s="143" t="s">
        <v>1</v>
      </c>
      <c r="F939" s="144" t="s">
        <v>495</v>
      </c>
      <c r="H939" s="145">
        <v>20.14</v>
      </c>
      <c r="I939" s="146"/>
      <c r="L939" s="141"/>
      <c r="M939" s="147"/>
      <c r="T939" s="148"/>
      <c r="AT939" s="143" t="s">
        <v>136</v>
      </c>
      <c r="AU939" s="143" t="s">
        <v>81</v>
      </c>
      <c r="AV939" s="12" t="s">
        <v>81</v>
      </c>
      <c r="AW939" s="12" t="s">
        <v>31</v>
      </c>
      <c r="AX939" s="12" t="s">
        <v>74</v>
      </c>
      <c r="AY939" s="143" t="s">
        <v>127</v>
      </c>
    </row>
    <row r="940" spans="2:65" s="12" customFormat="1" ht="11.25">
      <c r="B940" s="141"/>
      <c r="D940" s="142" t="s">
        <v>136</v>
      </c>
      <c r="E940" s="143" t="s">
        <v>1</v>
      </c>
      <c r="F940" s="144" t="s">
        <v>496</v>
      </c>
      <c r="H940" s="145">
        <v>16.12</v>
      </c>
      <c r="I940" s="146"/>
      <c r="L940" s="141"/>
      <c r="M940" s="147"/>
      <c r="T940" s="148"/>
      <c r="AT940" s="143" t="s">
        <v>136</v>
      </c>
      <c r="AU940" s="143" t="s">
        <v>81</v>
      </c>
      <c r="AV940" s="12" t="s">
        <v>81</v>
      </c>
      <c r="AW940" s="12" t="s">
        <v>31</v>
      </c>
      <c r="AX940" s="12" t="s">
        <v>74</v>
      </c>
      <c r="AY940" s="143" t="s">
        <v>127</v>
      </c>
    </row>
    <row r="941" spans="2:65" s="12" customFormat="1" ht="11.25">
      <c r="B941" s="141"/>
      <c r="D941" s="142" t="s">
        <v>136</v>
      </c>
      <c r="E941" s="143" t="s">
        <v>1</v>
      </c>
      <c r="F941" s="144" t="s">
        <v>497</v>
      </c>
      <c r="H941" s="145">
        <v>7.59</v>
      </c>
      <c r="I941" s="146"/>
      <c r="L941" s="141"/>
      <c r="M941" s="147"/>
      <c r="T941" s="148"/>
      <c r="AT941" s="143" t="s">
        <v>136</v>
      </c>
      <c r="AU941" s="143" t="s">
        <v>81</v>
      </c>
      <c r="AV941" s="12" t="s">
        <v>81</v>
      </c>
      <c r="AW941" s="12" t="s">
        <v>31</v>
      </c>
      <c r="AX941" s="12" t="s">
        <v>74</v>
      </c>
      <c r="AY941" s="143" t="s">
        <v>127</v>
      </c>
    </row>
    <row r="942" spans="2:65" s="12" customFormat="1" ht="11.25">
      <c r="B942" s="141"/>
      <c r="D942" s="142" t="s">
        <v>136</v>
      </c>
      <c r="E942" s="143" t="s">
        <v>1</v>
      </c>
      <c r="F942" s="144" t="s">
        <v>498</v>
      </c>
      <c r="H942" s="145">
        <v>17.66</v>
      </c>
      <c r="I942" s="146"/>
      <c r="L942" s="141"/>
      <c r="M942" s="147"/>
      <c r="T942" s="148"/>
      <c r="AT942" s="143" t="s">
        <v>136</v>
      </c>
      <c r="AU942" s="143" t="s">
        <v>81</v>
      </c>
      <c r="AV942" s="12" t="s">
        <v>81</v>
      </c>
      <c r="AW942" s="12" t="s">
        <v>31</v>
      </c>
      <c r="AX942" s="12" t="s">
        <v>74</v>
      </c>
      <c r="AY942" s="143" t="s">
        <v>127</v>
      </c>
    </row>
    <row r="943" spans="2:65" s="12" customFormat="1" ht="11.25">
      <c r="B943" s="141"/>
      <c r="D943" s="142" t="s">
        <v>136</v>
      </c>
      <c r="E943" s="143" t="s">
        <v>1</v>
      </c>
      <c r="F943" s="144" t="s">
        <v>499</v>
      </c>
      <c r="H943" s="145">
        <v>10</v>
      </c>
      <c r="I943" s="146"/>
      <c r="L943" s="141"/>
      <c r="M943" s="147"/>
      <c r="T943" s="148"/>
      <c r="AT943" s="143" t="s">
        <v>136</v>
      </c>
      <c r="AU943" s="143" t="s">
        <v>81</v>
      </c>
      <c r="AV943" s="12" t="s">
        <v>81</v>
      </c>
      <c r="AW943" s="12" t="s">
        <v>31</v>
      </c>
      <c r="AX943" s="12" t="s">
        <v>74</v>
      </c>
      <c r="AY943" s="143" t="s">
        <v>127</v>
      </c>
    </row>
    <row r="944" spans="2:65" s="12" customFormat="1" ht="11.25">
      <c r="B944" s="141"/>
      <c r="D944" s="142" t="s">
        <v>136</v>
      </c>
      <c r="E944" s="143" t="s">
        <v>1</v>
      </c>
      <c r="F944" s="144" t="s">
        <v>500</v>
      </c>
      <c r="H944" s="145">
        <v>18.329999999999998</v>
      </c>
      <c r="I944" s="146"/>
      <c r="L944" s="141"/>
      <c r="M944" s="147"/>
      <c r="T944" s="148"/>
      <c r="AT944" s="143" t="s">
        <v>136</v>
      </c>
      <c r="AU944" s="143" t="s">
        <v>81</v>
      </c>
      <c r="AV944" s="12" t="s">
        <v>81</v>
      </c>
      <c r="AW944" s="12" t="s">
        <v>31</v>
      </c>
      <c r="AX944" s="12" t="s">
        <v>74</v>
      </c>
      <c r="AY944" s="143" t="s">
        <v>127</v>
      </c>
    </row>
    <row r="945" spans="2:51" s="12" customFormat="1" ht="11.25">
      <c r="B945" s="141"/>
      <c r="D945" s="142" t="s">
        <v>136</v>
      </c>
      <c r="E945" s="143" t="s">
        <v>1</v>
      </c>
      <c r="F945" s="144" t="s">
        <v>501</v>
      </c>
      <c r="H945" s="145">
        <v>14.49</v>
      </c>
      <c r="I945" s="146"/>
      <c r="L945" s="141"/>
      <c r="M945" s="147"/>
      <c r="T945" s="148"/>
      <c r="AT945" s="143" t="s">
        <v>136</v>
      </c>
      <c r="AU945" s="143" t="s">
        <v>81</v>
      </c>
      <c r="AV945" s="12" t="s">
        <v>81</v>
      </c>
      <c r="AW945" s="12" t="s">
        <v>31</v>
      </c>
      <c r="AX945" s="12" t="s">
        <v>74</v>
      </c>
      <c r="AY945" s="143" t="s">
        <v>127</v>
      </c>
    </row>
    <row r="946" spans="2:51" s="12" customFormat="1" ht="11.25">
      <c r="B946" s="141"/>
      <c r="D946" s="142" t="s">
        <v>136</v>
      </c>
      <c r="E946" s="143" t="s">
        <v>1</v>
      </c>
      <c r="F946" s="144" t="s">
        <v>502</v>
      </c>
      <c r="H946" s="145">
        <v>13.79</v>
      </c>
      <c r="I946" s="146"/>
      <c r="L946" s="141"/>
      <c r="M946" s="147"/>
      <c r="T946" s="148"/>
      <c r="AT946" s="143" t="s">
        <v>136</v>
      </c>
      <c r="AU946" s="143" t="s">
        <v>81</v>
      </c>
      <c r="AV946" s="12" t="s">
        <v>81</v>
      </c>
      <c r="AW946" s="12" t="s">
        <v>31</v>
      </c>
      <c r="AX946" s="12" t="s">
        <v>74</v>
      </c>
      <c r="AY946" s="143" t="s">
        <v>127</v>
      </c>
    </row>
    <row r="947" spans="2:51" s="12" customFormat="1" ht="11.25">
      <c r="B947" s="141"/>
      <c r="D947" s="142" t="s">
        <v>136</v>
      </c>
      <c r="E947" s="143" t="s">
        <v>1</v>
      </c>
      <c r="F947" s="144" t="s">
        <v>503</v>
      </c>
      <c r="H947" s="145">
        <v>18.91</v>
      </c>
      <c r="I947" s="146"/>
      <c r="L947" s="141"/>
      <c r="M947" s="147"/>
      <c r="T947" s="148"/>
      <c r="AT947" s="143" t="s">
        <v>136</v>
      </c>
      <c r="AU947" s="143" t="s">
        <v>81</v>
      </c>
      <c r="AV947" s="12" t="s">
        <v>81</v>
      </c>
      <c r="AW947" s="12" t="s">
        <v>31</v>
      </c>
      <c r="AX947" s="12" t="s">
        <v>74</v>
      </c>
      <c r="AY947" s="143" t="s">
        <v>127</v>
      </c>
    </row>
    <row r="948" spans="2:51" s="12" customFormat="1" ht="11.25">
      <c r="B948" s="141"/>
      <c r="D948" s="142" t="s">
        <v>136</v>
      </c>
      <c r="E948" s="143" t="s">
        <v>1</v>
      </c>
      <c r="F948" s="144" t="s">
        <v>504</v>
      </c>
      <c r="H948" s="145">
        <v>8.11</v>
      </c>
      <c r="I948" s="146"/>
      <c r="L948" s="141"/>
      <c r="M948" s="147"/>
      <c r="T948" s="148"/>
      <c r="AT948" s="143" t="s">
        <v>136</v>
      </c>
      <c r="AU948" s="143" t="s">
        <v>81</v>
      </c>
      <c r="AV948" s="12" t="s">
        <v>81</v>
      </c>
      <c r="AW948" s="12" t="s">
        <v>31</v>
      </c>
      <c r="AX948" s="12" t="s">
        <v>74</v>
      </c>
      <c r="AY948" s="143" t="s">
        <v>127</v>
      </c>
    </row>
    <row r="949" spans="2:51" s="12" customFormat="1" ht="11.25">
      <c r="B949" s="141"/>
      <c r="D949" s="142" t="s">
        <v>136</v>
      </c>
      <c r="E949" s="143" t="s">
        <v>1</v>
      </c>
      <c r="F949" s="144" t="s">
        <v>505</v>
      </c>
      <c r="H949" s="145">
        <v>20.73</v>
      </c>
      <c r="I949" s="146"/>
      <c r="L949" s="141"/>
      <c r="M949" s="147"/>
      <c r="T949" s="148"/>
      <c r="AT949" s="143" t="s">
        <v>136</v>
      </c>
      <c r="AU949" s="143" t="s">
        <v>81</v>
      </c>
      <c r="AV949" s="12" t="s">
        <v>81</v>
      </c>
      <c r="AW949" s="12" t="s">
        <v>31</v>
      </c>
      <c r="AX949" s="12" t="s">
        <v>74</v>
      </c>
      <c r="AY949" s="143" t="s">
        <v>127</v>
      </c>
    </row>
    <row r="950" spans="2:51" s="12" customFormat="1" ht="11.25">
      <c r="B950" s="141"/>
      <c r="D950" s="142" t="s">
        <v>136</v>
      </c>
      <c r="E950" s="143" t="s">
        <v>1</v>
      </c>
      <c r="F950" s="144" t="s">
        <v>506</v>
      </c>
      <c r="H950" s="145">
        <v>14.95</v>
      </c>
      <c r="I950" s="146"/>
      <c r="L950" s="141"/>
      <c r="M950" s="147"/>
      <c r="T950" s="148"/>
      <c r="AT950" s="143" t="s">
        <v>136</v>
      </c>
      <c r="AU950" s="143" t="s">
        <v>81</v>
      </c>
      <c r="AV950" s="12" t="s">
        <v>81</v>
      </c>
      <c r="AW950" s="12" t="s">
        <v>31</v>
      </c>
      <c r="AX950" s="12" t="s">
        <v>74</v>
      </c>
      <c r="AY950" s="143" t="s">
        <v>127</v>
      </c>
    </row>
    <row r="951" spans="2:51" s="12" customFormat="1" ht="11.25">
      <c r="B951" s="141"/>
      <c r="D951" s="142" t="s">
        <v>136</v>
      </c>
      <c r="E951" s="143" t="s">
        <v>1</v>
      </c>
      <c r="F951" s="144" t="s">
        <v>507</v>
      </c>
      <c r="H951" s="145">
        <v>32.49</v>
      </c>
      <c r="I951" s="146"/>
      <c r="L951" s="141"/>
      <c r="M951" s="147"/>
      <c r="T951" s="148"/>
      <c r="AT951" s="143" t="s">
        <v>136</v>
      </c>
      <c r="AU951" s="143" t="s">
        <v>81</v>
      </c>
      <c r="AV951" s="12" t="s">
        <v>81</v>
      </c>
      <c r="AW951" s="12" t="s">
        <v>31</v>
      </c>
      <c r="AX951" s="12" t="s">
        <v>74</v>
      </c>
      <c r="AY951" s="143" t="s">
        <v>127</v>
      </c>
    </row>
    <row r="952" spans="2:51" s="12" customFormat="1" ht="11.25">
      <c r="B952" s="141"/>
      <c r="D952" s="142" t="s">
        <v>136</v>
      </c>
      <c r="E952" s="143" t="s">
        <v>1</v>
      </c>
      <c r="F952" s="144" t="s">
        <v>508</v>
      </c>
      <c r="H952" s="145">
        <v>16.579999999999998</v>
      </c>
      <c r="I952" s="146"/>
      <c r="L952" s="141"/>
      <c r="M952" s="147"/>
      <c r="T952" s="148"/>
      <c r="AT952" s="143" t="s">
        <v>136</v>
      </c>
      <c r="AU952" s="143" t="s">
        <v>81</v>
      </c>
      <c r="AV952" s="12" t="s">
        <v>81</v>
      </c>
      <c r="AW952" s="12" t="s">
        <v>31</v>
      </c>
      <c r="AX952" s="12" t="s">
        <v>74</v>
      </c>
      <c r="AY952" s="143" t="s">
        <v>127</v>
      </c>
    </row>
    <row r="953" spans="2:51" s="12" customFormat="1" ht="11.25">
      <c r="B953" s="141"/>
      <c r="D953" s="142" t="s">
        <v>136</v>
      </c>
      <c r="E953" s="143" t="s">
        <v>1</v>
      </c>
      <c r="F953" s="144" t="s">
        <v>509</v>
      </c>
      <c r="H953" s="145">
        <v>16.11</v>
      </c>
      <c r="I953" s="146"/>
      <c r="L953" s="141"/>
      <c r="M953" s="147"/>
      <c r="T953" s="148"/>
      <c r="AT953" s="143" t="s">
        <v>136</v>
      </c>
      <c r="AU953" s="143" t="s">
        <v>81</v>
      </c>
      <c r="AV953" s="12" t="s">
        <v>81</v>
      </c>
      <c r="AW953" s="12" t="s">
        <v>31</v>
      </c>
      <c r="AX953" s="12" t="s">
        <v>74</v>
      </c>
      <c r="AY953" s="143" t="s">
        <v>127</v>
      </c>
    </row>
    <row r="954" spans="2:51" s="12" customFormat="1" ht="11.25">
      <c r="B954" s="141"/>
      <c r="D954" s="142" t="s">
        <v>136</v>
      </c>
      <c r="E954" s="143" t="s">
        <v>1</v>
      </c>
      <c r="F954" s="144" t="s">
        <v>510</v>
      </c>
      <c r="H954" s="145">
        <v>17.16</v>
      </c>
      <c r="I954" s="146"/>
      <c r="L954" s="141"/>
      <c r="M954" s="147"/>
      <c r="T954" s="148"/>
      <c r="AT954" s="143" t="s">
        <v>136</v>
      </c>
      <c r="AU954" s="143" t="s">
        <v>81</v>
      </c>
      <c r="AV954" s="12" t="s">
        <v>81</v>
      </c>
      <c r="AW954" s="12" t="s">
        <v>31</v>
      </c>
      <c r="AX954" s="12" t="s">
        <v>74</v>
      </c>
      <c r="AY954" s="143" t="s">
        <v>127</v>
      </c>
    </row>
    <row r="955" spans="2:51" s="12" customFormat="1" ht="11.25">
      <c r="B955" s="141"/>
      <c r="D955" s="142" t="s">
        <v>136</v>
      </c>
      <c r="E955" s="143" t="s">
        <v>1</v>
      </c>
      <c r="F955" s="144" t="s">
        <v>511</v>
      </c>
      <c r="H955" s="145">
        <v>23.11</v>
      </c>
      <c r="I955" s="146"/>
      <c r="L955" s="141"/>
      <c r="M955" s="147"/>
      <c r="T955" s="148"/>
      <c r="AT955" s="143" t="s">
        <v>136</v>
      </c>
      <c r="AU955" s="143" t="s">
        <v>81</v>
      </c>
      <c r="AV955" s="12" t="s">
        <v>81</v>
      </c>
      <c r="AW955" s="12" t="s">
        <v>31</v>
      </c>
      <c r="AX955" s="12" t="s">
        <v>74</v>
      </c>
      <c r="AY955" s="143" t="s">
        <v>127</v>
      </c>
    </row>
    <row r="956" spans="2:51" s="12" customFormat="1" ht="11.25">
      <c r="B956" s="141"/>
      <c r="D956" s="142" t="s">
        <v>136</v>
      </c>
      <c r="E956" s="143" t="s">
        <v>1</v>
      </c>
      <c r="F956" s="144" t="s">
        <v>512</v>
      </c>
      <c r="H956" s="145">
        <v>13.92</v>
      </c>
      <c r="I956" s="146"/>
      <c r="L956" s="141"/>
      <c r="M956" s="147"/>
      <c r="T956" s="148"/>
      <c r="AT956" s="143" t="s">
        <v>136</v>
      </c>
      <c r="AU956" s="143" t="s">
        <v>81</v>
      </c>
      <c r="AV956" s="12" t="s">
        <v>81</v>
      </c>
      <c r="AW956" s="12" t="s">
        <v>31</v>
      </c>
      <c r="AX956" s="12" t="s">
        <v>74</v>
      </c>
      <c r="AY956" s="143" t="s">
        <v>127</v>
      </c>
    </row>
    <row r="957" spans="2:51" s="12" customFormat="1" ht="11.25">
      <c r="B957" s="141"/>
      <c r="D957" s="142" t="s">
        <v>136</v>
      </c>
      <c r="E957" s="143" t="s">
        <v>1</v>
      </c>
      <c r="F957" s="144" t="s">
        <v>513</v>
      </c>
      <c r="H957" s="145">
        <v>22.95</v>
      </c>
      <c r="I957" s="146"/>
      <c r="L957" s="141"/>
      <c r="M957" s="147"/>
      <c r="T957" s="148"/>
      <c r="AT957" s="143" t="s">
        <v>136</v>
      </c>
      <c r="AU957" s="143" t="s">
        <v>81</v>
      </c>
      <c r="AV957" s="12" t="s">
        <v>81</v>
      </c>
      <c r="AW957" s="12" t="s">
        <v>31</v>
      </c>
      <c r="AX957" s="12" t="s">
        <v>74</v>
      </c>
      <c r="AY957" s="143" t="s">
        <v>127</v>
      </c>
    </row>
    <row r="958" spans="2:51" s="12" customFormat="1" ht="11.25">
      <c r="B958" s="141"/>
      <c r="D958" s="142" t="s">
        <v>136</v>
      </c>
      <c r="E958" s="143" t="s">
        <v>1</v>
      </c>
      <c r="F958" s="144" t="s">
        <v>514</v>
      </c>
      <c r="H958" s="145">
        <v>17.2</v>
      </c>
      <c r="I958" s="146"/>
      <c r="L958" s="141"/>
      <c r="M958" s="147"/>
      <c r="T958" s="148"/>
      <c r="AT958" s="143" t="s">
        <v>136</v>
      </c>
      <c r="AU958" s="143" t="s">
        <v>81</v>
      </c>
      <c r="AV958" s="12" t="s">
        <v>81</v>
      </c>
      <c r="AW958" s="12" t="s">
        <v>31</v>
      </c>
      <c r="AX958" s="12" t="s">
        <v>74</v>
      </c>
      <c r="AY958" s="143" t="s">
        <v>127</v>
      </c>
    </row>
    <row r="959" spans="2:51" s="12" customFormat="1" ht="11.25">
      <c r="B959" s="141"/>
      <c r="D959" s="142" t="s">
        <v>136</v>
      </c>
      <c r="E959" s="143" t="s">
        <v>1</v>
      </c>
      <c r="F959" s="144" t="s">
        <v>515</v>
      </c>
      <c r="H959" s="145">
        <v>22.54</v>
      </c>
      <c r="I959" s="146"/>
      <c r="L959" s="141"/>
      <c r="M959" s="147"/>
      <c r="T959" s="148"/>
      <c r="AT959" s="143" t="s">
        <v>136</v>
      </c>
      <c r="AU959" s="143" t="s">
        <v>81</v>
      </c>
      <c r="AV959" s="12" t="s">
        <v>81</v>
      </c>
      <c r="AW959" s="12" t="s">
        <v>31</v>
      </c>
      <c r="AX959" s="12" t="s">
        <v>74</v>
      </c>
      <c r="AY959" s="143" t="s">
        <v>127</v>
      </c>
    </row>
    <row r="960" spans="2:51" s="12" customFormat="1" ht="11.25">
      <c r="B960" s="141"/>
      <c r="D960" s="142" t="s">
        <v>136</v>
      </c>
      <c r="E960" s="143" t="s">
        <v>1</v>
      </c>
      <c r="F960" s="144" t="s">
        <v>516</v>
      </c>
      <c r="H960" s="145">
        <v>35.950000000000003</v>
      </c>
      <c r="I960" s="146"/>
      <c r="L960" s="141"/>
      <c r="M960" s="147"/>
      <c r="T960" s="148"/>
      <c r="AT960" s="143" t="s">
        <v>136</v>
      </c>
      <c r="AU960" s="143" t="s">
        <v>81</v>
      </c>
      <c r="AV960" s="12" t="s">
        <v>81</v>
      </c>
      <c r="AW960" s="12" t="s">
        <v>31</v>
      </c>
      <c r="AX960" s="12" t="s">
        <v>74</v>
      </c>
      <c r="AY960" s="143" t="s">
        <v>127</v>
      </c>
    </row>
    <row r="961" spans="2:51" s="12" customFormat="1" ht="11.25">
      <c r="B961" s="141"/>
      <c r="D961" s="142" t="s">
        <v>136</v>
      </c>
      <c r="E961" s="143" t="s">
        <v>1</v>
      </c>
      <c r="F961" s="144" t="s">
        <v>517</v>
      </c>
      <c r="H961" s="145">
        <v>33.57</v>
      </c>
      <c r="I961" s="146"/>
      <c r="L961" s="141"/>
      <c r="M961" s="147"/>
      <c r="T961" s="148"/>
      <c r="AT961" s="143" t="s">
        <v>136</v>
      </c>
      <c r="AU961" s="143" t="s">
        <v>81</v>
      </c>
      <c r="AV961" s="12" t="s">
        <v>81</v>
      </c>
      <c r="AW961" s="12" t="s">
        <v>31</v>
      </c>
      <c r="AX961" s="12" t="s">
        <v>74</v>
      </c>
      <c r="AY961" s="143" t="s">
        <v>127</v>
      </c>
    </row>
    <row r="962" spans="2:51" s="12" customFormat="1" ht="11.25">
      <c r="B962" s="141"/>
      <c r="D962" s="142" t="s">
        <v>136</v>
      </c>
      <c r="E962" s="143" t="s">
        <v>1</v>
      </c>
      <c r="F962" s="144" t="s">
        <v>518</v>
      </c>
      <c r="H962" s="145">
        <v>48.47</v>
      </c>
      <c r="I962" s="146"/>
      <c r="L962" s="141"/>
      <c r="M962" s="147"/>
      <c r="T962" s="148"/>
      <c r="AT962" s="143" t="s">
        <v>136</v>
      </c>
      <c r="AU962" s="143" t="s">
        <v>81</v>
      </c>
      <c r="AV962" s="12" t="s">
        <v>81</v>
      </c>
      <c r="AW962" s="12" t="s">
        <v>31</v>
      </c>
      <c r="AX962" s="12" t="s">
        <v>74</v>
      </c>
      <c r="AY962" s="143" t="s">
        <v>127</v>
      </c>
    </row>
    <row r="963" spans="2:51" s="12" customFormat="1" ht="11.25">
      <c r="B963" s="141"/>
      <c r="D963" s="142" t="s">
        <v>136</v>
      </c>
      <c r="E963" s="143" t="s">
        <v>1</v>
      </c>
      <c r="F963" s="144" t="s">
        <v>519</v>
      </c>
      <c r="H963" s="145">
        <v>39.5</v>
      </c>
      <c r="I963" s="146"/>
      <c r="L963" s="141"/>
      <c r="M963" s="147"/>
      <c r="T963" s="148"/>
      <c r="AT963" s="143" t="s">
        <v>136</v>
      </c>
      <c r="AU963" s="143" t="s">
        <v>81</v>
      </c>
      <c r="AV963" s="12" t="s">
        <v>81</v>
      </c>
      <c r="AW963" s="12" t="s">
        <v>31</v>
      </c>
      <c r="AX963" s="12" t="s">
        <v>74</v>
      </c>
      <c r="AY963" s="143" t="s">
        <v>127</v>
      </c>
    </row>
    <row r="964" spans="2:51" s="12" customFormat="1" ht="11.25">
      <c r="B964" s="141"/>
      <c r="D964" s="142" t="s">
        <v>136</v>
      </c>
      <c r="E964" s="143" t="s">
        <v>1</v>
      </c>
      <c r="F964" s="144" t="s">
        <v>520</v>
      </c>
      <c r="H964" s="145">
        <v>38.97</v>
      </c>
      <c r="I964" s="146"/>
      <c r="L964" s="141"/>
      <c r="M964" s="147"/>
      <c r="T964" s="148"/>
      <c r="AT964" s="143" t="s">
        <v>136</v>
      </c>
      <c r="AU964" s="143" t="s">
        <v>81</v>
      </c>
      <c r="AV964" s="12" t="s">
        <v>81</v>
      </c>
      <c r="AW964" s="12" t="s">
        <v>31</v>
      </c>
      <c r="AX964" s="12" t="s">
        <v>74</v>
      </c>
      <c r="AY964" s="143" t="s">
        <v>127</v>
      </c>
    </row>
    <row r="965" spans="2:51" s="12" customFormat="1" ht="11.25">
      <c r="B965" s="141"/>
      <c r="D965" s="142" t="s">
        <v>136</v>
      </c>
      <c r="E965" s="143" t="s">
        <v>1</v>
      </c>
      <c r="F965" s="144" t="s">
        <v>521</v>
      </c>
      <c r="H965" s="145">
        <v>33.049999999999997</v>
      </c>
      <c r="I965" s="146"/>
      <c r="L965" s="141"/>
      <c r="M965" s="147"/>
      <c r="T965" s="148"/>
      <c r="AT965" s="143" t="s">
        <v>136</v>
      </c>
      <c r="AU965" s="143" t="s">
        <v>81</v>
      </c>
      <c r="AV965" s="12" t="s">
        <v>81</v>
      </c>
      <c r="AW965" s="12" t="s">
        <v>31</v>
      </c>
      <c r="AX965" s="12" t="s">
        <v>74</v>
      </c>
      <c r="AY965" s="143" t="s">
        <v>127</v>
      </c>
    </row>
    <row r="966" spans="2:51" s="12" customFormat="1" ht="11.25">
      <c r="B966" s="141"/>
      <c r="D966" s="142" t="s">
        <v>136</v>
      </c>
      <c r="E966" s="143" t="s">
        <v>1</v>
      </c>
      <c r="F966" s="144" t="s">
        <v>522</v>
      </c>
      <c r="H966" s="145">
        <v>30.42</v>
      </c>
      <c r="I966" s="146"/>
      <c r="L966" s="141"/>
      <c r="M966" s="147"/>
      <c r="T966" s="148"/>
      <c r="AT966" s="143" t="s">
        <v>136</v>
      </c>
      <c r="AU966" s="143" t="s">
        <v>81</v>
      </c>
      <c r="AV966" s="12" t="s">
        <v>81</v>
      </c>
      <c r="AW966" s="12" t="s">
        <v>31</v>
      </c>
      <c r="AX966" s="12" t="s">
        <v>74</v>
      </c>
      <c r="AY966" s="143" t="s">
        <v>127</v>
      </c>
    </row>
    <row r="967" spans="2:51" s="12" customFormat="1" ht="11.25">
      <c r="B967" s="141"/>
      <c r="D967" s="142" t="s">
        <v>136</v>
      </c>
      <c r="E967" s="143" t="s">
        <v>1</v>
      </c>
      <c r="F967" s="144" t="s">
        <v>523</v>
      </c>
      <c r="H967" s="145">
        <v>16.95</v>
      </c>
      <c r="I967" s="146"/>
      <c r="L967" s="141"/>
      <c r="M967" s="147"/>
      <c r="T967" s="148"/>
      <c r="AT967" s="143" t="s">
        <v>136</v>
      </c>
      <c r="AU967" s="143" t="s">
        <v>81</v>
      </c>
      <c r="AV967" s="12" t="s">
        <v>81</v>
      </c>
      <c r="AW967" s="12" t="s">
        <v>31</v>
      </c>
      <c r="AX967" s="12" t="s">
        <v>74</v>
      </c>
      <c r="AY967" s="143" t="s">
        <v>127</v>
      </c>
    </row>
    <row r="968" spans="2:51" s="12" customFormat="1" ht="11.25">
      <c r="B968" s="141"/>
      <c r="D968" s="142" t="s">
        <v>136</v>
      </c>
      <c r="E968" s="143" t="s">
        <v>1</v>
      </c>
      <c r="F968" s="144" t="s">
        <v>524</v>
      </c>
      <c r="H968" s="145">
        <v>40.46</v>
      </c>
      <c r="I968" s="146"/>
      <c r="L968" s="141"/>
      <c r="M968" s="147"/>
      <c r="T968" s="148"/>
      <c r="AT968" s="143" t="s">
        <v>136</v>
      </c>
      <c r="AU968" s="143" t="s">
        <v>81</v>
      </c>
      <c r="AV968" s="12" t="s">
        <v>81</v>
      </c>
      <c r="AW968" s="12" t="s">
        <v>31</v>
      </c>
      <c r="AX968" s="12" t="s">
        <v>74</v>
      </c>
      <c r="AY968" s="143" t="s">
        <v>127</v>
      </c>
    </row>
    <row r="969" spans="2:51" s="12" customFormat="1" ht="11.25">
      <c r="B969" s="141"/>
      <c r="D969" s="142" t="s">
        <v>136</v>
      </c>
      <c r="E969" s="143" t="s">
        <v>1</v>
      </c>
      <c r="F969" s="144" t="s">
        <v>525</v>
      </c>
      <c r="H969" s="145">
        <v>42.1</v>
      </c>
      <c r="I969" s="146"/>
      <c r="L969" s="141"/>
      <c r="M969" s="147"/>
      <c r="T969" s="148"/>
      <c r="AT969" s="143" t="s">
        <v>136</v>
      </c>
      <c r="AU969" s="143" t="s">
        <v>81</v>
      </c>
      <c r="AV969" s="12" t="s">
        <v>81</v>
      </c>
      <c r="AW969" s="12" t="s">
        <v>31</v>
      </c>
      <c r="AX969" s="12" t="s">
        <v>74</v>
      </c>
      <c r="AY969" s="143" t="s">
        <v>127</v>
      </c>
    </row>
    <row r="970" spans="2:51" s="12" customFormat="1" ht="11.25">
      <c r="B970" s="141"/>
      <c r="D970" s="142" t="s">
        <v>136</v>
      </c>
      <c r="E970" s="143" t="s">
        <v>1</v>
      </c>
      <c r="F970" s="144" t="s">
        <v>526</v>
      </c>
      <c r="H970" s="145">
        <v>24.85</v>
      </c>
      <c r="I970" s="146"/>
      <c r="L970" s="141"/>
      <c r="M970" s="147"/>
      <c r="T970" s="148"/>
      <c r="AT970" s="143" t="s">
        <v>136</v>
      </c>
      <c r="AU970" s="143" t="s">
        <v>81</v>
      </c>
      <c r="AV970" s="12" t="s">
        <v>81</v>
      </c>
      <c r="AW970" s="12" t="s">
        <v>31</v>
      </c>
      <c r="AX970" s="12" t="s">
        <v>74</v>
      </c>
      <c r="AY970" s="143" t="s">
        <v>127</v>
      </c>
    </row>
    <row r="971" spans="2:51" s="12" customFormat="1" ht="11.25">
      <c r="B971" s="141"/>
      <c r="D971" s="142" t="s">
        <v>136</v>
      </c>
      <c r="E971" s="143" t="s">
        <v>1</v>
      </c>
      <c r="F971" s="144" t="s">
        <v>527</v>
      </c>
      <c r="H971" s="145">
        <v>25.56</v>
      </c>
      <c r="I971" s="146"/>
      <c r="L971" s="141"/>
      <c r="M971" s="147"/>
      <c r="T971" s="148"/>
      <c r="AT971" s="143" t="s">
        <v>136</v>
      </c>
      <c r="AU971" s="143" t="s">
        <v>81</v>
      </c>
      <c r="AV971" s="12" t="s">
        <v>81</v>
      </c>
      <c r="AW971" s="12" t="s">
        <v>31</v>
      </c>
      <c r="AX971" s="12" t="s">
        <v>74</v>
      </c>
      <c r="AY971" s="143" t="s">
        <v>127</v>
      </c>
    </row>
    <row r="972" spans="2:51" s="12" customFormat="1" ht="11.25">
      <c r="B972" s="141"/>
      <c r="D972" s="142" t="s">
        <v>136</v>
      </c>
      <c r="E972" s="143" t="s">
        <v>1</v>
      </c>
      <c r="F972" s="144" t="s">
        <v>528</v>
      </c>
      <c r="H972" s="145">
        <v>29.15</v>
      </c>
      <c r="I972" s="146"/>
      <c r="L972" s="141"/>
      <c r="M972" s="147"/>
      <c r="T972" s="148"/>
      <c r="AT972" s="143" t="s">
        <v>136</v>
      </c>
      <c r="AU972" s="143" t="s">
        <v>81</v>
      </c>
      <c r="AV972" s="12" t="s">
        <v>81</v>
      </c>
      <c r="AW972" s="12" t="s">
        <v>31</v>
      </c>
      <c r="AX972" s="12" t="s">
        <v>74</v>
      </c>
      <c r="AY972" s="143" t="s">
        <v>127</v>
      </c>
    </row>
    <row r="973" spans="2:51" s="12" customFormat="1" ht="11.25">
      <c r="B973" s="141"/>
      <c r="D973" s="142" t="s">
        <v>136</v>
      </c>
      <c r="E973" s="143" t="s">
        <v>1</v>
      </c>
      <c r="F973" s="144" t="s">
        <v>529</v>
      </c>
      <c r="H973" s="145">
        <v>8.7100000000000009</v>
      </c>
      <c r="I973" s="146"/>
      <c r="L973" s="141"/>
      <c r="M973" s="147"/>
      <c r="T973" s="148"/>
      <c r="AT973" s="143" t="s">
        <v>136</v>
      </c>
      <c r="AU973" s="143" t="s">
        <v>81</v>
      </c>
      <c r="AV973" s="12" t="s">
        <v>81</v>
      </c>
      <c r="AW973" s="12" t="s">
        <v>31</v>
      </c>
      <c r="AX973" s="12" t="s">
        <v>74</v>
      </c>
      <c r="AY973" s="143" t="s">
        <v>127</v>
      </c>
    </row>
    <row r="974" spans="2:51" s="12" customFormat="1" ht="11.25">
      <c r="B974" s="141"/>
      <c r="D974" s="142" t="s">
        <v>136</v>
      </c>
      <c r="E974" s="143" t="s">
        <v>1</v>
      </c>
      <c r="F974" s="144" t="s">
        <v>530</v>
      </c>
      <c r="H974" s="145">
        <v>24.7</v>
      </c>
      <c r="I974" s="146"/>
      <c r="L974" s="141"/>
      <c r="M974" s="147"/>
      <c r="T974" s="148"/>
      <c r="AT974" s="143" t="s">
        <v>136</v>
      </c>
      <c r="AU974" s="143" t="s">
        <v>81</v>
      </c>
      <c r="AV974" s="12" t="s">
        <v>81</v>
      </c>
      <c r="AW974" s="12" t="s">
        <v>31</v>
      </c>
      <c r="AX974" s="12" t="s">
        <v>74</v>
      </c>
      <c r="AY974" s="143" t="s">
        <v>127</v>
      </c>
    </row>
    <row r="975" spans="2:51" s="12" customFormat="1" ht="11.25">
      <c r="B975" s="141"/>
      <c r="D975" s="142" t="s">
        <v>136</v>
      </c>
      <c r="E975" s="143" t="s">
        <v>1</v>
      </c>
      <c r="F975" s="144" t="s">
        <v>531</v>
      </c>
      <c r="H975" s="145">
        <v>24.87</v>
      </c>
      <c r="I975" s="146"/>
      <c r="L975" s="141"/>
      <c r="M975" s="147"/>
      <c r="T975" s="148"/>
      <c r="AT975" s="143" t="s">
        <v>136</v>
      </c>
      <c r="AU975" s="143" t="s">
        <v>81</v>
      </c>
      <c r="AV975" s="12" t="s">
        <v>81</v>
      </c>
      <c r="AW975" s="12" t="s">
        <v>31</v>
      </c>
      <c r="AX975" s="12" t="s">
        <v>74</v>
      </c>
      <c r="AY975" s="143" t="s">
        <v>127</v>
      </c>
    </row>
    <row r="976" spans="2:51" s="12" customFormat="1" ht="11.25">
      <c r="B976" s="141"/>
      <c r="D976" s="142" t="s">
        <v>136</v>
      </c>
      <c r="E976" s="143" t="s">
        <v>1</v>
      </c>
      <c r="F976" s="144" t="s">
        <v>532</v>
      </c>
      <c r="H976" s="145">
        <v>43.62</v>
      </c>
      <c r="I976" s="146"/>
      <c r="L976" s="141"/>
      <c r="M976" s="147"/>
      <c r="T976" s="148"/>
      <c r="AT976" s="143" t="s">
        <v>136</v>
      </c>
      <c r="AU976" s="143" t="s">
        <v>81</v>
      </c>
      <c r="AV976" s="12" t="s">
        <v>81</v>
      </c>
      <c r="AW976" s="12" t="s">
        <v>31</v>
      </c>
      <c r="AX976" s="12" t="s">
        <v>74</v>
      </c>
      <c r="AY976" s="143" t="s">
        <v>127</v>
      </c>
    </row>
    <row r="977" spans="2:51" s="12" customFormat="1" ht="11.25">
      <c r="B977" s="141"/>
      <c r="D977" s="142" t="s">
        <v>136</v>
      </c>
      <c r="E977" s="143" t="s">
        <v>1</v>
      </c>
      <c r="F977" s="144" t="s">
        <v>533</v>
      </c>
      <c r="H977" s="145">
        <v>41.38</v>
      </c>
      <c r="I977" s="146"/>
      <c r="L977" s="141"/>
      <c r="M977" s="147"/>
      <c r="T977" s="148"/>
      <c r="AT977" s="143" t="s">
        <v>136</v>
      </c>
      <c r="AU977" s="143" t="s">
        <v>81</v>
      </c>
      <c r="AV977" s="12" t="s">
        <v>81</v>
      </c>
      <c r="AW977" s="12" t="s">
        <v>31</v>
      </c>
      <c r="AX977" s="12" t="s">
        <v>74</v>
      </c>
      <c r="AY977" s="143" t="s">
        <v>127</v>
      </c>
    </row>
    <row r="978" spans="2:51" s="12" customFormat="1" ht="11.25">
      <c r="B978" s="141"/>
      <c r="D978" s="142" t="s">
        <v>136</v>
      </c>
      <c r="E978" s="143" t="s">
        <v>1</v>
      </c>
      <c r="F978" s="144" t="s">
        <v>534</v>
      </c>
      <c r="H978" s="145">
        <v>43.38</v>
      </c>
      <c r="I978" s="146"/>
      <c r="L978" s="141"/>
      <c r="M978" s="147"/>
      <c r="T978" s="148"/>
      <c r="AT978" s="143" t="s">
        <v>136</v>
      </c>
      <c r="AU978" s="143" t="s">
        <v>81</v>
      </c>
      <c r="AV978" s="12" t="s">
        <v>81</v>
      </c>
      <c r="AW978" s="12" t="s">
        <v>31</v>
      </c>
      <c r="AX978" s="12" t="s">
        <v>74</v>
      </c>
      <c r="AY978" s="143" t="s">
        <v>127</v>
      </c>
    </row>
    <row r="979" spans="2:51" s="12" customFormat="1" ht="11.25">
      <c r="B979" s="141"/>
      <c r="D979" s="142" t="s">
        <v>136</v>
      </c>
      <c r="E979" s="143" t="s">
        <v>1</v>
      </c>
      <c r="F979" s="144" t="s">
        <v>535</v>
      </c>
      <c r="H979" s="145">
        <v>28.11</v>
      </c>
      <c r="I979" s="146"/>
      <c r="L979" s="141"/>
      <c r="M979" s="147"/>
      <c r="T979" s="148"/>
      <c r="AT979" s="143" t="s">
        <v>136</v>
      </c>
      <c r="AU979" s="143" t="s">
        <v>81</v>
      </c>
      <c r="AV979" s="12" t="s">
        <v>81</v>
      </c>
      <c r="AW979" s="12" t="s">
        <v>31</v>
      </c>
      <c r="AX979" s="12" t="s">
        <v>74</v>
      </c>
      <c r="AY979" s="143" t="s">
        <v>127</v>
      </c>
    </row>
    <row r="980" spans="2:51" s="12" customFormat="1" ht="11.25">
      <c r="B980" s="141"/>
      <c r="D980" s="142" t="s">
        <v>136</v>
      </c>
      <c r="E980" s="143" t="s">
        <v>1</v>
      </c>
      <c r="F980" s="144" t="s">
        <v>536</v>
      </c>
      <c r="H980" s="145">
        <v>35.770000000000003</v>
      </c>
      <c r="I980" s="146"/>
      <c r="L980" s="141"/>
      <c r="M980" s="147"/>
      <c r="T980" s="148"/>
      <c r="AT980" s="143" t="s">
        <v>136</v>
      </c>
      <c r="AU980" s="143" t="s">
        <v>81</v>
      </c>
      <c r="AV980" s="12" t="s">
        <v>81</v>
      </c>
      <c r="AW980" s="12" t="s">
        <v>31</v>
      </c>
      <c r="AX980" s="12" t="s">
        <v>74</v>
      </c>
      <c r="AY980" s="143" t="s">
        <v>127</v>
      </c>
    </row>
    <row r="981" spans="2:51" s="12" customFormat="1" ht="11.25">
      <c r="B981" s="141"/>
      <c r="D981" s="142" t="s">
        <v>136</v>
      </c>
      <c r="E981" s="143" t="s">
        <v>1</v>
      </c>
      <c r="F981" s="144" t="s">
        <v>537</v>
      </c>
      <c r="H981" s="145">
        <v>20.100000000000001</v>
      </c>
      <c r="I981" s="146"/>
      <c r="L981" s="141"/>
      <c r="M981" s="147"/>
      <c r="T981" s="148"/>
      <c r="AT981" s="143" t="s">
        <v>136</v>
      </c>
      <c r="AU981" s="143" t="s">
        <v>81</v>
      </c>
      <c r="AV981" s="12" t="s">
        <v>81</v>
      </c>
      <c r="AW981" s="12" t="s">
        <v>31</v>
      </c>
      <c r="AX981" s="12" t="s">
        <v>74</v>
      </c>
      <c r="AY981" s="143" t="s">
        <v>127</v>
      </c>
    </row>
    <row r="982" spans="2:51" s="12" customFormat="1" ht="11.25">
      <c r="B982" s="141"/>
      <c r="D982" s="142" t="s">
        <v>136</v>
      </c>
      <c r="E982" s="143" t="s">
        <v>1</v>
      </c>
      <c r="F982" s="144" t="s">
        <v>538</v>
      </c>
      <c r="H982" s="145">
        <v>24.19</v>
      </c>
      <c r="I982" s="146"/>
      <c r="L982" s="141"/>
      <c r="M982" s="147"/>
      <c r="T982" s="148"/>
      <c r="AT982" s="143" t="s">
        <v>136</v>
      </c>
      <c r="AU982" s="143" t="s">
        <v>81</v>
      </c>
      <c r="AV982" s="12" t="s">
        <v>81</v>
      </c>
      <c r="AW982" s="12" t="s">
        <v>31</v>
      </c>
      <c r="AX982" s="12" t="s">
        <v>74</v>
      </c>
      <c r="AY982" s="143" t="s">
        <v>127</v>
      </c>
    </row>
    <row r="983" spans="2:51" s="12" customFormat="1" ht="11.25">
      <c r="B983" s="141"/>
      <c r="D983" s="142" t="s">
        <v>136</v>
      </c>
      <c r="E983" s="143" t="s">
        <v>1</v>
      </c>
      <c r="F983" s="144" t="s">
        <v>539</v>
      </c>
      <c r="H983" s="145">
        <v>15.63</v>
      </c>
      <c r="I983" s="146"/>
      <c r="L983" s="141"/>
      <c r="M983" s="147"/>
      <c r="T983" s="148"/>
      <c r="AT983" s="143" t="s">
        <v>136</v>
      </c>
      <c r="AU983" s="143" t="s">
        <v>81</v>
      </c>
      <c r="AV983" s="12" t="s">
        <v>81</v>
      </c>
      <c r="AW983" s="12" t="s">
        <v>31</v>
      </c>
      <c r="AX983" s="12" t="s">
        <v>74</v>
      </c>
      <c r="AY983" s="143" t="s">
        <v>127</v>
      </c>
    </row>
    <row r="984" spans="2:51" s="12" customFormat="1" ht="11.25">
      <c r="B984" s="141"/>
      <c r="D984" s="142" t="s">
        <v>136</v>
      </c>
      <c r="E984" s="143" t="s">
        <v>1</v>
      </c>
      <c r="F984" s="144" t="s">
        <v>540</v>
      </c>
      <c r="H984" s="145">
        <v>29.2</v>
      </c>
      <c r="I984" s="146"/>
      <c r="L984" s="141"/>
      <c r="M984" s="147"/>
      <c r="T984" s="148"/>
      <c r="AT984" s="143" t="s">
        <v>136</v>
      </c>
      <c r="AU984" s="143" t="s">
        <v>81</v>
      </c>
      <c r="AV984" s="12" t="s">
        <v>81</v>
      </c>
      <c r="AW984" s="12" t="s">
        <v>31</v>
      </c>
      <c r="AX984" s="12" t="s">
        <v>74</v>
      </c>
      <c r="AY984" s="143" t="s">
        <v>127</v>
      </c>
    </row>
    <row r="985" spans="2:51" s="12" customFormat="1" ht="11.25">
      <c r="B985" s="141"/>
      <c r="D985" s="142" t="s">
        <v>136</v>
      </c>
      <c r="E985" s="143" t="s">
        <v>1</v>
      </c>
      <c r="F985" s="144" t="s">
        <v>541</v>
      </c>
      <c r="H985" s="145">
        <v>40.299999999999997</v>
      </c>
      <c r="I985" s="146"/>
      <c r="L985" s="141"/>
      <c r="M985" s="147"/>
      <c r="T985" s="148"/>
      <c r="AT985" s="143" t="s">
        <v>136</v>
      </c>
      <c r="AU985" s="143" t="s">
        <v>81</v>
      </c>
      <c r="AV985" s="12" t="s">
        <v>81</v>
      </c>
      <c r="AW985" s="12" t="s">
        <v>31</v>
      </c>
      <c r="AX985" s="12" t="s">
        <v>74</v>
      </c>
      <c r="AY985" s="143" t="s">
        <v>127</v>
      </c>
    </row>
    <row r="986" spans="2:51" s="12" customFormat="1" ht="11.25">
      <c r="B986" s="141"/>
      <c r="D986" s="142" t="s">
        <v>136</v>
      </c>
      <c r="E986" s="143" t="s">
        <v>1</v>
      </c>
      <c r="F986" s="144" t="s">
        <v>542</v>
      </c>
      <c r="H986" s="145">
        <v>40.659999999999997</v>
      </c>
      <c r="I986" s="146"/>
      <c r="L986" s="141"/>
      <c r="M986" s="147"/>
      <c r="T986" s="148"/>
      <c r="AT986" s="143" t="s">
        <v>136</v>
      </c>
      <c r="AU986" s="143" t="s">
        <v>81</v>
      </c>
      <c r="AV986" s="12" t="s">
        <v>81</v>
      </c>
      <c r="AW986" s="12" t="s">
        <v>31</v>
      </c>
      <c r="AX986" s="12" t="s">
        <v>74</v>
      </c>
      <c r="AY986" s="143" t="s">
        <v>127</v>
      </c>
    </row>
    <row r="987" spans="2:51" s="12" customFormat="1" ht="11.25">
      <c r="B987" s="141"/>
      <c r="D987" s="142" t="s">
        <v>136</v>
      </c>
      <c r="E987" s="143" t="s">
        <v>1</v>
      </c>
      <c r="F987" s="144" t="s">
        <v>543</v>
      </c>
      <c r="H987" s="145">
        <v>38.35</v>
      </c>
      <c r="I987" s="146"/>
      <c r="L987" s="141"/>
      <c r="M987" s="147"/>
      <c r="T987" s="148"/>
      <c r="AT987" s="143" t="s">
        <v>136</v>
      </c>
      <c r="AU987" s="143" t="s">
        <v>81</v>
      </c>
      <c r="AV987" s="12" t="s">
        <v>81</v>
      </c>
      <c r="AW987" s="12" t="s">
        <v>31</v>
      </c>
      <c r="AX987" s="12" t="s">
        <v>74</v>
      </c>
      <c r="AY987" s="143" t="s">
        <v>127</v>
      </c>
    </row>
    <row r="988" spans="2:51" s="12" customFormat="1" ht="11.25">
      <c r="B988" s="141"/>
      <c r="D988" s="142" t="s">
        <v>136</v>
      </c>
      <c r="E988" s="143" t="s">
        <v>1</v>
      </c>
      <c r="F988" s="144" t="s">
        <v>544</v>
      </c>
      <c r="H988" s="145">
        <v>39.72</v>
      </c>
      <c r="I988" s="146"/>
      <c r="L988" s="141"/>
      <c r="M988" s="147"/>
      <c r="T988" s="148"/>
      <c r="AT988" s="143" t="s">
        <v>136</v>
      </c>
      <c r="AU988" s="143" t="s">
        <v>81</v>
      </c>
      <c r="AV988" s="12" t="s">
        <v>81</v>
      </c>
      <c r="AW988" s="12" t="s">
        <v>31</v>
      </c>
      <c r="AX988" s="12" t="s">
        <v>74</v>
      </c>
      <c r="AY988" s="143" t="s">
        <v>127</v>
      </c>
    </row>
    <row r="989" spans="2:51" s="12" customFormat="1" ht="11.25">
      <c r="B989" s="141"/>
      <c r="D989" s="142" t="s">
        <v>136</v>
      </c>
      <c r="E989" s="143" t="s">
        <v>1</v>
      </c>
      <c r="F989" s="144" t="s">
        <v>545</v>
      </c>
      <c r="H989" s="145">
        <v>41.34</v>
      </c>
      <c r="I989" s="146"/>
      <c r="L989" s="141"/>
      <c r="M989" s="147"/>
      <c r="T989" s="148"/>
      <c r="AT989" s="143" t="s">
        <v>136</v>
      </c>
      <c r="AU989" s="143" t="s">
        <v>81</v>
      </c>
      <c r="AV989" s="12" t="s">
        <v>81</v>
      </c>
      <c r="AW989" s="12" t="s">
        <v>31</v>
      </c>
      <c r="AX989" s="12" t="s">
        <v>74</v>
      </c>
      <c r="AY989" s="143" t="s">
        <v>127</v>
      </c>
    </row>
    <row r="990" spans="2:51" s="12" customFormat="1" ht="11.25">
      <c r="B990" s="141"/>
      <c r="D990" s="142" t="s">
        <v>136</v>
      </c>
      <c r="E990" s="143" t="s">
        <v>1</v>
      </c>
      <c r="F990" s="144" t="s">
        <v>546</v>
      </c>
      <c r="H990" s="145">
        <v>42.95</v>
      </c>
      <c r="I990" s="146"/>
      <c r="L990" s="141"/>
      <c r="M990" s="147"/>
      <c r="T990" s="148"/>
      <c r="AT990" s="143" t="s">
        <v>136</v>
      </c>
      <c r="AU990" s="143" t="s">
        <v>81</v>
      </c>
      <c r="AV990" s="12" t="s">
        <v>81</v>
      </c>
      <c r="AW990" s="12" t="s">
        <v>31</v>
      </c>
      <c r="AX990" s="12" t="s">
        <v>74</v>
      </c>
      <c r="AY990" s="143" t="s">
        <v>127</v>
      </c>
    </row>
    <row r="991" spans="2:51" s="12" customFormat="1" ht="11.25">
      <c r="B991" s="141"/>
      <c r="D991" s="142" t="s">
        <v>136</v>
      </c>
      <c r="E991" s="143" t="s">
        <v>1</v>
      </c>
      <c r="F991" s="144" t="s">
        <v>547</v>
      </c>
      <c r="H991" s="145">
        <v>43.1</v>
      </c>
      <c r="I991" s="146"/>
      <c r="L991" s="141"/>
      <c r="M991" s="147"/>
      <c r="T991" s="148"/>
      <c r="AT991" s="143" t="s">
        <v>136</v>
      </c>
      <c r="AU991" s="143" t="s">
        <v>81</v>
      </c>
      <c r="AV991" s="12" t="s">
        <v>81</v>
      </c>
      <c r="AW991" s="12" t="s">
        <v>31</v>
      </c>
      <c r="AX991" s="12" t="s">
        <v>74</v>
      </c>
      <c r="AY991" s="143" t="s">
        <v>127</v>
      </c>
    </row>
    <row r="992" spans="2:51" s="12" customFormat="1" ht="11.25">
      <c r="B992" s="141"/>
      <c r="D992" s="142" t="s">
        <v>136</v>
      </c>
      <c r="E992" s="143" t="s">
        <v>1</v>
      </c>
      <c r="F992" s="144" t="s">
        <v>548</v>
      </c>
      <c r="H992" s="145">
        <v>41.71</v>
      </c>
      <c r="I992" s="146"/>
      <c r="L992" s="141"/>
      <c r="M992" s="147"/>
      <c r="T992" s="148"/>
      <c r="AT992" s="143" t="s">
        <v>136</v>
      </c>
      <c r="AU992" s="143" t="s">
        <v>81</v>
      </c>
      <c r="AV992" s="12" t="s">
        <v>81</v>
      </c>
      <c r="AW992" s="12" t="s">
        <v>31</v>
      </c>
      <c r="AX992" s="12" t="s">
        <v>74</v>
      </c>
      <c r="AY992" s="143" t="s">
        <v>127</v>
      </c>
    </row>
    <row r="993" spans="2:65" s="12" customFormat="1" ht="11.25">
      <c r="B993" s="141"/>
      <c r="D993" s="142" t="s">
        <v>136</v>
      </c>
      <c r="E993" s="143" t="s">
        <v>1</v>
      </c>
      <c r="F993" s="144" t="s">
        <v>549</v>
      </c>
      <c r="H993" s="145">
        <v>25.26</v>
      </c>
      <c r="I993" s="146"/>
      <c r="L993" s="141"/>
      <c r="M993" s="147"/>
      <c r="T993" s="148"/>
      <c r="AT993" s="143" t="s">
        <v>136</v>
      </c>
      <c r="AU993" s="143" t="s">
        <v>81</v>
      </c>
      <c r="AV993" s="12" t="s">
        <v>81</v>
      </c>
      <c r="AW993" s="12" t="s">
        <v>31</v>
      </c>
      <c r="AX993" s="12" t="s">
        <v>74</v>
      </c>
      <c r="AY993" s="143" t="s">
        <v>127</v>
      </c>
    </row>
    <row r="994" spans="2:65" s="12" customFormat="1" ht="11.25">
      <c r="B994" s="141"/>
      <c r="D994" s="142" t="s">
        <v>136</v>
      </c>
      <c r="E994" s="143" t="s">
        <v>1</v>
      </c>
      <c r="F994" s="144" t="s">
        <v>550</v>
      </c>
      <c r="H994" s="145">
        <v>34.1</v>
      </c>
      <c r="I994" s="146"/>
      <c r="L994" s="141"/>
      <c r="M994" s="147"/>
      <c r="T994" s="148"/>
      <c r="AT994" s="143" t="s">
        <v>136</v>
      </c>
      <c r="AU994" s="143" t="s">
        <v>81</v>
      </c>
      <c r="AV994" s="12" t="s">
        <v>81</v>
      </c>
      <c r="AW994" s="12" t="s">
        <v>31</v>
      </c>
      <c r="AX994" s="12" t="s">
        <v>74</v>
      </c>
      <c r="AY994" s="143" t="s">
        <v>127</v>
      </c>
    </row>
    <row r="995" spans="2:65" s="12" customFormat="1" ht="11.25">
      <c r="B995" s="141"/>
      <c r="D995" s="142" t="s">
        <v>136</v>
      </c>
      <c r="E995" s="143" t="s">
        <v>1</v>
      </c>
      <c r="F995" s="144" t="s">
        <v>551</v>
      </c>
      <c r="H995" s="145">
        <v>43.03</v>
      </c>
      <c r="I995" s="146"/>
      <c r="L995" s="141"/>
      <c r="M995" s="147"/>
      <c r="T995" s="148"/>
      <c r="AT995" s="143" t="s">
        <v>136</v>
      </c>
      <c r="AU995" s="143" t="s">
        <v>81</v>
      </c>
      <c r="AV995" s="12" t="s">
        <v>81</v>
      </c>
      <c r="AW995" s="12" t="s">
        <v>31</v>
      </c>
      <c r="AX995" s="12" t="s">
        <v>74</v>
      </c>
      <c r="AY995" s="143" t="s">
        <v>127</v>
      </c>
    </row>
    <row r="996" spans="2:65" s="12" customFormat="1" ht="11.25">
      <c r="B996" s="141"/>
      <c r="D996" s="142" t="s">
        <v>136</v>
      </c>
      <c r="E996" s="143" t="s">
        <v>1</v>
      </c>
      <c r="F996" s="144" t="s">
        <v>552</v>
      </c>
      <c r="H996" s="145">
        <v>15.32</v>
      </c>
      <c r="I996" s="146"/>
      <c r="L996" s="141"/>
      <c r="M996" s="147"/>
      <c r="T996" s="148"/>
      <c r="AT996" s="143" t="s">
        <v>136</v>
      </c>
      <c r="AU996" s="143" t="s">
        <v>81</v>
      </c>
      <c r="AV996" s="12" t="s">
        <v>81</v>
      </c>
      <c r="AW996" s="12" t="s">
        <v>31</v>
      </c>
      <c r="AX996" s="12" t="s">
        <v>74</v>
      </c>
      <c r="AY996" s="143" t="s">
        <v>127</v>
      </c>
    </row>
    <row r="997" spans="2:65" s="12" customFormat="1" ht="11.25">
      <c r="B997" s="141"/>
      <c r="D997" s="142" t="s">
        <v>136</v>
      </c>
      <c r="E997" s="143" t="s">
        <v>1</v>
      </c>
      <c r="F997" s="144" t="s">
        <v>553</v>
      </c>
      <c r="H997" s="145">
        <v>43.33</v>
      </c>
      <c r="I997" s="146"/>
      <c r="L997" s="141"/>
      <c r="M997" s="147"/>
      <c r="T997" s="148"/>
      <c r="AT997" s="143" t="s">
        <v>136</v>
      </c>
      <c r="AU997" s="143" t="s">
        <v>81</v>
      </c>
      <c r="AV997" s="12" t="s">
        <v>81</v>
      </c>
      <c r="AW997" s="12" t="s">
        <v>31</v>
      </c>
      <c r="AX997" s="12" t="s">
        <v>74</v>
      </c>
      <c r="AY997" s="143" t="s">
        <v>127</v>
      </c>
    </row>
    <row r="998" spans="2:65" s="12" customFormat="1" ht="11.25">
      <c r="B998" s="141"/>
      <c r="D998" s="142" t="s">
        <v>136</v>
      </c>
      <c r="E998" s="143" t="s">
        <v>1</v>
      </c>
      <c r="F998" s="144" t="s">
        <v>554</v>
      </c>
      <c r="H998" s="145">
        <v>41.04</v>
      </c>
      <c r="I998" s="146"/>
      <c r="L998" s="141"/>
      <c r="M998" s="147"/>
      <c r="T998" s="148"/>
      <c r="AT998" s="143" t="s">
        <v>136</v>
      </c>
      <c r="AU998" s="143" t="s">
        <v>81</v>
      </c>
      <c r="AV998" s="12" t="s">
        <v>81</v>
      </c>
      <c r="AW998" s="12" t="s">
        <v>31</v>
      </c>
      <c r="AX998" s="12" t="s">
        <v>74</v>
      </c>
      <c r="AY998" s="143" t="s">
        <v>127</v>
      </c>
    </row>
    <row r="999" spans="2:65" s="12" customFormat="1" ht="11.25">
      <c r="B999" s="141"/>
      <c r="D999" s="142" t="s">
        <v>136</v>
      </c>
      <c r="E999" s="143" t="s">
        <v>1</v>
      </c>
      <c r="F999" s="144" t="s">
        <v>555</v>
      </c>
      <c r="H999" s="145">
        <v>41.59</v>
      </c>
      <c r="I999" s="146"/>
      <c r="L999" s="141"/>
      <c r="M999" s="147"/>
      <c r="T999" s="148"/>
      <c r="AT999" s="143" t="s">
        <v>136</v>
      </c>
      <c r="AU999" s="143" t="s">
        <v>81</v>
      </c>
      <c r="AV999" s="12" t="s">
        <v>81</v>
      </c>
      <c r="AW999" s="12" t="s">
        <v>31</v>
      </c>
      <c r="AX999" s="12" t="s">
        <v>74</v>
      </c>
      <c r="AY999" s="143" t="s">
        <v>127</v>
      </c>
    </row>
    <row r="1000" spans="2:65" s="12" customFormat="1" ht="11.25">
      <c r="B1000" s="141"/>
      <c r="D1000" s="142" t="s">
        <v>136</v>
      </c>
      <c r="E1000" s="143" t="s">
        <v>1</v>
      </c>
      <c r="F1000" s="144" t="s">
        <v>556</v>
      </c>
      <c r="H1000" s="145">
        <v>40.200000000000003</v>
      </c>
      <c r="I1000" s="146"/>
      <c r="L1000" s="141"/>
      <c r="M1000" s="147"/>
      <c r="T1000" s="148"/>
      <c r="AT1000" s="143" t="s">
        <v>136</v>
      </c>
      <c r="AU1000" s="143" t="s">
        <v>81</v>
      </c>
      <c r="AV1000" s="12" t="s">
        <v>81</v>
      </c>
      <c r="AW1000" s="12" t="s">
        <v>31</v>
      </c>
      <c r="AX1000" s="12" t="s">
        <v>74</v>
      </c>
      <c r="AY1000" s="143" t="s">
        <v>127</v>
      </c>
    </row>
    <row r="1001" spans="2:65" s="13" customFormat="1" ht="11.25">
      <c r="B1001" s="149"/>
      <c r="D1001" s="142" t="s">
        <v>136</v>
      </c>
      <c r="E1001" s="150" t="s">
        <v>1</v>
      </c>
      <c r="F1001" s="151" t="s">
        <v>157</v>
      </c>
      <c r="H1001" s="152">
        <v>1935.26</v>
      </c>
      <c r="I1001" s="153"/>
      <c r="L1001" s="149"/>
      <c r="M1001" s="154"/>
      <c r="T1001" s="155"/>
      <c r="AT1001" s="150" t="s">
        <v>136</v>
      </c>
      <c r="AU1001" s="150" t="s">
        <v>81</v>
      </c>
      <c r="AV1001" s="13" t="s">
        <v>134</v>
      </c>
      <c r="AW1001" s="13" t="s">
        <v>31</v>
      </c>
      <c r="AX1001" s="13" t="s">
        <v>79</v>
      </c>
      <c r="AY1001" s="150" t="s">
        <v>127</v>
      </c>
    </row>
    <row r="1002" spans="2:65" s="11" customFormat="1" ht="20.85" customHeight="1">
      <c r="B1002" s="115"/>
      <c r="D1002" s="116" t="s">
        <v>73</v>
      </c>
      <c r="E1002" s="125" t="s">
        <v>691</v>
      </c>
      <c r="F1002" s="125" t="s">
        <v>692</v>
      </c>
      <c r="I1002" s="118"/>
      <c r="J1002" s="126">
        <f>BK1002</f>
        <v>0</v>
      </c>
      <c r="L1002" s="115"/>
      <c r="M1002" s="120"/>
      <c r="P1002" s="121">
        <f>P1003</f>
        <v>0</v>
      </c>
      <c r="R1002" s="121">
        <f>R1003</f>
        <v>7.1239999999999998E-2</v>
      </c>
      <c r="T1002" s="122">
        <f>T1003</f>
        <v>0</v>
      </c>
      <c r="AR1002" s="116" t="s">
        <v>79</v>
      </c>
      <c r="AT1002" s="123" t="s">
        <v>73</v>
      </c>
      <c r="AU1002" s="123" t="s">
        <v>81</v>
      </c>
      <c r="AY1002" s="116" t="s">
        <v>127</v>
      </c>
      <c r="BK1002" s="124">
        <f>BK1003</f>
        <v>0</v>
      </c>
    </row>
    <row r="1003" spans="2:65" s="1" customFormat="1" ht="33" customHeight="1">
      <c r="B1003" s="31"/>
      <c r="C1003" s="127" t="s">
        <v>693</v>
      </c>
      <c r="D1003" s="127" t="s">
        <v>130</v>
      </c>
      <c r="E1003" s="128" t="s">
        <v>694</v>
      </c>
      <c r="F1003" s="129" t="s">
        <v>695</v>
      </c>
      <c r="G1003" s="130" t="s">
        <v>133</v>
      </c>
      <c r="H1003" s="131">
        <v>548</v>
      </c>
      <c r="I1003" s="132"/>
      <c r="J1003" s="133">
        <f>ROUND(I1003*H1003,2)</f>
        <v>0</v>
      </c>
      <c r="K1003" s="134"/>
      <c r="L1003" s="31"/>
      <c r="M1003" s="135" t="s">
        <v>1</v>
      </c>
      <c r="N1003" s="136" t="s">
        <v>39</v>
      </c>
      <c r="P1003" s="137">
        <f>O1003*H1003</f>
        <v>0</v>
      </c>
      <c r="Q1003" s="137">
        <v>1.2999999999999999E-4</v>
      </c>
      <c r="R1003" s="137">
        <f>Q1003*H1003</f>
        <v>7.1239999999999998E-2</v>
      </c>
      <c r="S1003" s="137">
        <v>0</v>
      </c>
      <c r="T1003" s="138">
        <f>S1003*H1003</f>
        <v>0</v>
      </c>
      <c r="AR1003" s="139" t="s">
        <v>134</v>
      </c>
      <c r="AT1003" s="139" t="s">
        <v>130</v>
      </c>
      <c r="AU1003" s="139" t="s">
        <v>163</v>
      </c>
      <c r="AY1003" s="16" t="s">
        <v>127</v>
      </c>
      <c r="BE1003" s="140">
        <f>IF(N1003="základní",J1003,0)</f>
        <v>0</v>
      </c>
      <c r="BF1003" s="140">
        <f>IF(N1003="snížená",J1003,0)</f>
        <v>0</v>
      </c>
      <c r="BG1003" s="140">
        <f>IF(N1003="zákl. přenesená",J1003,0)</f>
        <v>0</v>
      </c>
      <c r="BH1003" s="140">
        <f>IF(N1003="sníž. přenesená",J1003,0)</f>
        <v>0</v>
      </c>
      <c r="BI1003" s="140">
        <f>IF(N1003="nulová",J1003,0)</f>
        <v>0</v>
      </c>
      <c r="BJ1003" s="16" t="s">
        <v>79</v>
      </c>
      <c r="BK1003" s="140">
        <f>ROUND(I1003*H1003,2)</f>
        <v>0</v>
      </c>
      <c r="BL1003" s="16" t="s">
        <v>134</v>
      </c>
      <c r="BM1003" s="139" t="s">
        <v>696</v>
      </c>
    </row>
    <row r="1004" spans="2:65" s="11" customFormat="1" ht="20.85" customHeight="1">
      <c r="B1004" s="115"/>
      <c r="D1004" s="116" t="s">
        <v>73</v>
      </c>
      <c r="E1004" s="125" t="s">
        <v>697</v>
      </c>
      <c r="F1004" s="125" t="s">
        <v>698</v>
      </c>
      <c r="I1004" s="118"/>
      <c r="J1004" s="126">
        <f>BK1004</f>
        <v>0</v>
      </c>
      <c r="L1004" s="115"/>
      <c r="M1004" s="120"/>
      <c r="P1004" s="121">
        <f>SUM(P1005:P1006)</f>
        <v>0</v>
      </c>
      <c r="R1004" s="121">
        <f>SUM(R1005:R1006)</f>
        <v>2.1920000000000002E-2</v>
      </c>
      <c r="T1004" s="122">
        <f>SUM(T1005:T1006)</f>
        <v>0</v>
      </c>
      <c r="AR1004" s="116" t="s">
        <v>79</v>
      </c>
      <c r="AT1004" s="123" t="s">
        <v>73</v>
      </c>
      <c r="AU1004" s="123" t="s">
        <v>81</v>
      </c>
      <c r="AY1004" s="116" t="s">
        <v>127</v>
      </c>
      <c r="BK1004" s="124">
        <f>SUM(BK1005:BK1006)</f>
        <v>0</v>
      </c>
    </row>
    <row r="1005" spans="2:65" s="1" customFormat="1" ht="24.2" customHeight="1">
      <c r="B1005" s="31"/>
      <c r="C1005" s="127" t="s">
        <v>699</v>
      </c>
      <c r="D1005" s="127" t="s">
        <v>130</v>
      </c>
      <c r="E1005" s="128" t="s">
        <v>700</v>
      </c>
      <c r="F1005" s="129" t="s">
        <v>701</v>
      </c>
      <c r="G1005" s="130" t="s">
        <v>133</v>
      </c>
      <c r="H1005" s="131">
        <v>548</v>
      </c>
      <c r="I1005" s="132"/>
      <c r="J1005" s="133">
        <f>ROUND(I1005*H1005,2)</f>
        <v>0</v>
      </c>
      <c r="K1005" s="134"/>
      <c r="L1005" s="31"/>
      <c r="M1005" s="135" t="s">
        <v>1</v>
      </c>
      <c r="N1005" s="136" t="s">
        <v>39</v>
      </c>
      <c r="P1005" s="137">
        <f>O1005*H1005</f>
        <v>0</v>
      </c>
      <c r="Q1005" s="137">
        <v>4.0000000000000003E-5</v>
      </c>
      <c r="R1005" s="137">
        <f>Q1005*H1005</f>
        <v>2.1920000000000002E-2</v>
      </c>
      <c r="S1005" s="137">
        <v>0</v>
      </c>
      <c r="T1005" s="138">
        <f>S1005*H1005</f>
        <v>0</v>
      </c>
      <c r="AR1005" s="139" t="s">
        <v>134</v>
      </c>
      <c r="AT1005" s="139" t="s">
        <v>130</v>
      </c>
      <c r="AU1005" s="139" t="s">
        <v>163</v>
      </c>
      <c r="AY1005" s="16" t="s">
        <v>127</v>
      </c>
      <c r="BE1005" s="140">
        <f>IF(N1005="základní",J1005,0)</f>
        <v>0</v>
      </c>
      <c r="BF1005" s="140">
        <f>IF(N1005="snížená",J1005,0)</f>
        <v>0</v>
      </c>
      <c r="BG1005" s="140">
        <f>IF(N1005="zákl. přenesená",J1005,0)</f>
        <v>0</v>
      </c>
      <c r="BH1005" s="140">
        <f>IF(N1005="sníž. přenesená",J1005,0)</f>
        <v>0</v>
      </c>
      <c r="BI1005" s="140">
        <f>IF(N1005="nulová",J1005,0)</f>
        <v>0</v>
      </c>
      <c r="BJ1005" s="16" t="s">
        <v>79</v>
      </c>
      <c r="BK1005" s="140">
        <f>ROUND(I1005*H1005,2)</f>
        <v>0</v>
      </c>
      <c r="BL1005" s="16" t="s">
        <v>134</v>
      </c>
      <c r="BM1005" s="139" t="s">
        <v>702</v>
      </c>
    </row>
    <row r="1006" spans="2:65" s="1" customFormat="1" ht="24.2" customHeight="1">
      <c r="B1006" s="31"/>
      <c r="C1006" s="127" t="s">
        <v>703</v>
      </c>
      <c r="D1006" s="127" t="s">
        <v>130</v>
      </c>
      <c r="E1006" s="128" t="s">
        <v>704</v>
      </c>
      <c r="F1006" s="129" t="s">
        <v>705</v>
      </c>
      <c r="G1006" s="130" t="s">
        <v>150</v>
      </c>
      <c r="H1006" s="131">
        <v>1</v>
      </c>
      <c r="I1006" s="132"/>
      <c r="J1006" s="133">
        <f>ROUND(I1006*H1006,2)</f>
        <v>0</v>
      </c>
      <c r="K1006" s="134"/>
      <c r="L1006" s="31"/>
      <c r="M1006" s="135" t="s">
        <v>1</v>
      </c>
      <c r="N1006" s="136" t="s">
        <v>39</v>
      </c>
      <c r="P1006" s="137">
        <f>O1006*H1006</f>
        <v>0</v>
      </c>
      <c r="Q1006" s="137">
        <v>0</v>
      </c>
      <c r="R1006" s="137">
        <f>Q1006*H1006</f>
        <v>0</v>
      </c>
      <c r="S1006" s="137">
        <v>0</v>
      </c>
      <c r="T1006" s="138">
        <f>S1006*H1006</f>
        <v>0</v>
      </c>
      <c r="AR1006" s="139" t="s">
        <v>134</v>
      </c>
      <c r="AT1006" s="139" t="s">
        <v>130</v>
      </c>
      <c r="AU1006" s="139" t="s">
        <v>163</v>
      </c>
      <c r="AY1006" s="16" t="s">
        <v>127</v>
      </c>
      <c r="BE1006" s="140">
        <f>IF(N1006="základní",J1006,0)</f>
        <v>0</v>
      </c>
      <c r="BF1006" s="140">
        <f>IF(N1006="snížená",J1006,0)</f>
        <v>0</v>
      </c>
      <c r="BG1006" s="140">
        <f>IF(N1006="zákl. přenesená",J1006,0)</f>
        <v>0</v>
      </c>
      <c r="BH1006" s="140">
        <f>IF(N1006="sníž. přenesená",J1006,0)</f>
        <v>0</v>
      </c>
      <c r="BI1006" s="140">
        <f>IF(N1006="nulová",J1006,0)</f>
        <v>0</v>
      </c>
      <c r="BJ1006" s="16" t="s">
        <v>79</v>
      </c>
      <c r="BK1006" s="140">
        <f>ROUND(I1006*H1006,2)</f>
        <v>0</v>
      </c>
      <c r="BL1006" s="16" t="s">
        <v>134</v>
      </c>
      <c r="BM1006" s="139" t="s">
        <v>706</v>
      </c>
    </row>
    <row r="1007" spans="2:65" s="11" customFormat="1" ht="22.9" customHeight="1">
      <c r="B1007" s="115"/>
      <c r="D1007" s="116" t="s">
        <v>73</v>
      </c>
      <c r="E1007" s="125" t="s">
        <v>707</v>
      </c>
      <c r="F1007" s="125" t="s">
        <v>708</v>
      </c>
      <c r="I1007" s="118"/>
      <c r="J1007" s="126">
        <f>BK1007</f>
        <v>0</v>
      </c>
      <c r="L1007" s="115"/>
      <c r="M1007" s="120"/>
      <c r="P1007" s="121">
        <f>SUM(P1008:P1020)</f>
        <v>0</v>
      </c>
      <c r="R1007" s="121">
        <f>SUM(R1008:R1020)</f>
        <v>0</v>
      </c>
      <c r="T1007" s="122">
        <f>SUM(T1008:T1020)</f>
        <v>0</v>
      </c>
      <c r="AR1007" s="116" t="s">
        <v>79</v>
      </c>
      <c r="AT1007" s="123" t="s">
        <v>73</v>
      </c>
      <c r="AU1007" s="123" t="s">
        <v>79</v>
      </c>
      <c r="AY1007" s="116" t="s">
        <v>127</v>
      </c>
      <c r="BK1007" s="124">
        <f>SUM(BK1008:BK1020)</f>
        <v>0</v>
      </c>
    </row>
    <row r="1008" spans="2:65" s="1" customFormat="1" ht="16.5" customHeight="1">
      <c r="B1008" s="31"/>
      <c r="C1008" s="127" t="s">
        <v>709</v>
      </c>
      <c r="D1008" s="127" t="s">
        <v>130</v>
      </c>
      <c r="E1008" s="128" t="s">
        <v>710</v>
      </c>
      <c r="F1008" s="129" t="s">
        <v>711</v>
      </c>
      <c r="G1008" s="130" t="s">
        <v>194</v>
      </c>
      <c r="H1008" s="131">
        <v>189.053</v>
      </c>
      <c r="I1008" s="132"/>
      <c r="J1008" s="133">
        <f>ROUND(I1008*H1008,2)</f>
        <v>0</v>
      </c>
      <c r="K1008" s="134"/>
      <c r="L1008" s="31"/>
      <c r="M1008" s="135" t="s">
        <v>1</v>
      </c>
      <c r="N1008" s="136" t="s">
        <v>39</v>
      </c>
      <c r="P1008" s="137">
        <f>O1008*H1008</f>
        <v>0</v>
      </c>
      <c r="Q1008" s="137">
        <v>0</v>
      </c>
      <c r="R1008" s="137">
        <f>Q1008*H1008</f>
        <v>0</v>
      </c>
      <c r="S1008" s="137">
        <v>0</v>
      </c>
      <c r="T1008" s="138">
        <f>S1008*H1008</f>
        <v>0</v>
      </c>
      <c r="AR1008" s="139" t="s">
        <v>134</v>
      </c>
      <c r="AT1008" s="139" t="s">
        <v>130</v>
      </c>
      <c r="AU1008" s="139" t="s">
        <v>81</v>
      </c>
      <c r="AY1008" s="16" t="s">
        <v>127</v>
      </c>
      <c r="BE1008" s="140">
        <f>IF(N1008="základní",J1008,0)</f>
        <v>0</v>
      </c>
      <c r="BF1008" s="140">
        <f>IF(N1008="snížená",J1008,0)</f>
        <v>0</v>
      </c>
      <c r="BG1008" s="140">
        <f>IF(N1008="zákl. přenesená",J1008,0)</f>
        <v>0</v>
      </c>
      <c r="BH1008" s="140">
        <f>IF(N1008="sníž. přenesená",J1008,0)</f>
        <v>0</v>
      </c>
      <c r="BI1008" s="140">
        <f>IF(N1008="nulová",J1008,0)</f>
        <v>0</v>
      </c>
      <c r="BJ1008" s="16" t="s">
        <v>79</v>
      </c>
      <c r="BK1008" s="140">
        <f>ROUND(I1008*H1008,2)</f>
        <v>0</v>
      </c>
      <c r="BL1008" s="16" t="s">
        <v>134</v>
      </c>
      <c r="BM1008" s="139" t="s">
        <v>712</v>
      </c>
    </row>
    <row r="1009" spans="2:65" s="1" customFormat="1" ht="33" customHeight="1">
      <c r="B1009" s="31"/>
      <c r="C1009" s="127" t="s">
        <v>713</v>
      </c>
      <c r="D1009" s="127" t="s">
        <v>130</v>
      </c>
      <c r="E1009" s="128" t="s">
        <v>714</v>
      </c>
      <c r="F1009" s="129" t="s">
        <v>715</v>
      </c>
      <c r="G1009" s="130" t="s">
        <v>194</v>
      </c>
      <c r="H1009" s="131">
        <v>189.053</v>
      </c>
      <c r="I1009" s="132"/>
      <c r="J1009" s="133">
        <f>ROUND(I1009*H1009,2)</f>
        <v>0</v>
      </c>
      <c r="K1009" s="134"/>
      <c r="L1009" s="31"/>
      <c r="M1009" s="135" t="s">
        <v>1</v>
      </c>
      <c r="N1009" s="136" t="s">
        <v>39</v>
      </c>
      <c r="P1009" s="137">
        <f>O1009*H1009</f>
        <v>0</v>
      </c>
      <c r="Q1009" s="137">
        <v>0</v>
      </c>
      <c r="R1009" s="137">
        <f>Q1009*H1009</f>
        <v>0</v>
      </c>
      <c r="S1009" s="137">
        <v>0</v>
      </c>
      <c r="T1009" s="138">
        <f>S1009*H1009</f>
        <v>0</v>
      </c>
      <c r="AR1009" s="139" t="s">
        <v>134</v>
      </c>
      <c r="AT1009" s="139" t="s">
        <v>130</v>
      </c>
      <c r="AU1009" s="139" t="s">
        <v>81</v>
      </c>
      <c r="AY1009" s="16" t="s">
        <v>127</v>
      </c>
      <c r="BE1009" s="140">
        <f>IF(N1009="základní",J1009,0)</f>
        <v>0</v>
      </c>
      <c r="BF1009" s="140">
        <f>IF(N1009="snížená",J1009,0)</f>
        <v>0</v>
      </c>
      <c r="BG1009" s="140">
        <f>IF(N1009="zákl. přenesená",J1009,0)</f>
        <v>0</v>
      </c>
      <c r="BH1009" s="140">
        <f>IF(N1009="sníž. přenesená",J1009,0)</f>
        <v>0</v>
      </c>
      <c r="BI1009" s="140">
        <f>IF(N1009="nulová",J1009,0)</f>
        <v>0</v>
      </c>
      <c r="BJ1009" s="16" t="s">
        <v>79</v>
      </c>
      <c r="BK1009" s="140">
        <f>ROUND(I1009*H1009,2)</f>
        <v>0</v>
      </c>
      <c r="BL1009" s="16" t="s">
        <v>134</v>
      </c>
      <c r="BM1009" s="139" t="s">
        <v>716</v>
      </c>
    </row>
    <row r="1010" spans="2:65" s="1" customFormat="1" ht="24.2" customHeight="1">
      <c r="B1010" s="31"/>
      <c r="C1010" s="127" t="s">
        <v>717</v>
      </c>
      <c r="D1010" s="127" t="s">
        <v>130</v>
      </c>
      <c r="E1010" s="128" t="s">
        <v>718</v>
      </c>
      <c r="F1010" s="129" t="s">
        <v>719</v>
      </c>
      <c r="G1010" s="130" t="s">
        <v>194</v>
      </c>
      <c r="H1010" s="131">
        <v>189.053</v>
      </c>
      <c r="I1010" s="132"/>
      <c r="J1010" s="133">
        <f>ROUND(I1010*H1010,2)</f>
        <v>0</v>
      </c>
      <c r="K1010" s="134"/>
      <c r="L1010" s="31"/>
      <c r="M1010" s="135" t="s">
        <v>1</v>
      </c>
      <c r="N1010" s="136" t="s">
        <v>39</v>
      </c>
      <c r="P1010" s="137">
        <f>O1010*H1010</f>
        <v>0</v>
      </c>
      <c r="Q1010" s="137">
        <v>0</v>
      </c>
      <c r="R1010" s="137">
        <f>Q1010*H1010</f>
        <v>0</v>
      </c>
      <c r="S1010" s="137">
        <v>0</v>
      </c>
      <c r="T1010" s="138">
        <f>S1010*H1010</f>
        <v>0</v>
      </c>
      <c r="AR1010" s="139" t="s">
        <v>134</v>
      </c>
      <c r="AT1010" s="139" t="s">
        <v>130</v>
      </c>
      <c r="AU1010" s="139" t="s">
        <v>81</v>
      </c>
      <c r="AY1010" s="16" t="s">
        <v>127</v>
      </c>
      <c r="BE1010" s="140">
        <f>IF(N1010="základní",J1010,0)</f>
        <v>0</v>
      </c>
      <c r="BF1010" s="140">
        <f>IF(N1010="snížená",J1010,0)</f>
        <v>0</v>
      </c>
      <c r="BG1010" s="140">
        <f>IF(N1010="zákl. přenesená",J1010,0)</f>
        <v>0</v>
      </c>
      <c r="BH1010" s="140">
        <f>IF(N1010="sníž. přenesená",J1010,0)</f>
        <v>0</v>
      </c>
      <c r="BI1010" s="140">
        <f>IF(N1010="nulová",J1010,0)</f>
        <v>0</v>
      </c>
      <c r="BJ1010" s="16" t="s">
        <v>79</v>
      </c>
      <c r="BK1010" s="140">
        <f>ROUND(I1010*H1010,2)</f>
        <v>0</v>
      </c>
      <c r="BL1010" s="16" t="s">
        <v>134</v>
      </c>
      <c r="BM1010" s="139" t="s">
        <v>720</v>
      </c>
    </row>
    <row r="1011" spans="2:65" s="1" customFormat="1" ht="24.2" customHeight="1">
      <c r="B1011" s="31"/>
      <c r="C1011" s="127" t="s">
        <v>721</v>
      </c>
      <c r="D1011" s="127" t="s">
        <v>130</v>
      </c>
      <c r="E1011" s="128" t="s">
        <v>722</v>
      </c>
      <c r="F1011" s="129" t="s">
        <v>723</v>
      </c>
      <c r="G1011" s="130" t="s">
        <v>194</v>
      </c>
      <c r="H1011" s="131">
        <v>1510.528</v>
      </c>
      <c r="I1011" s="132"/>
      <c r="J1011" s="133">
        <f>ROUND(I1011*H1011,2)</f>
        <v>0</v>
      </c>
      <c r="K1011" s="134"/>
      <c r="L1011" s="31"/>
      <c r="M1011" s="135" t="s">
        <v>1</v>
      </c>
      <c r="N1011" s="136" t="s">
        <v>39</v>
      </c>
      <c r="P1011" s="137">
        <f>O1011*H1011</f>
        <v>0</v>
      </c>
      <c r="Q1011" s="137">
        <v>0</v>
      </c>
      <c r="R1011" s="137">
        <f>Q1011*H1011</f>
        <v>0</v>
      </c>
      <c r="S1011" s="137">
        <v>0</v>
      </c>
      <c r="T1011" s="138">
        <f>S1011*H1011</f>
        <v>0</v>
      </c>
      <c r="AR1011" s="139" t="s">
        <v>134</v>
      </c>
      <c r="AT1011" s="139" t="s">
        <v>130</v>
      </c>
      <c r="AU1011" s="139" t="s">
        <v>81</v>
      </c>
      <c r="AY1011" s="16" t="s">
        <v>127</v>
      </c>
      <c r="BE1011" s="140">
        <f>IF(N1011="základní",J1011,0)</f>
        <v>0</v>
      </c>
      <c r="BF1011" s="140">
        <f>IF(N1011="snížená",J1011,0)</f>
        <v>0</v>
      </c>
      <c r="BG1011" s="140">
        <f>IF(N1011="zákl. přenesená",J1011,0)</f>
        <v>0</v>
      </c>
      <c r="BH1011" s="140">
        <f>IF(N1011="sníž. přenesená",J1011,0)</f>
        <v>0</v>
      </c>
      <c r="BI1011" s="140">
        <f>IF(N1011="nulová",J1011,0)</f>
        <v>0</v>
      </c>
      <c r="BJ1011" s="16" t="s">
        <v>79</v>
      </c>
      <c r="BK1011" s="140">
        <f>ROUND(I1011*H1011,2)</f>
        <v>0</v>
      </c>
      <c r="BL1011" s="16" t="s">
        <v>134</v>
      </c>
      <c r="BM1011" s="139" t="s">
        <v>724</v>
      </c>
    </row>
    <row r="1012" spans="2:65" s="12" customFormat="1" ht="11.25">
      <c r="B1012" s="141"/>
      <c r="D1012" s="142" t="s">
        <v>136</v>
      </c>
      <c r="E1012" s="143" t="s">
        <v>1</v>
      </c>
      <c r="F1012" s="144" t="s">
        <v>725</v>
      </c>
      <c r="H1012" s="145">
        <v>1510.528</v>
      </c>
      <c r="I1012" s="146"/>
      <c r="L1012" s="141"/>
      <c r="M1012" s="147"/>
      <c r="T1012" s="148"/>
      <c r="AT1012" s="143" t="s">
        <v>136</v>
      </c>
      <c r="AU1012" s="143" t="s">
        <v>81</v>
      </c>
      <c r="AV1012" s="12" t="s">
        <v>81</v>
      </c>
      <c r="AW1012" s="12" t="s">
        <v>31</v>
      </c>
      <c r="AX1012" s="12" t="s">
        <v>79</v>
      </c>
      <c r="AY1012" s="143" t="s">
        <v>127</v>
      </c>
    </row>
    <row r="1013" spans="2:65" s="1" customFormat="1" ht="33" customHeight="1">
      <c r="B1013" s="31"/>
      <c r="C1013" s="127" t="s">
        <v>726</v>
      </c>
      <c r="D1013" s="127" t="s">
        <v>130</v>
      </c>
      <c r="E1013" s="128" t="s">
        <v>727</v>
      </c>
      <c r="F1013" s="129" t="s">
        <v>728</v>
      </c>
      <c r="G1013" s="130" t="s">
        <v>194</v>
      </c>
      <c r="H1013" s="131">
        <v>175.33</v>
      </c>
      <c r="I1013" s="132"/>
      <c r="J1013" s="133">
        <f>ROUND(I1013*H1013,2)</f>
        <v>0</v>
      </c>
      <c r="K1013" s="134"/>
      <c r="L1013" s="31"/>
      <c r="M1013" s="135" t="s">
        <v>1</v>
      </c>
      <c r="N1013" s="136" t="s">
        <v>39</v>
      </c>
      <c r="P1013" s="137">
        <f>O1013*H1013</f>
        <v>0</v>
      </c>
      <c r="Q1013" s="137">
        <v>0</v>
      </c>
      <c r="R1013" s="137">
        <f>Q1013*H1013</f>
        <v>0</v>
      </c>
      <c r="S1013" s="137">
        <v>0</v>
      </c>
      <c r="T1013" s="138">
        <f>S1013*H1013</f>
        <v>0</v>
      </c>
      <c r="AR1013" s="139" t="s">
        <v>134</v>
      </c>
      <c r="AT1013" s="139" t="s">
        <v>130</v>
      </c>
      <c r="AU1013" s="139" t="s">
        <v>81</v>
      </c>
      <c r="AY1013" s="16" t="s">
        <v>127</v>
      </c>
      <c r="BE1013" s="140">
        <f>IF(N1013="základní",J1013,0)</f>
        <v>0</v>
      </c>
      <c r="BF1013" s="140">
        <f>IF(N1013="snížená",J1013,0)</f>
        <v>0</v>
      </c>
      <c r="BG1013" s="140">
        <f>IF(N1013="zákl. přenesená",J1013,0)</f>
        <v>0</v>
      </c>
      <c r="BH1013" s="140">
        <f>IF(N1013="sníž. přenesená",J1013,0)</f>
        <v>0</v>
      </c>
      <c r="BI1013" s="140">
        <f>IF(N1013="nulová",J1013,0)</f>
        <v>0</v>
      </c>
      <c r="BJ1013" s="16" t="s">
        <v>79</v>
      </c>
      <c r="BK1013" s="140">
        <f>ROUND(I1013*H1013,2)</f>
        <v>0</v>
      </c>
      <c r="BL1013" s="16" t="s">
        <v>134</v>
      </c>
      <c r="BM1013" s="139" t="s">
        <v>729</v>
      </c>
    </row>
    <row r="1014" spans="2:65" s="12" customFormat="1" ht="11.25">
      <c r="B1014" s="141"/>
      <c r="D1014" s="142" t="s">
        <v>136</v>
      </c>
      <c r="E1014" s="143" t="s">
        <v>1</v>
      </c>
      <c r="F1014" s="144" t="s">
        <v>730</v>
      </c>
      <c r="H1014" s="145">
        <v>175.33</v>
      </c>
      <c r="I1014" s="146"/>
      <c r="L1014" s="141"/>
      <c r="M1014" s="147"/>
      <c r="T1014" s="148"/>
      <c r="AT1014" s="143" t="s">
        <v>136</v>
      </c>
      <c r="AU1014" s="143" t="s">
        <v>81</v>
      </c>
      <c r="AV1014" s="12" t="s">
        <v>81</v>
      </c>
      <c r="AW1014" s="12" t="s">
        <v>31</v>
      </c>
      <c r="AX1014" s="12" t="s">
        <v>79</v>
      </c>
      <c r="AY1014" s="143" t="s">
        <v>127</v>
      </c>
    </row>
    <row r="1015" spans="2:65" s="1" customFormat="1" ht="33" customHeight="1">
      <c r="B1015" s="31"/>
      <c r="C1015" s="127" t="s">
        <v>731</v>
      </c>
      <c r="D1015" s="127" t="s">
        <v>130</v>
      </c>
      <c r="E1015" s="128" t="s">
        <v>732</v>
      </c>
      <c r="F1015" s="129" t="s">
        <v>733</v>
      </c>
      <c r="G1015" s="130" t="s">
        <v>194</v>
      </c>
      <c r="H1015" s="131">
        <v>6.38</v>
      </c>
      <c r="I1015" s="132"/>
      <c r="J1015" s="133">
        <f>ROUND(I1015*H1015,2)</f>
        <v>0</v>
      </c>
      <c r="K1015" s="134"/>
      <c r="L1015" s="31"/>
      <c r="M1015" s="135" t="s">
        <v>1</v>
      </c>
      <c r="N1015" s="136" t="s">
        <v>39</v>
      </c>
      <c r="P1015" s="137">
        <f>O1015*H1015</f>
        <v>0</v>
      </c>
      <c r="Q1015" s="137">
        <v>0</v>
      </c>
      <c r="R1015" s="137">
        <f>Q1015*H1015</f>
        <v>0</v>
      </c>
      <c r="S1015" s="137">
        <v>0</v>
      </c>
      <c r="T1015" s="138">
        <f>S1015*H1015</f>
        <v>0</v>
      </c>
      <c r="AR1015" s="139" t="s">
        <v>134</v>
      </c>
      <c r="AT1015" s="139" t="s">
        <v>130</v>
      </c>
      <c r="AU1015" s="139" t="s">
        <v>81</v>
      </c>
      <c r="AY1015" s="16" t="s">
        <v>127</v>
      </c>
      <c r="BE1015" s="140">
        <f>IF(N1015="základní",J1015,0)</f>
        <v>0</v>
      </c>
      <c r="BF1015" s="140">
        <f>IF(N1015="snížená",J1015,0)</f>
        <v>0</v>
      </c>
      <c r="BG1015" s="140">
        <f>IF(N1015="zákl. přenesená",J1015,0)</f>
        <v>0</v>
      </c>
      <c r="BH1015" s="140">
        <f>IF(N1015="sníž. přenesená",J1015,0)</f>
        <v>0</v>
      </c>
      <c r="BI1015" s="140">
        <f>IF(N1015="nulová",J1015,0)</f>
        <v>0</v>
      </c>
      <c r="BJ1015" s="16" t="s">
        <v>79</v>
      </c>
      <c r="BK1015" s="140">
        <f>ROUND(I1015*H1015,2)</f>
        <v>0</v>
      </c>
      <c r="BL1015" s="16" t="s">
        <v>134</v>
      </c>
      <c r="BM1015" s="139" t="s">
        <v>734</v>
      </c>
    </row>
    <row r="1016" spans="2:65" s="12" customFormat="1" ht="11.25">
      <c r="B1016" s="141"/>
      <c r="D1016" s="142" t="s">
        <v>136</v>
      </c>
      <c r="E1016" s="143" t="s">
        <v>1</v>
      </c>
      <c r="F1016" s="144" t="s">
        <v>735</v>
      </c>
      <c r="H1016" s="145">
        <v>6.38</v>
      </c>
      <c r="I1016" s="146"/>
      <c r="L1016" s="141"/>
      <c r="M1016" s="147"/>
      <c r="T1016" s="148"/>
      <c r="AT1016" s="143" t="s">
        <v>136</v>
      </c>
      <c r="AU1016" s="143" t="s">
        <v>81</v>
      </c>
      <c r="AV1016" s="12" t="s">
        <v>81</v>
      </c>
      <c r="AW1016" s="12" t="s">
        <v>31</v>
      </c>
      <c r="AX1016" s="12" t="s">
        <v>79</v>
      </c>
      <c r="AY1016" s="143" t="s">
        <v>127</v>
      </c>
    </row>
    <row r="1017" spans="2:65" s="1" customFormat="1" ht="33" customHeight="1">
      <c r="B1017" s="31"/>
      <c r="C1017" s="127" t="s">
        <v>736</v>
      </c>
      <c r="D1017" s="127" t="s">
        <v>130</v>
      </c>
      <c r="E1017" s="128" t="s">
        <v>737</v>
      </c>
      <c r="F1017" s="129" t="s">
        <v>738</v>
      </c>
      <c r="G1017" s="130" t="s">
        <v>194</v>
      </c>
      <c r="H1017" s="131">
        <v>2.9670000000000001</v>
      </c>
      <c r="I1017" s="132"/>
      <c r="J1017" s="133">
        <f>ROUND(I1017*H1017,2)</f>
        <v>0</v>
      </c>
      <c r="K1017" s="134"/>
      <c r="L1017" s="31"/>
      <c r="M1017" s="135" t="s">
        <v>1</v>
      </c>
      <c r="N1017" s="136" t="s">
        <v>39</v>
      </c>
      <c r="P1017" s="137">
        <f>O1017*H1017</f>
        <v>0</v>
      </c>
      <c r="Q1017" s="137">
        <v>0</v>
      </c>
      <c r="R1017" s="137">
        <f>Q1017*H1017</f>
        <v>0</v>
      </c>
      <c r="S1017" s="137">
        <v>0</v>
      </c>
      <c r="T1017" s="138">
        <f>S1017*H1017</f>
        <v>0</v>
      </c>
      <c r="AR1017" s="139" t="s">
        <v>134</v>
      </c>
      <c r="AT1017" s="139" t="s">
        <v>130</v>
      </c>
      <c r="AU1017" s="139" t="s">
        <v>81</v>
      </c>
      <c r="AY1017" s="16" t="s">
        <v>127</v>
      </c>
      <c r="BE1017" s="140">
        <f>IF(N1017="základní",J1017,0)</f>
        <v>0</v>
      </c>
      <c r="BF1017" s="140">
        <f>IF(N1017="snížená",J1017,0)</f>
        <v>0</v>
      </c>
      <c r="BG1017" s="140">
        <f>IF(N1017="zákl. přenesená",J1017,0)</f>
        <v>0</v>
      </c>
      <c r="BH1017" s="140">
        <f>IF(N1017="sníž. přenesená",J1017,0)</f>
        <v>0</v>
      </c>
      <c r="BI1017" s="140">
        <f>IF(N1017="nulová",J1017,0)</f>
        <v>0</v>
      </c>
      <c r="BJ1017" s="16" t="s">
        <v>79</v>
      </c>
      <c r="BK1017" s="140">
        <f>ROUND(I1017*H1017,2)</f>
        <v>0</v>
      </c>
      <c r="BL1017" s="16" t="s">
        <v>134</v>
      </c>
      <c r="BM1017" s="139" t="s">
        <v>739</v>
      </c>
    </row>
    <row r="1018" spans="2:65" s="12" customFormat="1" ht="11.25">
      <c r="B1018" s="141"/>
      <c r="D1018" s="142" t="s">
        <v>136</v>
      </c>
      <c r="E1018" s="143" t="s">
        <v>1</v>
      </c>
      <c r="F1018" s="144" t="s">
        <v>740</v>
      </c>
      <c r="H1018" s="145">
        <v>2.9670000000000001</v>
      </c>
      <c r="I1018" s="146"/>
      <c r="L1018" s="141"/>
      <c r="M1018" s="147"/>
      <c r="T1018" s="148"/>
      <c r="AT1018" s="143" t="s">
        <v>136</v>
      </c>
      <c r="AU1018" s="143" t="s">
        <v>81</v>
      </c>
      <c r="AV1018" s="12" t="s">
        <v>81</v>
      </c>
      <c r="AW1018" s="12" t="s">
        <v>31</v>
      </c>
      <c r="AX1018" s="12" t="s">
        <v>79</v>
      </c>
      <c r="AY1018" s="143" t="s">
        <v>127</v>
      </c>
    </row>
    <row r="1019" spans="2:65" s="1" customFormat="1" ht="24.2" customHeight="1">
      <c r="B1019" s="31"/>
      <c r="C1019" s="127" t="s">
        <v>741</v>
      </c>
      <c r="D1019" s="127" t="s">
        <v>130</v>
      </c>
      <c r="E1019" s="128" t="s">
        <v>742</v>
      </c>
      <c r="F1019" s="129" t="s">
        <v>743</v>
      </c>
      <c r="G1019" s="130" t="s">
        <v>194</v>
      </c>
      <c r="H1019" s="131">
        <v>4.1390000000000002</v>
      </c>
      <c r="I1019" s="132"/>
      <c r="J1019" s="133">
        <f>ROUND(I1019*H1019,2)</f>
        <v>0</v>
      </c>
      <c r="K1019" s="134"/>
      <c r="L1019" s="31"/>
      <c r="M1019" s="135" t="s">
        <v>1</v>
      </c>
      <c r="N1019" s="136" t="s">
        <v>39</v>
      </c>
      <c r="P1019" s="137">
        <f>O1019*H1019</f>
        <v>0</v>
      </c>
      <c r="Q1019" s="137">
        <v>0</v>
      </c>
      <c r="R1019" s="137">
        <f>Q1019*H1019</f>
        <v>0</v>
      </c>
      <c r="S1019" s="137">
        <v>0</v>
      </c>
      <c r="T1019" s="138">
        <f>S1019*H1019</f>
        <v>0</v>
      </c>
      <c r="AR1019" s="139" t="s">
        <v>134</v>
      </c>
      <c r="AT1019" s="139" t="s">
        <v>130</v>
      </c>
      <c r="AU1019" s="139" t="s">
        <v>81</v>
      </c>
      <c r="AY1019" s="16" t="s">
        <v>127</v>
      </c>
      <c r="BE1019" s="140">
        <f>IF(N1019="základní",J1019,0)</f>
        <v>0</v>
      </c>
      <c r="BF1019" s="140">
        <f>IF(N1019="snížená",J1019,0)</f>
        <v>0</v>
      </c>
      <c r="BG1019" s="140">
        <f>IF(N1019="zákl. přenesená",J1019,0)</f>
        <v>0</v>
      </c>
      <c r="BH1019" s="140">
        <f>IF(N1019="sníž. přenesená",J1019,0)</f>
        <v>0</v>
      </c>
      <c r="BI1019" s="140">
        <f>IF(N1019="nulová",J1019,0)</f>
        <v>0</v>
      </c>
      <c r="BJ1019" s="16" t="s">
        <v>79</v>
      </c>
      <c r="BK1019" s="140">
        <f>ROUND(I1019*H1019,2)</f>
        <v>0</v>
      </c>
      <c r="BL1019" s="16" t="s">
        <v>134</v>
      </c>
      <c r="BM1019" s="139" t="s">
        <v>744</v>
      </c>
    </row>
    <row r="1020" spans="2:65" s="12" customFormat="1" ht="11.25">
      <c r="B1020" s="141"/>
      <c r="D1020" s="142" t="s">
        <v>136</v>
      </c>
      <c r="E1020" s="143" t="s">
        <v>1</v>
      </c>
      <c r="F1020" s="144" t="s">
        <v>745</v>
      </c>
      <c r="H1020" s="145">
        <v>4.1390000000000002</v>
      </c>
      <c r="I1020" s="146"/>
      <c r="L1020" s="141"/>
      <c r="M1020" s="147"/>
      <c r="T1020" s="148"/>
      <c r="AT1020" s="143" t="s">
        <v>136</v>
      </c>
      <c r="AU1020" s="143" t="s">
        <v>81</v>
      </c>
      <c r="AV1020" s="12" t="s">
        <v>81</v>
      </c>
      <c r="AW1020" s="12" t="s">
        <v>31</v>
      </c>
      <c r="AX1020" s="12" t="s">
        <v>79</v>
      </c>
      <c r="AY1020" s="143" t="s">
        <v>127</v>
      </c>
    </row>
    <row r="1021" spans="2:65" s="11" customFormat="1" ht="22.9" customHeight="1">
      <c r="B1021" s="115"/>
      <c r="D1021" s="116" t="s">
        <v>73</v>
      </c>
      <c r="E1021" s="125" t="s">
        <v>746</v>
      </c>
      <c r="F1021" s="125" t="s">
        <v>747</v>
      </c>
      <c r="I1021" s="118"/>
      <c r="J1021" s="126">
        <f>BK1021</f>
        <v>0</v>
      </c>
      <c r="L1021" s="115"/>
      <c r="M1021" s="120"/>
      <c r="P1021" s="121">
        <f>SUM(P1022:P1023)</f>
        <v>0</v>
      </c>
      <c r="R1021" s="121">
        <f>SUM(R1022:R1023)</f>
        <v>0</v>
      </c>
      <c r="T1021" s="122">
        <f>SUM(T1022:T1023)</f>
        <v>0</v>
      </c>
      <c r="AR1021" s="116" t="s">
        <v>79</v>
      </c>
      <c r="AT1021" s="123" t="s">
        <v>73</v>
      </c>
      <c r="AU1021" s="123" t="s">
        <v>79</v>
      </c>
      <c r="AY1021" s="116" t="s">
        <v>127</v>
      </c>
      <c r="BK1021" s="124">
        <f>SUM(BK1022:BK1023)</f>
        <v>0</v>
      </c>
    </row>
    <row r="1022" spans="2:65" s="1" customFormat="1" ht="16.5" customHeight="1">
      <c r="B1022" s="31"/>
      <c r="C1022" s="127" t="s">
        <v>748</v>
      </c>
      <c r="D1022" s="127" t="s">
        <v>130</v>
      </c>
      <c r="E1022" s="128" t="s">
        <v>749</v>
      </c>
      <c r="F1022" s="129" t="s">
        <v>750</v>
      </c>
      <c r="G1022" s="130" t="s">
        <v>194</v>
      </c>
      <c r="H1022" s="131">
        <v>141.55000000000001</v>
      </c>
      <c r="I1022" s="132"/>
      <c r="J1022" s="133">
        <f>ROUND(I1022*H1022,2)</f>
        <v>0</v>
      </c>
      <c r="K1022" s="134"/>
      <c r="L1022" s="31"/>
      <c r="M1022" s="135" t="s">
        <v>1</v>
      </c>
      <c r="N1022" s="136" t="s">
        <v>39</v>
      </c>
      <c r="P1022" s="137">
        <f>O1022*H1022</f>
        <v>0</v>
      </c>
      <c r="Q1022" s="137">
        <v>0</v>
      </c>
      <c r="R1022" s="137">
        <f>Q1022*H1022</f>
        <v>0</v>
      </c>
      <c r="S1022" s="137">
        <v>0</v>
      </c>
      <c r="T1022" s="138">
        <f>S1022*H1022</f>
        <v>0</v>
      </c>
      <c r="AR1022" s="139" t="s">
        <v>134</v>
      </c>
      <c r="AT1022" s="139" t="s">
        <v>130</v>
      </c>
      <c r="AU1022" s="139" t="s">
        <v>81</v>
      </c>
      <c r="AY1022" s="16" t="s">
        <v>127</v>
      </c>
      <c r="BE1022" s="140">
        <f>IF(N1022="základní",J1022,0)</f>
        <v>0</v>
      </c>
      <c r="BF1022" s="140">
        <f>IF(N1022="snížená",J1022,0)</f>
        <v>0</v>
      </c>
      <c r="BG1022" s="140">
        <f>IF(N1022="zákl. přenesená",J1022,0)</f>
        <v>0</v>
      </c>
      <c r="BH1022" s="140">
        <f>IF(N1022="sníž. přenesená",J1022,0)</f>
        <v>0</v>
      </c>
      <c r="BI1022" s="140">
        <f>IF(N1022="nulová",J1022,0)</f>
        <v>0</v>
      </c>
      <c r="BJ1022" s="16" t="s">
        <v>79</v>
      </c>
      <c r="BK1022" s="140">
        <f>ROUND(I1022*H1022,2)</f>
        <v>0</v>
      </c>
      <c r="BL1022" s="16" t="s">
        <v>134</v>
      </c>
      <c r="BM1022" s="139" t="s">
        <v>751</v>
      </c>
    </row>
    <row r="1023" spans="2:65" s="1" customFormat="1" ht="24.2" customHeight="1">
      <c r="B1023" s="31"/>
      <c r="C1023" s="127" t="s">
        <v>752</v>
      </c>
      <c r="D1023" s="127" t="s">
        <v>130</v>
      </c>
      <c r="E1023" s="128" t="s">
        <v>753</v>
      </c>
      <c r="F1023" s="129" t="s">
        <v>754</v>
      </c>
      <c r="G1023" s="130" t="s">
        <v>194</v>
      </c>
      <c r="H1023" s="131">
        <v>123.905</v>
      </c>
      <c r="I1023" s="132"/>
      <c r="J1023" s="133">
        <f>ROUND(I1023*H1023,2)</f>
        <v>0</v>
      </c>
      <c r="K1023" s="134"/>
      <c r="L1023" s="31"/>
      <c r="M1023" s="135" t="s">
        <v>1</v>
      </c>
      <c r="N1023" s="136" t="s">
        <v>39</v>
      </c>
      <c r="P1023" s="137">
        <f>O1023*H1023</f>
        <v>0</v>
      </c>
      <c r="Q1023" s="137">
        <v>0</v>
      </c>
      <c r="R1023" s="137">
        <f>Q1023*H1023</f>
        <v>0</v>
      </c>
      <c r="S1023" s="137">
        <v>0</v>
      </c>
      <c r="T1023" s="138">
        <f>S1023*H1023</f>
        <v>0</v>
      </c>
      <c r="AR1023" s="139" t="s">
        <v>134</v>
      </c>
      <c r="AT1023" s="139" t="s">
        <v>130</v>
      </c>
      <c r="AU1023" s="139" t="s">
        <v>81</v>
      </c>
      <c r="AY1023" s="16" t="s">
        <v>127</v>
      </c>
      <c r="BE1023" s="140">
        <f>IF(N1023="základní",J1023,0)</f>
        <v>0</v>
      </c>
      <c r="BF1023" s="140">
        <f>IF(N1023="snížená",J1023,0)</f>
        <v>0</v>
      </c>
      <c r="BG1023" s="140">
        <f>IF(N1023="zákl. přenesená",J1023,0)</f>
        <v>0</v>
      </c>
      <c r="BH1023" s="140">
        <f>IF(N1023="sníž. přenesená",J1023,0)</f>
        <v>0</v>
      </c>
      <c r="BI1023" s="140">
        <f>IF(N1023="nulová",J1023,0)</f>
        <v>0</v>
      </c>
      <c r="BJ1023" s="16" t="s">
        <v>79</v>
      </c>
      <c r="BK1023" s="140">
        <f>ROUND(I1023*H1023,2)</f>
        <v>0</v>
      </c>
      <c r="BL1023" s="16" t="s">
        <v>134</v>
      </c>
      <c r="BM1023" s="139" t="s">
        <v>755</v>
      </c>
    </row>
    <row r="1024" spans="2:65" s="11" customFormat="1" ht="25.9" customHeight="1">
      <c r="B1024" s="115"/>
      <c r="D1024" s="116" t="s">
        <v>73</v>
      </c>
      <c r="E1024" s="117" t="s">
        <v>756</v>
      </c>
      <c r="F1024" s="117" t="s">
        <v>757</v>
      </c>
      <c r="I1024" s="118"/>
      <c r="J1024" s="119">
        <f>BK1024</f>
        <v>0</v>
      </c>
      <c r="L1024" s="115"/>
      <c r="M1024" s="120"/>
      <c r="P1024" s="121">
        <f>P1025+P1045+P1058+P1089</f>
        <v>0</v>
      </c>
      <c r="R1024" s="121">
        <f>R1025+R1045+R1058+R1089</f>
        <v>2.4744047</v>
      </c>
      <c r="T1024" s="122">
        <f>T1025+T1045+T1058+T1089</f>
        <v>10.5137856</v>
      </c>
      <c r="AR1024" s="116" t="s">
        <v>81</v>
      </c>
      <c r="AT1024" s="123" t="s">
        <v>73</v>
      </c>
      <c r="AU1024" s="123" t="s">
        <v>74</v>
      </c>
      <c r="AY1024" s="116" t="s">
        <v>127</v>
      </c>
      <c r="BK1024" s="124">
        <f>BK1025+BK1045+BK1058+BK1089</f>
        <v>0</v>
      </c>
    </row>
    <row r="1025" spans="2:65" s="11" customFormat="1" ht="22.9" customHeight="1">
      <c r="B1025" s="115"/>
      <c r="D1025" s="116" t="s">
        <v>73</v>
      </c>
      <c r="E1025" s="125" t="s">
        <v>758</v>
      </c>
      <c r="F1025" s="125" t="s">
        <v>759</v>
      </c>
      <c r="I1025" s="118"/>
      <c r="J1025" s="126">
        <f>BK1025</f>
        <v>0</v>
      </c>
      <c r="L1025" s="115"/>
      <c r="M1025" s="120"/>
      <c r="P1025" s="121">
        <f>SUM(P1026:P1044)</f>
        <v>0</v>
      </c>
      <c r="R1025" s="121">
        <f>SUM(R1026:R1044)</f>
        <v>1.4293643</v>
      </c>
      <c r="T1025" s="122">
        <f>SUM(T1026:T1044)</f>
        <v>0</v>
      </c>
      <c r="AR1025" s="116" t="s">
        <v>81</v>
      </c>
      <c r="AT1025" s="123" t="s">
        <v>73</v>
      </c>
      <c r="AU1025" s="123" t="s">
        <v>79</v>
      </c>
      <c r="AY1025" s="116" t="s">
        <v>127</v>
      </c>
      <c r="BK1025" s="124">
        <f>SUM(BK1026:BK1044)</f>
        <v>0</v>
      </c>
    </row>
    <row r="1026" spans="2:65" s="1" customFormat="1" ht="24.2" customHeight="1">
      <c r="B1026" s="31"/>
      <c r="C1026" s="127" t="s">
        <v>760</v>
      </c>
      <c r="D1026" s="127" t="s">
        <v>130</v>
      </c>
      <c r="E1026" s="128" t="s">
        <v>761</v>
      </c>
      <c r="F1026" s="129" t="s">
        <v>762</v>
      </c>
      <c r="G1026" s="130" t="s">
        <v>133</v>
      </c>
      <c r="H1026" s="131">
        <v>184.95</v>
      </c>
      <c r="I1026" s="132"/>
      <c r="J1026" s="133">
        <f>ROUND(I1026*H1026,2)</f>
        <v>0</v>
      </c>
      <c r="K1026" s="134"/>
      <c r="L1026" s="31"/>
      <c r="M1026" s="135" t="s">
        <v>1</v>
      </c>
      <c r="N1026" s="136" t="s">
        <v>39</v>
      </c>
      <c r="P1026" s="137">
        <f>O1026*H1026</f>
        <v>0</v>
      </c>
      <c r="Q1026" s="137">
        <v>0</v>
      </c>
      <c r="R1026" s="137">
        <f>Q1026*H1026</f>
        <v>0</v>
      </c>
      <c r="S1026" s="137">
        <v>0</v>
      </c>
      <c r="T1026" s="138">
        <f>S1026*H1026</f>
        <v>0</v>
      </c>
      <c r="AR1026" s="139" t="s">
        <v>230</v>
      </c>
      <c r="AT1026" s="139" t="s">
        <v>130</v>
      </c>
      <c r="AU1026" s="139" t="s">
        <v>81</v>
      </c>
      <c r="AY1026" s="16" t="s">
        <v>127</v>
      </c>
      <c r="BE1026" s="140">
        <f>IF(N1026="základní",J1026,0)</f>
        <v>0</v>
      </c>
      <c r="BF1026" s="140">
        <f>IF(N1026="snížená",J1026,0)</f>
        <v>0</v>
      </c>
      <c r="BG1026" s="140">
        <f>IF(N1026="zákl. přenesená",J1026,0)</f>
        <v>0</v>
      </c>
      <c r="BH1026" s="140">
        <f>IF(N1026="sníž. přenesená",J1026,0)</f>
        <v>0</v>
      </c>
      <c r="BI1026" s="140">
        <f>IF(N1026="nulová",J1026,0)</f>
        <v>0</v>
      </c>
      <c r="BJ1026" s="16" t="s">
        <v>79</v>
      </c>
      <c r="BK1026" s="140">
        <f>ROUND(I1026*H1026,2)</f>
        <v>0</v>
      </c>
      <c r="BL1026" s="16" t="s">
        <v>230</v>
      </c>
      <c r="BM1026" s="139" t="s">
        <v>763</v>
      </c>
    </row>
    <row r="1027" spans="2:65" s="12" customFormat="1" ht="11.25">
      <c r="B1027" s="141"/>
      <c r="D1027" s="142" t="s">
        <v>136</v>
      </c>
      <c r="E1027" s="143" t="s">
        <v>1</v>
      </c>
      <c r="F1027" s="144" t="s">
        <v>764</v>
      </c>
      <c r="H1027" s="145">
        <v>184.95</v>
      </c>
      <c r="I1027" s="146"/>
      <c r="L1027" s="141"/>
      <c r="M1027" s="147"/>
      <c r="T1027" s="148"/>
      <c r="AT1027" s="143" t="s">
        <v>136</v>
      </c>
      <c r="AU1027" s="143" t="s">
        <v>81</v>
      </c>
      <c r="AV1027" s="12" t="s">
        <v>81</v>
      </c>
      <c r="AW1027" s="12" t="s">
        <v>31</v>
      </c>
      <c r="AX1027" s="12" t="s">
        <v>79</v>
      </c>
      <c r="AY1027" s="143" t="s">
        <v>127</v>
      </c>
    </row>
    <row r="1028" spans="2:65" s="1" customFormat="1" ht="16.5" customHeight="1">
      <c r="B1028" s="31"/>
      <c r="C1028" s="156" t="s">
        <v>765</v>
      </c>
      <c r="D1028" s="156" t="s">
        <v>206</v>
      </c>
      <c r="E1028" s="157" t="s">
        <v>766</v>
      </c>
      <c r="F1028" s="158" t="s">
        <v>767</v>
      </c>
      <c r="G1028" s="159" t="s">
        <v>194</v>
      </c>
      <c r="H1028" s="160">
        <v>6.3E-2</v>
      </c>
      <c r="I1028" s="161"/>
      <c r="J1028" s="162">
        <f>ROUND(I1028*H1028,2)</f>
        <v>0</v>
      </c>
      <c r="K1028" s="163"/>
      <c r="L1028" s="164"/>
      <c r="M1028" s="165" t="s">
        <v>1</v>
      </c>
      <c r="N1028" s="166" t="s">
        <v>39</v>
      </c>
      <c r="P1028" s="137">
        <f>O1028*H1028</f>
        <v>0</v>
      </c>
      <c r="Q1028" s="137">
        <v>1</v>
      </c>
      <c r="R1028" s="137">
        <f>Q1028*H1028</f>
        <v>6.3E-2</v>
      </c>
      <c r="S1028" s="137">
        <v>0</v>
      </c>
      <c r="T1028" s="138">
        <f>S1028*H1028</f>
        <v>0</v>
      </c>
      <c r="AR1028" s="139" t="s">
        <v>636</v>
      </c>
      <c r="AT1028" s="139" t="s">
        <v>206</v>
      </c>
      <c r="AU1028" s="139" t="s">
        <v>81</v>
      </c>
      <c r="AY1028" s="16" t="s">
        <v>127</v>
      </c>
      <c r="BE1028" s="140">
        <f>IF(N1028="základní",J1028,0)</f>
        <v>0</v>
      </c>
      <c r="BF1028" s="140">
        <f>IF(N1028="snížená",J1028,0)</f>
        <v>0</v>
      </c>
      <c r="BG1028" s="140">
        <f>IF(N1028="zákl. přenesená",J1028,0)</f>
        <v>0</v>
      </c>
      <c r="BH1028" s="140">
        <f>IF(N1028="sníž. přenesená",J1028,0)</f>
        <v>0</v>
      </c>
      <c r="BI1028" s="140">
        <f>IF(N1028="nulová",J1028,0)</f>
        <v>0</v>
      </c>
      <c r="BJ1028" s="16" t="s">
        <v>79</v>
      </c>
      <c r="BK1028" s="140">
        <f>ROUND(I1028*H1028,2)</f>
        <v>0</v>
      </c>
      <c r="BL1028" s="16" t="s">
        <v>230</v>
      </c>
      <c r="BM1028" s="139" t="s">
        <v>768</v>
      </c>
    </row>
    <row r="1029" spans="2:65" s="12" customFormat="1" ht="11.25">
      <c r="B1029" s="141"/>
      <c r="D1029" s="142" t="s">
        <v>136</v>
      </c>
      <c r="E1029" s="143" t="s">
        <v>1</v>
      </c>
      <c r="F1029" s="144" t="s">
        <v>769</v>
      </c>
      <c r="H1029" s="145">
        <v>6.3E-2</v>
      </c>
      <c r="I1029" s="146"/>
      <c r="L1029" s="141"/>
      <c r="M1029" s="147"/>
      <c r="T1029" s="148"/>
      <c r="AT1029" s="143" t="s">
        <v>136</v>
      </c>
      <c r="AU1029" s="143" t="s">
        <v>81</v>
      </c>
      <c r="AV1029" s="12" t="s">
        <v>81</v>
      </c>
      <c r="AW1029" s="12" t="s">
        <v>31</v>
      </c>
      <c r="AX1029" s="12" t="s">
        <v>79</v>
      </c>
      <c r="AY1029" s="143" t="s">
        <v>127</v>
      </c>
    </row>
    <row r="1030" spans="2:65" s="1" customFormat="1" ht="24.2" customHeight="1">
      <c r="B1030" s="31"/>
      <c r="C1030" s="127" t="s">
        <v>770</v>
      </c>
      <c r="D1030" s="127" t="s">
        <v>130</v>
      </c>
      <c r="E1030" s="128" t="s">
        <v>771</v>
      </c>
      <c r="F1030" s="129" t="s">
        <v>772</v>
      </c>
      <c r="G1030" s="130" t="s">
        <v>133</v>
      </c>
      <c r="H1030" s="131">
        <v>184.95</v>
      </c>
      <c r="I1030" s="132"/>
      <c r="J1030" s="133">
        <f>ROUND(I1030*H1030,2)</f>
        <v>0</v>
      </c>
      <c r="K1030" s="134"/>
      <c r="L1030" s="31"/>
      <c r="M1030" s="135" t="s">
        <v>1</v>
      </c>
      <c r="N1030" s="136" t="s">
        <v>39</v>
      </c>
      <c r="P1030" s="137">
        <f>O1030*H1030</f>
        <v>0</v>
      </c>
      <c r="Q1030" s="137">
        <v>4.0000000000000002E-4</v>
      </c>
      <c r="R1030" s="137">
        <f>Q1030*H1030</f>
        <v>7.3980000000000004E-2</v>
      </c>
      <c r="S1030" s="137">
        <v>0</v>
      </c>
      <c r="T1030" s="138">
        <f>S1030*H1030</f>
        <v>0</v>
      </c>
      <c r="AR1030" s="139" t="s">
        <v>230</v>
      </c>
      <c r="AT1030" s="139" t="s">
        <v>130</v>
      </c>
      <c r="AU1030" s="139" t="s">
        <v>81</v>
      </c>
      <c r="AY1030" s="16" t="s">
        <v>127</v>
      </c>
      <c r="BE1030" s="140">
        <f>IF(N1030="základní",J1030,0)</f>
        <v>0</v>
      </c>
      <c r="BF1030" s="140">
        <f>IF(N1030="snížená",J1030,0)</f>
        <v>0</v>
      </c>
      <c r="BG1030" s="140">
        <f>IF(N1030="zákl. přenesená",J1030,0)</f>
        <v>0</v>
      </c>
      <c r="BH1030" s="140">
        <f>IF(N1030="sníž. přenesená",J1030,0)</f>
        <v>0</v>
      </c>
      <c r="BI1030" s="140">
        <f>IF(N1030="nulová",J1030,0)</f>
        <v>0</v>
      </c>
      <c r="BJ1030" s="16" t="s">
        <v>79</v>
      </c>
      <c r="BK1030" s="140">
        <f>ROUND(I1030*H1030,2)</f>
        <v>0</v>
      </c>
      <c r="BL1030" s="16" t="s">
        <v>230</v>
      </c>
      <c r="BM1030" s="139" t="s">
        <v>773</v>
      </c>
    </row>
    <row r="1031" spans="2:65" s="12" customFormat="1" ht="11.25">
      <c r="B1031" s="141"/>
      <c r="D1031" s="142" t="s">
        <v>136</v>
      </c>
      <c r="E1031" s="143" t="s">
        <v>1</v>
      </c>
      <c r="F1031" s="144" t="s">
        <v>764</v>
      </c>
      <c r="H1031" s="145">
        <v>184.95</v>
      </c>
      <c r="I1031" s="146"/>
      <c r="L1031" s="141"/>
      <c r="M1031" s="147"/>
      <c r="T1031" s="148"/>
      <c r="AT1031" s="143" t="s">
        <v>136</v>
      </c>
      <c r="AU1031" s="143" t="s">
        <v>81</v>
      </c>
      <c r="AV1031" s="12" t="s">
        <v>81</v>
      </c>
      <c r="AW1031" s="12" t="s">
        <v>31</v>
      </c>
      <c r="AX1031" s="12" t="s">
        <v>79</v>
      </c>
      <c r="AY1031" s="143" t="s">
        <v>127</v>
      </c>
    </row>
    <row r="1032" spans="2:65" s="1" customFormat="1" ht="49.15" customHeight="1">
      <c r="B1032" s="31"/>
      <c r="C1032" s="156" t="s">
        <v>774</v>
      </c>
      <c r="D1032" s="156" t="s">
        <v>206</v>
      </c>
      <c r="E1032" s="157" t="s">
        <v>775</v>
      </c>
      <c r="F1032" s="158" t="s">
        <v>776</v>
      </c>
      <c r="G1032" s="159" t="s">
        <v>133</v>
      </c>
      <c r="H1032" s="160">
        <v>225.82400000000001</v>
      </c>
      <c r="I1032" s="161"/>
      <c r="J1032" s="162">
        <f>ROUND(I1032*H1032,2)</f>
        <v>0</v>
      </c>
      <c r="K1032" s="163"/>
      <c r="L1032" s="164"/>
      <c r="M1032" s="165" t="s">
        <v>1</v>
      </c>
      <c r="N1032" s="166" t="s">
        <v>39</v>
      </c>
      <c r="P1032" s="137">
        <f>O1032*H1032</f>
        <v>0</v>
      </c>
      <c r="Q1032" s="137">
        <v>5.3E-3</v>
      </c>
      <c r="R1032" s="137">
        <f>Q1032*H1032</f>
        <v>1.1968672</v>
      </c>
      <c r="S1032" s="137">
        <v>0</v>
      </c>
      <c r="T1032" s="138">
        <f>S1032*H1032</f>
        <v>0</v>
      </c>
      <c r="AR1032" s="139" t="s">
        <v>636</v>
      </c>
      <c r="AT1032" s="139" t="s">
        <v>206</v>
      </c>
      <c r="AU1032" s="139" t="s">
        <v>81</v>
      </c>
      <c r="AY1032" s="16" t="s">
        <v>127</v>
      </c>
      <c r="BE1032" s="140">
        <f>IF(N1032="základní",J1032,0)</f>
        <v>0</v>
      </c>
      <c r="BF1032" s="140">
        <f>IF(N1032="snížená",J1032,0)</f>
        <v>0</v>
      </c>
      <c r="BG1032" s="140">
        <f>IF(N1032="zákl. přenesená",J1032,0)</f>
        <v>0</v>
      </c>
      <c r="BH1032" s="140">
        <f>IF(N1032="sníž. přenesená",J1032,0)</f>
        <v>0</v>
      </c>
      <c r="BI1032" s="140">
        <f>IF(N1032="nulová",J1032,0)</f>
        <v>0</v>
      </c>
      <c r="BJ1032" s="16" t="s">
        <v>79</v>
      </c>
      <c r="BK1032" s="140">
        <f>ROUND(I1032*H1032,2)</f>
        <v>0</v>
      </c>
      <c r="BL1032" s="16" t="s">
        <v>230</v>
      </c>
      <c r="BM1032" s="139" t="s">
        <v>777</v>
      </c>
    </row>
    <row r="1033" spans="2:65" s="12" customFormat="1" ht="11.25">
      <c r="B1033" s="141"/>
      <c r="D1033" s="142" t="s">
        <v>136</v>
      </c>
      <c r="E1033" s="143" t="s">
        <v>1</v>
      </c>
      <c r="F1033" s="144" t="s">
        <v>778</v>
      </c>
      <c r="H1033" s="145">
        <v>225.82400000000001</v>
      </c>
      <c r="I1033" s="146"/>
      <c r="L1033" s="141"/>
      <c r="M1033" s="147"/>
      <c r="T1033" s="148"/>
      <c r="AT1033" s="143" t="s">
        <v>136</v>
      </c>
      <c r="AU1033" s="143" t="s">
        <v>81</v>
      </c>
      <c r="AV1033" s="12" t="s">
        <v>81</v>
      </c>
      <c r="AW1033" s="12" t="s">
        <v>31</v>
      </c>
      <c r="AX1033" s="12" t="s">
        <v>79</v>
      </c>
      <c r="AY1033" s="143" t="s">
        <v>127</v>
      </c>
    </row>
    <row r="1034" spans="2:65" s="1" customFormat="1" ht="24.2" customHeight="1">
      <c r="B1034" s="31"/>
      <c r="C1034" s="127" t="s">
        <v>779</v>
      </c>
      <c r="D1034" s="127" t="s">
        <v>130</v>
      </c>
      <c r="E1034" s="128" t="s">
        <v>780</v>
      </c>
      <c r="F1034" s="129" t="s">
        <v>781</v>
      </c>
      <c r="G1034" s="130" t="s">
        <v>133</v>
      </c>
      <c r="H1034" s="131">
        <v>184.95</v>
      </c>
      <c r="I1034" s="132"/>
      <c r="J1034" s="133">
        <f>ROUND(I1034*H1034,2)</f>
        <v>0</v>
      </c>
      <c r="K1034" s="134"/>
      <c r="L1034" s="31"/>
      <c r="M1034" s="135" t="s">
        <v>1</v>
      </c>
      <c r="N1034" s="136" t="s">
        <v>39</v>
      </c>
      <c r="P1034" s="137">
        <f>O1034*H1034</f>
        <v>0</v>
      </c>
      <c r="Q1034" s="137">
        <v>4.0000000000000003E-5</v>
      </c>
      <c r="R1034" s="137">
        <f>Q1034*H1034</f>
        <v>7.3980000000000001E-3</v>
      </c>
      <c r="S1034" s="137">
        <v>0</v>
      </c>
      <c r="T1034" s="138">
        <f>S1034*H1034</f>
        <v>0</v>
      </c>
      <c r="AR1034" s="139" t="s">
        <v>230</v>
      </c>
      <c r="AT1034" s="139" t="s">
        <v>130</v>
      </c>
      <c r="AU1034" s="139" t="s">
        <v>81</v>
      </c>
      <c r="AY1034" s="16" t="s">
        <v>127</v>
      </c>
      <c r="BE1034" s="140">
        <f>IF(N1034="základní",J1034,0)</f>
        <v>0</v>
      </c>
      <c r="BF1034" s="140">
        <f>IF(N1034="snížená",J1034,0)</f>
        <v>0</v>
      </c>
      <c r="BG1034" s="140">
        <f>IF(N1034="zákl. přenesená",J1034,0)</f>
        <v>0</v>
      </c>
      <c r="BH1034" s="140">
        <f>IF(N1034="sníž. přenesená",J1034,0)</f>
        <v>0</v>
      </c>
      <c r="BI1034" s="140">
        <f>IF(N1034="nulová",J1034,0)</f>
        <v>0</v>
      </c>
      <c r="BJ1034" s="16" t="s">
        <v>79</v>
      </c>
      <c r="BK1034" s="140">
        <f>ROUND(I1034*H1034,2)</f>
        <v>0</v>
      </c>
      <c r="BL1034" s="16" t="s">
        <v>230</v>
      </c>
      <c r="BM1034" s="139" t="s">
        <v>782</v>
      </c>
    </row>
    <row r="1035" spans="2:65" s="12" customFormat="1" ht="11.25">
      <c r="B1035" s="141"/>
      <c r="D1035" s="142" t="s">
        <v>136</v>
      </c>
      <c r="E1035" s="143" t="s">
        <v>1</v>
      </c>
      <c r="F1035" s="144" t="s">
        <v>764</v>
      </c>
      <c r="H1035" s="145">
        <v>184.95</v>
      </c>
      <c r="I1035" s="146"/>
      <c r="L1035" s="141"/>
      <c r="M1035" s="147"/>
      <c r="T1035" s="148"/>
      <c r="AT1035" s="143" t="s">
        <v>136</v>
      </c>
      <c r="AU1035" s="143" t="s">
        <v>81</v>
      </c>
      <c r="AV1035" s="12" t="s">
        <v>81</v>
      </c>
      <c r="AW1035" s="12" t="s">
        <v>31</v>
      </c>
      <c r="AX1035" s="12" t="s">
        <v>79</v>
      </c>
      <c r="AY1035" s="143" t="s">
        <v>127</v>
      </c>
    </row>
    <row r="1036" spans="2:65" s="1" customFormat="1" ht="24.2" customHeight="1">
      <c r="B1036" s="31"/>
      <c r="C1036" s="156" t="s">
        <v>783</v>
      </c>
      <c r="D1036" s="156" t="s">
        <v>206</v>
      </c>
      <c r="E1036" s="157" t="s">
        <v>784</v>
      </c>
      <c r="F1036" s="158" t="s">
        <v>785</v>
      </c>
      <c r="G1036" s="159" t="s">
        <v>133</v>
      </c>
      <c r="H1036" s="160">
        <v>225.82400000000001</v>
      </c>
      <c r="I1036" s="161"/>
      <c r="J1036" s="162">
        <f>ROUND(I1036*H1036,2)</f>
        <v>0</v>
      </c>
      <c r="K1036" s="163"/>
      <c r="L1036" s="164"/>
      <c r="M1036" s="165" t="s">
        <v>1</v>
      </c>
      <c r="N1036" s="166" t="s">
        <v>39</v>
      </c>
      <c r="P1036" s="137">
        <f>O1036*H1036</f>
        <v>0</v>
      </c>
      <c r="Q1036" s="137">
        <v>2.9999999999999997E-4</v>
      </c>
      <c r="R1036" s="137">
        <f>Q1036*H1036</f>
        <v>6.7747199999999994E-2</v>
      </c>
      <c r="S1036" s="137">
        <v>0</v>
      </c>
      <c r="T1036" s="138">
        <f>S1036*H1036</f>
        <v>0</v>
      </c>
      <c r="AR1036" s="139" t="s">
        <v>636</v>
      </c>
      <c r="AT1036" s="139" t="s">
        <v>206</v>
      </c>
      <c r="AU1036" s="139" t="s">
        <v>81</v>
      </c>
      <c r="AY1036" s="16" t="s">
        <v>127</v>
      </c>
      <c r="BE1036" s="140">
        <f>IF(N1036="základní",J1036,0)</f>
        <v>0</v>
      </c>
      <c r="BF1036" s="140">
        <f>IF(N1036="snížená",J1036,0)</f>
        <v>0</v>
      </c>
      <c r="BG1036" s="140">
        <f>IF(N1036="zákl. přenesená",J1036,0)</f>
        <v>0</v>
      </c>
      <c r="BH1036" s="140">
        <f>IF(N1036="sníž. přenesená",J1036,0)</f>
        <v>0</v>
      </c>
      <c r="BI1036" s="140">
        <f>IF(N1036="nulová",J1036,0)</f>
        <v>0</v>
      </c>
      <c r="BJ1036" s="16" t="s">
        <v>79</v>
      </c>
      <c r="BK1036" s="140">
        <f>ROUND(I1036*H1036,2)</f>
        <v>0</v>
      </c>
      <c r="BL1036" s="16" t="s">
        <v>230</v>
      </c>
      <c r="BM1036" s="139" t="s">
        <v>786</v>
      </c>
    </row>
    <row r="1037" spans="2:65" s="12" customFormat="1" ht="11.25">
      <c r="B1037" s="141"/>
      <c r="D1037" s="142" t="s">
        <v>136</v>
      </c>
      <c r="E1037" s="143" t="s">
        <v>1</v>
      </c>
      <c r="F1037" s="144" t="s">
        <v>778</v>
      </c>
      <c r="H1037" s="145">
        <v>225.82400000000001</v>
      </c>
      <c r="I1037" s="146"/>
      <c r="L1037" s="141"/>
      <c r="M1037" s="147"/>
      <c r="T1037" s="148"/>
      <c r="AT1037" s="143" t="s">
        <v>136</v>
      </c>
      <c r="AU1037" s="143" t="s">
        <v>81</v>
      </c>
      <c r="AV1037" s="12" t="s">
        <v>81</v>
      </c>
      <c r="AW1037" s="12" t="s">
        <v>31</v>
      </c>
      <c r="AX1037" s="12" t="s">
        <v>79</v>
      </c>
      <c r="AY1037" s="143" t="s">
        <v>127</v>
      </c>
    </row>
    <row r="1038" spans="2:65" s="1" customFormat="1" ht="24.2" customHeight="1">
      <c r="B1038" s="31"/>
      <c r="C1038" s="156" t="s">
        <v>787</v>
      </c>
      <c r="D1038" s="156" t="s">
        <v>206</v>
      </c>
      <c r="E1038" s="157" t="s">
        <v>788</v>
      </c>
      <c r="F1038" s="158" t="s">
        <v>789</v>
      </c>
      <c r="G1038" s="159" t="s">
        <v>247</v>
      </c>
      <c r="H1038" s="160">
        <v>924.75</v>
      </c>
      <c r="I1038" s="161"/>
      <c r="J1038" s="162">
        <f>ROUND(I1038*H1038,2)</f>
        <v>0</v>
      </c>
      <c r="K1038" s="163"/>
      <c r="L1038" s="164"/>
      <c r="M1038" s="165" t="s">
        <v>1</v>
      </c>
      <c r="N1038" s="166" t="s">
        <v>39</v>
      </c>
      <c r="P1038" s="137">
        <f>O1038*H1038</f>
        <v>0</v>
      </c>
      <c r="Q1038" s="137">
        <v>1.0000000000000001E-5</v>
      </c>
      <c r="R1038" s="137">
        <f>Q1038*H1038</f>
        <v>9.2475000000000005E-3</v>
      </c>
      <c r="S1038" s="137">
        <v>0</v>
      </c>
      <c r="T1038" s="138">
        <f>S1038*H1038</f>
        <v>0</v>
      </c>
      <c r="AR1038" s="139" t="s">
        <v>636</v>
      </c>
      <c r="AT1038" s="139" t="s">
        <v>206</v>
      </c>
      <c r="AU1038" s="139" t="s">
        <v>81</v>
      </c>
      <c r="AY1038" s="16" t="s">
        <v>127</v>
      </c>
      <c r="BE1038" s="140">
        <f>IF(N1038="základní",J1038,0)</f>
        <v>0</v>
      </c>
      <c r="BF1038" s="140">
        <f>IF(N1038="snížená",J1038,0)</f>
        <v>0</v>
      </c>
      <c r="BG1038" s="140">
        <f>IF(N1038="zákl. přenesená",J1038,0)</f>
        <v>0</v>
      </c>
      <c r="BH1038" s="140">
        <f>IF(N1038="sníž. přenesená",J1038,0)</f>
        <v>0</v>
      </c>
      <c r="BI1038" s="140">
        <f>IF(N1038="nulová",J1038,0)</f>
        <v>0</v>
      </c>
      <c r="BJ1038" s="16" t="s">
        <v>79</v>
      </c>
      <c r="BK1038" s="140">
        <f>ROUND(I1038*H1038,2)</f>
        <v>0</v>
      </c>
      <c r="BL1038" s="16" t="s">
        <v>230</v>
      </c>
      <c r="BM1038" s="139" t="s">
        <v>790</v>
      </c>
    </row>
    <row r="1039" spans="2:65" s="12" customFormat="1" ht="11.25">
      <c r="B1039" s="141"/>
      <c r="D1039" s="142" t="s">
        <v>136</v>
      </c>
      <c r="E1039" s="143" t="s">
        <v>1</v>
      </c>
      <c r="F1039" s="144" t="s">
        <v>791</v>
      </c>
      <c r="H1039" s="145">
        <v>924.75</v>
      </c>
      <c r="I1039" s="146"/>
      <c r="L1039" s="141"/>
      <c r="M1039" s="147"/>
      <c r="T1039" s="148"/>
      <c r="AT1039" s="143" t="s">
        <v>136</v>
      </c>
      <c r="AU1039" s="143" t="s">
        <v>81</v>
      </c>
      <c r="AV1039" s="12" t="s">
        <v>81</v>
      </c>
      <c r="AW1039" s="12" t="s">
        <v>31</v>
      </c>
      <c r="AX1039" s="12" t="s">
        <v>79</v>
      </c>
      <c r="AY1039" s="143" t="s">
        <v>127</v>
      </c>
    </row>
    <row r="1040" spans="2:65" s="1" customFormat="1" ht="21.75" customHeight="1">
      <c r="B1040" s="31"/>
      <c r="C1040" s="127" t="s">
        <v>792</v>
      </c>
      <c r="D1040" s="127" t="s">
        <v>130</v>
      </c>
      <c r="E1040" s="128" t="s">
        <v>793</v>
      </c>
      <c r="F1040" s="129" t="s">
        <v>794</v>
      </c>
      <c r="G1040" s="130" t="s">
        <v>233</v>
      </c>
      <c r="H1040" s="131">
        <v>68.5</v>
      </c>
      <c r="I1040" s="132"/>
      <c r="J1040" s="133">
        <f>ROUND(I1040*H1040,2)</f>
        <v>0</v>
      </c>
      <c r="K1040" s="134"/>
      <c r="L1040" s="31"/>
      <c r="M1040" s="135" t="s">
        <v>1</v>
      </c>
      <c r="N1040" s="136" t="s">
        <v>39</v>
      </c>
      <c r="P1040" s="137">
        <f>O1040*H1040</f>
        <v>0</v>
      </c>
      <c r="Q1040" s="137">
        <v>4.0000000000000003E-5</v>
      </c>
      <c r="R1040" s="137">
        <f>Q1040*H1040</f>
        <v>2.7400000000000002E-3</v>
      </c>
      <c r="S1040" s="137">
        <v>0</v>
      </c>
      <c r="T1040" s="138">
        <f>S1040*H1040</f>
        <v>0</v>
      </c>
      <c r="AR1040" s="139" t="s">
        <v>230</v>
      </c>
      <c r="AT1040" s="139" t="s">
        <v>130</v>
      </c>
      <c r="AU1040" s="139" t="s">
        <v>81</v>
      </c>
      <c r="AY1040" s="16" t="s">
        <v>127</v>
      </c>
      <c r="BE1040" s="140">
        <f>IF(N1040="základní",J1040,0)</f>
        <v>0</v>
      </c>
      <c r="BF1040" s="140">
        <f>IF(N1040="snížená",J1040,0)</f>
        <v>0</v>
      </c>
      <c r="BG1040" s="140">
        <f>IF(N1040="zákl. přenesená",J1040,0)</f>
        <v>0</v>
      </c>
      <c r="BH1040" s="140">
        <f>IF(N1040="sníž. přenesená",J1040,0)</f>
        <v>0</v>
      </c>
      <c r="BI1040" s="140">
        <f>IF(N1040="nulová",J1040,0)</f>
        <v>0</v>
      </c>
      <c r="BJ1040" s="16" t="s">
        <v>79</v>
      </c>
      <c r="BK1040" s="140">
        <f>ROUND(I1040*H1040,2)</f>
        <v>0</v>
      </c>
      <c r="BL1040" s="16" t="s">
        <v>230</v>
      </c>
      <c r="BM1040" s="139" t="s">
        <v>795</v>
      </c>
    </row>
    <row r="1041" spans="2:65" s="12" customFormat="1" ht="11.25">
      <c r="B1041" s="141"/>
      <c r="D1041" s="142" t="s">
        <v>136</v>
      </c>
      <c r="E1041" s="143" t="s">
        <v>1</v>
      </c>
      <c r="F1041" s="144" t="s">
        <v>235</v>
      </c>
      <c r="H1041" s="145">
        <v>68.5</v>
      </c>
      <c r="I1041" s="146"/>
      <c r="L1041" s="141"/>
      <c r="M1041" s="147"/>
      <c r="T1041" s="148"/>
      <c r="AT1041" s="143" t="s">
        <v>136</v>
      </c>
      <c r="AU1041" s="143" t="s">
        <v>81</v>
      </c>
      <c r="AV1041" s="12" t="s">
        <v>81</v>
      </c>
      <c r="AW1041" s="12" t="s">
        <v>31</v>
      </c>
      <c r="AX1041" s="12" t="s">
        <v>79</v>
      </c>
      <c r="AY1041" s="143" t="s">
        <v>127</v>
      </c>
    </row>
    <row r="1042" spans="2:65" s="1" customFormat="1" ht="24.2" customHeight="1">
      <c r="B1042" s="31"/>
      <c r="C1042" s="156" t="s">
        <v>796</v>
      </c>
      <c r="D1042" s="156" t="s">
        <v>206</v>
      </c>
      <c r="E1042" s="157" t="s">
        <v>797</v>
      </c>
      <c r="F1042" s="158" t="s">
        <v>798</v>
      </c>
      <c r="G1042" s="159" t="s">
        <v>233</v>
      </c>
      <c r="H1042" s="160">
        <v>69.87</v>
      </c>
      <c r="I1042" s="161"/>
      <c r="J1042" s="162">
        <f>ROUND(I1042*H1042,2)</f>
        <v>0</v>
      </c>
      <c r="K1042" s="163"/>
      <c r="L1042" s="164"/>
      <c r="M1042" s="165" t="s">
        <v>1</v>
      </c>
      <c r="N1042" s="166" t="s">
        <v>39</v>
      </c>
      <c r="P1042" s="137">
        <f>O1042*H1042</f>
        <v>0</v>
      </c>
      <c r="Q1042" s="137">
        <v>1.2E-4</v>
      </c>
      <c r="R1042" s="137">
        <f>Q1042*H1042</f>
        <v>8.3844000000000002E-3</v>
      </c>
      <c r="S1042" s="137">
        <v>0</v>
      </c>
      <c r="T1042" s="138">
        <f>S1042*H1042</f>
        <v>0</v>
      </c>
      <c r="AR1042" s="139" t="s">
        <v>636</v>
      </c>
      <c r="AT1042" s="139" t="s">
        <v>206</v>
      </c>
      <c r="AU1042" s="139" t="s">
        <v>81</v>
      </c>
      <c r="AY1042" s="16" t="s">
        <v>127</v>
      </c>
      <c r="BE1042" s="140">
        <f>IF(N1042="základní",J1042,0)</f>
        <v>0</v>
      </c>
      <c r="BF1042" s="140">
        <f>IF(N1042="snížená",J1042,0)</f>
        <v>0</v>
      </c>
      <c r="BG1042" s="140">
        <f>IF(N1042="zákl. přenesená",J1042,0)</f>
        <v>0</v>
      </c>
      <c r="BH1042" s="140">
        <f>IF(N1042="sníž. přenesená",J1042,0)</f>
        <v>0</v>
      </c>
      <c r="BI1042" s="140">
        <f>IF(N1042="nulová",J1042,0)</f>
        <v>0</v>
      </c>
      <c r="BJ1042" s="16" t="s">
        <v>79</v>
      </c>
      <c r="BK1042" s="140">
        <f>ROUND(I1042*H1042,2)</f>
        <v>0</v>
      </c>
      <c r="BL1042" s="16" t="s">
        <v>230</v>
      </c>
      <c r="BM1042" s="139" t="s">
        <v>799</v>
      </c>
    </row>
    <row r="1043" spans="2:65" s="12" customFormat="1" ht="11.25">
      <c r="B1043" s="141"/>
      <c r="D1043" s="142" t="s">
        <v>136</v>
      </c>
      <c r="E1043" s="143" t="s">
        <v>1</v>
      </c>
      <c r="F1043" s="144" t="s">
        <v>800</v>
      </c>
      <c r="H1043" s="145">
        <v>69.87</v>
      </c>
      <c r="I1043" s="146"/>
      <c r="L1043" s="141"/>
      <c r="M1043" s="147"/>
      <c r="T1043" s="148"/>
      <c r="AT1043" s="143" t="s">
        <v>136</v>
      </c>
      <c r="AU1043" s="143" t="s">
        <v>81</v>
      </c>
      <c r="AV1043" s="12" t="s">
        <v>81</v>
      </c>
      <c r="AW1043" s="12" t="s">
        <v>31</v>
      </c>
      <c r="AX1043" s="12" t="s">
        <v>79</v>
      </c>
      <c r="AY1043" s="143" t="s">
        <v>127</v>
      </c>
    </row>
    <row r="1044" spans="2:65" s="1" customFormat="1" ht="37.9" customHeight="1">
      <c r="B1044" s="31"/>
      <c r="C1044" s="127" t="s">
        <v>801</v>
      </c>
      <c r="D1044" s="127" t="s">
        <v>130</v>
      </c>
      <c r="E1044" s="128" t="s">
        <v>802</v>
      </c>
      <c r="F1044" s="129" t="s">
        <v>803</v>
      </c>
      <c r="G1044" s="130" t="s">
        <v>804</v>
      </c>
      <c r="H1044" s="173"/>
      <c r="I1044" s="132"/>
      <c r="J1044" s="133">
        <f>ROUND(I1044*H1044,2)</f>
        <v>0</v>
      </c>
      <c r="K1044" s="134"/>
      <c r="L1044" s="31"/>
      <c r="M1044" s="135" t="s">
        <v>1</v>
      </c>
      <c r="N1044" s="136" t="s">
        <v>39</v>
      </c>
      <c r="P1044" s="137">
        <f>O1044*H1044</f>
        <v>0</v>
      </c>
      <c r="Q1044" s="137">
        <v>0</v>
      </c>
      <c r="R1044" s="137">
        <f>Q1044*H1044</f>
        <v>0</v>
      </c>
      <c r="S1044" s="137">
        <v>0</v>
      </c>
      <c r="T1044" s="138">
        <f>S1044*H1044</f>
        <v>0</v>
      </c>
      <c r="AR1044" s="139" t="s">
        <v>230</v>
      </c>
      <c r="AT1044" s="139" t="s">
        <v>130</v>
      </c>
      <c r="AU1044" s="139" t="s">
        <v>81</v>
      </c>
      <c r="AY1044" s="16" t="s">
        <v>127</v>
      </c>
      <c r="BE1044" s="140">
        <f>IF(N1044="základní",J1044,0)</f>
        <v>0</v>
      </c>
      <c r="BF1044" s="140">
        <f>IF(N1044="snížená",J1044,0)</f>
        <v>0</v>
      </c>
      <c r="BG1044" s="140">
        <f>IF(N1044="zákl. přenesená",J1044,0)</f>
        <v>0</v>
      </c>
      <c r="BH1044" s="140">
        <f>IF(N1044="sníž. přenesená",J1044,0)</f>
        <v>0</v>
      </c>
      <c r="BI1044" s="140">
        <f>IF(N1044="nulová",J1044,0)</f>
        <v>0</v>
      </c>
      <c r="BJ1044" s="16" t="s">
        <v>79</v>
      </c>
      <c r="BK1044" s="140">
        <f>ROUND(I1044*H1044,2)</f>
        <v>0</v>
      </c>
      <c r="BL1044" s="16" t="s">
        <v>230</v>
      </c>
      <c r="BM1044" s="139" t="s">
        <v>805</v>
      </c>
    </row>
    <row r="1045" spans="2:65" s="11" customFormat="1" ht="22.9" customHeight="1">
      <c r="B1045" s="115"/>
      <c r="D1045" s="116" t="s">
        <v>73</v>
      </c>
      <c r="E1045" s="125" t="s">
        <v>806</v>
      </c>
      <c r="F1045" s="125" t="s">
        <v>807</v>
      </c>
      <c r="I1045" s="118"/>
      <c r="J1045" s="126">
        <f>BK1045</f>
        <v>0</v>
      </c>
      <c r="L1045" s="115"/>
      <c r="M1045" s="120"/>
      <c r="P1045" s="121">
        <f>SUM(P1046:P1057)</f>
        <v>0</v>
      </c>
      <c r="R1045" s="121">
        <f>SUM(R1046:R1057)</f>
        <v>0</v>
      </c>
      <c r="T1045" s="122">
        <f>SUM(T1046:T1057)</f>
        <v>6.3802056000000009</v>
      </c>
      <c r="AR1045" s="116" t="s">
        <v>81</v>
      </c>
      <c r="AT1045" s="123" t="s">
        <v>73</v>
      </c>
      <c r="AU1045" s="123" t="s">
        <v>79</v>
      </c>
      <c r="AY1045" s="116" t="s">
        <v>127</v>
      </c>
      <c r="BK1045" s="124">
        <f>SUM(BK1046:BK1057)</f>
        <v>0</v>
      </c>
    </row>
    <row r="1046" spans="2:65" s="1" customFormat="1" ht="33" customHeight="1">
      <c r="B1046" s="31"/>
      <c r="C1046" s="127" t="s">
        <v>808</v>
      </c>
      <c r="D1046" s="127" t="s">
        <v>130</v>
      </c>
      <c r="E1046" s="128" t="s">
        <v>809</v>
      </c>
      <c r="F1046" s="129" t="s">
        <v>810</v>
      </c>
      <c r="G1046" s="130" t="s">
        <v>133</v>
      </c>
      <c r="H1046" s="131">
        <v>268.98</v>
      </c>
      <c r="I1046" s="132"/>
      <c r="J1046" s="133">
        <f>ROUND(I1046*H1046,2)</f>
        <v>0</v>
      </c>
      <c r="K1046" s="134"/>
      <c r="L1046" s="31"/>
      <c r="M1046" s="135" t="s">
        <v>1</v>
      </c>
      <c r="N1046" s="136" t="s">
        <v>39</v>
      </c>
      <c r="P1046" s="137">
        <f>O1046*H1046</f>
        <v>0</v>
      </c>
      <c r="Q1046" s="137">
        <v>0</v>
      </c>
      <c r="R1046" s="137">
        <f>Q1046*H1046</f>
        <v>0</v>
      </c>
      <c r="S1046" s="137">
        <v>2.3720000000000001E-2</v>
      </c>
      <c r="T1046" s="138">
        <f>S1046*H1046</f>
        <v>6.3802056000000009</v>
      </c>
      <c r="AR1046" s="139" t="s">
        <v>230</v>
      </c>
      <c r="AT1046" s="139" t="s">
        <v>130</v>
      </c>
      <c r="AU1046" s="139" t="s">
        <v>81</v>
      </c>
      <c r="AY1046" s="16" t="s">
        <v>127</v>
      </c>
      <c r="BE1046" s="140">
        <f>IF(N1046="základní",J1046,0)</f>
        <v>0</v>
      </c>
      <c r="BF1046" s="140">
        <f>IF(N1046="snížená",J1046,0)</f>
        <v>0</v>
      </c>
      <c r="BG1046" s="140">
        <f>IF(N1046="zákl. přenesená",J1046,0)</f>
        <v>0</v>
      </c>
      <c r="BH1046" s="140">
        <f>IF(N1046="sníž. přenesená",J1046,0)</f>
        <v>0</v>
      </c>
      <c r="BI1046" s="140">
        <f>IF(N1046="nulová",J1046,0)</f>
        <v>0</v>
      </c>
      <c r="BJ1046" s="16" t="s">
        <v>79</v>
      </c>
      <c r="BK1046" s="140">
        <f>ROUND(I1046*H1046,2)</f>
        <v>0</v>
      </c>
      <c r="BL1046" s="16" t="s">
        <v>230</v>
      </c>
      <c r="BM1046" s="139" t="s">
        <v>811</v>
      </c>
    </row>
    <row r="1047" spans="2:65" s="12" customFormat="1" ht="11.25">
      <c r="B1047" s="141"/>
      <c r="D1047" s="142" t="s">
        <v>136</v>
      </c>
      <c r="E1047" s="143" t="s">
        <v>1</v>
      </c>
      <c r="F1047" s="144" t="s">
        <v>812</v>
      </c>
      <c r="H1047" s="145">
        <v>1.86</v>
      </c>
      <c r="I1047" s="146"/>
      <c r="L1047" s="141"/>
      <c r="M1047" s="147"/>
      <c r="T1047" s="148"/>
      <c r="AT1047" s="143" t="s">
        <v>136</v>
      </c>
      <c r="AU1047" s="143" t="s">
        <v>81</v>
      </c>
      <c r="AV1047" s="12" t="s">
        <v>81</v>
      </c>
      <c r="AW1047" s="12" t="s">
        <v>31</v>
      </c>
      <c r="AX1047" s="12" t="s">
        <v>74</v>
      </c>
      <c r="AY1047" s="143" t="s">
        <v>127</v>
      </c>
    </row>
    <row r="1048" spans="2:65" s="12" customFormat="1" ht="11.25">
      <c r="B1048" s="141"/>
      <c r="D1048" s="142" t="s">
        <v>136</v>
      </c>
      <c r="E1048" s="143" t="s">
        <v>1</v>
      </c>
      <c r="F1048" s="144" t="s">
        <v>813</v>
      </c>
      <c r="H1048" s="145">
        <v>12.73</v>
      </c>
      <c r="I1048" s="146"/>
      <c r="L1048" s="141"/>
      <c r="M1048" s="147"/>
      <c r="T1048" s="148"/>
      <c r="AT1048" s="143" t="s">
        <v>136</v>
      </c>
      <c r="AU1048" s="143" t="s">
        <v>81</v>
      </c>
      <c r="AV1048" s="12" t="s">
        <v>81</v>
      </c>
      <c r="AW1048" s="12" t="s">
        <v>31</v>
      </c>
      <c r="AX1048" s="12" t="s">
        <v>74</v>
      </c>
      <c r="AY1048" s="143" t="s">
        <v>127</v>
      </c>
    </row>
    <row r="1049" spans="2:65" s="12" customFormat="1" ht="11.25">
      <c r="B1049" s="141"/>
      <c r="D1049" s="142" t="s">
        <v>136</v>
      </c>
      <c r="E1049" s="143" t="s">
        <v>1</v>
      </c>
      <c r="F1049" s="144" t="s">
        <v>814</v>
      </c>
      <c r="H1049" s="145">
        <v>29.13</v>
      </c>
      <c r="I1049" s="146"/>
      <c r="L1049" s="141"/>
      <c r="M1049" s="147"/>
      <c r="T1049" s="148"/>
      <c r="AT1049" s="143" t="s">
        <v>136</v>
      </c>
      <c r="AU1049" s="143" t="s">
        <v>81</v>
      </c>
      <c r="AV1049" s="12" t="s">
        <v>81</v>
      </c>
      <c r="AW1049" s="12" t="s">
        <v>31</v>
      </c>
      <c r="AX1049" s="12" t="s">
        <v>74</v>
      </c>
      <c r="AY1049" s="143" t="s">
        <v>127</v>
      </c>
    </row>
    <row r="1050" spans="2:65" s="12" customFormat="1" ht="11.25">
      <c r="B1050" s="141"/>
      <c r="D1050" s="142" t="s">
        <v>136</v>
      </c>
      <c r="E1050" s="143" t="s">
        <v>1</v>
      </c>
      <c r="F1050" s="144" t="s">
        <v>815</v>
      </c>
      <c r="H1050" s="145">
        <v>15.21</v>
      </c>
      <c r="I1050" s="146"/>
      <c r="L1050" s="141"/>
      <c r="M1050" s="147"/>
      <c r="T1050" s="148"/>
      <c r="AT1050" s="143" t="s">
        <v>136</v>
      </c>
      <c r="AU1050" s="143" t="s">
        <v>81</v>
      </c>
      <c r="AV1050" s="12" t="s">
        <v>81</v>
      </c>
      <c r="AW1050" s="12" t="s">
        <v>31</v>
      </c>
      <c r="AX1050" s="12" t="s">
        <v>74</v>
      </c>
      <c r="AY1050" s="143" t="s">
        <v>127</v>
      </c>
    </row>
    <row r="1051" spans="2:65" s="12" customFormat="1" ht="11.25">
      <c r="B1051" s="141"/>
      <c r="D1051" s="142" t="s">
        <v>136</v>
      </c>
      <c r="E1051" s="143" t="s">
        <v>1</v>
      </c>
      <c r="F1051" s="144" t="s">
        <v>816</v>
      </c>
      <c r="H1051" s="145">
        <v>8.0299999999999994</v>
      </c>
      <c r="I1051" s="146"/>
      <c r="L1051" s="141"/>
      <c r="M1051" s="147"/>
      <c r="T1051" s="148"/>
      <c r="AT1051" s="143" t="s">
        <v>136</v>
      </c>
      <c r="AU1051" s="143" t="s">
        <v>81</v>
      </c>
      <c r="AV1051" s="12" t="s">
        <v>81</v>
      </c>
      <c r="AW1051" s="12" t="s">
        <v>31</v>
      </c>
      <c r="AX1051" s="12" t="s">
        <v>74</v>
      </c>
      <c r="AY1051" s="143" t="s">
        <v>127</v>
      </c>
    </row>
    <row r="1052" spans="2:65" s="12" customFormat="1" ht="11.25">
      <c r="B1052" s="141"/>
      <c r="D1052" s="142" t="s">
        <v>136</v>
      </c>
      <c r="E1052" s="143" t="s">
        <v>1</v>
      </c>
      <c r="F1052" s="144" t="s">
        <v>817</v>
      </c>
      <c r="H1052" s="145">
        <v>39.200000000000003</v>
      </c>
      <c r="I1052" s="146"/>
      <c r="L1052" s="141"/>
      <c r="M1052" s="147"/>
      <c r="T1052" s="148"/>
      <c r="AT1052" s="143" t="s">
        <v>136</v>
      </c>
      <c r="AU1052" s="143" t="s">
        <v>81</v>
      </c>
      <c r="AV1052" s="12" t="s">
        <v>81</v>
      </c>
      <c r="AW1052" s="12" t="s">
        <v>31</v>
      </c>
      <c r="AX1052" s="12" t="s">
        <v>74</v>
      </c>
      <c r="AY1052" s="143" t="s">
        <v>127</v>
      </c>
    </row>
    <row r="1053" spans="2:65" s="12" customFormat="1" ht="11.25">
      <c r="B1053" s="141"/>
      <c r="D1053" s="142" t="s">
        <v>136</v>
      </c>
      <c r="E1053" s="143" t="s">
        <v>1</v>
      </c>
      <c r="F1053" s="144" t="s">
        <v>818</v>
      </c>
      <c r="H1053" s="145">
        <v>40.86</v>
      </c>
      <c r="I1053" s="146"/>
      <c r="L1053" s="141"/>
      <c r="M1053" s="147"/>
      <c r="T1053" s="148"/>
      <c r="AT1053" s="143" t="s">
        <v>136</v>
      </c>
      <c r="AU1053" s="143" t="s">
        <v>81</v>
      </c>
      <c r="AV1053" s="12" t="s">
        <v>81</v>
      </c>
      <c r="AW1053" s="12" t="s">
        <v>31</v>
      </c>
      <c r="AX1053" s="12" t="s">
        <v>74</v>
      </c>
      <c r="AY1053" s="143" t="s">
        <v>127</v>
      </c>
    </row>
    <row r="1054" spans="2:65" s="12" customFormat="1" ht="11.25">
      <c r="B1054" s="141"/>
      <c r="D1054" s="142" t="s">
        <v>136</v>
      </c>
      <c r="E1054" s="143" t="s">
        <v>1</v>
      </c>
      <c r="F1054" s="144" t="s">
        <v>819</v>
      </c>
      <c r="H1054" s="145">
        <v>39.049999999999997</v>
      </c>
      <c r="I1054" s="146"/>
      <c r="L1054" s="141"/>
      <c r="M1054" s="147"/>
      <c r="T1054" s="148"/>
      <c r="AT1054" s="143" t="s">
        <v>136</v>
      </c>
      <c r="AU1054" s="143" t="s">
        <v>81</v>
      </c>
      <c r="AV1054" s="12" t="s">
        <v>81</v>
      </c>
      <c r="AW1054" s="12" t="s">
        <v>31</v>
      </c>
      <c r="AX1054" s="12" t="s">
        <v>74</v>
      </c>
      <c r="AY1054" s="143" t="s">
        <v>127</v>
      </c>
    </row>
    <row r="1055" spans="2:65" s="12" customFormat="1" ht="11.25">
      <c r="B1055" s="141"/>
      <c r="D1055" s="142" t="s">
        <v>136</v>
      </c>
      <c r="E1055" s="143" t="s">
        <v>1</v>
      </c>
      <c r="F1055" s="144" t="s">
        <v>820</v>
      </c>
      <c r="H1055" s="145">
        <v>40.67</v>
      </c>
      <c r="I1055" s="146"/>
      <c r="L1055" s="141"/>
      <c r="M1055" s="147"/>
      <c r="T1055" s="148"/>
      <c r="AT1055" s="143" t="s">
        <v>136</v>
      </c>
      <c r="AU1055" s="143" t="s">
        <v>81</v>
      </c>
      <c r="AV1055" s="12" t="s">
        <v>81</v>
      </c>
      <c r="AW1055" s="12" t="s">
        <v>31</v>
      </c>
      <c r="AX1055" s="12" t="s">
        <v>74</v>
      </c>
      <c r="AY1055" s="143" t="s">
        <v>127</v>
      </c>
    </row>
    <row r="1056" spans="2:65" s="12" customFormat="1" ht="11.25">
      <c r="B1056" s="141"/>
      <c r="D1056" s="142" t="s">
        <v>136</v>
      </c>
      <c r="E1056" s="143" t="s">
        <v>1</v>
      </c>
      <c r="F1056" s="144" t="s">
        <v>821</v>
      </c>
      <c r="H1056" s="145">
        <v>42.24</v>
      </c>
      <c r="I1056" s="146"/>
      <c r="L1056" s="141"/>
      <c r="M1056" s="147"/>
      <c r="T1056" s="148"/>
      <c r="AT1056" s="143" t="s">
        <v>136</v>
      </c>
      <c r="AU1056" s="143" t="s">
        <v>81</v>
      </c>
      <c r="AV1056" s="12" t="s">
        <v>81</v>
      </c>
      <c r="AW1056" s="12" t="s">
        <v>31</v>
      </c>
      <c r="AX1056" s="12" t="s">
        <v>74</v>
      </c>
      <c r="AY1056" s="143" t="s">
        <v>127</v>
      </c>
    </row>
    <row r="1057" spans="2:65" s="13" customFormat="1" ht="11.25">
      <c r="B1057" s="149"/>
      <c r="D1057" s="142" t="s">
        <v>136</v>
      </c>
      <c r="E1057" s="150" t="s">
        <v>1</v>
      </c>
      <c r="F1057" s="151" t="s">
        <v>157</v>
      </c>
      <c r="H1057" s="152">
        <v>268.98</v>
      </c>
      <c r="I1057" s="153"/>
      <c r="L1057" s="149"/>
      <c r="M1057" s="154"/>
      <c r="T1057" s="155"/>
      <c r="AT1057" s="150" t="s">
        <v>136</v>
      </c>
      <c r="AU1057" s="150" t="s">
        <v>81</v>
      </c>
      <c r="AV1057" s="13" t="s">
        <v>134</v>
      </c>
      <c r="AW1057" s="13" t="s">
        <v>31</v>
      </c>
      <c r="AX1057" s="13" t="s">
        <v>79</v>
      </c>
      <c r="AY1057" s="150" t="s">
        <v>127</v>
      </c>
    </row>
    <row r="1058" spans="2:65" s="11" customFormat="1" ht="22.9" customHeight="1">
      <c r="B1058" s="115"/>
      <c r="D1058" s="116" t="s">
        <v>73</v>
      </c>
      <c r="E1058" s="125" t="s">
        <v>822</v>
      </c>
      <c r="F1058" s="125" t="s">
        <v>823</v>
      </c>
      <c r="I1058" s="118"/>
      <c r="J1058" s="126">
        <f>BK1058</f>
        <v>0</v>
      </c>
      <c r="L1058" s="115"/>
      <c r="M1058" s="120"/>
      <c r="P1058" s="121">
        <f>SUM(P1059:P1088)</f>
        <v>0</v>
      </c>
      <c r="R1058" s="121">
        <f>SUM(R1059:R1088)</f>
        <v>0</v>
      </c>
      <c r="T1058" s="122">
        <f>SUM(T1059:T1088)</f>
        <v>4.1335799999999994</v>
      </c>
      <c r="AR1058" s="116" t="s">
        <v>81</v>
      </c>
      <c r="AT1058" s="123" t="s">
        <v>73</v>
      </c>
      <c r="AU1058" s="123" t="s">
        <v>79</v>
      </c>
      <c r="AY1058" s="116" t="s">
        <v>127</v>
      </c>
      <c r="BK1058" s="124">
        <f>SUM(BK1059:BK1088)</f>
        <v>0</v>
      </c>
    </row>
    <row r="1059" spans="2:65" s="1" customFormat="1" ht="24.2" customHeight="1">
      <c r="B1059" s="31"/>
      <c r="C1059" s="127" t="s">
        <v>824</v>
      </c>
      <c r="D1059" s="127" t="s">
        <v>130</v>
      </c>
      <c r="E1059" s="128" t="s">
        <v>825</v>
      </c>
      <c r="F1059" s="129" t="s">
        <v>826</v>
      </c>
      <c r="G1059" s="130" t="s">
        <v>133</v>
      </c>
      <c r="H1059" s="131">
        <v>375.78</v>
      </c>
      <c r="I1059" s="132"/>
      <c r="J1059" s="133">
        <f>ROUND(I1059*H1059,2)</f>
        <v>0</v>
      </c>
      <c r="K1059" s="134"/>
      <c r="L1059" s="31"/>
      <c r="M1059" s="135" t="s">
        <v>1</v>
      </c>
      <c r="N1059" s="136" t="s">
        <v>39</v>
      </c>
      <c r="P1059" s="137">
        <f>O1059*H1059</f>
        <v>0</v>
      </c>
      <c r="Q1059" s="137">
        <v>0</v>
      </c>
      <c r="R1059" s="137">
        <f>Q1059*H1059</f>
        <v>0</v>
      </c>
      <c r="S1059" s="137">
        <v>1.0999999999999999E-2</v>
      </c>
      <c r="T1059" s="138">
        <f>S1059*H1059</f>
        <v>4.1335799999999994</v>
      </c>
      <c r="AR1059" s="139" t="s">
        <v>230</v>
      </c>
      <c r="AT1059" s="139" t="s">
        <v>130</v>
      </c>
      <c r="AU1059" s="139" t="s">
        <v>81</v>
      </c>
      <c r="AY1059" s="16" t="s">
        <v>127</v>
      </c>
      <c r="BE1059" s="140">
        <f>IF(N1059="základní",J1059,0)</f>
        <v>0</v>
      </c>
      <c r="BF1059" s="140">
        <f>IF(N1059="snížená",J1059,0)</f>
        <v>0</v>
      </c>
      <c r="BG1059" s="140">
        <f>IF(N1059="zákl. přenesená",J1059,0)</f>
        <v>0</v>
      </c>
      <c r="BH1059" s="140">
        <f>IF(N1059="sníž. přenesená",J1059,0)</f>
        <v>0</v>
      </c>
      <c r="BI1059" s="140">
        <f>IF(N1059="nulová",J1059,0)</f>
        <v>0</v>
      </c>
      <c r="BJ1059" s="16" t="s">
        <v>79</v>
      </c>
      <c r="BK1059" s="140">
        <f>ROUND(I1059*H1059,2)</f>
        <v>0</v>
      </c>
      <c r="BL1059" s="16" t="s">
        <v>230</v>
      </c>
      <c r="BM1059" s="139" t="s">
        <v>827</v>
      </c>
    </row>
    <row r="1060" spans="2:65" s="12" customFormat="1" ht="11.25">
      <c r="B1060" s="141"/>
      <c r="D1060" s="142" t="s">
        <v>136</v>
      </c>
      <c r="E1060" s="143" t="s">
        <v>1</v>
      </c>
      <c r="F1060" s="144" t="s">
        <v>828</v>
      </c>
      <c r="H1060" s="145">
        <v>2.62</v>
      </c>
      <c r="I1060" s="146"/>
      <c r="L1060" s="141"/>
      <c r="M1060" s="147"/>
      <c r="T1060" s="148"/>
      <c r="AT1060" s="143" t="s">
        <v>136</v>
      </c>
      <c r="AU1060" s="143" t="s">
        <v>81</v>
      </c>
      <c r="AV1060" s="12" t="s">
        <v>81</v>
      </c>
      <c r="AW1060" s="12" t="s">
        <v>31</v>
      </c>
      <c r="AX1060" s="12" t="s">
        <v>74</v>
      </c>
      <c r="AY1060" s="143" t="s">
        <v>127</v>
      </c>
    </row>
    <row r="1061" spans="2:65" s="12" customFormat="1" ht="11.25">
      <c r="B1061" s="141"/>
      <c r="D1061" s="142" t="s">
        <v>136</v>
      </c>
      <c r="E1061" s="143" t="s">
        <v>1</v>
      </c>
      <c r="F1061" s="144" t="s">
        <v>829</v>
      </c>
      <c r="H1061" s="145">
        <v>38.200000000000003</v>
      </c>
      <c r="I1061" s="146"/>
      <c r="L1061" s="141"/>
      <c r="M1061" s="147"/>
      <c r="T1061" s="148"/>
      <c r="AT1061" s="143" t="s">
        <v>136</v>
      </c>
      <c r="AU1061" s="143" t="s">
        <v>81</v>
      </c>
      <c r="AV1061" s="12" t="s">
        <v>81</v>
      </c>
      <c r="AW1061" s="12" t="s">
        <v>31</v>
      </c>
      <c r="AX1061" s="12" t="s">
        <v>74</v>
      </c>
      <c r="AY1061" s="143" t="s">
        <v>127</v>
      </c>
    </row>
    <row r="1062" spans="2:65" s="12" customFormat="1" ht="11.25">
      <c r="B1062" s="141"/>
      <c r="D1062" s="142" t="s">
        <v>136</v>
      </c>
      <c r="E1062" s="143" t="s">
        <v>1</v>
      </c>
      <c r="F1062" s="144" t="s">
        <v>830</v>
      </c>
      <c r="H1062" s="145">
        <v>41.18</v>
      </c>
      <c r="I1062" s="146"/>
      <c r="L1062" s="141"/>
      <c r="M1062" s="147"/>
      <c r="T1062" s="148"/>
      <c r="AT1062" s="143" t="s">
        <v>136</v>
      </c>
      <c r="AU1062" s="143" t="s">
        <v>81</v>
      </c>
      <c r="AV1062" s="12" t="s">
        <v>81</v>
      </c>
      <c r="AW1062" s="12" t="s">
        <v>31</v>
      </c>
      <c r="AX1062" s="12" t="s">
        <v>74</v>
      </c>
      <c r="AY1062" s="143" t="s">
        <v>127</v>
      </c>
    </row>
    <row r="1063" spans="2:65" s="12" customFormat="1" ht="11.25">
      <c r="B1063" s="141"/>
      <c r="D1063" s="142" t="s">
        <v>136</v>
      </c>
      <c r="E1063" s="143" t="s">
        <v>1</v>
      </c>
      <c r="F1063" s="144" t="s">
        <v>831</v>
      </c>
      <c r="H1063" s="145">
        <v>6.55</v>
      </c>
      <c r="I1063" s="146"/>
      <c r="L1063" s="141"/>
      <c r="M1063" s="147"/>
      <c r="T1063" s="148"/>
      <c r="AT1063" s="143" t="s">
        <v>136</v>
      </c>
      <c r="AU1063" s="143" t="s">
        <v>81</v>
      </c>
      <c r="AV1063" s="12" t="s">
        <v>81</v>
      </c>
      <c r="AW1063" s="12" t="s">
        <v>31</v>
      </c>
      <c r="AX1063" s="12" t="s">
        <v>74</v>
      </c>
      <c r="AY1063" s="143" t="s">
        <v>127</v>
      </c>
    </row>
    <row r="1064" spans="2:65" s="12" customFormat="1" ht="11.25">
      <c r="B1064" s="141"/>
      <c r="D1064" s="142" t="s">
        <v>136</v>
      </c>
      <c r="E1064" s="143" t="s">
        <v>1</v>
      </c>
      <c r="F1064" s="144" t="s">
        <v>832</v>
      </c>
      <c r="H1064" s="145">
        <v>1.88</v>
      </c>
      <c r="I1064" s="146"/>
      <c r="L1064" s="141"/>
      <c r="M1064" s="147"/>
      <c r="T1064" s="148"/>
      <c r="AT1064" s="143" t="s">
        <v>136</v>
      </c>
      <c r="AU1064" s="143" t="s">
        <v>81</v>
      </c>
      <c r="AV1064" s="12" t="s">
        <v>81</v>
      </c>
      <c r="AW1064" s="12" t="s">
        <v>31</v>
      </c>
      <c r="AX1064" s="12" t="s">
        <v>74</v>
      </c>
      <c r="AY1064" s="143" t="s">
        <v>127</v>
      </c>
    </row>
    <row r="1065" spans="2:65" s="12" customFormat="1" ht="11.25">
      <c r="B1065" s="141"/>
      <c r="D1065" s="142" t="s">
        <v>136</v>
      </c>
      <c r="E1065" s="143" t="s">
        <v>1</v>
      </c>
      <c r="F1065" s="144" t="s">
        <v>833</v>
      </c>
      <c r="H1065" s="145">
        <v>3.01</v>
      </c>
      <c r="I1065" s="146"/>
      <c r="L1065" s="141"/>
      <c r="M1065" s="147"/>
      <c r="T1065" s="148"/>
      <c r="AT1065" s="143" t="s">
        <v>136</v>
      </c>
      <c r="AU1065" s="143" t="s">
        <v>81</v>
      </c>
      <c r="AV1065" s="12" t="s">
        <v>81</v>
      </c>
      <c r="AW1065" s="12" t="s">
        <v>31</v>
      </c>
      <c r="AX1065" s="12" t="s">
        <v>74</v>
      </c>
      <c r="AY1065" s="143" t="s">
        <v>127</v>
      </c>
    </row>
    <row r="1066" spans="2:65" s="12" customFormat="1" ht="11.25">
      <c r="B1066" s="141"/>
      <c r="D1066" s="142" t="s">
        <v>136</v>
      </c>
      <c r="E1066" s="143" t="s">
        <v>1</v>
      </c>
      <c r="F1066" s="144" t="s">
        <v>834</v>
      </c>
      <c r="H1066" s="145">
        <v>10.4</v>
      </c>
      <c r="I1066" s="146"/>
      <c r="L1066" s="141"/>
      <c r="M1066" s="147"/>
      <c r="T1066" s="148"/>
      <c r="AT1066" s="143" t="s">
        <v>136</v>
      </c>
      <c r="AU1066" s="143" t="s">
        <v>81</v>
      </c>
      <c r="AV1066" s="12" t="s">
        <v>81</v>
      </c>
      <c r="AW1066" s="12" t="s">
        <v>31</v>
      </c>
      <c r="AX1066" s="12" t="s">
        <v>74</v>
      </c>
      <c r="AY1066" s="143" t="s">
        <v>127</v>
      </c>
    </row>
    <row r="1067" spans="2:65" s="12" customFormat="1" ht="11.25">
      <c r="B1067" s="141"/>
      <c r="D1067" s="142" t="s">
        <v>136</v>
      </c>
      <c r="E1067" s="143" t="s">
        <v>1</v>
      </c>
      <c r="F1067" s="144" t="s">
        <v>835</v>
      </c>
      <c r="H1067" s="145">
        <v>2.4</v>
      </c>
      <c r="I1067" s="146"/>
      <c r="L1067" s="141"/>
      <c r="M1067" s="147"/>
      <c r="T1067" s="148"/>
      <c r="AT1067" s="143" t="s">
        <v>136</v>
      </c>
      <c r="AU1067" s="143" t="s">
        <v>81</v>
      </c>
      <c r="AV1067" s="12" t="s">
        <v>81</v>
      </c>
      <c r="AW1067" s="12" t="s">
        <v>31</v>
      </c>
      <c r="AX1067" s="12" t="s">
        <v>74</v>
      </c>
      <c r="AY1067" s="143" t="s">
        <v>127</v>
      </c>
    </row>
    <row r="1068" spans="2:65" s="12" customFormat="1" ht="11.25">
      <c r="B1068" s="141"/>
      <c r="D1068" s="142" t="s">
        <v>136</v>
      </c>
      <c r="E1068" s="143" t="s">
        <v>1</v>
      </c>
      <c r="F1068" s="144" t="s">
        <v>836</v>
      </c>
      <c r="H1068" s="145">
        <v>8.25</v>
      </c>
      <c r="I1068" s="146"/>
      <c r="L1068" s="141"/>
      <c r="M1068" s="147"/>
      <c r="T1068" s="148"/>
      <c r="AT1068" s="143" t="s">
        <v>136</v>
      </c>
      <c r="AU1068" s="143" t="s">
        <v>81</v>
      </c>
      <c r="AV1068" s="12" t="s">
        <v>81</v>
      </c>
      <c r="AW1068" s="12" t="s">
        <v>31</v>
      </c>
      <c r="AX1068" s="12" t="s">
        <v>74</v>
      </c>
      <c r="AY1068" s="143" t="s">
        <v>127</v>
      </c>
    </row>
    <row r="1069" spans="2:65" s="12" customFormat="1" ht="11.25">
      <c r="B1069" s="141"/>
      <c r="D1069" s="142" t="s">
        <v>136</v>
      </c>
      <c r="E1069" s="143" t="s">
        <v>1</v>
      </c>
      <c r="F1069" s="144" t="s">
        <v>837</v>
      </c>
      <c r="H1069" s="145">
        <v>9.65</v>
      </c>
      <c r="I1069" s="146"/>
      <c r="L1069" s="141"/>
      <c r="M1069" s="147"/>
      <c r="T1069" s="148"/>
      <c r="AT1069" s="143" t="s">
        <v>136</v>
      </c>
      <c r="AU1069" s="143" t="s">
        <v>81</v>
      </c>
      <c r="AV1069" s="12" t="s">
        <v>81</v>
      </c>
      <c r="AW1069" s="12" t="s">
        <v>31</v>
      </c>
      <c r="AX1069" s="12" t="s">
        <v>74</v>
      </c>
      <c r="AY1069" s="143" t="s">
        <v>127</v>
      </c>
    </row>
    <row r="1070" spans="2:65" s="12" customFormat="1" ht="11.25">
      <c r="B1070" s="141"/>
      <c r="D1070" s="142" t="s">
        <v>136</v>
      </c>
      <c r="E1070" s="143" t="s">
        <v>1</v>
      </c>
      <c r="F1070" s="144" t="s">
        <v>838</v>
      </c>
      <c r="H1070" s="145">
        <v>11.35</v>
      </c>
      <c r="I1070" s="146"/>
      <c r="L1070" s="141"/>
      <c r="M1070" s="147"/>
      <c r="T1070" s="148"/>
      <c r="AT1070" s="143" t="s">
        <v>136</v>
      </c>
      <c r="AU1070" s="143" t="s">
        <v>81</v>
      </c>
      <c r="AV1070" s="12" t="s">
        <v>81</v>
      </c>
      <c r="AW1070" s="12" t="s">
        <v>31</v>
      </c>
      <c r="AX1070" s="12" t="s">
        <v>74</v>
      </c>
      <c r="AY1070" s="143" t="s">
        <v>127</v>
      </c>
    </row>
    <row r="1071" spans="2:65" s="12" customFormat="1" ht="11.25">
      <c r="B1071" s="141"/>
      <c r="D1071" s="142" t="s">
        <v>136</v>
      </c>
      <c r="E1071" s="143" t="s">
        <v>1</v>
      </c>
      <c r="F1071" s="144" t="s">
        <v>839</v>
      </c>
      <c r="H1071" s="145">
        <v>6.55</v>
      </c>
      <c r="I1071" s="146"/>
      <c r="L1071" s="141"/>
      <c r="M1071" s="147"/>
      <c r="T1071" s="148"/>
      <c r="AT1071" s="143" t="s">
        <v>136</v>
      </c>
      <c r="AU1071" s="143" t="s">
        <v>81</v>
      </c>
      <c r="AV1071" s="12" t="s">
        <v>81</v>
      </c>
      <c r="AW1071" s="12" t="s">
        <v>31</v>
      </c>
      <c r="AX1071" s="12" t="s">
        <v>74</v>
      </c>
      <c r="AY1071" s="143" t="s">
        <v>127</v>
      </c>
    </row>
    <row r="1072" spans="2:65" s="12" customFormat="1" ht="11.25">
      <c r="B1072" s="141"/>
      <c r="D1072" s="142" t="s">
        <v>136</v>
      </c>
      <c r="E1072" s="143" t="s">
        <v>1</v>
      </c>
      <c r="F1072" s="144" t="s">
        <v>840</v>
      </c>
      <c r="H1072" s="145">
        <v>9.1</v>
      </c>
      <c r="I1072" s="146"/>
      <c r="L1072" s="141"/>
      <c r="M1072" s="147"/>
      <c r="T1072" s="148"/>
      <c r="AT1072" s="143" t="s">
        <v>136</v>
      </c>
      <c r="AU1072" s="143" t="s">
        <v>81</v>
      </c>
      <c r="AV1072" s="12" t="s">
        <v>81</v>
      </c>
      <c r="AW1072" s="12" t="s">
        <v>31</v>
      </c>
      <c r="AX1072" s="12" t="s">
        <v>74</v>
      </c>
      <c r="AY1072" s="143" t="s">
        <v>127</v>
      </c>
    </row>
    <row r="1073" spans="2:51" s="12" customFormat="1" ht="11.25">
      <c r="B1073" s="141"/>
      <c r="D1073" s="142" t="s">
        <v>136</v>
      </c>
      <c r="E1073" s="143" t="s">
        <v>1</v>
      </c>
      <c r="F1073" s="144" t="s">
        <v>841</v>
      </c>
      <c r="H1073" s="145">
        <v>13.68</v>
      </c>
      <c r="I1073" s="146"/>
      <c r="L1073" s="141"/>
      <c r="M1073" s="147"/>
      <c r="T1073" s="148"/>
      <c r="AT1073" s="143" t="s">
        <v>136</v>
      </c>
      <c r="AU1073" s="143" t="s">
        <v>81</v>
      </c>
      <c r="AV1073" s="12" t="s">
        <v>81</v>
      </c>
      <c r="AW1073" s="12" t="s">
        <v>31</v>
      </c>
      <c r="AX1073" s="12" t="s">
        <v>74</v>
      </c>
      <c r="AY1073" s="143" t="s">
        <v>127</v>
      </c>
    </row>
    <row r="1074" spans="2:51" s="12" customFormat="1" ht="11.25">
      <c r="B1074" s="141"/>
      <c r="D1074" s="142" t="s">
        <v>136</v>
      </c>
      <c r="E1074" s="143" t="s">
        <v>1</v>
      </c>
      <c r="F1074" s="144" t="s">
        <v>842</v>
      </c>
      <c r="H1074" s="145">
        <v>13.06</v>
      </c>
      <c r="I1074" s="146"/>
      <c r="L1074" s="141"/>
      <c r="M1074" s="147"/>
      <c r="T1074" s="148"/>
      <c r="AT1074" s="143" t="s">
        <v>136</v>
      </c>
      <c r="AU1074" s="143" t="s">
        <v>81</v>
      </c>
      <c r="AV1074" s="12" t="s">
        <v>81</v>
      </c>
      <c r="AW1074" s="12" t="s">
        <v>31</v>
      </c>
      <c r="AX1074" s="12" t="s">
        <v>74</v>
      </c>
      <c r="AY1074" s="143" t="s">
        <v>127</v>
      </c>
    </row>
    <row r="1075" spans="2:51" s="12" customFormat="1" ht="11.25">
      <c r="B1075" s="141"/>
      <c r="D1075" s="142" t="s">
        <v>136</v>
      </c>
      <c r="E1075" s="143" t="s">
        <v>1</v>
      </c>
      <c r="F1075" s="144" t="s">
        <v>843</v>
      </c>
      <c r="H1075" s="145">
        <v>19.53</v>
      </c>
      <c r="I1075" s="146"/>
      <c r="L1075" s="141"/>
      <c r="M1075" s="147"/>
      <c r="T1075" s="148"/>
      <c r="AT1075" s="143" t="s">
        <v>136</v>
      </c>
      <c r="AU1075" s="143" t="s">
        <v>81</v>
      </c>
      <c r="AV1075" s="12" t="s">
        <v>81</v>
      </c>
      <c r="AW1075" s="12" t="s">
        <v>31</v>
      </c>
      <c r="AX1075" s="12" t="s">
        <v>74</v>
      </c>
      <c r="AY1075" s="143" t="s">
        <v>127</v>
      </c>
    </row>
    <row r="1076" spans="2:51" s="12" customFormat="1" ht="11.25">
      <c r="B1076" s="141"/>
      <c r="D1076" s="142" t="s">
        <v>136</v>
      </c>
      <c r="E1076" s="143" t="s">
        <v>1</v>
      </c>
      <c r="F1076" s="144" t="s">
        <v>844</v>
      </c>
      <c r="H1076" s="145">
        <v>11.22</v>
      </c>
      <c r="I1076" s="146"/>
      <c r="L1076" s="141"/>
      <c r="M1076" s="147"/>
      <c r="T1076" s="148"/>
      <c r="AT1076" s="143" t="s">
        <v>136</v>
      </c>
      <c r="AU1076" s="143" t="s">
        <v>81</v>
      </c>
      <c r="AV1076" s="12" t="s">
        <v>81</v>
      </c>
      <c r="AW1076" s="12" t="s">
        <v>31</v>
      </c>
      <c r="AX1076" s="12" t="s">
        <v>74</v>
      </c>
      <c r="AY1076" s="143" t="s">
        <v>127</v>
      </c>
    </row>
    <row r="1077" spans="2:51" s="12" customFormat="1" ht="11.25">
      <c r="B1077" s="141"/>
      <c r="D1077" s="142" t="s">
        <v>136</v>
      </c>
      <c r="E1077" s="143" t="s">
        <v>1</v>
      </c>
      <c r="F1077" s="144" t="s">
        <v>845</v>
      </c>
      <c r="H1077" s="145">
        <v>17.5</v>
      </c>
      <c r="I1077" s="146"/>
      <c r="L1077" s="141"/>
      <c r="M1077" s="147"/>
      <c r="T1077" s="148"/>
      <c r="AT1077" s="143" t="s">
        <v>136</v>
      </c>
      <c r="AU1077" s="143" t="s">
        <v>81</v>
      </c>
      <c r="AV1077" s="12" t="s">
        <v>81</v>
      </c>
      <c r="AW1077" s="12" t="s">
        <v>31</v>
      </c>
      <c r="AX1077" s="12" t="s">
        <v>74</v>
      </c>
      <c r="AY1077" s="143" t="s">
        <v>127</v>
      </c>
    </row>
    <row r="1078" spans="2:51" s="12" customFormat="1" ht="11.25">
      <c r="B1078" s="141"/>
      <c r="D1078" s="142" t="s">
        <v>136</v>
      </c>
      <c r="E1078" s="143" t="s">
        <v>1</v>
      </c>
      <c r="F1078" s="144" t="s">
        <v>846</v>
      </c>
      <c r="H1078" s="145">
        <v>18.13</v>
      </c>
      <c r="I1078" s="146"/>
      <c r="L1078" s="141"/>
      <c r="M1078" s="147"/>
      <c r="T1078" s="148"/>
      <c r="AT1078" s="143" t="s">
        <v>136</v>
      </c>
      <c r="AU1078" s="143" t="s">
        <v>81</v>
      </c>
      <c r="AV1078" s="12" t="s">
        <v>81</v>
      </c>
      <c r="AW1078" s="12" t="s">
        <v>31</v>
      </c>
      <c r="AX1078" s="12" t="s">
        <v>74</v>
      </c>
      <c r="AY1078" s="143" t="s">
        <v>127</v>
      </c>
    </row>
    <row r="1079" spans="2:51" s="12" customFormat="1" ht="11.25">
      <c r="B1079" s="141"/>
      <c r="D1079" s="142" t="s">
        <v>136</v>
      </c>
      <c r="E1079" s="143" t="s">
        <v>1</v>
      </c>
      <c r="F1079" s="144" t="s">
        <v>847</v>
      </c>
      <c r="H1079" s="145">
        <v>3.67</v>
      </c>
      <c r="I1079" s="146"/>
      <c r="L1079" s="141"/>
      <c r="M1079" s="147"/>
      <c r="T1079" s="148"/>
      <c r="AT1079" s="143" t="s">
        <v>136</v>
      </c>
      <c r="AU1079" s="143" t="s">
        <v>81</v>
      </c>
      <c r="AV1079" s="12" t="s">
        <v>81</v>
      </c>
      <c r="AW1079" s="12" t="s">
        <v>31</v>
      </c>
      <c r="AX1079" s="12" t="s">
        <v>74</v>
      </c>
      <c r="AY1079" s="143" t="s">
        <v>127</v>
      </c>
    </row>
    <row r="1080" spans="2:51" s="12" customFormat="1" ht="11.25">
      <c r="B1080" s="141"/>
      <c r="D1080" s="142" t="s">
        <v>136</v>
      </c>
      <c r="E1080" s="143" t="s">
        <v>1</v>
      </c>
      <c r="F1080" s="144" t="s">
        <v>848</v>
      </c>
      <c r="H1080" s="145">
        <v>14.02</v>
      </c>
      <c r="I1080" s="146"/>
      <c r="L1080" s="141"/>
      <c r="M1080" s="147"/>
      <c r="T1080" s="148"/>
      <c r="AT1080" s="143" t="s">
        <v>136</v>
      </c>
      <c r="AU1080" s="143" t="s">
        <v>81</v>
      </c>
      <c r="AV1080" s="12" t="s">
        <v>81</v>
      </c>
      <c r="AW1080" s="12" t="s">
        <v>31</v>
      </c>
      <c r="AX1080" s="12" t="s">
        <v>74</v>
      </c>
      <c r="AY1080" s="143" t="s">
        <v>127</v>
      </c>
    </row>
    <row r="1081" spans="2:51" s="12" customFormat="1" ht="11.25">
      <c r="B1081" s="141"/>
      <c r="D1081" s="142" t="s">
        <v>136</v>
      </c>
      <c r="E1081" s="143" t="s">
        <v>1</v>
      </c>
      <c r="F1081" s="144" t="s">
        <v>849</v>
      </c>
      <c r="H1081" s="145">
        <v>10.97</v>
      </c>
      <c r="I1081" s="146"/>
      <c r="L1081" s="141"/>
      <c r="M1081" s="147"/>
      <c r="T1081" s="148"/>
      <c r="AT1081" s="143" t="s">
        <v>136</v>
      </c>
      <c r="AU1081" s="143" t="s">
        <v>81</v>
      </c>
      <c r="AV1081" s="12" t="s">
        <v>81</v>
      </c>
      <c r="AW1081" s="12" t="s">
        <v>31</v>
      </c>
      <c r="AX1081" s="12" t="s">
        <v>74</v>
      </c>
      <c r="AY1081" s="143" t="s">
        <v>127</v>
      </c>
    </row>
    <row r="1082" spans="2:51" s="12" customFormat="1" ht="11.25">
      <c r="B1082" s="141"/>
      <c r="D1082" s="142" t="s">
        <v>136</v>
      </c>
      <c r="E1082" s="143" t="s">
        <v>1</v>
      </c>
      <c r="F1082" s="144" t="s">
        <v>850</v>
      </c>
      <c r="H1082" s="145">
        <v>16.55</v>
      </c>
      <c r="I1082" s="146"/>
      <c r="L1082" s="141"/>
      <c r="M1082" s="147"/>
      <c r="T1082" s="148"/>
      <c r="AT1082" s="143" t="s">
        <v>136</v>
      </c>
      <c r="AU1082" s="143" t="s">
        <v>81</v>
      </c>
      <c r="AV1082" s="12" t="s">
        <v>81</v>
      </c>
      <c r="AW1082" s="12" t="s">
        <v>31</v>
      </c>
      <c r="AX1082" s="12" t="s">
        <v>74</v>
      </c>
      <c r="AY1082" s="143" t="s">
        <v>127</v>
      </c>
    </row>
    <row r="1083" spans="2:51" s="12" customFormat="1" ht="11.25">
      <c r="B1083" s="141"/>
      <c r="D1083" s="142" t="s">
        <v>136</v>
      </c>
      <c r="E1083" s="143" t="s">
        <v>1</v>
      </c>
      <c r="F1083" s="144" t="s">
        <v>851</v>
      </c>
      <c r="H1083" s="145">
        <v>17.399999999999999</v>
      </c>
      <c r="I1083" s="146"/>
      <c r="L1083" s="141"/>
      <c r="M1083" s="147"/>
      <c r="T1083" s="148"/>
      <c r="AT1083" s="143" t="s">
        <v>136</v>
      </c>
      <c r="AU1083" s="143" t="s">
        <v>81</v>
      </c>
      <c r="AV1083" s="12" t="s">
        <v>81</v>
      </c>
      <c r="AW1083" s="12" t="s">
        <v>31</v>
      </c>
      <c r="AX1083" s="12" t="s">
        <v>74</v>
      </c>
      <c r="AY1083" s="143" t="s">
        <v>127</v>
      </c>
    </row>
    <row r="1084" spans="2:51" s="12" customFormat="1" ht="11.25">
      <c r="B1084" s="141"/>
      <c r="D1084" s="142" t="s">
        <v>136</v>
      </c>
      <c r="E1084" s="143" t="s">
        <v>1</v>
      </c>
      <c r="F1084" s="144" t="s">
        <v>852</v>
      </c>
      <c r="H1084" s="145">
        <v>7.08</v>
      </c>
      <c r="I1084" s="146"/>
      <c r="L1084" s="141"/>
      <c r="M1084" s="147"/>
      <c r="T1084" s="148"/>
      <c r="AT1084" s="143" t="s">
        <v>136</v>
      </c>
      <c r="AU1084" s="143" t="s">
        <v>81</v>
      </c>
      <c r="AV1084" s="12" t="s">
        <v>81</v>
      </c>
      <c r="AW1084" s="12" t="s">
        <v>31</v>
      </c>
      <c r="AX1084" s="12" t="s">
        <v>74</v>
      </c>
      <c r="AY1084" s="143" t="s">
        <v>127</v>
      </c>
    </row>
    <row r="1085" spans="2:51" s="12" customFormat="1" ht="11.25">
      <c r="B1085" s="141"/>
      <c r="D1085" s="142" t="s">
        <v>136</v>
      </c>
      <c r="E1085" s="143" t="s">
        <v>1</v>
      </c>
      <c r="F1085" s="144" t="s">
        <v>853</v>
      </c>
      <c r="H1085" s="145">
        <v>18.850000000000001</v>
      </c>
      <c r="I1085" s="146"/>
      <c r="L1085" s="141"/>
      <c r="M1085" s="147"/>
      <c r="T1085" s="148"/>
      <c r="AT1085" s="143" t="s">
        <v>136</v>
      </c>
      <c r="AU1085" s="143" t="s">
        <v>81</v>
      </c>
      <c r="AV1085" s="12" t="s">
        <v>81</v>
      </c>
      <c r="AW1085" s="12" t="s">
        <v>31</v>
      </c>
      <c r="AX1085" s="12" t="s">
        <v>74</v>
      </c>
      <c r="AY1085" s="143" t="s">
        <v>127</v>
      </c>
    </row>
    <row r="1086" spans="2:51" s="12" customFormat="1" ht="11.25">
      <c r="B1086" s="141"/>
      <c r="D1086" s="142" t="s">
        <v>136</v>
      </c>
      <c r="E1086" s="143" t="s">
        <v>1</v>
      </c>
      <c r="F1086" s="144" t="s">
        <v>854</v>
      </c>
      <c r="H1086" s="145">
        <v>12.46</v>
      </c>
      <c r="I1086" s="146"/>
      <c r="L1086" s="141"/>
      <c r="M1086" s="147"/>
      <c r="T1086" s="148"/>
      <c r="AT1086" s="143" t="s">
        <v>136</v>
      </c>
      <c r="AU1086" s="143" t="s">
        <v>81</v>
      </c>
      <c r="AV1086" s="12" t="s">
        <v>81</v>
      </c>
      <c r="AW1086" s="12" t="s">
        <v>31</v>
      </c>
      <c r="AX1086" s="12" t="s">
        <v>74</v>
      </c>
      <c r="AY1086" s="143" t="s">
        <v>127</v>
      </c>
    </row>
    <row r="1087" spans="2:51" s="12" customFormat="1" ht="11.25">
      <c r="B1087" s="141"/>
      <c r="D1087" s="142" t="s">
        <v>136</v>
      </c>
      <c r="E1087" s="143" t="s">
        <v>1</v>
      </c>
      <c r="F1087" s="144" t="s">
        <v>855</v>
      </c>
      <c r="H1087" s="145">
        <v>30.52</v>
      </c>
      <c r="I1087" s="146"/>
      <c r="L1087" s="141"/>
      <c r="M1087" s="147"/>
      <c r="T1087" s="148"/>
      <c r="AT1087" s="143" t="s">
        <v>136</v>
      </c>
      <c r="AU1087" s="143" t="s">
        <v>81</v>
      </c>
      <c r="AV1087" s="12" t="s">
        <v>81</v>
      </c>
      <c r="AW1087" s="12" t="s">
        <v>31</v>
      </c>
      <c r="AX1087" s="12" t="s">
        <v>74</v>
      </c>
      <c r="AY1087" s="143" t="s">
        <v>127</v>
      </c>
    </row>
    <row r="1088" spans="2:51" s="13" customFormat="1" ht="11.25">
      <c r="B1088" s="149"/>
      <c r="D1088" s="142" t="s">
        <v>136</v>
      </c>
      <c r="E1088" s="150" t="s">
        <v>1</v>
      </c>
      <c r="F1088" s="151" t="s">
        <v>157</v>
      </c>
      <c r="H1088" s="152">
        <v>375.78</v>
      </c>
      <c r="I1088" s="153"/>
      <c r="L1088" s="149"/>
      <c r="M1088" s="154"/>
      <c r="T1088" s="155"/>
      <c r="AT1088" s="150" t="s">
        <v>136</v>
      </c>
      <c r="AU1088" s="150" t="s">
        <v>81</v>
      </c>
      <c r="AV1088" s="13" t="s">
        <v>134</v>
      </c>
      <c r="AW1088" s="13" t="s">
        <v>31</v>
      </c>
      <c r="AX1088" s="13" t="s">
        <v>79</v>
      </c>
      <c r="AY1088" s="150" t="s">
        <v>127</v>
      </c>
    </row>
    <row r="1089" spans="2:65" s="11" customFormat="1" ht="22.9" customHeight="1">
      <c r="B1089" s="115"/>
      <c r="D1089" s="116" t="s">
        <v>73</v>
      </c>
      <c r="E1089" s="125" t="s">
        <v>856</v>
      </c>
      <c r="F1089" s="125" t="s">
        <v>857</v>
      </c>
      <c r="I1089" s="118"/>
      <c r="J1089" s="126">
        <f>BK1089</f>
        <v>0</v>
      </c>
      <c r="L1089" s="115"/>
      <c r="M1089" s="120"/>
      <c r="P1089" s="121">
        <f>SUM(P1090:P1223)</f>
        <v>0</v>
      </c>
      <c r="R1089" s="121">
        <f>SUM(R1090:R1223)</f>
        <v>1.0450404</v>
      </c>
      <c r="T1089" s="122">
        <f>SUM(T1090:T1223)</f>
        <v>0</v>
      </c>
      <c r="AR1089" s="116" t="s">
        <v>81</v>
      </c>
      <c r="AT1089" s="123" t="s">
        <v>73</v>
      </c>
      <c r="AU1089" s="123" t="s">
        <v>79</v>
      </c>
      <c r="AY1089" s="116" t="s">
        <v>127</v>
      </c>
      <c r="BK1089" s="124">
        <f>SUM(BK1090:BK1223)</f>
        <v>0</v>
      </c>
    </row>
    <row r="1090" spans="2:65" s="1" customFormat="1" ht="24.2" customHeight="1">
      <c r="B1090" s="31"/>
      <c r="C1090" s="127" t="s">
        <v>858</v>
      </c>
      <c r="D1090" s="127" t="s">
        <v>130</v>
      </c>
      <c r="E1090" s="128" t="s">
        <v>859</v>
      </c>
      <c r="F1090" s="129" t="s">
        <v>860</v>
      </c>
      <c r="G1090" s="130" t="s">
        <v>133</v>
      </c>
      <c r="H1090" s="131">
        <v>1935.26</v>
      </c>
      <c r="I1090" s="132"/>
      <c r="J1090" s="133">
        <f>ROUND(I1090*H1090,2)</f>
        <v>0</v>
      </c>
      <c r="K1090" s="134"/>
      <c r="L1090" s="31"/>
      <c r="M1090" s="135" t="s">
        <v>1</v>
      </c>
      <c r="N1090" s="136" t="s">
        <v>39</v>
      </c>
      <c r="P1090" s="137">
        <f>O1090*H1090</f>
        <v>0</v>
      </c>
      <c r="Q1090" s="137">
        <v>2.1000000000000001E-4</v>
      </c>
      <c r="R1090" s="137">
        <f>Q1090*H1090</f>
        <v>0.4064046</v>
      </c>
      <c r="S1090" s="137">
        <v>0</v>
      </c>
      <c r="T1090" s="138">
        <f>S1090*H1090</f>
        <v>0</v>
      </c>
      <c r="AR1090" s="139" t="s">
        <v>230</v>
      </c>
      <c r="AT1090" s="139" t="s">
        <v>130</v>
      </c>
      <c r="AU1090" s="139" t="s">
        <v>81</v>
      </c>
      <c r="AY1090" s="16" t="s">
        <v>127</v>
      </c>
      <c r="BE1090" s="140">
        <f>IF(N1090="základní",J1090,0)</f>
        <v>0</v>
      </c>
      <c r="BF1090" s="140">
        <f>IF(N1090="snížená",J1090,0)</f>
        <v>0</v>
      </c>
      <c r="BG1090" s="140">
        <f>IF(N1090="zákl. přenesená",J1090,0)</f>
        <v>0</v>
      </c>
      <c r="BH1090" s="140">
        <f>IF(N1090="sníž. přenesená",J1090,0)</f>
        <v>0</v>
      </c>
      <c r="BI1090" s="140">
        <f>IF(N1090="nulová",J1090,0)</f>
        <v>0</v>
      </c>
      <c r="BJ1090" s="16" t="s">
        <v>79</v>
      </c>
      <c r="BK1090" s="140">
        <f>ROUND(I1090*H1090,2)</f>
        <v>0</v>
      </c>
      <c r="BL1090" s="16" t="s">
        <v>230</v>
      </c>
      <c r="BM1090" s="139" t="s">
        <v>861</v>
      </c>
    </row>
    <row r="1091" spans="2:65" s="12" customFormat="1" ht="11.25">
      <c r="B1091" s="141"/>
      <c r="D1091" s="142" t="s">
        <v>136</v>
      </c>
      <c r="E1091" s="143" t="s">
        <v>1</v>
      </c>
      <c r="F1091" s="144" t="s">
        <v>492</v>
      </c>
      <c r="H1091" s="145">
        <v>6.5</v>
      </c>
      <c r="I1091" s="146"/>
      <c r="L1091" s="141"/>
      <c r="M1091" s="147"/>
      <c r="T1091" s="148"/>
      <c r="AT1091" s="143" t="s">
        <v>136</v>
      </c>
      <c r="AU1091" s="143" t="s">
        <v>81</v>
      </c>
      <c r="AV1091" s="12" t="s">
        <v>81</v>
      </c>
      <c r="AW1091" s="12" t="s">
        <v>31</v>
      </c>
      <c r="AX1091" s="12" t="s">
        <v>74</v>
      </c>
      <c r="AY1091" s="143" t="s">
        <v>127</v>
      </c>
    </row>
    <row r="1092" spans="2:65" s="12" customFormat="1" ht="11.25">
      <c r="B1092" s="141"/>
      <c r="D1092" s="142" t="s">
        <v>136</v>
      </c>
      <c r="E1092" s="143" t="s">
        <v>1</v>
      </c>
      <c r="F1092" s="144" t="s">
        <v>493</v>
      </c>
      <c r="H1092" s="145">
        <v>78.150000000000006</v>
      </c>
      <c r="I1092" s="146"/>
      <c r="L1092" s="141"/>
      <c r="M1092" s="147"/>
      <c r="T1092" s="148"/>
      <c r="AT1092" s="143" t="s">
        <v>136</v>
      </c>
      <c r="AU1092" s="143" t="s">
        <v>81</v>
      </c>
      <c r="AV1092" s="12" t="s">
        <v>81</v>
      </c>
      <c r="AW1092" s="12" t="s">
        <v>31</v>
      </c>
      <c r="AX1092" s="12" t="s">
        <v>74</v>
      </c>
      <c r="AY1092" s="143" t="s">
        <v>127</v>
      </c>
    </row>
    <row r="1093" spans="2:65" s="12" customFormat="1" ht="11.25">
      <c r="B1093" s="141"/>
      <c r="D1093" s="142" t="s">
        <v>136</v>
      </c>
      <c r="E1093" s="143" t="s">
        <v>1</v>
      </c>
      <c r="F1093" s="144" t="s">
        <v>494</v>
      </c>
      <c r="H1093" s="145">
        <v>97.07</v>
      </c>
      <c r="I1093" s="146"/>
      <c r="L1093" s="141"/>
      <c r="M1093" s="147"/>
      <c r="T1093" s="148"/>
      <c r="AT1093" s="143" t="s">
        <v>136</v>
      </c>
      <c r="AU1093" s="143" t="s">
        <v>81</v>
      </c>
      <c r="AV1093" s="12" t="s">
        <v>81</v>
      </c>
      <c r="AW1093" s="12" t="s">
        <v>31</v>
      </c>
      <c r="AX1093" s="12" t="s">
        <v>74</v>
      </c>
      <c r="AY1093" s="143" t="s">
        <v>127</v>
      </c>
    </row>
    <row r="1094" spans="2:65" s="12" customFormat="1" ht="11.25">
      <c r="B1094" s="141"/>
      <c r="D1094" s="142" t="s">
        <v>136</v>
      </c>
      <c r="E1094" s="143" t="s">
        <v>1</v>
      </c>
      <c r="F1094" s="144" t="s">
        <v>495</v>
      </c>
      <c r="H1094" s="145">
        <v>20.14</v>
      </c>
      <c r="I1094" s="146"/>
      <c r="L1094" s="141"/>
      <c r="M1094" s="147"/>
      <c r="T1094" s="148"/>
      <c r="AT1094" s="143" t="s">
        <v>136</v>
      </c>
      <c r="AU1094" s="143" t="s">
        <v>81</v>
      </c>
      <c r="AV1094" s="12" t="s">
        <v>81</v>
      </c>
      <c r="AW1094" s="12" t="s">
        <v>31</v>
      </c>
      <c r="AX1094" s="12" t="s">
        <v>74</v>
      </c>
      <c r="AY1094" s="143" t="s">
        <v>127</v>
      </c>
    </row>
    <row r="1095" spans="2:65" s="12" customFormat="1" ht="11.25">
      <c r="B1095" s="141"/>
      <c r="D1095" s="142" t="s">
        <v>136</v>
      </c>
      <c r="E1095" s="143" t="s">
        <v>1</v>
      </c>
      <c r="F1095" s="144" t="s">
        <v>496</v>
      </c>
      <c r="H1095" s="145">
        <v>16.12</v>
      </c>
      <c r="I1095" s="146"/>
      <c r="L1095" s="141"/>
      <c r="M1095" s="147"/>
      <c r="T1095" s="148"/>
      <c r="AT1095" s="143" t="s">
        <v>136</v>
      </c>
      <c r="AU1095" s="143" t="s">
        <v>81</v>
      </c>
      <c r="AV1095" s="12" t="s">
        <v>81</v>
      </c>
      <c r="AW1095" s="12" t="s">
        <v>31</v>
      </c>
      <c r="AX1095" s="12" t="s">
        <v>74</v>
      </c>
      <c r="AY1095" s="143" t="s">
        <v>127</v>
      </c>
    </row>
    <row r="1096" spans="2:65" s="12" customFormat="1" ht="11.25">
      <c r="B1096" s="141"/>
      <c r="D1096" s="142" t="s">
        <v>136</v>
      </c>
      <c r="E1096" s="143" t="s">
        <v>1</v>
      </c>
      <c r="F1096" s="144" t="s">
        <v>497</v>
      </c>
      <c r="H1096" s="145">
        <v>7.59</v>
      </c>
      <c r="I1096" s="146"/>
      <c r="L1096" s="141"/>
      <c r="M1096" s="147"/>
      <c r="T1096" s="148"/>
      <c r="AT1096" s="143" t="s">
        <v>136</v>
      </c>
      <c r="AU1096" s="143" t="s">
        <v>81</v>
      </c>
      <c r="AV1096" s="12" t="s">
        <v>81</v>
      </c>
      <c r="AW1096" s="12" t="s">
        <v>31</v>
      </c>
      <c r="AX1096" s="12" t="s">
        <v>74</v>
      </c>
      <c r="AY1096" s="143" t="s">
        <v>127</v>
      </c>
    </row>
    <row r="1097" spans="2:65" s="12" customFormat="1" ht="11.25">
      <c r="B1097" s="141"/>
      <c r="D1097" s="142" t="s">
        <v>136</v>
      </c>
      <c r="E1097" s="143" t="s">
        <v>1</v>
      </c>
      <c r="F1097" s="144" t="s">
        <v>498</v>
      </c>
      <c r="H1097" s="145">
        <v>17.66</v>
      </c>
      <c r="I1097" s="146"/>
      <c r="L1097" s="141"/>
      <c r="M1097" s="147"/>
      <c r="T1097" s="148"/>
      <c r="AT1097" s="143" t="s">
        <v>136</v>
      </c>
      <c r="AU1097" s="143" t="s">
        <v>81</v>
      </c>
      <c r="AV1097" s="12" t="s">
        <v>81</v>
      </c>
      <c r="AW1097" s="12" t="s">
        <v>31</v>
      </c>
      <c r="AX1097" s="12" t="s">
        <v>74</v>
      </c>
      <c r="AY1097" s="143" t="s">
        <v>127</v>
      </c>
    </row>
    <row r="1098" spans="2:65" s="12" customFormat="1" ht="11.25">
      <c r="B1098" s="141"/>
      <c r="D1098" s="142" t="s">
        <v>136</v>
      </c>
      <c r="E1098" s="143" t="s">
        <v>1</v>
      </c>
      <c r="F1098" s="144" t="s">
        <v>499</v>
      </c>
      <c r="H1098" s="145">
        <v>10</v>
      </c>
      <c r="I1098" s="146"/>
      <c r="L1098" s="141"/>
      <c r="M1098" s="147"/>
      <c r="T1098" s="148"/>
      <c r="AT1098" s="143" t="s">
        <v>136</v>
      </c>
      <c r="AU1098" s="143" t="s">
        <v>81</v>
      </c>
      <c r="AV1098" s="12" t="s">
        <v>81</v>
      </c>
      <c r="AW1098" s="12" t="s">
        <v>31</v>
      </c>
      <c r="AX1098" s="12" t="s">
        <v>74</v>
      </c>
      <c r="AY1098" s="143" t="s">
        <v>127</v>
      </c>
    </row>
    <row r="1099" spans="2:65" s="12" customFormat="1" ht="11.25">
      <c r="B1099" s="141"/>
      <c r="D1099" s="142" t="s">
        <v>136</v>
      </c>
      <c r="E1099" s="143" t="s">
        <v>1</v>
      </c>
      <c r="F1099" s="144" t="s">
        <v>500</v>
      </c>
      <c r="H1099" s="145">
        <v>18.329999999999998</v>
      </c>
      <c r="I1099" s="146"/>
      <c r="L1099" s="141"/>
      <c r="M1099" s="147"/>
      <c r="T1099" s="148"/>
      <c r="AT1099" s="143" t="s">
        <v>136</v>
      </c>
      <c r="AU1099" s="143" t="s">
        <v>81</v>
      </c>
      <c r="AV1099" s="12" t="s">
        <v>81</v>
      </c>
      <c r="AW1099" s="12" t="s">
        <v>31</v>
      </c>
      <c r="AX1099" s="12" t="s">
        <v>74</v>
      </c>
      <c r="AY1099" s="143" t="s">
        <v>127</v>
      </c>
    </row>
    <row r="1100" spans="2:65" s="12" customFormat="1" ht="11.25">
      <c r="B1100" s="141"/>
      <c r="D1100" s="142" t="s">
        <v>136</v>
      </c>
      <c r="E1100" s="143" t="s">
        <v>1</v>
      </c>
      <c r="F1100" s="144" t="s">
        <v>501</v>
      </c>
      <c r="H1100" s="145">
        <v>14.49</v>
      </c>
      <c r="I1100" s="146"/>
      <c r="L1100" s="141"/>
      <c r="M1100" s="147"/>
      <c r="T1100" s="148"/>
      <c r="AT1100" s="143" t="s">
        <v>136</v>
      </c>
      <c r="AU1100" s="143" t="s">
        <v>81</v>
      </c>
      <c r="AV1100" s="12" t="s">
        <v>81</v>
      </c>
      <c r="AW1100" s="12" t="s">
        <v>31</v>
      </c>
      <c r="AX1100" s="12" t="s">
        <v>74</v>
      </c>
      <c r="AY1100" s="143" t="s">
        <v>127</v>
      </c>
    </row>
    <row r="1101" spans="2:65" s="12" customFormat="1" ht="11.25">
      <c r="B1101" s="141"/>
      <c r="D1101" s="142" t="s">
        <v>136</v>
      </c>
      <c r="E1101" s="143" t="s">
        <v>1</v>
      </c>
      <c r="F1101" s="144" t="s">
        <v>502</v>
      </c>
      <c r="H1101" s="145">
        <v>13.79</v>
      </c>
      <c r="I1101" s="146"/>
      <c r="L1101" s="141"/>
      <c r="M1101" s="147"/>
      <c r="T1101" s="148"/>
      <c r="AT1101" s="143" t="s">
        <v>136</v>
      </c>
      <c r="AU1101" s="143" t="s">
        <v>81</v>
      </c>
      <c r="AV1101" s="12" t="s">
        <v>81</v>
      </c>
      <c r="AW1101" s="12" t="s">
        <v>31</v>
      </c>
      <c r="AX1101" s="12" t="s">
        <v>74</v>
      </c>
      <c r="AY1101" s="143" t="s">
        <v>127</v>
      </c>
    </row>
    <row r="1102" spans="2:65" s="12" customFormat="1" ht="11.25">
      <c r="B1102" s="141"/>
      <c r="D1102" s="142" t="s">
        <v>136</v>
      </c>
      <c r="E1102" s="143" t="s">
        <v>1</v>
      </c>
      <c r="F1102" s="144" t="s">
        <v>503</v>
      </c>
      <c r="H1102" s="145">
        <v>18.91</v>
      </c>
      <c r="I1102" s="146"/>
      <c r="L1102" s="141"/>
      <c r="M1102" s="147"/>
      <c r="T1102" s="148"/>
      <c r="AT1102" s="143" t="s">
        <v>136</v>
      </c>
      <c r="AU1102" s="143" t="s">
        <v>81</v>
      </c>
      <c r="AV1102" s="12" t="s">
        <v>81</v>
      </c>
      <c r="AW1102" s="12" t="s">
        <v>31</v>
      </c>
      <c r="AX1102" s="12" t="s">
        <v>74</v>
      </c>
      <c r="AY1102" s="143" t="s">
        <v>127</v>
      </c>
    </row>
    <row r="1103" spans="2:65" s="12" customFormat="1" ht="11.25">
      <c r="B1103" s="141"/>
      <c r="D1103" s="142" t="s">
        <v>136</v>
      </c>
      <c r="E1103" s="143" t="s">
        <v>1</v>
      </c>
      <c r="F1103" s="144" t="s">
        <v>504</v>
      </c>
      <c r="H1103" s="145">
        <v>8.11</v>
      </c>
      <c r="I1103" s="146"/>
      <c r="L1103" s="141"/>
      <c r="M1103" s="147"/>
      <c r="T1103" s="148"/>
      <c r="AT1103" s="143" t="s">
        <v>136</v>
      </c>
      <c r="AU1103" s="143" t="s">
        <v>81</v>
      </c>
      <c r="AV1103" s="12" t="s">
        <v>81</v>
      </c>
      <c r="AW1103" s="12" t="s">
        <v>31</v>
      </c>
      <c r="AX1103" s="12" t="s">
        <v>74</v>
      </c>
      <c r="AY1103" s="143" t="s">
        <v>127</v>
      </c>
    </row>
    <row r="1104" spans="2:65" s="12" customFormat="1" ht="11.25">
      <c r="B1104" s="141"/>
      <c r="D1104" s="142" t="s">
        <v>136</v>
      </c>
      <c r="E1104" s="143" t="s">
        <v>1</v>
      </c>
      <c r="F1104" s="144" t="s">
        <v>505</v>
      </c>
      <c r="H1104" s="145">
        <v>20.73</v>
      </c>
      <c r="I1104" s="146"/>
      <c r="L1104" s="141"/>
      <c r="M1104" s="147"/>
      <c r="T1104" s="148"/>
      <c r="AT1104" s="143" t="s">
        <v>136</v>
      </c>
      <c r="AU1104" s="143" t="s">
        <v>81</v>
      </c>
      <c r="AV1104" s="12" t="s">
        <v>81</v>
      </c>
      <c r="AW1104" s="12" t="s">
        <v>31</v>
      </c>
      <c r="AX1104" s="12" t="s">
        <v>74</v>
      </c>
      <c r="AY1104" s="143" t="s">
        <v>127</v>
      </c>
    </row>
    <row r="1105" spans="2:51" s="12" customFormat="1" ht="11.25">
      <c r="B1105" s="141"/>
      <c r="D1105" s="142" t="s">
        <v>136</v>
      </c>
      <c r="E1105" s="143" t="s">
        <v>1</v>
      </c>
      <c r="F1105" s="144" t="s">
        <v>506</v>
      </c>
      <c r="H1105" s="145">
        <v>14.95</v>
      </c>
      <c r="I1105" s="146"/>
      <c r="L1105" s="141"/>
      <c r="M1105" s="147"/>
      <c r="T1105" s="148"/>
      <c r="AT1105" s="143" t="s">
        <v>136</v>
      </c>
      <c r="AU1105" s="143" t="s">
        <v>81</v>
      </c>
      <c r="AV1105" s="12" t="s">
        <v>81</v>
      </c>
      <c r="AW1105" s="12" t="s">
        <v>31</v>
      </c>
      <c r="AX1105" s="12" t="s">
        <v>74</v>
      </c>
      <c r="AY1105" s="143" t="s">
        <v>127</v>
      </c>
    </row>
    <row r="1106" spans="2:51" s="12" customFormat="1" ht="11.25">
      <c r="B1106" s="141"/>
      <c r="D1106" s="142" t="s">
        <v>136</v>
      </c>
      <c r="E1106" s="143" t="s">
        <v>1</v>
      </c>
      <c r="F1106" s="144" t="s">
        <v>507</v>
      </c>
      <c r="H1106" s="145">
        <v>32.49</v>
      </c>
      <c r="I1106" s="146"/>
      <c r="L1106" s="141"/>
      <c r="M1106" s="147"/>
      <c r="T1106" s="148"/>
      <c r="AT1106" s="143" t="s">
        <v>136</v>
      </c>
      <c r="AU1106" s="143" t="s">
        <v>81</v>
      </c>
      <c r="AV1106" s="12" t="s">
        <v>81</v>
      </c>
      <c r="AW1106" s="12" t="s">
        <v>31</v>
      </c>
      <c r="AX1106" s="12" t="s">
        <v>74</v>
      </c>
      <c r="AY1106" s="143" t="s">
        <v>127</v>
      </c>
    </row>
    <row r="1107" spans="2:51" s="12" customFormat="1" ht="11.25">
      <c r="B1107" s="141"/>
      <c r="D1107" s="142" t="s">
        <v>136</v>
      </c>
      <c r="E1107" s="143" t="s">
        <v>1</v>
      </c>
      <c r="F1107" s="144" t="s">
        <v>508</v>
      </c>
      <c r="H1107" s="145">
        <v>16.579999999999998</v>
      </c>
      <c r="I1107" s="146"/>
      <c r="L1107" s="141"/>
      <c r="M1107" s="147"/>
      <c r="T1107" s="148"/>
      <c r="AT1107" s="143" t="s">
        <v>136</v>
      </c>
      <c r="AU1107" s="143" t="s">
        <v>81</v>
      </c>
      <c r="AV1107" s="12" t="s">
        <v>81</v>
      </c>
      <c r="AW1107" s="12" t="s">
        <v>31</v>
      </c>
      <c r="AX1107" s="12" t="s">
        <v>74</v>
      </c>
      <c r="AY1107" s="143" t="s">
        <v>127</v>
      </c>
    </row>
    <row r="1108" spans="2:51" s="12" customFormat="1" ht="11.25">
      <c r="B1108" s="141"/>
      <c r="D1108" s="142" t="s">
        <v>136</v>
      </c>
      <c r="E1108" s="143" t="s">
        <v>1</v>
      </c>
      <c r="F1108" s="144" t="s">
        <v>509</v>
      </c>
      <c r="H1108" s="145">
        <v>16.11</v>
      </c>
      <c r="I1108" s="146"/>
      <c r="L1108" s="141"/>
      <c r="M1108" s="147"/>
      <c r="T1108" s="148"/>
      <c r="AT1108" s="143" t="s">
        <v>136</v>
      </c>
      <c r="AU1108" s="143" t="s">
        <v>81</v>
      </c>
      <c r="AV1108" s="12" t="s">
        <v>81</v>
      </c>
      <c r="AW1108" s="12" t="s">
        <v>31</v>
      </c>
      <c r="AX1108" s="12" t="s">
        <v>74</v>
      </c>
      <c r="AY1108" s="143" t="s">
        <v>127</v>
      </c>
    </row>
    <row r="1109" spans="2:51" s="12" customFormat="1" ht="11.25">
      <c r="B1109" s="141"/>
      <c r="D1109" s="142" t="s">
        <v>136</v>
      </c>
      <c r="E1109" s="143" t="s">
        <v>1</v>
      </c>
      <c r="F1109" s="144" t="s">
        <v>510</v>
      </c>
      <c r="H1109" s="145">
        <v>17.16</v>
      </c>
      <c r="I1109" s="146"/>
      <c r="L1109" s="141"/>
      <c r="M1109" s="147"/>
      <c r="T1109" s="148"/>
      <c r="AT1109" s="143" t="s">
        <v>136</v>
      </c>
      <c r="AU1109" s="143" t="s">
        <v>81</v>
      </c>
      <c r="AV1109" s="12" t="s">
        <v>81</v>
      </c>
      <c r="AW1109" s="12" t="s">
        <v>31</v>
      </c>
      <c r="AX1109" s="12" t="s">
        <v>74</v>
      </c>
      <c r="AY1109" s="143" t="s">
        <v>127</v>
      </c>
    </row>
    <row r="1110" spans="2:51" s="12" customFormat="1" ht="11.25">
      <c r="B1110" s="141"/>
      <c r="D1110" s="142" t="s">
        <v>136</v>
      </c>
      <c r="E1110" s="143" t="s">
        <v>1</v>
      </c>
      <c r="F1110" s="144" t="s">
        <v>511</v>
      </c>
      <c r="H1110" s="145">
        <v>23.11</v>
      </c>
      <c r="I1110" s="146"/>
      <c r="L1110" s="141"/>
      <c r="M1110" s="147"/>
      <c r="T1110" s="148"/>
      <c r="AT1110" s="143" t="s">
        <v>136</v>
      </c>
      <c r="AU1110" s="143" t="s">
        <v>81</v>
      </c>
      <c r="AV1110" s="12" t="s">
        <v>81</v>
      </c>
      <c r="AW1110" s="12" t="s">
        <v>31</v>
      </c>
      <c r="AX1110" s="12" t="s">
        <v>74</v>
      </c>
      <c r="AY1110" s="143" t="s">
        <v>127</v>
      </c>
    </row>
    <row r="1111" spans="2:51" s="12" customFormat="1" ht="11.25">
      <c r="B1111" s="141"/>
      <c r="D1111" s="142" t="s">
        <v>136</v>
      </c>
      <c r="E1111" s="143" t="s">
        <v>1</v>
      </c>
      <c r="F1111" s="144" t="s">
        <v>512</v>
      </c>
      <c r="H1111" s="145">
        <v>13.92</v>
      </c>
      <c r="I1111" s="146"/>
      <c r="L1111" s="141"/>
      <c r="M1111" s="147"/>
      <c r="T1111" s="148"/>
      <c r="AT1111" s="143" t="s">
        <v>136</v>
      </c>
      <c r="AU1111" s="143" t="s">
        <v>81</v>
      </c>
      <c r="AV1111" s="12" t="s">
        <v>81</v>
      </c>
      <c r="AW1111" s="12" t="s">
        <v>31</v>
      </c>
      <c r="AX1111" s="12" t="s">
        <v>74</v>
      </c>
      <c r="AY1111" s="143" t="s">
        <v>127</v>
      </c>
    </row>
    <row r="1112" spans="2:51" s="12" customFormat="1" ht="11.25">
      <c r="B1112" s="141"/>
      <c r="D1112" s="142" t="s">
        <v>136</v>
      </c>
      <c r="E1112" s="143" t="s">
        <v>1</v>
      </c>
      <c r="F1112" s="144" t="s">
        <v>513</v>
      </c>
      <c r="H1112" s="145">
        <v>22.95</v>
      </c>
      <c r="I1112" s="146"/>
      <c r="L1112" s="141"/>
      <c r="M1112" s="147"/>
      <c r="T1112" s="148"/>
      <c r="AT1112" s="143" t="s">
        <v>136</v>
      </c>
      <c r="AU1112" s="143" t="s">
        <v>81</v>
      </c>
      <c r="AV1112" s="12" t="s">
        <v>81</v>
      </c>
      <c r="AW1112" s="12" t="s">
        <v>31</v>
      </c>
      <c r="AX1112" s="12" t="s">
        <v>74</v>
      </c>
      <c r="AY1112" s="143" t="s">
        <v>127</v>
      </c>
    </row>
    <row r="1113" spans="2:51" s="12" customFormat="1" ht="11.25">
      <c r="B1113" s="141"/>
      <c r="D1113" s="142" t="s">
        <v>136</v>
      </c>
      <c r="E1113" s="143" t="s">
        <v>1</v>
      </c>
      <c r="F1113" s="144" t="s">
        <v>514</v>
      </c>
      <c r="H1113" s="145">
        <v>17.2</v>
      </c>
      <c r="I1113" s="146"/>
      <c r="L1113" s="141"/>
      <c r="M1113" s="147"/>
      <c r="T1113" s="148"/>
      <c r="AT1113" s="143" t="s">
        <v>136</v>
      </c>
      <c r="AU1113" s="143" t="s">
        <v>81</v>
      </c>
      <c r="AV1113" s="12" t="s">
        <v>81</v>
      </c>
      <c r="AW1113" s="12" t="s">
        <v>31</v>
      </c>
      <c r="AX1113" s="12" t="s">
        <v>74</v>
      </c>
      <c r="AY1113" s="143" t="s">
        <v>127</v>
      </c>
    </row>
    <row r="1114" spans="2:51" s="12" customFormat="1" ht="11.25">
      <c r="B1114" s="141"/>
      <c r="D1114" s="142" t="s">
        <v>136</v>
      </c>
      <c r="E1114" s="143" t="s">
        <v>1</v>
      </c>
      <c r="F1114" s="144" t="s">
        <v>515</v>
      </c>
      <c r="H1114" s="145">
        <v>22.54</v>
      </c>
      <c r="I1114" s="146"/>
      <c r="L1114" s="141"/>
      <c r="M1114" s="147"/>
      <c r="T1114" s="148"/>
      <c r="AT1114" s="143" t="s">
        <v>136</v>
      </c>
      <c r="AU1114" s="143" t="s">
        <v>81</v>
      </c>
      <c r="AV1114" s="12" t="s">
        <v>81</v>
      </c>
      <c r="AW1114" s="12" t="s">
        <v>31</v>
      </c>
      <c r="AX1114" s="12" t="s">
        <v>74</v>
      </c>
      <c r="AY1114" s="143" t="s">
        <v>127</v>
      </c>
    </row>
    <row r="1115" spans="2:51" s="12" customFormat="1" ht="11.25">
      <c r="B1115" s="141"/>
      <c r="D1115" s="142" t="s">
        <v>136</v>
      </c>
      <c r="E1115" s="143" t="s">
        <v>1</v>
      </c>
      <c r="F1115" s="144" t="s">
        <v>516</v>
      </c>
      <c r="H1115" s="145">
        <v>35.950000000000003</v>
      </c>
      <c r="I1115" s="146"/>
      <c r="L1115" s="141"/>
      <c r="M1115" s="147"/>
      <c r="T1115" s="148"/>
      <c r="AT1115" s="143" t="s">
        <v>136</v>
      </c>
      <c r="AU1115" s="143" t="s">
        <v>81</v>
      </c>
      <c r="AV1115" s="12" t="s">
        <v>81</v>
      </c>
      <c r="AW1115" s="12" t="s">
        <v>31</v>
      </c>
      <c r="AX1115" s="12" t="s">
        <v>74</v>
      </c>
      <c r="AY1115" s="143" t="s">
        <v>127</v>
      </c>
    </row>
    <row r="1116" spans="2:51" s="12" customFormat="1" ht="11.25">
      <c r="B1116" s="141"/>
      <c r="D1116" s="142" t="s">
        <v>136</v>
      </c>
      <c r="E1116" s="143" t="s">
        <v>1</v>
      </c>
      <c r="F1116" s="144" t="s">
        <v>517</v>
      </c>
      <c r="H1116" s="145">
        <v>33.57</v>
      </c>
      <c r="I1116" s="146"/>
      <c r="L1116" s="141"/>
      <c r="M1116" s="147"/>
      <c r="T1116" s="148"/>
      <c r="AT1116" s="143" t="s">
        <v>136</v>
      </c>
      <c r="AU1116" s="143" t="s">
        <v>81</v>
      </c>
      <c r="AV1116" s="12" t="s">
        <v>81</v>
      </c>
      <c r="AW1116" s="12" t="s">
        <v>31</v>
      </c>
      <c r="AX1116" s="12" t="s">
        <v>74</v>
      </c>
      <c r="AY1116" s="143" t="s">
        <v>127</v>
      </c>
    </row>
    <row r="1117" spans="2:51" s="12" customFormat="1" ht="11.25">
      <c r="B1117" s="141"/>
      <c r="D1117" s="142" t="s">
        <v>136</v>
      </c>
      <c r="E1117" s="143" t="s">
        <v>1</v>
      </c>
      <c r="F1117" s="144" t="s">
        <v>518</v>
      </c>
      <c r="H1117" s="145">
        <v>48.47</v>
      </c>
      <c r="I1117" s="146"/>
      <c r="L1117" s="141"/>
      <c r="M1117" s="147"/>
      <c r="T1117" s="148"/>
      <c r="AT1117" s="143" t="s">
        <v>136</v>
      </c>
      <c r="AU1117" s="143" t="s">
        <v>81</v>
      </c>
      <c r="AV1117" s="12" t="s">
        <v>81</v>
      </c>
      <c r="AW1117" s="12" t="s">
        <v>31</v>
      </c>
      <c r="AX1117" s="12" t="s">
        <v>74</v>
      </c>
      <c r="AY1117" s="143" t="s">
        <v>127</v>
      </c>
    </row>
    <row r="1118" spans="2:51" s="12" customFormat="1" ht="11.25">
      <c r="B1118" s="141"/>
      <c r="D1118" s="142" t="s">
        <v>136</v>
      </c>
      <c r="E1118" s="143" t="s">
        <v>1</v>
      </c>
      <c r="F1118" s="144" t="s">
        <v>519</v>
      </c>
      <c r="H1118" s="145">
        <v>39.5</v>
      </c>
      <c r="I1118" s="146"/>
      <c r="L1118" s="141"/>
      <c r="M1118" s="147"/>
      <c r="T1118" s="148"/>
      <c r="AT1118" s="143" t="s">
        <v>136</v>
      </c>
      <c r="AU1118" s="143" t="s">
        <v>81</v>
      </c>
      <c r="AV1118" s="12" t="s">
        <v>81</v>
      </c>
      <c r="AW1118" s="12" t="s">
        <v>31</v>
      </c>
      <c r="AX1118" s="12" t="s">
        <v>74</v>
      </c>
      <c r="AY1118" s="143" t="s">
        <v>127</v>
      </c>
    </row>
    <row r="1119" spans="2:51" s="12" customFormat="1" ht="11.25">
      <c r="B1119" s="141"/>
      <c r="D1119" s="142" t="s">
        <v>136</v>
      </c>
      <c r="E1119" s="143" t="s">
        <v>1</v>
      </c>
      <c r="F1119" s="144" t="s">
        <v>520</v>
      </c>
      <c r="H1119" s="145">
        <v>38.97</v>
      </c>
      <c r="I1119" s="146"/>
      <c r="L1119" s="141"/>
      <c r="M1119" s="147"/>
      <c r="T1119" s="148"/>
      <c r="AT1119" s="143" t="s">
        <v>136</v>
      </c>
      <c r="AU1119" s="143" t="s">
        <v>81</v>
      </c>
      <c r="AV1119" s="12" t="s">
        <v>81</v>
      </c>
      <c r="AW1119" s="12" t="s">
        <v>31</v>
      </c>
      <c r="AX1119" s="12" t="s">
        <v>74</v>
      </c>
      <c r="AY1119" s="143" t="s">
        <v>127</v>
      </c>
    </row>
    <row r="1120" spans="2:51" s="12" customFormat="1" ht="11.25">
      <c r="B1120" s="141"/>
      <c r="D1120" s="142" t="s">
        <v>136</v>
      </c>
      <c r="E1120" s="143" t="s">
        <v>1</v>
      </c>
      <c r="F1120" s="144" t="s">
        <v>521</v>
      </c>
      <c r="H1120" s="145">
        <v>33.049999999999997</v>
      </c>
      <c r="I1120" s="146"/>
      <c r="L1120" s="141"/>
      <c r="M1120" s="147"/>
      <c r="T1120" s="148"/>
      <c r="AT1120" s="143" t="s">
        <v>136</v>
      </c>
      <c r="AU1120" s="143" t="s">
        <v>81</v>
      </c>
      <c r="AV1120" s="12" t="s">
        <v>81</v>
      </c>
      <c r="AW1120" s="12" t="s">
        <v>31</v>
      </c>
      <c r="AX1120" s="12" t="s">
        <v>74</v>
      </c>
      <c r="AY1120" s="143" t="s">
        <v>127</v>
      </c>
    </row>
    <row r="1121" spans="2:51" s="12" customFormat="1" ht="11.25">
      <c r="B1121" s="141"/>
      <c r="D1121" s="142" t="s">
        <v>136</v>
      </c>
      <c r="E1121" s="143" t="s">
        <v>1</v>
      </c>
      <c r="F1121" s="144" t="s">
        <v>522</v>
      </c>
      <c r="H1121" s="145">
        <v>30.42</v>
      </c>
      <c r="I1121" s="146"/>
      <c r="L1121" s="141"/>
      <c r="M1121" s="147"/>
      <c r="T1121" s="148"/>
      <c r="AT1121" s="143" t="s">
        <v>136</v>
      </c>
      <c r="AU1121" s="143" t="s">
        <v>81</v>
      </c>
      <c r="AV1121" s="12" t="s">
        <v>81</v>
      </c>
      <c r="AW1121" s="12" t="s">
        <v>31</v>
      </c>
      <c r="AX1121" s="12" t="s">
        <v>74</v>
      </c>
      <c r="AY1121" s="143" t="s">
        <v>127</v>
      </c>
    </row>
    <row r="1122" spans="2:51" s="12" customFormat="1" ht="11.25">
      <c r="B1122" s="141"/>
      <c r="D1122" s="142" t="s">
        <v>136</v>
      </c>
      <c r="E1122" s="143" t="s">
        <v>1</v>
      </c>
      <c r="F1122" s="144" t="s">
        <v>523</v>
      </c>
      <c r="H1122" s="145">
        <v>16.95</v>
      </c>
      <c r="I1122" s="146"/>
      <c r="L1122" s="141"/>
      <c r="M1122" s="147"/>
      <c r="T1122" s="148"/>
      <c r="AT1122" s="143" t="s">
        <v>136</v>
      </c>
      <c r="AU1122" s="143" t="s">
        <v>81</v>
      </c>
      <c r="AV1122" s="12" t="s">
        <v>81</v>
      </c>
      <c r="AW1122" s="12" t="s">
        <v>31</v>
      </c>
      <c r="AX1122" s="12" t="s">
        <v>74</v>
      </c>
      <c r="AY1122" s="143" t="s">
        <v>127</v>
      </c>
    </row>
    <row r="1123" spans="2:51" s="12" customFormat="1" ht="11.25">
      <c r="B1123" s="141"/>
      <c r="D1123" s="142" t="s">
        <v>136</v>
      </c>
      <c r="E1123" s="143" t="s">
        <v>1</v>
      </c>
      <c r="F1123" s="144" t="s">
        <v>524</v>
      </c>
      <c r="H1123" s="145">
        <v>40.46</v>
      </c>
      <c r="I1123" s="146"/>
      <c r="L1123" s="141"/>
      <c r="M1123" s="147"/>
      <c r="T1123" s="148"/>
      <c r="AT1123" s="143" t="s">
        <v>136</v>
      </c>
      <c r="AU1123" s="143" t="s">
        <v>81</v>
      </c>
      <c r="AV1123" s="12" t="s">
        <v>81</v>
      </c>
      <c r="AW1123" s="12" t="s">
        <v>31</v>
      </c>
      <c r="AX1123" s="12" t="s">
        <v>74</v>
      </c>
      <c r="AY1123" s="143" t="s">
        <v>127</v>
      </c>
    </row>
    <row r="1124" spans="2:51" s="12" customFormat="1" ht="11.25">
      <c r="B1124" s="141"/>
      <c r="D1124" s="142" t="s">
        <v>136</v>
      </c>
      <c r="E1124" s="143" t="s">
        <v>1</v>
      </c>
      <c r="F1124" s="144" t="s">
        <v>525</v>
      </c>
      <c r="H1124" s="145">
        <v>42.1</v>
      </c>
      <c r="I1124" s="146"/>
      <c r="L1124" s="141"/>
      <c r="M1124" s="147"/>
      <c r="T1124" s="148"/>
      <c r="AT1124" s="143" t="s">
        <v>136</v>
      </c>
      <c r="AU1124" s="143" t="s">
        <v>81</v>
      </c>
      <c r="AV1124" s="12" t="s">
        <v>81</v>
      </c>
      <c r="AW1124" s="12" t="s">
        <v>31</v>
      </c>
      <c r="AX1124" s="12" t="s">
        <v>74</v>
      </c>
      <c r="AY1124" s="143" t="s">
        <v>127</v>
      </c>
    </row>
    <row r="1125" spans="2:51" s="12" customFormat="1" ht="11.25">
      <c r="B1125" s="141"/>
      <c r="D1125" s="142" t="s">
        <v>136</v>
      </c>
      <c r="E1125" s="143" t="s">
        <v>1</v>
      </c>
      <c r="F1125" s="144" t="s">
        <v>526</v>
      </c>
      <c r="H1125" s="145">
        <v>24.85</v>
      </c>
      <c r="I1125" s="146"/>
      <c r="L1125" s="141"/>
      <c r="M1125" s="147"/>
      <c r="T1125" s="148"/>
      <c r="AT1125" s="143" t="s">
        <v>136</v>
      </c>
      <c r="AU1125" s="143" t="s">
        <v>81</v>
      </c>
      <c r="AV1125" s="12" t="s">
        <v>81</v>
      </c>
      <c r="AW1125" s="12" t="s">
        <v>31</v>
      </c>
      <c r="AX1125" s="12" t="s">
        <v>74</v>
      </c>
      <c r="AY1125" s="143" t="s">
        <v>127</v>
      </c>
    </row>
    <row r="1126" spans="2:51" s="12" customFormat="1" ht="11.25">
      <c r="B1126" s="141"/>
      <c r="D1126" s="142" t="s">
        <v>136</v>
      </c>
      <c r="E1126" s="143" t="s">
        <v>1</v>
      </c>
      <c r="F1126" s="144" t="s">
        <v>527</v>
      </c>
      <c r="H1126" s="145">
        <v>25.56</v>
      </c>
      <c r="I1126" s="146"/>
      <c r="L1126" s="141"/>
      <c r="M1126" s="147"/>
      <c r="T1126" s="148"/>
      <c r="AT1126" s="143" t="s">
        <v>136</v>
      </c>
      <c r="AU1126" s="143" t="s">
        <v>81</v>
      </c>
      <c r="AV1126" s="12" t="s">
        <v>81</v>
      </c>
      <c r="AW1126" s="12" t="s">
        <v>31</v>
      </c>
      <c r="AX1126" s="12" t="s">
        <v>74</v>
      </c>
      <c r="AY1126" s="143" t="s">
        <v>127</v>
      </c>
    </row>
    <row r="1127" spans="2:51" s="12" customFormat="1" ht="11.25">
      <c r="B1127" s="141"/>
      <c r="D1127" s="142" t="s">
        <v>136</v>
      </c>
      <c r="E1127" s="143" t="s">
        <v>1</v>
      </c>
      <c r="F1127" s="144" t="s">
        <v>528</v>
      </c>
      <c r="H1127" s="145">
        <v>29.15</v>
      </c>
      <c r="I1127" s="146"/>
      <c r="L1127" s="141"/>
      <c r="M1127" s="147"/>
      <c r="T1127" s="148"/>
      <c r="AT1127" s="143" t="s">
        <v>136</v>
      </c>
      <c r="AU1127" s="143" t="s">
        <v>81</v>
      </c>
      <c r="AV1127" s="12" t="s">
        <v>81</v>
      </c>
      <c r="AW1127" s="12" t="s">
        <v>31</v>
      </c>
      <c r="AX1127" s="12" t="s">
        <v>74</v>
      </c>
      <c r="AY1127" s="143" t="s">
        <v>127</v>
      </c>
    </row>
    <row r="1128" spans="2:51" s="12" customFormat="1" ht="11.25">
      <c r="B1128" s="141"/>
      <c r="D1128" s="142" t="s">
        <v>136</v>
      </c>
      <c r="E1128" s="143" t="s">
        <v>1</v>
      </c>
      <c r="F1128" s="144" t="s">
        <v>529</v>
      </c>
      <c r="H1128" s="145">
        <v>8.7100000000000009</v>
      </c>
      <c r="I1128" s="146"/>
      <c r="L1128" s="141"/>
      <c r="M1128" s="147"/>
      <c r="T1128" s="148"/>
      <c r="AT1128" s="143" t="s">
        <v>136</v>
      </c>
      <c r="AU1128" s="143" t="s">
        <v>81</v>
      </c>
      <c r="AV1128" s="12" t="s">
        <v>81</v>
      </c>
      <c r="AW1128" s="12" t="s">
        <v>31</v>
      </c>
      <c r="AX1128" s="12" t="s">
        <v>74</v>
      </c>
      <c r="AY1128" s="143" t="s">
        <v>127</v>
      </c>
    </row>
    <row r="1129" spans="2:51" s="12" customFormat="1" ht="11.25">
      <c r="B1129" s="141"/>
      <c r="D1129" s="142" t="s">
        <v>136</v>
      </c>
      <c r="E1129" s="143" t="s">
        <v>1</v>
      </c>
      <c r="F1129" s="144" t="s">
        <v>530</v>
      </c>
      <c r="H1129" s="145">
        <v>24.7</v>
      </c>
      <c r="I1129" s="146"/>
      <c r="L1129" s="141"/>
      <c r="M1129" s="147"/>
      <c r="T1129" s="148"/>
      <c r="AT1129" s="143" t="s">
        <v>136</v>
      </c>
      <c r="AU1129" s="143" t="s">
        <v>81</v>
      </c>
      <c r="AV1129" s="12" t="s">
        <v>81</v>
      </c>
      <c r="AW1129" s="12" t="s">
        <v>31</v>
      </c>
      <c r="AX1129" s="12" t="s">
        <v>74</v>
      </c>
      <c r="AY1129" s="143" t="s">
        <v>127</v>
      </c>
    </row>
    <row r="1130" spans="2:51" s="12" customFormat="1" ht="11.25">
      <c r="B1130" s="141"/>
      <c r="D1130" s="142" t="s">
        <v>136</v>
      </c>
      <c r="E1130" s="143" t="s">
        <v>1</v>
      </c>
      <c r="F1130" s="144" t="s">
        <v>531</v>
      </c>
      <c r="H1130" s="145">
        <v>24.87</v>
      </c>
      <c r="I1130" s="146"/>
      <c r="L1130" s="141"/>
      <c r="M1130" s="147"/>
      <c r="T1130" s="148"/>
      <c r="AT1130" s="143" t="s">
        <v>136</v>
      </c>
      <c r="AU1130" s="143" t="s">
        <v>81</v>
      </c>
      <c r="AV1130" s="12" t="s">
        <v>81</v>
      </c>
      <c r="AW1130" s="12" t="s">
        <v>31</v>
      </c>
      <c r="AX1130" s="12" t="s">
        <v>74</v>
      </c>
      <c r="AY1130" s="143" t="s">
        <v>127</v>
      </c>
    </row>
    <row r="1131" spans="2:51" s="12" customFormat="1" ht="11.25">
      <c r="B1131" s="141"/>
      <c r="D1131" s="142" t="s">
        <v>136</v>
      </c>
      <c r="E1131" s="143" t="s">
        <v>1</v>
      </c>
      <c r="F1131" s="144" t="s">
        <v>532</v>
      </c>
      <c r="H1131" s="145">
        <v>43.62</v>
      </c>
      <c r="I1131" s="146"/>
      <c r="L1131" s="141"/>
      <c r="M1131" s="147"/>
      <c r="T1131" s="148"/>
      <c r="AT1131" s="143" t="s">
        <v>136</v>
      </c>
      <c r="AU1131" s="143" t="s">
        <v>81</v>
      </c>
      <c r="AV1131" s="12" t="s">
        <v>81</v>
      </c>
      <c r="AW1131" s="12" t="s">
        <v>31</v>
      </c>
      <c r="AX1131" s="12" t="s">
        <v>74</v>
      </c>
      <c r="AY1131" s="143" t="s">
        <v>127</v>
      </c>
    </row>
    <row r="1132" spans="2:51" s="12" customFormat="1" ht="11.25">
      <c r="B1132" s="141"/>
      <c r="D1132" s="142" t="s">
        <v>136</v>
      </c>
      <c r="E1132" s="143" t="s">
        <v>1</v>
      </c>
      <c r="F1132" s="144" t="s">
        <v>533</v>
      </c>
      <c r="H1132" s="145">
        <v>41.38</v>
      </c>
      <c r="I1132" s="146"/>
      <c r="L1132" s="141"/>
      <c r="M1132" s="147"/>
      <c r="T1132" s="148"/>
      <c r="AT1132" s="143" t="s">
        <v>136</v>
      </c>
      <c r="AU1132" s="143" t="s">
        <v>81</v>
      </c>
      <c r="AV1132" s="12" t="s">
        <v>81</v>
      </c>
      <c r="AW1132" s="12" t="s">
        <v>31</v>
      </c>
      <c r="AX1132" s="12" t="s">
        <v>74</v>
      </c>
      <c r="AY1132" s="143" t="s">
        <v>127</v>
      </c>
    </row>
    <row r="1133" spans="2:51" s="12" customFormat="1" ht="11.25">
      <c r="B1133" s="141"/>
      <c r="D1133" s="142" t="s">
        <v>136</v>
      </c>
      <c r="E1133" s="143" t="s">
        <v>1</v>
      </c>
      <c r="F1133" s="144" t="s">
        <v>534</v>
      </c>
      <c r="H1133" s="145">
        <v>43.38</v>
      </c>
      <c r="I1133" s="146"/>
      <c r="L1133" s="141"/>
      <c r="M1133" s="147"/>
      <c r="T1133" s="148"/>
      <c r="AT1133" s="143" t="s">
        <v>136</v>
      </c>
      <c r="AU1133" s="143" t="s">
        <v>81</v>
      </c>
      <c r="AV1133" s="12" t="s">
        <v>81</v>
      </c>
      <c r="AW1133" s="12" t="s">
        <v>31</v>
      </c>
      <c r="AX1133" s="12" t="s">
        <v>74</v>
      </c>
      <c r="AY1133" s="143" t="s">
        <v>127</v>
      </c>
    </row>
    <row r="1134" spans="2:51" s="12" customFormat="1" ht="11.25">
      <c r="B1134" s="141"/>
      <c r="D1134" s="142" t="s">
        <v>136</v>
      </c>
      <c r="E1134" s="143" t="s">
        <v>1</v>
      </c>
      <c r="F1134" s="144" t="s">
        <v>535</v>
      </c>
      <c r="H1134" s="145">
        <v>28.11</v>
      </c>
      <c r="I1134" s="146"/>
      <c r="L1134" s="141"/>
      <c r="M1134" s="147"/>
      <c r="T1134" s="148"/>
      <c r="AT1134" s="143" t="s">
        <v>136</v>
      </c>
      <c r="AU1134" s="143" t="s">
        <v>81</v>
      </c>
      <c r="AV1134" s="12" t="s">
        <v>81</v>
      </c>
      <c r="AW1134" s="12" t="s">
        <v>31</v>
      </c>
      <c r="AX1134" s="12" t="s">
        <v>74</v>
      </c>
      <c r="AY1134" s="143" t="s">
        <v>127</v>
      </c>
    </row>
    <row r="1135" spans="2:51" s="12" customFormat="1" ht="11.25">
      <c r="B1135" s="141"/>
      <c r="D1135" s="142" t="s">
        <v>136</v>
      </c>
      <c r="E1135" s="143" t="s">
        <v>1</v>
      </c>
      <c r="F1135" s="144" t="s">
        <v>536</v>
      </c>
      <c r="H1135" s="145">
        <v>35.770000000000003</v>
      </c>
      <c r="I1135" s="146"/>
      <c r="L1135" s="141"/>
      <c r="M1135" s="147"/>
      <c r="T1135" s="148"/>
      <c r="AT1135" s="143" t="s">
        <v>136</v>
      </c>
      <c r="AU1135" s="143" t="s">
        <v>81</v>
      </c>
      <c r="AV1135" s="12" t="s">
        <v>81</v>
      </c>
      <c r="AW1135" s="12" t="s">
        <v>31</v>
      </c>
      <c r="AX1135" s="12" t="s">
        <v>74</v>
      </c>
      <c r="AY1135" s="143" t="s">
        <v>127</v>
      </c>
    </row>
    <row r="1136" spans="2:51" s="12" customFormat="1" ht="11.25">
      <c r="B1136" s="141"/>
      <c r="D1136" s="142" t="s">
        <v>136</v>
      </c>
      <c r="E1136" s="143" t="s">
        <v>1</v>
      </c>
      <c r="F1136" s="144" t="s">
        <v>537</v>
      </c>
      <c r="H1136" s="145">
        <v>20.100000000000001</v>
      </c>
      <c r="I1136" s="146"/>
      <c r="L1136" s="141"/>
      <c r="M1136" s="147"/>
      <c r="T1136" s="148"/>
      <c r="AT1136" s="143" t="s">
        <v>136</v>
      </c>
      <c r="AU1136" s="143" t="s">
        <v>81</v>
      </c>
      <c r="AV1136" s="12" t="s">
        <v>81</v>
      </c>
      <c r="AW1136" s="12" t="s">
        <v>31</v>
      </c>
      <c r="AX1136" s="12" t="s">
        <v>74</v>
      </c>
      <c r="AY1136" s="143" t="s">
        <v>127</v>
      </c>
    </row>
    <row r="1137" spans="2:51" s="12" customFormat="1" ht="11.25">
      <c r="B1137" s="141"/>
      <c r="D1137" s="142" t="s">
        <v>136</v>
      </c>
      <c r="E1137" s="143" t="s">
        <v>1</v>
      </c>
      <c r="F1137" s="144" t="s">
        <v>538</v>
      </c>
      <c r="H1137" s="145">
        <v>24.19</v>
      </c>
      <c r="I1137" s="146"/>
      <c r="L1137" s="141"/>
      <c r="M1137" s="147"/>
      <c r="T1137" s="148"/>
      <c r="AT1137" s="143" t="s">
        <v>136</v>
      </c>
      <c r="AU1137" s="143" t="s">
        <v>81</v>
      </c>
      <c r="AV1137" s="12" t="s">
        <v>81</v>
      </c>
      <c r="AW1137" s="12" t="s">
        <v>31</v>
      </c>
      <c r="AX1137" s="12" t="s">
        <v>74</v>
      </c>
      <c r="AY1137" s="143" t="s">
        <v>127</v>
      </c>
    </row>
    <row r="1138" spans="2:51" s="12" customFormat="1" ht="11.25">
      <c r="B1138" s="141"/>
      <c r="D1138" s="142" t="s">
        <v>136</v>
      </c>
      <c r="E1138" s="143" t="s">
        <v>1</v>
      </c>
      <c r="F1138" s="144" t="s">
        <v>539</v>
      </c>
      <c r="H1138" s="145">
        <v>15.63</v>
      </c>
      <c r="I1138" s="146"/>
      <c r="L1138" s="141"/>
      <c r="M1138" s="147"/>
      <c r="T1138" s="148"/>
      <c r="AT1138" s="143" t="s">
        <v>136</v>
      </c>
      <c r="AU1138" s="143" t="s">
        <v>81</v>
      </c>
      <c r="AV1138" s="12" t="s">
        <v>81</v>
      </c>
      <c r="AW1138" s="12" t="s">
        <v>31</v>
      </c>
      <c r="AX1138" s="12" t="s">
        <v>74</v>
      </c>
      <c r="AY1138" s="143" t="s">
        <v>127</v>
      </c>
    </row>
    <row r="1139" spans="2:51" s="12" customFormat="1" ht="11.25">
      <c r="B1139" s="141"/>
      <c r="D1139" s="142" t="s">
        <v>136</v>
      </c>
      <c r="E1139" s="143" t="s">
        <v>1</v>
      </c>
      <c r="F1139" s="144" t="s">
        <v>540</v>
      </c>
      <c r="H1139" s="145">
        <v>29.2</v>
      </c>
      <c r="I1139" s="146"/>
      <c r="L1139" s="141"/>
      <c r="M1139" s="147"/>
      <c r="T1139" s="148"/>
      <c r="AT1139" s="143" t="s">
        <v>136</v>
      </c>
      <c r="AU1139" s="143" t="s">
        <v>81</v>
      </c>
      <c r="AV1139" s="12" t="s">
        <v>81</v>
      </c>
      <c r="AW1139" s="12" t="s">
        <v>31</v>
      </c>
      <c r="AX1139" s="12" t="s">
        <v>74</v>
      </c>
      <c r="AY1139" s="143" t="s">
        <v>127</v>
      </c>
    </row>
    <row r="1140" spans="2:51" s="12" customFormat="1" ht="11.25">
      <c r="B1140" s="141"/>
      <c r="D1140" s="142" t="s">
        <v>136</v>
      </c>
      <c r="E1140" s="143" t="s">
        <v>1</v>
      </c>
      <c r="F1140" s="144" t="s">
        <v>541</v>
      </c>
      <c r="H1140" s="145">
        <v>40.299999999999997</v>
      </c>
      <c r="I1140" s="146"/>
      <c r="L1140" s="141"/>
      <c r="M1140" s="147"/>
      <c r="T1140" s="148"/>
      <c r="AT1140" s="143" t="s">
        <v>136</v>
      </c>
      <c r="AU1140" s="143" t="s">
        <v>81</v>
      </c>
      <c r="AV1140" s="12" t="s">
        <v>81</v>
      </c>
      <c r="AW1140" s="12" t="s">
        <v>31</v>
      </c>
      <c r="AX1140" s="12" t="s">
        <v>74</v>
      </c>
      <c r="AY1140" s="143" t="s">
        <v>127</v>
      </c>
    </row>
    <row r="1141" spans="2:51" s="12" customFormat="1" ht="11.25">
      <c r="B1141" s="141"/>
      <c r="D1141" s="142" t="s">
        <v>136</v>
      </c>
      <c r="E1141" s="143" t="s">
        <v>1</v>
      </c>
      <c r="F1141" s="144" t="s">
        <v>542</v>
      </c>
      <c r="H1141" s="145">
        <v>40.659999999999997</v>
      </c>
      <c r="I1141" s="146"/>
      <c r="L1141" s="141"/>
      <c r="M1141" s="147"/>
      <c r="T1141" s="148"/>
      <c r="AT1141" s="143" t="s">
        <v>136</v>
      </c>
      <c r="AU1141" s="143" t="s">
        <v>81</v>
      </c>
      <c r="AV1141" s="12" t="s">
        <v>81</v>
      </c>
      <c r="AW1141" s="12" t="s">
        <v>31</v>
      </c>
      <c r="AX1141" s="12" t="s">
        <v>74</v>
      </c>
      <c r="AY1141" s="143" t="s">
        <v>127</v>
      </c>
    </row>
    <row r="1142" spans="2:51" s="12" customFormat="1" ht="11.25">
      <c r="B1142" s="141"/>
      <c r="D1142" s="142" t="s">
        <v>136</v>
      </c>
      <c r="E1142" s="143" t="s">
        <v>1</v>
      </c>
      <c r="F1142" s="144" t="s">
        <v>543</v>
      </c>
      <c r="H1142" s="145">
        <v>38.35</v>
      </c>
      <c r="I1142" s="146"/>
      <c r="L1142" s="141"/>
      <c r="M1142" s="147"/>
      <c r="T1142" s="148"/>
      <c r="AT1142" s="143" t="s">
        <v>136</v>
      </c>
      <c r="AU1142" s="143" t="s">
        <v>81</v>
      </c>
      <c r="AV1142" s="12" t="s">
        <v>81</v>
      </c>
      <c r="AW1142" s="12" t="s">
        <v>31</v>
      </c>
      <c r="AX1142" s="12" t="s">
        <v>74</v>
      </c>
      <c r="AY1142" s="143" t="s">
        <v>127</v>
      </c>
    </row>
    <row r="1143" spans="2:51" s="12" customFormat="1" ht="11.25">
      <c r="B1143" s="141"/>
      <c r="D1143" s="142" t="s">
        <v>136</v>
      </c>
      <c r="E1143" s="143" t="s">
        <v>1</v>
      </c>
      <c r="F1143" s="144" t="s">
        <v>544</v>
      </c>
      <c r="H1143" s="145">
        <v>39.72</v>
      </c>
      <c r="I1143" s="146"/>
      <c r="L1143" s="141"/>
      <c r="M1143" s="147"/>
      <c r="T1143" s="148"/>
      <c r="AT1143" s="143" t="s">
        <v>136</v>
      </c>
      <c r="AU1143" s="143" t="s">
        <v>81</v>
      </c>
      <c r="AV1143" s="12" t="s">
        <v>81</v>
      </c>
      <c r="AW1143" s="12" t="s">
        <v>31</v>
      </c>
      <c r="AX1143" s="12" t="s">
        <v>74</v>
      </c>
      <c r="AY1143" s="143" t="s">
        <v>127</v>
      </c>
    </row>
    <row r="1144" spans="2:51" s="12" customFormat="1" ht="11.25">
      <c r="B1144" s="141"/>
      <c r="D1144" s="142" t="s">
        <v>136</v>
      </c>
      <c r="E1144" s="143" t="s">
        <v>1</v>
      </c>
      <c r="F1144" s="144" t="s">
        <v>545</v>
      </c>
      <c r="H1144" s="145">
        <v>41.34</v>
      </c>
      <c r="I1144" s="146"/>
      <c r="L1144" s="141"/>
      <c r="M1144" s="147"/>
      <c r="T1144" s="148"/>
      <c r="AT1144" s="143" t="s">
        <v>136</v>
      </c>
      <c r="AU1144" s="143" t="s">
        <v>81</v>
      </c>
      <c r="AV1144" s="12" t="s">
        <v>81</v>
      </c>
      <c r="AW1144" s="12" t="s">
        <v>31</v>
      </c>
      <c r="AX1144" s="12" t="s">
        <v>74</v>
      </c>
      <c r="AY1144" s="143" t="s">
        <v>127</v>
      </c>
    </row>
    <row r="1145" spans="2:51" s="12" customFormat="1" ht="11.25">
      <c r="B1145" s="141"/>
      <c r="D1145" s="142" t="s">
        <v>136</v>
      </c>
      <c r="E1145" s="143" t="s">
        <v>1</v>
      </c>
      <c r="F1145" s="144" t="s">
        <v>546</v>
      </c>
      <c r="H1145" s="145">
        <v>42.95</v>
      </c>
      <c r="I1145" s="146"/>
      <c r="L1145" s="141"/>
      <c r="M1145" s="147"/>
      <c r="T1145" s="148"/>
      <c r="AT1145" s="143" t="s">
        <v>136</v>
      </c>
      <c r="AU1145" s="143" t="s">
        <v>81</v>
      </c>
      <c r="AV1145" s="12" t="s">
        <v>81</v>
      </c>
      <c r="AW1145" s="12" t="s">
        <v>31</v>
      </c>
      <c r="AX1145" s="12" t="s">
        <v>74</v>
      </c>
      <c r="AY1145" s="143" t="s">
        <v>127</v>
      </c>
    </row>
    <row r="1146" spans="2:51" s="12" customFormat="1" ht="11.25">
      <c r="B1146" s="141"/>
      <c r="D1146" s="142" t="s">
        <v>136</v>
      </c>
      <c r="E1146" s="143" t="s">
        <v>1</v>
      </c>
      <c r="F1146" s="144" t="s">
        <v>547</v>
      </c>
      <c r="H1146" s="145">
        <v>43.1</v>
      </c>
      <c r="I1146" s="146"/>
      <c r="L1146" s="141"/>
      <c r="M1146" s="147"/>
      <c r="T1146" s="148"/>
      <c r="AT1146" s="143" t="s">
        <v>136</v>
      </c>
      <c r="AU1146" s="143" t="s">
        <v>81</v>
      </c>
      <c r="AV1146" s="12" t="s">
        <v>81</v>
      </c>
      <c r="AW1146" s="12" t="s">
        <v>31</v>
      </c>
      <c r="AX1146" s="12" t="s">
        <v>74</v>
      </c>
      <c r="AY1146" s="143" t="s">
        <v>127</v>
      </c>
    </row>
    <row r="1147" spans="2:51" s="12" customFormat="1" ht="11.25">
      <c r="B1147" s="141"/>
      <c r="D1147" s="142" t="s">
        <v>136</v>
      </c>
      <c r="E1147" s="143" t="s">
        <v>1</v>
      </c>
      <c r="F1147" s="144" t="s">
        <v>548</v>
      </c>
      <c r="H1147" s="145">
        <v>41.71</v>
      </c>
      <c r="I1147" s="146"/>
      <c r="L1147" s="141"/>
      <c r="M1147" s="147"/>
      <c r="T1147" s="148"/>
      <c r="AT1147" s="143" t="s">
        <v>136</v>
      </c>
      <c r="AU1147" s="143" t="s">
        <v>81</v>
      </c>
      <c r="AV1147" s="12" t="s">
        <v>81</v>
      </c>
      <c r="AW1147" s="12" t="s">
        <v>31</v>
      </c>
      <c r="AX1147" s="12" t="s">
        <v>74</v>
      </c>
      <c r="AY1147" s="143" t="s">
        <v>127</v>
      </c>
    </row>
    <row r="1148" spans="2:51" s="12" customFormat="1" ht="11.25">
      <c r="B1148" s="141"/>
      <c r="D1148" s="142" t="s">
        <v>136</v>
      </c>
      <c r="E1148" s="143" t="s">
        <v>1</v>
      </c>
      <c r="F1148" s="144" t="s">
        <v>549</v>
      </c>
      <c r="H1148" s="145">
        <v>25.26</v>
      </c>
      <c r="I1148" s="146"/>
      <c r="L1148" s="141"/>
      <c r="M1148" s="147"/>
      <c r="T1148" s="148"/>
      <c r="AT1148" s="143" t="s">
        <v>136</v>
      </c>
      <c r="AU1148" s="143" t="s">
        <v>81</v>
      </c>
      <c r="AV1148" s="12" t="s">
        <v>81</v>
      </c>
      <c r="AW1148" s="12" t="s">
        <v>31</v>
      </c>
      <c r="AX1148" s="12" t="s">
        <v>74</v>
      </c>
      <c r="AY1148" s="143" t="s">
        <v>127</v>
      </c>
    </row>
    <row r="1149" spans="2:51" s="12" customFormat="1" ht="11.25">
      <c r="B1149" s="141"/>
      <c r="D1149" s="142" t="s">
        <v>136</v>
      </c>
      <c r="E1149" s="143" t="s">
        <v>1</v>
      </c>
      <c r="F1149" s="144" t="s">
        <v>550</v>
      </c>
      <c r="H1149" s="145">
        <v>34.1</v>
      </c>
      <c r="I1149" s="146"/>
      <c r="L1149" s="141"/>
      <c r="M1149" s="147"/>
      <c r="T1149" s="148"/>
      <c r="AT1149" s="143" t="s">
        <v>136</v>
      </c>
      <c r="AU1149" s="143" t="s">
        <v>81</v>
      </c>
      <c r="AV1149" s="12" t="s">
        <v>81</v>
      </c>
      <c r="AW1149" s="12" t="s">
        <v>31</v>
      </c>
      <c r="AX1149" s="12" t="s">
        <v>74</v>
      </c>
      <c r="AY1149" s="143" t="s">
        <v>127</v>
      </c>
    </row>
    <row r="1150" spans="2:51" s="12" customFormat="1" ht="11.25">
      <c r="B1150" s="141"/>
      <c r="D1150" s="142" t="s">
        <v>136</v>
      </c>
      <c r="E1150" s="143" t="s">
        <v>1</v>
      </c>
      <c r="F1150" s="144" t="s">
        <v>551</v>
      </c>
      <c r="H1150" s="145">
        <v>43.03</v>
      </c>
      <c r="I1150" s="146"/>
      <c r="L1150" s="141"/>
      <c r="M1150" s="147"/>
      <c r="T1150" s="148"/>
      <c r="AT1150" s="143" t="s">
        <v>136</v>
      </c>
      <c r="AU1150" s="143" t="s">
        <v>81</v>
      </c>
      <c r="AV1150" s="12" t="s">
        <v>81</v>
      </c>
      <c r="AW1150" s="12" t="s">
        <v>31</v>
      </c>
      <c r="AX1150" s="12" t="s">
        <v>74</v>
      </c>
      <c r="AY1150" s="143" t="s">
        <v>127</v>
      </c>
    </row>
    <row r="1151" spans="2:51" s="12" customFormat="1" ht="11.25">
      <c r="B1151" s="141"/>
      <c r="D1151" s="142" t="s">
        <v>136</v>
      </c>
      <c r="E1151" s="143" t="s">
        <v>1</v>
      </c>
      <c r="F1151" s="144" t="s">
        <v>552</v>
      </c>
      <c r="H1151" s="145">
        <v>15.32</v>
      </c>
      <c r="I1151" s="146"/>
      <c r="L1151" s="141"/>
      <c r="M1151" s="147"/>
      <c r="T1151" s="148"/>
      <c r="AT1151" s="143" t="s">
        <v>136</v>
      </c>
      <c r="AU1151" s="143" t="s">
        <v>81</v>
      </c>
      <c r="AV1151" s="12" t="s">
        <v>81</v>
      </c>
      <c r="AW1151" s="12" t="s">
        <v>31</v>
      </c>
      <c r="AX1151" s="12" t="s">
        <v>74</v>
      </c>
      <c r="AY1151" s="143" t="s">
        <v>127</v>
      </c>
    </row>
    <row r="1152" spans="2:51" s="12" customFormat="1" ht="11.25">
      <c r="B1152" s="141"/>
      <c r="D1152" s="142" t="s">
        <v>136</v>
      </c>
      <c r="E1152" s="143" t="s">
        <v>1</v>
      </c>
      <c r="F1152" s="144" t="s">
        <v>553</v>
      </c>
      <c r="H1152" s="145">
        <v>43.33</v>
      </c>
      <c r="I1152" s="146"/>
      <c r="L1152" s="141"/>
      <c r="M1152" s="147"/>
      <c r="T1152" s="148"/>
      <c r="AT1152" s="143" t="s">
        <v>136</v>
      </c>
      <c r="AU1152" s="143" t="s">
        <v>81</v>
      </c>
      <c r="AV1152" s="12" t="s">
        <v>81</v>
      </c>
      <c r="AW1152" s="12" t="s">
        <v>31</v>
      </c>
      <c r="AX1152" s="12" t="s">
        <v>74</v>
      </c>
      <c r="AY1152" s="143" t="s">
        <v>127</v>
      </c>
    </row>
    <row r="1153" spans="2:65" s="12" customFormat="1" ht="11.25">
      <c r="B1153" s="141"/>
      <c r="D1153" s="142" t="s">
        <v>136</v>
      </c>
      <c r="E1153" s="143" t="s">
        <v>1</v>
      </c>
      <c r="F1153" s="144" t="s">
        <v>554</v>
      </c>
      <c r="H1153" s="145">
        <v>41.04</v>
      </c>
      <c r="I1153" s="146"/>
      <c r="L1153" s="141"/>
      <c r="M1153" s="147"/>
      <c r="T1153" s="148"/>
      <c r="AT1153" s="143" t="s">
        <v>136</v>
      </c>
      <c r="AU1153" s="143" t="s">
        <v>81</v>
      </c>
      <c r="AV1153" s="12" t="s">
        <v>81</v>
      </c>
      <c r="AW1153" s="12" t="s">
        <v>31</v>
      </c>
      <c r="AX1153" s="12" t="s">
        <v>74</v>
      </c>
      <c r="AY1153" s="143" t="s">
        <v>127</v>
      </c>
    </row>
    <row r="1154" spans="2:65" s="12" customFormat="1" ht="11.25">
      <c r="B1154" s="141"/>
      <c r="D1154" s="142" t="s">
        <v>136</v>
      </c>
      <c r="E1154" s="143" t="s">
        <v>1</v>
      </c>
      <c r="F1154" s="144" t="s">
        <v>555</v>
      </c>
      <c r="H1154" s="145">
        <v>41.59</v>
      </c>
      <c r="I1154" s="146"/>
      <c r="L1154" s="141"/>
      <c r="M1154" s="147"/>
      <c r="T1154" s="148"/>
      <c r="AT1154" s="143" t="s">
        <v>136</v>
      </c>
      <c r="AU1154" s="143" t="s">
        <v>81</v>
      </c>
      <c r="AV1154" s="12" t="s">
        <v>81</v>
      </c>
      <c r="AW1154" s="12" t="s">
        <v>31</v>
      </c>
      <c r="AX1154" s="12" t="s">
        <v>74</v>
      </c>
      <c r="AY1154" s="143" t="s">
        <v>127</v>
      </c>
    </row>
    <row r="1155" spans="2:65" s="12" customFormat="1" ht="11.25">
      <c r="B1155" s="141"/>
      <c r="D1155" s="142" t="s">
        <v>136</v>
      </c>
      <c r="E1155" s="143" t="s">
        <v>1</v>
      </c>
      <c r="F1155" s="144" t="s">
        <v>556</v>
      </c>
      <c r="H1155" s="145">
        <v>40.200000000000003</v>
      </c>
      <c r="I1155" s="146"/>
      <c r="L1155" s="141"/>
      <c r="M1155" s="147"/>
      <c r="T1155" s="148"/>
      <c r="AT1155" s="143" t="s">
        <v>136</v>
      </c>
      <c r="AU1155" s="143" t="s">
        <v>81</v>
      </c>
      <c r="AV1155" s="12" t="s">
        <v>81</v>
      </c>
      <c r="AW1155" s="12" t="s">
        <v>31</v>
      </c>
      <c r="AX1155" s="12" t="s">
        <v>74</v>
      </c>
      <c r="AY1155" s="143" t="s">
        <v>127</v>
      </c>
    </row>
    <row r="1156" spans="2:65" s="13" customFormat="1" ht="11.25">
      <c r="B1156" s="149"/>
      <c r="D1156" s="142" t="s">
        <v>136</v>
      </c>
      <c r="E1156" s="150" t="s">
        <v>1</v>
      </c>
      <c r="F1156" s="151" t="s">
        <v>157</v>
      </c>
      <c r="H1156" s="152">
        <v>1935.26</v>
      </c>
      <c r="I1156" s="153"/>
      <c r="L1156" s="149"/>
      <c r="M1156" s="154"/>
      <c r="T1156" s="155"/>
      <c r="AT1156" s="150" t="s">
        <v>136</v>
      </c>
      <c r="AU1156" s="150" t="s">
        <v>81</v>
      </c>
      <c r="AV1156" s="13" t="s">
        <v>134</v>
      </c>
      <c r="AW1156" s="13" t="s">
        <v>31</v>
      </c>
      <c r="AX1156" s="13" t="s">
        <v>79</v>
      </c>
      <c r="AY1156" s="150" t="s">
        <v>127</v>
      </c>
    </row>
    <row r="1157" spans="2:65" s="1" customFormat="1" ht="24.2" customHeight="1">
      <c r="B1157" s="31"/>
      <c r="C1157" s="127" t="s">
        <v>862</v>
      </c>
      <c r="D1157" s="127" t="s">
        <v>130</v>
      </c>
      <c r="E1157" s="128" t="s">
        <v>863</v>
      </c>
      <c r="F1157" s="129" t="s">
        <v>864</v>
      </c>
      <c r="G1157" s="130" t="s">
        <v>133</v>
      </c>
      <c r="H1157" s="131">
        <v>1935.26</v>
      </c>
      <c r="I1157" s="132"/>
      <c r="J1157" s="133">
        <f>ROUND(I1157*H1157,2)</f>
        <v>0</v>
      </c>
      <c r="K1157" s="134"/>
      <c r="L1157" s="31"/>
      <c r="M1157" s="135" t="s">
        <v>1</v>
      </c>
      <c r="N1157" s="136" t="s">
        <v>39</v>
      </c>
      <c r="P1157" s="137">
        <f>O1157*H1157</f>
        <v>0</v>
      </c>
      <c r="Q1157" s="137">
        <v>3.3E-4</v>
      </c>
      <c r="R1157" s="137">
        <f>Q1157*H1157</f>
        <v>0.63863579999999998</v>
      </c>
      <c r="S1157" s="137">
        <v>0</v>
      </c>
      <c r="T1157" s="138">
        <f>S1157*H1157</f>
        <v>0</v>
      </c>
      <c r="AR1157" s="139" t="s">
        <v>230</v>
      </c>
      <c r="AT1157" s="139" t="s">
        <v>130</v>
      </c>
      <c r="AU1157" s="139" t="s">
        <v>81</v>
      </c>
      <c r="AY1157" s="16" t="s">
        <v>127</v>
      </c>
      <c r="BE1157" s="140">
        <f>IF(N1157="základní",J1157,0)</f>
        <v>0</v>
      </c>
      <c r="BF1157" s="140">
        <f>IF(N1157="snížená",J1157,0)</f>
        <v>0</v>
      </c>
      <c r="BG1157" s="140">
        <f>IF(N1157="zákl. přenesená",J1157,0)</f>
        <v>0</v>
      </c>
      <c r="BH1157" s="140">
        <f>IF(N1157="sníž. přenesená",J1157,0)</f>
        <v>0</v>
      </c>
      <c r="BI1157" s="140">
        <f>IF(N1157="nulová",J1157,0)</f>
        <v>0</v>
      </c>
      <c r="BJ1157" s="16" t="s">
        <v>79</v>
      </c>
      <c r="BK1157" s="140">
        <f>ROUND(I1157*H1157,2)</f>
        <v>0</v>
      </c>
      <c r="BL1157" s="16" t="s">
        <v>230</v>
      </c>
      <c r="BM1157" s="139" t="s">
        <v>865</v>
      </c>
    </row>
    <row r="1158" spans="2:65" s="12" customFormat="1" ht="11.25">
      <c r="B1158" s="141"/>
      <c r="D1158" s="142" t="s">
        <v>136</v>
      </c>
      <c r="E1158" s="143" t="s">
        <v>1</v>
      </c>
      <c r="F1158" s="144" t="s">
        <v>492</v>
      </c>
      <c r="H1158" s="145">
        <v>6.5</v>
      </c>
      <c r="I1158" s="146"/>
      <c r="L1158" s="141"/>
      <c r="M1158" s="147"/>
      <c r="T1158" s="148"/>
      <c r="AT1158" s="143" t="s">
        <v>136</v>
      </c>
      <c r="AU1158" s="143" t="s">
        <v>81</v>
      </c>
      <c r="AV1158" s="12" t="s">
        <v>81</v>
      </c>
      <c r="AW1158" s="12" t="s">
        <v>31</v>
      </c>
      <c r="AX1158" s="12" t="s">
        <v>74</v>
      </c>
      <c r="AY1158" s="143" t="s">
        <v>127</v>
      </c>
    </row>
    <row r="1159" spans="2:65" s="12" customFormat="1" ht="11.25">
      <c r="B1159" s="141"/>
      <c r="D1159" s="142" t="s">
        <v>136</v>
      </c>
      <c r="E1159" s="143" t="s">
        <v>1</v>
      </c>
      <c r="F1159" s="144" t="s">
        <v>493</v>
      </c>
      <c r="H1159" s="145">
        <v>78.150000000000006</v>
      </c>
      <c r="I1159" s="146"/>
      <c r="L1159" s="141"/>
      <c r="M1159" s="147"/>
      <c r="T1159" s="148"/>
      <c r="AT1159" s="143" t="s">
        <v>136</v>
      </c>
      <c r="AU1159" s="143" t="s">
        <v>81</v>
      </c>
      <c r="AV1159" s="12" t="s">
        <v>81</v>
      </c>
      <c r="AW1159" s="12" t="s">
        <v>31</v>
      </c>
      <c r="AX1159" s="12" t="s">
        <v>74</v>
      </c>
      <c r="AY1159" s="143" t="s">
        <v>127</v>
      </c>
    </row>
    <row r="1160" spans="2:65" s="12" customFormat="1" ht="11.25">
      <c r="B1160" s="141"/>
      <c r="D1160" s="142" t="s">
        <v>136</v>
      </c>
      <c r="E1160" s="143" t="s">
        <v>1</v>
      </c>
      <c r="F1160" s="144" t="s">
        <v>494</v>
      </c>
      <c r="H1160" s="145">
        <v>97.07</v>
      </c>
      <c r="I1160" s="146"/>
      <c r="L1160" s="141"/>
      <c r="M1160" s="147"/>
      <c r="T1160" s="148"/>
      <c r="AT1160" s="143" t="s">
        <v>136</v>
      </c>
      <c r="AU1160" s="143" t="s">
        <v>81</v>
      </c>
      <c r="AV1160" s="12" t="s">
        <v>81</v>
      </c>
      <c r="AW1160" s="12" t="s">
        <v>31</v>
      </c>
      <c r="AX1160" s="12" t="s">
        <v>74</v>
      </c>
      <c r="AY1160" s="143" t="s">
        <v>127</v>
      </c>
    </row>
    <row r="1161" spans="2:65" s="12" customFormat="1" ht="11.25">
      <c r="B1161" s="141"/>
      <c r="D1161" s="142" t="s">
        <v>136</v>
      </c>
      <c r="E1161" s="143" t="s">
        <v>1</v>
      </c>
      <c r="F1161" s="144" t="s">
        <v>495</v>
      </c>
      <c r="H1161" s="145">
        <v>20.14</v>
      </c>
      <c r="I1161" s="146"/>
      <c r="L1161" s="141"/>
      <c r="M1161" s="147"/>
      <c r="T1161" s="148"/>
      <c r="AT1161" s="143" t="s">
        <v>136</v>
      </c>
      <c r="AU1161" s="143" t="s">
        <v>81</v>
      </c>
      <c r="AV1161" s="12" t="s">
        <v>81</v>
      </c>
      <c r="AW1161" s="12" t="s">
        <v>31</v>
      </c>
      <c r="AX1161" s="12" t="s">
        <v>74</v>
      </c>
      <c r="AY1161" s="143" t="s">
        <v>127</v>
      </c>
    </row>
    <row r="1162" spans="2:65" s="12" customFormat="1" ht="11.25">
      <c r="B1162" s="141"/>
      <c r="D1162" s="142" t="s">
        <v>136</v>
      </c>
      <c r="E1162" s="143" t="s">
        <v>1</v>
      </c>
      <c r="F1162" s="144" t="s">
        <v>496</v>
      </c>
      <c r="H1162" s="145">
        <v>16.12</v>
      </c>
      <c r="I1162" s="146"/>
      <c r="L1162" s="141"/>
      <c r="M1162" s="147"/>
      <c r="T1162" s="148"/>
      <c r="AT1162" s="143" t="s">
        <v>136</v>
      </c>
      <c r="AU1162" s="143" t="s">
        <v>81</v>
      </c>
      <c r="AV1162" s="12" t="s">
        <v>81</v>
      </c>
      <c r="AW1162" s="12" t="s">
        <v>31</v>
      </c>
      <c r="AX1162" s="12" t="s">
        <v>74</v>
      </c>
      <c r="AY1162" s="143" t="s">
        <v>127</v>
      </c>
    </row>
    <row r="1163" spans="2:65" s="12" customFormat="1" ht="11.25">
      <c r="B1163" s="141"/>
      <c r="D1163" s="142" t="s">
        <v>136</v>
      </c>
      <c r="E1163" s="143" t="s">
        <v>1</v>
      </c>
      <c r="F1163" s="144" t="s">
        <v>497</v>
      </c>
      <c r="H1163" s="145">
        <v>7.59</v>
      </c>
      <c r="I1163" s="146"/>
      <c r="L1163" s="141"/>
      <c r="M1163" s="147"/>
      <c r="T1163" s="148"/>
      <c r="AT1163" s="143" t="s">
        <v>136</v>
      </c>
      <c r="AU1163" s="143" t="s">
        <v>81</v>
      </c>
      <c r="AV1163" s="12" t="s">
        <v>81</v>
      </c>
      <c r="AW1163" s="12" t="s">
        <v>31</v>
      </c>
      <c r="AX1163" s="12" t="s">
        <v>74</v>
      </c>
      <c r="AY1163" s="143" t="s">
        <v>127</v>
      </c>
    </row>
    <row r="1164" spans="2:65" s="12" customFormat="1" ht="11.25">
      <c r="B1164" s="141"/>
      <c r="D1164" s="142" t="s">
        <v>136</v>
      </c>
      <c r="E1164" s="143" t="s">
        <v>1</v>
      </c>
      <c r="F1164" s="144" t="s">
        <v>498</v>
      </c>
      <c r="H1164" s="145">
        <v>17.66</v>
      </c>
      <c r="I1164" s="146"/>
      <c r="L1164" s="141"/>
      <c r="M1164" s="147"/>
      <c r="T1164" s="148"/>
      <c r="AT1164" s="143" t="s">
        <v>136</v>
      </c>
      <c r="AU1164" s="143" t="s">
        <v>81</v>
      </c>
      <c r="AV1164" s="12" t="s">
        <v>81</v>
      </c>
      <c r="AW1164" s="12" t="s">
        <v>31</v>
      </c>
      <c r="AX1164" s="12" t="s">
        <v>74</v>
      </c>
      <c r="AY1164" s="143" t="s">
        <v>127</v>
      </c>
    </row>
    <row r="1165" spans="2:65" s="12" customFormat="1" ht="11.25">
      <c r="B1165" s="141"/>
      <c r="D1165" s="142" t="s">
        <v>136</v>
      </c>
      <c r="E1165" s="143" t="s">
        <v>1</v>
      </c>
      <c r="F1165" s="144" t="s">
        <v>499</v>
      </c>
      <c r="H1165" s="145">
        <v>10</v>
      </c>
      <c r="I1165" s="146"/>
      <c r="L1165" s="141"/>
      <c r="M1165" s="147"/>
      <c r="T1165" s="148"/>
      <c r="AT1165" s="143" t="s">
        <v>136</v>
      </c>
      <c r="AU1165" s="143" t="s">
        <v>81</v>
      </c>
      <c r="AV1165" s="12" t="s">
        <v>81</v>
      </c>
      <c r="AW1165" s="12" t="s">
        <v>31</v>
      </c>
      <c r="AX1165" s="12" t="s">
        <v>74</v>
      </c>
      <c r="AY1165" s="143" t="s">
        <v>127</v>
      </c>
    </row>
    <row r="1166" spans="2:65" s="12" customFormat="1" ht="11.25">
      <c r="B1166" s="141"/>
      <c r="D1166" s="142" t="s">
        <v>136</v>
      </c>
      <c r="E1166" s="143" t="s">
        <v>1</v>
      </c>
      <c r="F1166" s="144" t="s">
        <v>500</v>
      </c>
      <c r="H1166" s="145">
        <v>18.329999999999998</v>
      </c>
      <c r="I1166" s="146"/>
      <c r="L1166" s="141"/>
      <c r="M1166" s="147"/>
      <c r="T1166" s="148"/>
      <c r="AT1166" s="143" t="s">
        <v>136</v>
      </c>
      <c r="AU1166" s="143" t="s">
        <v>81</v>
      </c>
      <c r="AV1166" s="12" t="s">
        <v>81</v>
      </c>
      <c r="AW1166" s="12" t="s">
        <v>31</v>
      </c>
      <c r="AX1166" s="12" t="s">
        <v>74</v>
      </c>
      <c r="AY1166" s="143" t="s">
        <v>127</v>
      </c>
    </row>
    <row r="1167" spans="2:65" s="12" customFormat="1" ht="11.25">
      <c r="B1167" s="141"/>
      <c r="D1167" s="142" t="s">
        <v>136</v>
      </c>
      <c r="E1167" s="143" t="s">
        <v>1</v>
      </c>
      <c r="F1167" s="144" t="s">
        <v>501</v>
      </c>
      <c r="H1167" s="145">
        <v>14.49</v>
      </c>
      <c r="I1167" s="146"/>
      <c r="L1167" s="141"/>
      <c r="M1167" s="147"/>
      <c r="T1167" s="148"/>
      <c r="AT1167" s="143" t="s">
        <v>136</v>
      </c>
      <c r="AU1167" s="143" t="s">
        <v>81</v>
      </c>
      <c r="AV1167" s="12" t="s">
        <v>81</v>
      </c>
      <c r="AW1167" s="12" t="s">
        <v>31</v>
      </c>
      <c r="AX1167" s="12" t="s">
        <v>74</v>
      </c>
      <c r="AY1167" s="143" t="s">
        <v>127</v>
      </c>
    </row>
    <row r="1168" spans="2:65" s="12" customFormat="1" ht="11.25">
      <c r="B1168" s="141"/>
      <c r="D1168" s="142" t="s">
        <v>136</v>
      </c>
      <c r="E1168" s="143" t="s">
        <v>1</v>
      </c>
      <c r="F1168" s="144" t="s">
        <v>502</v>
      </c>
      <c r="H1168" s="145">
        <v>13.79</v>
      </c>
      <c r="I1168" s="146"/>
      <c r="L1168" s="141"/>
      <c r="M1168" s="147"/>
      <c r="T1168" s="148"/>
      <c r="AT1168" s="143" t="s">
        <v>136</v>
      </c>
      <c r="AU1168" s="143" t="s">
        <v>81</v>
      </c>
      <c r="AV1168" s="12" t="s">
        <v>81</v>
      </c>
      <c r="AW1168" s="12" t="s">
        <v>31</v>
      </c>
      <c r="AX1168" s="12" t="s">
        <v>74</v>
      </c>
      <c r="AY1168" s="143" t="s">
        <v>127</v>
      </c>
    </row>
    <row r="1169" spans="2:51" s="12" customFormat="1" ht="11.25">
      <c r="B1169" s="141"/>
      <c r="D1169" s="142" t="s">
        <v>136</v>
      </c>
      <c r="E1169" s="143" t="s">
        <v>1</v>
      </c>
      <c r="F1169" s="144" t="s">
        <v>503</v>
      </c>
      <c r="H1169" s="145">
        <v>18.91</v>
      </c>
      <c r="I1169" s="146"/>
      <c r="L1169" s="141"/>
      <c r="M1169" s="147"/>
      <c r="T1169" s="148"/>
      <c r="AT1169" s="143" t="s">
        <v>136</v>
      </c>
      <c r="AU1169" s="143" t="s">
        <v>81</v>
      </c>
      <c r="AV1169" s="12" t="s">
        <v>81</v>
      </c>
      <c r="AW1169" s="12" t="s">
        <v>31</v>
      </c>
      <c r="AX1169" s="12" t="s">
        <v>74</v>
      </c>
      <c r="AY1169" s="143" t="s">
        <v>127</v>
      </c>
    </row>
    <row r="1170" spans="2:51" s="12" customFormat="1" ht="11.25">
      <c r="B1170" s="141"/>
      <c r="D1170" s="142" t="s">
        <v>136</v>
      </c>
      <c r="E1170" s="143" t="s">
        <v>1</v>
      </c>
      <c r="F1170" s="144" t="s">
        <v>504</v>
      </c>
      <c r="H1170" s="145">
        <v>8.11</v>
      </c>
      <c r="I1170" s="146"/>
      <c r="L1170" s="141"/>
      <c r="M1170" s="147"/>
      <c r="T1170" s="148"/>
      <c r="AT1170" s="143" t="s">
        <v>136</v>
      </c>
      <c r="AU1170" s="143" t="s">
        <v>81</v>
      </c>
      <c r="AV1170" s="12" t="s">
        <v>81</v>
      </c>
      <c r="AW1170" s="12" t="s">
        <v>31</v>
      </c>
      <c r="AX1170" s="12" t="s">
        <v>74</v>
      </c>
      <c r="AY1170" s="143" t="s">
        <v>127</v>
      </c>
    </row>
    <row r="1171" spans="2:51" s="12" customFormat="1" ht="11.25">
      <c r="B1171" s="141"/>
      <c r="D1171" s="142" t="s">
        <v>136</v>
      </c>
      <c r="E1171" s="143" t="s">
        <v>1</v>
      </c>
      <c r="F1171" s="144" t="s">
        <v>505</v>
      </c>
      <c r="H1171" s="145">
        <v>20.73</v>
      </c>
      <c r="I1171" s="146"/>
      <c r="L1171" s="141"/>
      <c r="M1171" s="147"/>
      <c r="T1171" s="148"/>
      <c r="AT1171" s="143" t="s">
        <v>136</v>
      </c>
      <c r="AU1171" s="143" t="s">
        <v>81</v>
      </c>
      <c r="AV1171" s="12" t="s">
        <v>81</v>
      </c>
      <c r="AW1171" s="12" t="s">
        <v>31</v>
      </c>
      <c r="AX1171" s="12" t="s">
        <v>74</v>
      </c>
      <c r="AY1171" s="143" t="s">
        <v>127</v>
      </c>
    </row>
    <row r="1172" spans="2:51" s="12" customFormat="1" ht="11.25">
      <c r="B1172" s="141"/>
      <c r="D1172" s="142" t="s">
        <v>136</v>
      </c>
      <c r="E1172" s="143" t="s">
        <v>1</v>
      </c>
      <c r="F1172" s="144" t="s">
        <v>506</v>
      </c>
      <c r="H1172" s="145">
        <v>14.95</v>
      </c>
      <c r="I1172" s="146"/>
      <c r="L1172" s="141"/>
      <c r="M1172" s="147"/>
      <c r="T1172" s="148"/>
      <c r="AT1172" s="143" t="s">
        <v>136</v>
      </c>
      <c r="AU1172" s="143" t="s">
        <v>81</v>
      </c>
      <c r="AV1172" s="12" t="s">
        <v>81</v>
      </c>
      <c r="AW1172" s="12" t="s">
        <v>31</v>
      </c>
      <c r="AX1172" s="12" t="s">
        <v>74</v>
      </c>
      <c r="AY1172" s="143" t="s">
        <v>127</v>
      </c>
    </row>
    <row r="1173" spans="2:51" s="12" customFormat="1" ht="11.25">
      <c r="B1173" s="141"/>
      <c r="D1173" s="142" t="s">
        <v>136</v>
      </c>
      <c r="E1173" s="143" t="s">
        <v>1</v>
      </c>
      <c r="F1173" s="144" t="s">
        <v>507</v>
      </c>
      <c r="H1173" s="145">
        <v>32.49</v>
      </c>
      <c r="I1173" s="146"/>
      <c r="L1173" s="141"/>
      <c r="M1173" s="147"/>
      <c r="T1173" s="148"/>
      <c r="AT1173" s="143" t="s">
        <v>136</v>
      </c>
      <c r="AU1173" s="143" t="s">
        <v>81</v>
      </c>
      <c r="AV1173" s="12" t="s">
        <v>81</v>
      </c>
      <c r="AW1173" s="12" t="s">
        <v>31</v>
      </c>
      <c r="AX1173" s="12" t="s">
        <v>74</v>
      </c>
      <c r="AY1173" s="143" t="s">
        <v>127</v>
      </c>
    </row>
    <row r="1174" spans="2:51" s="12" customFormat="1" ht="11.25">
      <c r="B1174" s="141"/>
      <c r="D1174" s="142" t="s">
        <v>136</v>
      </c>
      <c r="E1174" s="143" t="s">
        <v>1</v>
      </c>
      <c r="F1174" s="144" t="s">
        <v>508</v>
      </c>
      <c r="H1174" s="145">
        <v>16.579999999999998</v>
      </c>
      <c r="I1174" s="146"/>
      <c r="L1174" s="141"/>
      <c r="M1174" s="147"/>
      <c r="T1174" s="148"/>
      <c r="AT1174" s="143" t="s">
        <v>136</v>
      </c>
      <c r="AU1174" s="143" t="s">
        <v>81</v>
      </c>
      <c r="AV1174" s="12" t="s">
        <v>81</v>
      </c>
      <c r="AW1174" s="12" t="s">
        <v>31</v>
      </c>
      <c r="AX1174" s="12" t="s">
        <v>74</v>
      </c>
      <c r="AY1174" s="143" t="s">
        <v>127</v>
      </c>
    </row>
    <row r="1175" spans="2:51" s="12" customFormat="1" ht="11.25">
      <c r="B1175" s="141"/>
      <c r="D1175" s="142" t="s">
        <v>136</v>
      </c>
      <c r="E1175" s="143" t="s">
        <v>1</v>
      </c>
      <c r="F1175" s="144" t="s">
        <v>509</v>
      </c>
      <c r="H1175" s="145">
        <v>16.11</v>
      </c>
      <c r="I1175" s="146"/>
      <c r="L1175" s="141"/>
      <c r="M1175" s="147"/>
      <c r="T1175" s="148"/>
      <c r="AT1175" s="143" t="s">
        <v>136</v>
      </c>
      <c r="AU1175" s="143" t="s">
        <v>81</v>
      </c>
      <c r="AV1175" s="12" t="s">
        <v>81</v>
      </c>
      <c r="AW1175" s="12" t="s">
        <v>31</v>
      </c>
      <c r="AX1175" s="12" t="s">
        <v>74</v>
      </c>
      <c r="AY1175" s="143" t="s">
        <v>127</v>
      </c>
    </row>
    <row r="1176" spans="2:51" s="12" customFormat="1" ht="11.25">
      <c r="B1176" s="141"/>
      <c r="D1176" s="142" t="s">
        <v>136</v>
      </c>
      <c r="E1176" s="143" t="s">
        <v>1</v>
      </c>
      <c r="F1176" s="144" t="s">
        <v>510</v>
      </c>
      <c r="H1176" s="145">
        <v>17.16</v>
      </c>
      <c r="I1176" s="146"/>
      <c r="L1176" s="141"/>
      <c r="M1176" s="147"/>
      <c r="T1176" s="148"/>
      <c r="AT1176" s="143" t="s">
        <v>136</v>
      </c>
      <c r="AU1176" s="143" t="s">
        <v>81</v>
      </c>
      <c r="AV1176" s="12" t="s">
        <v>81</v>
      </c>
      <c r="AW1176" s="12" t="s">
        <v>31</v>
      </c>
      <c r="AX1176" s="12" t="s">
        <v>74</v>
      </c>
      <c r="AY1176" s="143" t="s">
        <v>127</v>
      </c>
    </row>
    <row r="1177" spans="2:51" s="12" customFormat="1" ht="11.25">
      <c r="B1177" s="141"/>
      <c r="D1177" s="142" t="s">
        <v>136</v>
      </c>
      <c r="E1177" s="143" t="s">
        <v>1</v>
      </c>
      <c r="F1177" s="144" t="s">
        <v>511</v>
      </c>
      <c r="H1177" s="145">
        <v>23.11</v>
      </c>
      <c r="I1177" s="146"/>
      <c r="L1177" s="141"/>
      <c r="M1177" s="147"/>
      <c r="T1177" s="148"/>
      <c r="AT1177" s="143" t="s">
        <v>136</v>
      </c>
      <c r="AU1177" s="143" t="s">
        <v>81</v>
      </c>
      <c r="AV1177" s="12" t="s">
        <v>81</v>
      </c>
      <c r="AW1177" s="12" t="s">
        <v>31</v>
      </c>
      <c r="AX1177" s="12" t="s">
        <v>74</v>
      </c>
      <c r="AY1177" s="143" t="s">
        <v>127</v>
      </c>
    </row>
    <row r="1178" spans="2:51" s="12" customFormat="1" ht="11.25">
      <c r="B1178" s="141"/>
      <c r="D1178" s="142" t="s">
        <v>136</v>
      </c>
      <c r="E1178" s="143" t="s">
        <v>1</v>
      </c>
      <c r="F1178" s="144" t="s">
        <v>512</v>
      </c>
      <c r="H1178" s="145">
        <v>13.92</v>
      </c>
      <c r="I1178" s="146"/>
      <c r="L1178" s="141"/>
      <c r="M1178" s="147"/>
      <c r="T1178" s="148"/>
      <c r="AT1178" s="143" t="s">
        <v>136</v>
      </c>
      <c r="AU1178" s="143" t="s">
        <v>81</v>
      </c>
      <c r="AV1178" s="12" t="s">
        <v>81</v>
      </c>
      <c r="AW1178" s="12" t="s">
        <v>31</v>
      </c>
      <c r="AX1178" s="12" t="s">
        <v>74</v>
      </c>
      <c r="AY1178" s="143" t="s">
        <v>127</v>
      </c>
    </row>
    <row r="1179" spans="2:51" s="12" customFormat="1" ht="11.25">
      <c r="B1179" s="141"/>
      <c r="D1179" s="142" t="s">
        <v>136</v>
      </c>
      <c r="E1179" s="143" t="s">
        <v>1</v>
      </c>
      <c r="F1179" s="144" t="s">
        <v>513</v>
      </c>
      <c r="H1179" s="145">
        <v>22.95</v>
      </c>
      <c r="I1179" s="146"/>
      <c r="L1179" s="141"/>
      <c r="M1179" s="147"/>
      <c r="T1179" s="148"/>
      <c r="AT1179" s="143" t="s">
        <v>136</v>
      </c>
      <c r="AU1179" s="143" t="s">
        <v>81</v>
      </c>
      <c r="AV1179" s="12" t="s">
        <v>81</v>
      </c>
      <c r="AW1179" s="12" t="s">
        <v>31</v>
      </c>
      <c r="AX1179" s="12" t="s">
        <v>74</v>
      </c>
      <c r="AY1179" s="143" t="s">
        <v>127</v>
      </c>
    </row>
    <row r="1180" spans="2:51" s="12" customFormat="1" ht="11.25">
      <c r="B1180" s="141"/>
      <c r="D1180" s="142" t="s">
        <v>136</v>
      </c>
      <c r="E1180" s="143" t="s">
        <v>1</v>
      </c>
      <c r="F1180" s="144" t="s">
        <v>514</v>
      </c>
      <c r="H1180" s="145">
        <v>17.2</v>
      </c>
      <c r="I1180" s="146"/>
      <c r="L1180" s="141"/>
      <c r="M1180" s="147"/>
      <c r="T1180" s="148"/>
      <c r="AT1180" s="143" t="s">
        <v>136</v>
      </c>
      <c r="AU1180" s="143" t="s">
        <v>81</v>
      </c>
      <c r="AV1180" s="12" t="s">
        <v>81</v>
      </c>
      <c r="AW1180" s="12" t="s">
        <v>31</v>
      </c>
      <c r="AX1180" s="12" t="s">
        <v>74</v>
      </c>
      <c r="AY1180" s="143" t="s">
        <v>127</v>
      </c>
    </row>
    <row r="1181" spans="2:51" s="12" customFormat="1" ht="11.25">
      <c r="B1181" s="141"/>
      <c r="D1181" s="142" t="s">
        <v>136</v>
      </c>
      <c r="E1181" s="143" t="s">
        <v>1</v>
      </c>
      <c r="F1181" s="144" t="s">
        <v>515</v>
      </c>
      <c r="H1181" s="145">
        <v>22.54</v>
      </c>
      <c r="I1181" s="146"/>
      <c r="L1181" s="141"/>
      <c r="M1181" s="147"/>
      <c r="T1181" s="148"/>
      <c r="AT1181" s="143" t="s">
        <v>136</v>
      </c>
      <c r="AU1181" s="143" t="s">
        <v>81</v>
      </c>
      <c r="AV1181" s="12" t="s">
        <v>81</v>
      </c>
      <c r="AW1181" s="12" t="s">
        <v>31</v>
      </c>
      <c r="AX1181" s="12" t="s">
        <v>74</v>
      </c>
      <c r="AY1181" s="143" t="s">
        <v>127</v>
      </c>
    </row>
    <row r="1182" spans="2:51" s="12" customFormat="1" ht="11.25">
      <c r="B1182" s="141"/>
      <c r="D1182" s="142" t="s">
        <v>136</v>
      </c>
      <c r="E1182" s="143" t="s">
        <v>1</v>
      </c>
      <c r="F1182" s="144" t="s">
        <v>516</v>
      </c>
      <c r="H1182" s="145">
        <v>35.950000000000003</v>
      </c>
      <c r="I1182" s="146"/>
      <c r="L1182" s="141"/>
      <c r="M1182" s="147"/>
      <c r="T1182" s="148"/>
      <c r="AT1182" s="143" t="s">
        <v>136</v>
      </c>
      <c r="AU1182" s="143" t="s">
        <v>81</v>
      </c>
      <c r="AV1182" s="12" t="s">
        <v>81</v>
      </c>
      <c r="AW1182" s="12" t="s">
        <v>31</v>
      </c>
      <c r="AX1182" s="12" t="s">
        <v>74</v>
      </c>
      <c r="AY1182" s="143" t="s">
        <v>127</v>
      </c>
    </row>
    <row r="1183" spans="2:51" s="12" customFormat="1" ht="11.25">
      <c r="B1183" s="141"/>
      <c r="D1183" s="142" t="s">
        <v>136</v>
      </c>
      <c r="E1183" s="143" t="s">
        <v>1</v>
      </c>
      <c r="F1183" s="144" t="s">
        <v>517</v>
      </c>
      <c r="H1183" s="145">
        <v>33.57</v>
      </c>
      <c r="I1183" s="146"/>
      <c r="L1183" s="141"/>
      <c r="M1183" s="147"/>
      <c r="T1183" s="148"/>
      <c r="AT1183" s="143" t="s">
        <v>136</v>
      </c>
      <c r="AU1183" s="143" t="s">
        <v>81</v>
      </c>
      <c r="AV1183" s="12" t="s">
        <v>81</v>
      </c>
      <c r="AW1183" s="12" t="s">
        <v>31</v>
      </c>
      <c r="AX1183" s="12" t="s">
        <v>74</v>
      </c>
      <c r="AY1183" s="143" t="s">
        <v>127</v>
      </c>
    </row>
    <row r="1184" spans="2:51" s="12" customFormat="1" ht="11.25">
      <c r="B1184" s="141"/>
      <c r="D1184" s="142" t="s">
        <v>136</v>
      </c>
      <c r="E1184" s="143" t="s">
        <v>1</v>
      </c>
      <c r="F1184" s="144" t="s">
        <v>518</v>
      </c>
      <c r="H1184" s="145">
        <v>48.47</v>
      </c>
      <c r="I1184" s="146"/>
      <c r="L1184" s="141"/>
      <c r="M1184" s="147"/>
      <c r="T1184" s="148"/>
      <c r="AT1184" s="143" t="s">
        <v>136</v>
      </c>
      <c r="AU1184" s="143" t="s">
        <v>81</v>
      </c>
      <c r="AV1184" s="12" t="s">
        <v>81</v>
      </c>
      <c r="AW1184" s="12" t="s">
        <v>31</v>
      </c>
      <c r="AX1184" s="12" t="s">
        <v>74</v>
      </c>
      <c r="AY1184" s="143" t="s">
        <v>127</v>
      </c>
    </row>
    <row r="1185" spans="2:51" s="12" customFormat="1" ht="11.25">
      <c r="B1185" s="141"/>
      <c r="D1185" s="142" t="s">
        <v>136</v>
      </c>
      <c r="E1185" s="143" t="s">
        <v>1</v>
      </c>
      <c r="F1185" s="144" t="s">
        <v>519</v>
      </c>
      <c r="H1185" s="145">
        <v>39.5</v>
      </c>
      <c r="I1185" s="146"/>
      <c r="L1185" s="141"/>
      <c r="M1185" s="147"/>
      <c r="T1185" s="148"/>
      <c r="AT1185" s="143" t="s">
        <v>136</v>
      </c>
      <c r="AU1185" s="143" t="s">
        <v>81</v>
      </c>
      <c r="AV1185" s="12" t="s">
        <v>81</v>
      </c>
      <c r="AW1185" s="12" t="s">
        <v>31</v>
      </c>
      <c r="AX1185" s="12" t="s">
        <v>74</v>
      </c>
      <c r="AY1185" s="143" t="s">
        <v>127</v>
      </c>
    </row>
    <row r="1186" spans="2:51" s="12" customFormat="1" ht="11.25">
      <c r="B1186" s="141"/>
      <c r="D1186" s="142" t="s">
        <v>136</v>
      </c>
      <c r="E1186" s="143" t="s">
        <v>1</v>
      </c>
      <c r="F1186" s="144" t="s">
        <v>520</v>
      </c>
      <c r="H1186" s="145">
        <v>38.97</v>
      </c>
      <c r="I1186" s="146"/>
      <c r="L1186" s="141"/>
      <c r="M1186" s="147"/>
      <c r="T1186" s="148"/>
      <c r="AT1186" s="143" t="s">
        <v>136</v>
      </c>
      <c r="AU1186" s="143" t="s">
        <v>81</v>
      </c>
      <c r="AV1186" s="12" t="s">
        <v>81</v>
      </c>
      <c r="AW1186" s="12" t="s">
        <v>31</v>
      </c>
      <c r="AX1186" s="12" t="s">
        <v>74</v>
      </c>
      <c r="AY1186" s="143" t="s">
        <v>127</v>
      </c>
    </row>
    <row r="1187" spans="2:51" s="12" customFormat="1" ht="11.25">
      <c r="B1187" s="141"/>
      <c r="D1187" s="142" t="s">
        <v>136</v>
      </c>
      <c r="E1187" s="143" t="s">
        <v>1</v>
      </c>
      <c r="F1187" s="144" t="s">
        <v>521</v>
      </c>
      <c r="H1187" s="145">
        <v>33.049999999999997</v>
      </c>
      <c r="I1187" s="146"/>
      <c r="L1187" s="141"/>
      <c r="M1187" s="147"/>
      <c r="T1187" s="148"/>
      <c r="AT1187" s="143" t="s">
        <v>136</v>
      </c>
      <c r="AU1187" s="143" t="s">
        <v>81</v>
      </c>
      <c r="AV1187" s="12" t="s">
        <v>81</v>
      </c>
      <c r="AW1187" s="12" t="s">
        <v>31</v>
      </c>
      <c r="AX1187" s="12" t="s">
        <v>74</v>
      </c>
      <c r="AY1187" s="143" t="s">
        <v>127</v>
      </c>
    </row>
    <row r="1188" spans="2:51" s="12" customFormat="1" ht="11.25">
      <c r="B1188" s="141"/>
      <c r="D1188" s="142" t="s">
        <v>136</v>
      </c>
      <c r="E1188" s="143" t="s">
        <v>1</v>
      </c>
      <c r="F1188" s="144" t="s">
        <v>522</v>
      </c>
      <c r="H1188" s="145">
        <v>30.42</v>
      </c>
      <c r="I1188" s="146"/>
      <c r="L1188" s="141"/>
      <c r="M1188" s="147"/>
      <c r="T1188" s="148"/>
      <c r="AT1188" s="143" t="s">
        <v>136</v>
      </c>
      <c r="AU1188" s="143" t="s">
        <v>81</v>
      </c>
      <c r="AV1188" s="12" t="s">
        <v>81</v>
      </c>
      <c r="AW1188" s="12" t="s">
        <v>31</v>
      </c>
      <c r="AX1188" s="12" t="s">
        <v>74</v>
      </c>
      <c r="AY1188" s="143" t="s">
        <v>127</v>
      </c>
    </row>
    <row r="1189" spans="2:51" s="12" customFormat="1" ht="11.25">
      <c r="B1189" s="141"/>
      <c r="D1189" s="142" t="s">
        <v>136</v>
      </c>
      <c r="E1189" s="143" t="s">
        <v>1</v>
      </c>
      <c r="F1189" s="144" t="s">
        <v>523</v>
      </c>
      <c r="H1189" s="145">
        <v>16.95</v>
      </c>
      <c r="I1189" s="146"/>
      <c r="L1189" s="141"/>
      <c r="M1189" s="147"/>
      <c r="T1189" s="148"/>
      <c r="AT1189" s="143" t="s">
        <v>136</v>
      </c>
      <c r="AU1189" s="143" t="s">
        <v>81</v>
      </c>
      <c r="AV1189" s="12" t="s">
        <v>81</v>
      </c>
      <c r="AW1189" s="12" t="s">
        <v>31</v>
      </c>
      <c r="AX1189" s="12" t="s">
        <v>74</v>
      </c>
      <c r="AY1189" s="143" t="s">
        <v>127</v>
      </c>
    </row>
    <row r="1190" spans="2:51" s="12" customFormat="1" ht="11.25">
      <c r="B1190" s="141"/>
      <c r="D1190" s="142" t="s">
        <v>136</v>
      </c>
      <c r="E1190" s="143" t="s">
        <v>1</v>
      </c>
      <c r="F1190" s="144" t="s">
        <v>524</v>
      </c>
      <c r="H1190" s="145">
        <v>40.46</v>
      </c>
      <c r="I1190" s="146"/>
      <c r="L1190" s="141"/>
      <c r="M1190" s="147"/>
      <c r="T1190" s="148"/>
      <c r="AT1190" s="143" t="s">
        <v>136</v>
      </c>
      <c r="AU1190" s="143" t="s">
        <v>81</v>
      </c>
      <c r="AV1190" s="12" t="s">
        <v>81</v>
      </c>
      <c r="AW1190" s="12" t="s">
        <v>31</v>
      </c>
      <c r="AX1190" s="12" t="s">
        <v>74</v>
      </c>
      <c r="AY1190" s="143" t="s">
        <v>127</v>
      </c>
    </row>
    <row r="1191" spans="2:51" s="12" customFormat="1" ht="11.25">
      <c r="B1191" s="141"/>
      <c r="D1191" s="142" t="s">
        <v>136</v>
      </c>
      <c r="E1191" s="143" t="s">
        <v>1</v>
      </c>
      <c r="F1191" s="144" t="s">
        <v>525</v>
      </c>
      <c r="H1191" s="145">
        <v>42.1</v>
      </c>
      <c r="I1191" s="146"/>
      <c r="L1191" s="141"/>
      <c r="M1191" s="147"/>
      <c r="T1191" s="148"/>
      <c r="AT1191" s="143" t="s">
        <v>136</v>
      </c>
      <c r="AU1191" s="143" t="s">
        <v>81</v>
      </c>
      <c r="AV1191" s="12" t="s">
        <v>81</v>
      </c>
      <c r="AW1191" s="12" t="s">
        <v>31</v>
      </c>
      <c r="AX1191" s="12" t="s">
        <v>74</v>
      </c>
      <c r="AY1191" s="143" t="s">
        <v>127</v>
      </c>
    </row>
    <row r="1192" spans="2:51" s="12" customFormat="1" ht="11.25">
      <c r="B1192" s="141"/>
      <c r="D1192" s="142" t="s">
        <v>136</v>
      </c>
      <c r="E1192" s="143" t="s">
        <v>1</v>
      </c>
      <c r="F1192" s="144" t="s">
        <v>526</v>
      </c>
      <c r="H1192" s="145">
        <v>24.85</v>
      </c>
      <c r="I1192" s="146"/>
      <c r="L1192" s="141"/>
      <c r="M1192" s="147"/>
      <c r="T1192" s="148"/>
      <c r="AT1192" s="143" t="s">
        <v>136</v>
      </c>
      <c r="AU1192" s="143" t="s">
        <v>81</v>
      </c>
      <c r="AV1192" s="12" t="s">
        <v>81</v>
      </c>
      <c r="AW1192" s="12" t="s">
        <v>31</v>
      </c>
      <c r="AX1192" s="12" t="s">
        <v>74</v>
      </c>
      <c r="AY1192" s="143" t="s">
        <v>127</v>
      </c>
    </row>
    <row r="1193" spans="2:51" s="12" customFormat="1" ht="11.25">
      <c r="B1193" s="141"/>
      <c r="D1193" s="142" t="s">
        <v>136</v>
      </c>
      <c r="E1193" s="143" t="s">
        <v>1</v>
      </c>
      <c r="F1193" s="144" t="s">
        <v>527</v>
      </c>
      <c r="H1193" s="145">
        <v>25.56</v>
      </c>
      <c r="I1193" s="146"/>
      <c r="L1193" s="141"/>
      <c r="M1193" s="147"/>
      <c r="T1193" s="148"/>
      <c r="AT1193" s="143" t="s">
        <v>136</v>
      </c>
      <c r="AU1193" s="143" t="s">
        <v>81</v>
      </c>
      <c r="AV1193" s="12" t="s">
        <v>81</v>
      </c>
      <c r="AW1193" s="12" t="s">
        <v>31</v>
      </c>
      <c r="AX1193" s="12" t="s">
        <v>74</v>
      </c>
      <c r="AY1193" s="143" t="s">
        <v>127</v>
      </c>
    </row>
    <row r="1194" spans="2:51" s="12" customFormat="1" ht="11.25">
      <c r="B1194" s="141"/>
      <c r="D1194" s="142" t="s">
        <v>136</v>
      </c>
      <c r="E1194" s="143" t="s">
        <v>1</v>
      </c>
      <c r="F1194" s="144" t="s">
        <v>528</v>
      </c>
      <c r="H1194" s="145">
        <v>29.15</v>
      </c>
      <c r="I1194" s="146"/>
      <c r="L1194" s="141"/>
      <c r="M1194" s="147"/>
      <c r="T1194" s="148"/>
      <c r="AT1194" s="143" t="s">
        <v>136</v>
      </c>
      <c r="AU1194" s="143" t="s">
        <v>81</v>
      </c>
      <c r="AV1194" s="12" t="s">
        <v>81</v>
      </c>
      <c r="AW1194" s="12" t="s">
        <v>31</v>
      </c>
      <c r="AX1194" s="12" t="s">
        <v>74</v>
      </c>
      <c r="AY1194" s="143" t="s">
        <v>127</v>
      </c>
    </row>
    <row r="1195" spans="2:51" s="12" customFormat="1" ht="11.25">
      <c r="B1195" s="141"/>
      <c r="D1195" s="142" t="s">
        <v>136</v>
      </c>
      <c r="E1195" s="143" t="s">
        <v>1</v>
      </c>
      <c r="F1195" s="144" t="s">
        <v>529</v>
      </c>
      <c r="H1195" s="145">
        <v>8.7100000000000009</v>
      </c>
      <c r="I1195" s="146"/>
      <c r="L1195" s="141"/>
      <c r="M1195" s="147"/>
      <c r="T1195" s="148"/>
      <c r="AT1195" s="143" t="s">
        <v>136</v>
      </c>
      <c r="AU1195" s="143" t="s">
        <v>81</v>
      </c>
      <c r="AV1195" s="12" t="s">
        <v>81</v>
      </c>
      <c r="AW1195" s="12" t="s">
        <v>31</v>
      </c>
      <c r="AX1195" s="12" t="s">
        <v>74</v>
      </c>
      <c r="AY1195" s="143" t="s">
        <v>127</v>
      </c>
    </row>
    <row r="1196" spans="2:51" s="12" customFormat="1" ht="11.25">
      <c r="B1196" s="141"/>
      <c r="D1196" s="142" t="s">
        <v>136</v>
      </c>
      <c r="E1196" s="143" t="s">
        <v>1</v>
      </c>
      <c r="F1196" s="144" t="s">
        <v>530</v>
      </c>
      <c r="H1196" s="145">
        <v>24.7</v>
      </c>
      <c r="I1196" s="146"/>
      <c r="L1196" s="141"/>
      <c r="M1196" s="147"/>
      <c r="T1196" s="148"/>
      <c r="AT1196" s="143" t="s">
        <v>136</v>
      </c>
      <c r="AU1196" s="143" t="s">
        <v>81</v>
      </c>
      <c r="AV1196" s="12" t="s">
        <v>81</v>
      </c>
      <c r="AW1196" s="12" t="s">
        <v>31</v>
      </c>
      <c r="AX1196" s="12" t="s">
        <v>74</v>
      </c>
      <c r="AY1196" s="143" t="s">
        <v>127</v>
      </c>
    </row>
    <row r="1197" spans="2:51" s="12" customFormat="1" ht="11.25">
      <c r="B1197" s="141"/>
      <c r="D1197" s="142" t="s">
        <v>136</v>
      </c>
      <c r="E1197" s="143" t="s">
        <v>1</v>
      </c>
      <c r="F1197" s="144" t="s">
        <v>531</v>
      </c>
      <c r="H1197" s="145">
        <v>24.87</v>
      </c>
      <c r="I1197" s="146"/>
      <c r="L1197" s="141"/>
      <c r="M1197" s="147"/>
      <c r="T1197" s="148"/>
      <c r="AT1197" s="143" t="s">
        <v>136</v>
      </c>
      <c r="AU1197" s="143" t="s">
        <v>81</v>
      </c>
      <c r="AV1197" s="12" t="s">
        <v>81</v>
      </c>
      <c r="AW1197" s="12" t="s">
        <v>31</v>
      </c>
      <c r="AX1197" s="12" t="s">
        <v>74</v>
      </c>
      <c r="AY1197" s="143" t="s">
        <v>127</v>
      </c>
    </row>
    <row r="1198" spans="2:51" s="12" customFormat="1" ht="11.25">
      <c r="B1198" s="141"/>
      <c r="D1198" s="142" t="s">
        <v>136</v>
      </c>
      <c r="E1198" s="143" t="s">
        <v>1</v>
      </c>
      <c r="F1198" s="144" t="s">
        <v>532</v>
      </c>
      <c r="H1198" s="145">
        <v>43.62</v>
      </c>
      <c r="I1198" s="146"/>
      <c r="L1198" s="141"/>
      <c r="M1198" s="147"/>
      <c r="T1198" s="148"/>
      <c r="AT1198" s="143" t="s">
        <v>136</v>
      </c>
      <c r="AU1198" s="143" t="s">
        <v>81</v>
      </c>
      <c r="AV1198" s="12" t="s">
        <v>81</v>
      </c>
      <c r="AW1198" s="12" t="s">
        <v>31</v>
      </c>
      <c r="AX1198" s="12" t="s">
        <v>74</v>
      </c>
      <c r="AY1198" s="143" t="s">
        <v>127</v>
      </c>
    </row>
    <row r="1199" spans="2:51" s="12" customFormat="1" ht="11.25">
      <c r="B1199" s="141"/>
      <c r="D1199" s="142" t="s">
        <v>136</v>
      </c>
      <c r="E1199" s="143" t="s">
        <v>1</v>
      </c>
      <c r="F1199" s="144" t="s">
        <v>533</v>
      </c>
      <c r="H1199" s="145">
        <v>41.38</v>
      </c>
      <c r="I1199" s="146"/>
      <c r="L1199" s="141"/>
      <c r="M1199" s="147"/>
      <c r="T1199" s="148"/>
      <c r="AT1199" s="143" t="s">
        <v>136</v>
      </c>
      <c r="AU1199" s="143" t="s">
        <v>81</v>
      </c>
      <c r="AV1199" s="12" t="s">
        <v>81</v>
      </c>
      <c r="AW1199" s="12" t="s">
        <v>31</v>
      </c>
      <c r="AX1199" s="12" t="s">
        <v>74</v>
      </c>
      <c r="AY1199" s="143" t="s">
        <v>127</v>
      </c>
    </row>
    <row r="1200" spans="2:51" s="12" customFormat="1" ht="11.25">
      <c r="B1200" s="141"/>
      <c r="D1200" s="142" t="s">
        <v>136</v>
      </c>
      <c r="E1200" s="143" t="s">
        <v>1</v>
      </c>
      <c r="F1200" s="144" t="s">
        <v>534</v>
      </c>
      <c r="H1200" s="145">
        <v>43.38</v>
      </c>
      <c r="I1200" s="146"/>
      <c r="L1200" s="141"/>
      <c r="M1200" s="147"/>
      <c r="T1200" s="148"/>
      <c r="AT1200" s="143" t="s">
        <v>136</v>
      </c>
      <c r="AU1200" s="143" t="s">
        <v>81</v>
      </c>
      <c r="AV1200" s="12" t="s">
        <v>81</v>
      </c>
      <c r="AW1200" s="12" t="s">
        <v>31</v>
      </c>
      <c r="AX1200" s="12" t="s">
        <v>74</v>
      </c>
      <c r="AY1200" s="143" t="s">
        <v>127</v>
      </c>
    </row>
    <row r="1201" spans="2:51" s="12" customFormat="1" ht="11.25">
      <c r="B1201" s="141"/>
      <c r="D1201" s="142" t="s">
        <v>136</v>
      </c>
      <c r="E1201" s="143" t="s">
        <v>1</v>
      </c>
      <c r="F1201" s="144" t="s">
        <v>535</v>
      </c>
      <c r="H1201" s="145">
        <v>28.11</v>
      </c>
      <c r="I1201" s="146"/>
      <c r="L1201" s="141"/>
      <c r="M1201" s="147"/>
      <c r="T1201" s="148"/>
      <c r="AT1201" s="143" t="s">
        <v>136</v>
      </c>
      <c r="AU1201" s="143" t="s">
        <v>81</v>
      </c>
      <c r="AV1201" s="12" t="s">
        <v>81</v>
      </c>
      <c r="AW1201" s="12" t="s">
        <v>31</v>
      </c>
      <c r="AX1201" s="12" t="s">
        <v>74</v>
      </c>
      <c r="AY1201" s="143" t="s">
        <v>127</v>
      </c>
    </row>
    <row r="1202" spans="2:51" s="12" customFormat="1" ht="11.25">
      <c r="B1202" s="141"/>
      <c r="D1202" s="142" t="s">
        <v>136</v>
      </c>
      <c r="E1202" s="143" t="s">
        <v>1</v>
      </c>
      <c r="F1202" s="144" t="s">
        <v>536</v>
      </c>
      <c r="H1202" s="145">
        <v>35.770000000000003</v>
      </c>
      <c r="I1202" s="146"/>
      <c r="L1202" s="141"/>
      <c r="M1202" s="147"/>
      <c r="T1202" s="148"/>
      <c r="AT1202" s="143" t="s">
        <v>136</v>
      </c>
      <c r="AU1202" s="143" t="s">
        <v>81</v>
      </c>
      <c r="AV1202" s="12" t="s">
        <v>81</v>
      </c>
      <c r="AW1202" s="12" t="s">
        <v>31</v>
      </c>
      <c r="AX1202" s="12" t="s">
        <v>74</v>
      </c>
      <c r="AY1202" s="143" t="s">
        <v>127</v>
      </c>
    </row>
    <row r="1203" spans="2:51" s="12" customFormat="1" ht="11.25">
      <c r="B1203" s="141"/>
      <c r="D1203" s="142" t="s">
        <v>136</v>
      </c>
      <c r="E1203" s="143" t="s">
        <v>1</v>
      </c>
      <c r="F1203" s="144" t="s">
        <v>537</v>
      </c>
      <c r="H1203" s="145">
        <v>20.100000000000001</v>
      </c>
      <c r="I1203" s="146"/>
      <c r="L1203" s="141"/>
      <c r="M1203" s="147"/>
      <c r="T1203" s="148"/>
      <c r="AT1203" s="143" t="s">
        <v>136</v>
      </c>
      <c r="AU1203" s="143" t="s">
        <v>81</v>
      </c>
      <c r="AV1203" s="12" t="s">
        <v>81</v>
      </c>
      <c r="AW1203" s="12" t="s">
        <v>31</v>
      </c>
      <c r="AX1203" s="12" t="s">
        <v>74</v>
      </c>
      <c r="AY1203" s="143" t="s">
        <v>127</v>
      </c>
    </row>
    <row r="1204" spans="2:51" s="12" customFormat="1" ht="11.25">
      <c r="B1204" s="141"/>
      <c r="D1204" s="142" t="s">
        <v>136</v>
      </c>
      <c r="E1204" s="143" t="s">
        <v>1</v>
      </c>
      <c r="F1204" s="144" t="s">
        <v>538</v>
      </c>
      <c r="H1204" s="145">
        <v>24.19</v>
      </c>
      <c r="I1204" s="146"/>
      <c r="L1204" s="141"/>
      <c r="M1204" s="147"/>
      <c r="T1204" s="148"/>
      <c r="AT1204" s="143" t="s">
        <v>136</v>
      </c>
      <c r="AU1204" s="143" t="s">
        <v>81</v>
      </c>
      <c r="AV1204" s="12" t="s">
        <v>81</v>
      </c>
      <c r="AW1204" s="12" t="s">
        <v>31</v>
      </c>
      <c r="AX1204" s="12" t="s">
        <v>74</v>
      </c>
      <c r="AY1204" s="143" t="s">
        <v>127</v>
      </c>
    </row>
    <row r="1205" spans="2:51" s="12" customFormat="1" ht="11.25">
      <c r="B1205" s="141"/>
      <c r="D1205" s="142" t="s">
        <v>136</v>
      </c>
      <c r="E1205" s="143" t="s">
        <v>1</v>
      </c>
      <c r="F1205" s="144" t="s">
        <v>539</v>
      </c>
      <c r="H1205" s="145">
        <v>15.63</v>
      </c>
      <c r="I1205" s="146"/>
      <c r="L1205" s="141"/>
      <c r="M1205" s="147"/>
      <c r="T1205" s="148"/>
      <c r="AT1205" s="143" t="s">
        <v>136</v>
      </c>
      <c r="AU1205" s="143" t="s">
        <v>81</v>
      </c>
      <c r="AV1205" s="12" t="s">
        <v>81</v>
      </c>
      <c r="AW1205" s="12" t="s">
        <v>31</v>
      </c>
      <c r="AX1205" s="12" t="s">
        <v>74</v>
      </c>
      <c r="AY1205" s="143" t="s">
        <v>127</v>
      </c>
    </row>
    <row r="1206" spans="2:51" s="12" customFormat="1" ht="11.25">
      <c r="B1206" s="141"/>
      <c r="D1206" s="142" t="s">
        <v>136</v>
      </c>
      <c r="E1206" s="143" t="s">
        <v>1</v>
      </c>
      <c r="F1206" s="144" t="s">
        <v>540</v>
      </c>
      <c r="H1206" s="145">
        <v>29.2</v>
      </c>
      <c r="I1206" s="146"/>
      <c r="L1206" s="141"/>
      <c r="M1206" s="147"/>
      <c r="T1206" s="148"/>
      <c r="AT1206" s="143" t="s">
        <v>136</v>
      </c>
      <c r="AU1206" s="143" t="s">
        <v>81</v>
      </c>
      <c r="AV1206" s="12" t="s">
        <v>81</v>
      </c>
      <c r="AW1206" s="12" t="s">
        <v>31</v>
      </c>
      <c r="AX1206" s="12" t="s">
        <v>74</v>
      </c>
      <c r="AY1206" s="143" t="s">
        <v>127</v>
      </c>
    </row>
    <row r="1207" spans="2:51" s="12" customFormat="1" ht="11.25">
      <c r="B1207" s="141"/>
      <c r="D1207" s="142" t="s">
        <v>136</v>
      </c>
      <c r="E1207" s="143" t="s">
        <v>1</v>
      </c>
      <c r="F1207" s="144" t="s">
        <v>541</v>
      </c>
      <c r="H1207" s="145">
        <v>40.299999999999997</v>
      </c>
      <c r="I1207" s="146"/>
      <c r="L1207" s="141"/>
      <c r="M1207" s="147"/>
      <c r="T1207" s="148"/>
      <c r="AT1207" s="143" t="s">
        <v>136</v>
      </c>
      <c r="AU1207" s="143" t="s">
        <v>81</v>
      </c>
      <c r="AV1207" s="12" t="s">
        <v>81</v>
      </c>
      <c r="AW1207" s="12" t="s">
        <v>31</v>
      </c>
      <c r="AX1207" s="12" t="s">
        <v>74</v>
      </c>
      <c r="AY1207" s="143" t="s">
        <v>127</v>
      </c>
    </row>
    <row r="1208" spans="2:51" s="12" customFormat="1" ht="11.25">
      <c r="B1208" s="141"/>
      <c r="D1208" s="142" t="s">
        <v>136</v>
      </c>
      <c r="E1208" s="143" t="s">
        <v>1</v>
      </c>
      <c r="F1208" s="144" t="s">
        <v>542</v>
      </c>
      <c r="H1208" s="145">
        <v>40.659999999999997</v>
      </c>
      <c r="I1208" s="146"/>
      <c r="L1208" s="141"/>
      <c r="M1208" s="147"/>
      <c r="T1208" s="148"/>
      <c r="AT1208" s="143" t="s">
        <v>136</v>
      </c>
      <c r="AU1208" s="143" t="s">
        <v>81</v>
      </c>
      <c r="AV1208" s="12" t="s">
        <v>81</v>
      </c>
      <c r="AW1208" s="12" t="s">
        <v>31</v>
      </c>
      <c r="AX1208" s="12" t="s">
        <v>74</v>
      </c>
      <c r="AY1208" s="143" t="s">
        <v>127</v>
      </c>
    </row>
    <row r="1209" spans="2:51" s="12" customFormat="1" ht="11.25">
      <c r="B1209" s="141"/>
      <c r="D1209" s="142" t="s">
        <v>136</v>
      </c>
      <c r="E1209" s="143" t="s">
        <v>1</v>
      </c>
      <c r="F1209" s="144" t="s">
        <v>543</v>
      </c>
      <c r="H1209" s="145">
        <v>38.35</v>
      </c>
      <c r="I1209" s="146"/>
      <c r="L1209" s="141"/>
      <c r="M1209" s="147"/>
      <c r="T1209" s="148"/>
      <c r="AT1209" s="143" t="s">
        <v>136</v>
      </c>
      <c r="AU1209" s="143" t="s">
        <v>81</v>
      </c>
      <c r="AV1209" s="12" t="s">
        <v>81</v>
      </c>
      <c r="AW1209" s="12" t="s">
        <v>31</v>
      </c>
      <c r="AX1209" s="12" t="s">
        <v>74</v>
      </c>
      <c r="AY1209" s="143" t="s">
        <v>127</v>
      </c>
    </row>
    <row r="1210" spans="2:51" s="12" customFormat="1" ht="11.25">
      <c r="B1210" s="141"/>
      <c r="D1210" s="142" t="s">
        <v>136</v>
      </c>
      <c r="E1210" s="143" t="s">
        <v>1</v>
      </c>
      <c r="F1210" s="144" t="s">
        <v>544</v>
      </c>
      <c r="H1210" s="145">
        <v>39.72</v>
      </c>
      <c r="I1210" s="146"/>
      <c r="L1210" s="141"/>
      <c r="M1210" s="147"/>
      <c r="T1210" s="148"/>
      <c r="AT1210" s="143" t="s">
        <v>136</v>
      </c>
      <c r="AU1210" s="143" t="s">
        <v>81</v>
      </c>
      <c r="AV1210" s="12" t="s">
        <v>81</v>
      </c>
      <c r="AW1210" s="12" t="s">
        <v>31</v>
      </c>
      <c r="AX1210" s="12" t="s">
        <v>74</v>
      </c>
      <c r="AY1210" s="143" t="s">
        <v>127</v>
      </c>
    </row>
    <row r="1211" spans="2:51" s="12" customFormat="1" ht="11.25">
      <c r="B1211" s="141"/>
      <c r="D1211" s="142" t="s">
        <v>136</v>
      </c>
      <c r="E1211" s="143" t="s">
        <v>1</v>
      </c>
      <c r="F1211" s="144" t="s">
        <v>545</v>
      </c>
      <c r="H1211" s="145">
        <v>41.34</v>
      </c>
      <c r="I1211" s="146"/>
      <c r="L1211" s="141"/>
      <c r="M1211" s="147"/>
      <c r="T1211" s="148"/>
      <c r="AT1211" s="143" t="s">
        <v>136</v>
      </c>
      <c r="AU1211" s="143" t="s">
        <v>81</v>
      </c>
      <c r="AV1211" s="12" t="s">
        <v>81</v>
      </c>
      <c r="AW1211" s="12" t="s">
        <v>31</v>
      </c>
      <c r="AX1211" s="12" t="s">
        <v>74</v>
      </c>
      <c r="AY1211" s="143" t="s">
        <v>127</v>
      </c>
    </row>
    <row r="1212" spans="2:51" s="12" customFormat="1" ht="11.25">
      <c r="B1212" s="141"/>
      <c r="D1212" s="142" t="s">
        <v>136</v>
      </c>
      <c r="E1212" s="143" t="s">
        <v>1</v>
      </c>
      <c r="F1212" s="144" t="s">
        <v>546</v>
      </c>
      <c r="H1212" s="145">
        <v>42.95</v>
      </c>
      <c r="I1212" s="146"/>
      <c r="L1212" s="141"/>
      <c r="M1212" s="147"/>
      <c r="T1212" s="148"/>
      <c r="AT1212" s="143" t="s">
        <v>136</v>
      </c>
      <c r="AU1212" s="143" t="s">
        <v>81</v>
      </c>
      <c r="AV1212" s="12" t="s">
        <v>81</v>
      </c>
      <c r="AW1212" s="12" t="s">
        <v>31</v>
      </c>
      <c r="AX1212" s="12" t="s">
        <v>74</v>
      </c>
      <c r="AY1212" s="143" t="s">
        <v>127</v>
      </c>
    </row>
    <row r="1213" spans="2:51" s="12" customFormat="1" ht="11.25">
      <c r="B1213" s="141"/>
      <c r="D1213" s="142" t="s">
        <v>136</v>
      </c>
      <c r="E1213" s="143" t="s">
        <v>1</v>
      </c>
      <c r="F1213" s="144" t="s">
        <v>547</v>
      </c>
      <c r="H1213" s="145">
        <v>43.1</v>
      </c>
      <c r="I1213" s="146"/>
      <c r="L1213" s="141"/>
      <c r="M1213" s="147"/>
      <c r="T1213" s="148"/>
      <c r="AT1213" s="143" t="s">
        <v>136</v>
      </c>
      <c r="AU1213" s="143" t="s">
        <v>81</v>
      </c>
      <c r="AV1213" s="12" t="s">
        <v>81</v>
      </c>
      <c r="AW1213" s="12" t="s">
        <v>31</v>
      </c>
      <c r="AX1213" s="12" t="s">
        <v>74</v>
      </c>
      <c r="AY1213" s="143" t="s">
        <v>127</v>
      </c>
    </row>
    <row r="1214" spans="2:51" s="12" customFormat="1" ht="11.25">
      <c r="B1214" s="141"/>
      <c r="D1214" s="142" t="s">
        <v>136</v>
      </c>
      <c r="E1214" s="143" t="s">
        <v>1</v>
      </c>
      <c r="F1214" s="144" t="s">
        <v>548</v>
      </c>
      <c r="H1214" s="145">
        <v>41.71</v>
      </c>
      <c r="I1214" s="146"/>
      <c r="L1214" s="141"/>
      <c r="M1214" s="147"/>
      <c r="T1214" s="148"/>
      <c r="AT1214" s="143" t="s">
        <v>136</v>
      </c>
      <c r="AU1214" s="143" t="s">
        <v>81</v>
      </c>
      <c r="AV1214" s="12" t="s">
        <v>81</v>
      </c>
      <c r="AW1214" s="12" t="s">
        <v>31</v>
      </c>
      <c r="AX1214" s="12" t="s">
        <v>74</v>
      </c>
      <c r="AY1214" s="143" t="s">
        <v>127</v>
      </c>
    </row>
    <row r="1215" spans="2:51" s="12" customFormat="1" ht="11.25">
      <c r="B1215" s="141"/>
      <c r="D1215" s="142" t="s">
        <v>136</v>
      </c>
      <c r="E1215" s="143" t="s">
        <v>1</v>
      </c>
      <c r="F1215" s="144" t="s">
        <v>549</v>
      </c>
      <c r="H1215" s="145">
        <v>25.26</v>
      </c>
      <c r="I1215" s="146"/>
      <c r="L1215" s="141"/>
      <c r="M1215" s="147"/>
      <c r="T1215" s="148"/>
      <c r="AT1215" s="143" t="s">
        <v>136</v>
      </c>
      <c r="AU1215" s="143" t="s">
        <v>81</v>
      </c>
      <c r="AV1215" s="12" t="s">
        <v>81</v>
      </c>
      <c r="AW1215" s="12" t="s">
        <v>31</v>
      </c>
      <c r="AX1215" s="12" t="s">
        <v>74</v>
      </c>
      <c r="AY1215" s="143" t="s">
        <v>127</v>
      </c>
    </row>
    <row r="1216" spans="2:51" s="12" customFormat="1" ht="11.25">
      <c r="B1216" s="141"/>
      <c r="D1216" s="142" t="s">
        <v>136</v>
      </c>
      <c r="E1216" s="143" t="s">
        <v>1</v>
      </c>
      <c r="F1216" s="144" t="s">
        <v>550</v>
      </c>
      <c r="H1216" s="145">
        <v>34.1</v>
      </c>
      <c r="I1216" s="146"/>
      <c r="L1216" s="141"/>
      <c r="M1216" s="147"/>
      <c r="T1216" s="148"/>
      <c r="AT1216" s="143" t="s">
        <v>136</v>
      </c>
      <c r="AU1216" s="143" t="s">
        <v>81</v>
      </c>
      <c r="AV1216" s="12" t="s">
        <v>81</v>
      </c>
      <c r="AW1216" s="12" t="s">
        <v>31</v>
      </c>
      <c r="AX1216" s="12" t="s">
        <v>74</v>
      </c>
      <c r="AY1216" s="143" t="s">
        <v>127</v>
      </c>
    </row>
    <row r="1217" spans="2:65" s="12" customFormat="1" ht="11.25">
      <c r="B1217" s="141"/>
      <c r="D1217" s="142" t="s">
        <v>136</v>
      </c>
      <c r="E1217" s="143" t="s">
        <v>1</v>
      </c>
      <c r="F1217" s="144" t="s">
        <v>551</v>
      </c>
      <c r="H1217" s="145">
        <v>43.03</v>
      </c>
      <c r="I1217" s="146"/>
      <c r="L1217" s="141"/>
      <c r="M1217" s="147"/>
      <c r="T1217" s="148"/>
      <c r="AT1217" s="143" t="s">
        <v>136</v>
      </c>
      <c r="AU1217" s="143" t="s">
        <v>81</v>
      </c>
      <c r="AV1217" s="12" t="s">
        <v>81</v>
      </c>
      <c r="AW1217" s="12" t="s">
        <v>31</v>
      </c>
      <c r="AX1217" s="12" t="s">
        <v>74</v>
      </c>
      <c r="AY1217" s="143" t="s">
        <v>127</v>
      </c>
    </row>
    <row r="1218" spans="2:65" s="12" customFormat="1" ht="11.25">
      <c r="B1218" s="141"/>
      <c r="D1218" s="142" t="s">
        <v>136</v>
      </c>
      <c r="E1218" s="143" t="s">
        <v>1</v>
      </c>
      <c r="F1218" s="144" t="s">
        <v>552</v>
      </c>
      <c r="H1218" s="145">
        <v>15.32</v>
      </c>
      <c r="I1218" s="146"/>
      <c r="L1218" s="141"/>
      <c r="M1218" s="147"/>
      <c r="T1218" s="148"/>
      <c r="AT1218" s="143" t="s">
        <v>136</v>
      </c>
      <c r="AU1218" s="143" t="s">
        <v>81</v>
      </c>
      <c r="AV1218" s="12" t="s">
        <v>81</v>
      </c>
      <c r="AW1218" s="12" t="s">
        <v>31</v>
      </c>
      <c r="AX1218" s="12" t="s">
        <v>74</v>
      </c>
      <c r="AY1218" s="143" t="s">
        <v>127</v>
      </c>
    </row>
    <row r="1219" spans="2:65" s="12" customFormat="1" ht="11.25">
      <c r="B1219" s="141"/>
      <c r="D1219" s="142" t="s">
        <v>136</v>
      </c>
      <c r="E1219" s="143" t="s">
        <v>1</v>
      </c>
      <c r="F1219" s="144" t="s">
        <v>553</v>
      </c>
      <c r="H1219" s="145">
        <v>43.33</v>
      </c>
      <c r="I1219" s="146"/>
      <c r="L1219" s="141"/>
      <c r="M1219" s="147"/>
      <c r="T1219" s="148"/>
      <c r="AT1219" s="143" t="s">
        <v>136</v>
      </c>
      <c r="AU1219" s="143" t="s">
        <v>81</v>
      </c>
      <c r="AV1219" s="12" t="s">
        <v>81</v>
      </c>
      <c r="AW1219" s="12" t="s">
        <v>31</v>
      </c>
      <c r="AX1219" s="12" t="s">
        <v>74</v>
      </c>
      <c r="AY1219" s="143" t="s">
        <v>127</v>
      </c>
    </row>
    <row r="1220" spans="2:65" s="12" customFormat="1" ht="11.25">
      <c r="B1220" s="141"/>
      <c r="D1220" s="142" t="s">
        <v>136</v>
      </c>
      <c r="E1220" s="143" t="s">
        <v>1</v>
      </c>
      <c r="F1220" s="144" t="s">
        <v>554</v>
      </c>
      <c r="H1220" s="145">
        <v>41.04</v>
      </c>
      <c r="I1220" s="146"/>
      <c r="L1220" s="141"/>
      <c r="M1220" s="147"/>
      <c r="T1220" s="148"/>
      <c r="AT1220" s="143" t="s">
        <v>136</v>
      </c>
      <c r="AU1220" s="143" t="s">
        <v>81</v>
      </c>
      <c r="AV1220" s="12" t="s">
        <v>81</v>
      </c>
      <c r="AW1220" s="12" t="s">
        <v>31</v>
      </c>
      <c r="AX1220" s="12" t="s">
        <v>74</v>
      </c>
      <c r="AY1220" s="143" t="s">
        <v>127</v>
      </c>
    </row>
    <row r="1221" spans="2:65" s="12" customFormat="1" ht="11.25">
      <c r="B1221" s="141"/>
      <c r="D1221" s="142" t="s">
        <v>136</v>
      </c>
      <c r="E1221" s="143" t="s">
        <v>1</v>
      </c>
      <c r="F1221" s="144" t="s">
        <v>555</v>
      </c>
      <c r="H1221" s="145">
        <v>41.59</v>
      </c>
      <c r="I1221" s="146"/>
      <c r="L1221" s="141"/>
      <c r="M1221" s="147"/>
      <c r="T1221" s="148"/>
      <c r="AT1221" s="143" t="s">
        <v>136</v>
      </c>
      <c r="AU1221" s="143" t="s">
        <v>81</v>
      </c>
      <c r="AV1221" s="12" t="s">
        <v>81</v>
      </c>
      <c r="AW1221" s="12" t="s">
        <v>31</v>
      </c>
      <c r="AX1221" s="12" t="s">
        <v>74</v>
      </c>
      <c r="AY1221" s="143" t="s">
        <v>127</v>
      </c>
    </row>
    <row r="1222" spans="2:65" s="12" customFormat="1" ht="11.25">
      <c r="B1222" s="141"/>
      <c r="D1222" s="142" t="s">
        <v>136</v>
      </c>
      <c r="E1222" s="143" t="s">
        <v>1</v>
      </c>
      <c r="F1222" s="144" t="s">
        <v>556</v>
      </c>
      <c r="H1222" s="145">
        <v>40.200000000000003</v>
      </c>
      <c r="I1222" s="146"/>
      <c r="L1222" s="141"/>
      <c r="M1222" s="147"/>
      <c r="T1222" s="148"/>
      <c r="AT1222" s="143" t="s">
        <v>136</v>
      </c>
      <c r="AU1222" s="143" t="s">
        <v>81</v>
      </c>
      <c r="AV1222" s="12" t="s">
        <v>81</v>
      </c>
      <c r="AW1222" s="12" t="s">
        <v>31</v>
      </c>
      <c r="AX1222" s="12" t="s">
        <v>74</v>
      </c>
      <c r="AY1222" s="143" t="s">
        <v>127</v>
      </c>
    </row>
    <row r="1223" spans="2:65" s="13" customFormat="1" ht="11.25">
      <c r="B1223" s="149"/>
      <c r="D1223" s="142" t="s">
        <v>136</v>
      </c>
      <c r="E1223" s="150" t="s">
        <v>1</v>
      </c>
      <c r="F1223" s="151" t="s">
        <v>157</v>
      </c>
      <c r="H1223" s="152">
        <v>1935.26</v>
      </c>
      <c r="I1223" s="153"/>
      <c r="L1223" s="149"/>
      <c r="M1223" s="154"/>
      <c r="T1223" s="155"/>
      <c r="AT1223" s="150" t="s">
        <v>136</v>
      </c>
      <c r="AU1223" s="150" t="s">
        <v>81</v>
      </c>
      <c r="AV1223" s="13" t="s">
        <v>134</v>
      </c>
      <c r="AW1223" s="13" t="s">
        <v>31</v>
      </c>
      <c r="AX1223" s="13" t="s">
        <v>79</v>
      </c>
      <c r="AY1223" s="150" t="s">
        <v>127</v>
      </c>
    </row>
    <row r="1224" spans="2:65" s="11" customFormat="1" ht="25.9" customHeight="1">
      <c r="B1224" s="115"/>
      <c r="D1224" s="116" t="s">
        <v>73</v>
      </c>
      <c r="E1224" s="117" t="s">
        <v>866</v>
      </c>
      <c r="F1224" s="117" t="s">
        <v>867</v>
      </c>
      <c r="I1224" s="118"/>
      <c r="J1224" s="119">
        <f>BK1224</f>
        <v>0</v>
      </c>
      <c r="L1224" s="115"/>
      <c r="M1224" s="120"/>
      <c r="P1224" s="121">
        <f>P1225+P1228+P1237+P1239+P1241+P1243+P1245</f>
        <v>0</v>
      </c>
      <c r="R1224" s="121">
        <f>R1225+R1228+R1237+R1239+R1241+R1243+R1245</f>
        <v>0</v>
      </c>
      <c r="T1224" s="122">
        <f>T1225+T1228+T1237+T1239+T1241+T1243+T1245</f>
        <v>0</v>
      </c>
      <c r="AR1224" s="116" t="s">
        <v>173</v>
      </c>
      <c r="AT1224" s="123" t="s">
        <v>73</v>
      </c>
      <c r="AU1224" s="123" t="s">
        <v>74</v>
      </c>
      <c r="AY1224" s="116" t="s">
        <v>127</v>
      </c>
      <c r="BK1224" s="124">
        <f>BK1225+BK1228+BK1237+BK1239+BK1241+BK1243+BK1245</f>
        <v>0</v>
      </c>
    </row>
    <row r="1225" spans="2:65" s="11" customFormat="1" ht="22.9" customHeight="1">
      <c r="B1225" s="115"/>
      <c r="D1225" s="116" t="s">
        <v>73</v>
      </c>
      <c r="E1225" s="125" t="s">
        <v>868</v>
      </c>
      <c r="F1225" s="125" t="s">
        <v>869</v>
      </c>
      <c r="I1225" s="118"/>
      <c r="J1225" s="126">
        <f>BK1225</f>
        <v>0</v>
      </c>
      <c r="L1225" s="115"/>
      <c r="M1225" s="120"/>
      <c r="P1225" s="121">
        <f>SUM(P1226:P1227)</f>
        <v>0</v>
      </c>
      <c r="R1225" s="121">
        <f>SUM(R1226:R1227)</f>
        <v>0</v>
      </c>
      <c r="T1225" s="122">
        <f>SUM(T1226:T1227)</f>
        <v>0</v>
      </c>
      <c r="AR1225" s="116" t="s">
        <v>173</v>
      </c>
      <c r="AT1225" s="123" t="s">
        <v>73</v>
      </c>
      <c r="AU1225" s="123" t="s">
        <v>79</v>
      </c>
      <c r="AY1225" s="116" t="s">
        <v>127</v>
      </c>
      <c r="BK1225" s="124">
        <f>SUM(BK1226:BK1227)</f>
        <v>0</v>
      </c>
    </row>
    <row r="1226" spans="2:65" s="1" customFormat="1" ht="16.5" customHeight="1">
      <c r="B1226" s="31"/>
      <c r="C1226" s="127" t="s">
        <v>870</v>
      </c>
      <c r="D1226" s="127" t="s">
        <v>130</v>
      </c>
      <c r="E1226" s="128" t="s">
        <v>871</v>
      </c>
      <c r="F1226" s="129" t="s">
        <v>872</v>
      </c>
      <c r="G1226" s="130" t="s">
        <v>150</v>
      </c>
      <c r="H1226" s="131">
        <v>1</v>
      </c>
      <c r="I1226" s="132"/>
      <c r="J1226" s="133">
        <f>ROUND(I1226*H1226,2)</f>
        <v>0</v>
      </c>
      <c r="K1226" s="134"/>
      <c r="L1226" s="31"/>
      <c r="M1226" s="135" t="s">
        <v>1</v>
      </c>
      <c r="N1226" s="136" t="s">
        <v>39</v>
      </c>
      <c r="P1226" s="137">
        <f>O1226*H1226</f>
        <v>0</v>
      </c>
      <c r="Q1226" s="137">
        <v>0</v>
      </c>
      <c r="R1226" s="137">
        <f>Q1226*H1226</f>
        <v>0</v>
      </c>
      <c r="S1226" s="137">
        <v>0</v>
      </c>
      <c r="T1226" s="138">
        <f>S1226*H1226</f>
        <v>0</v>
      </c>
      <c r="AR1226" s="139" t="s">
        <v>873</v>
      </c>
      <c r="AT1226" s="139" t="s">
        <v>130</v>
      </c>
      <c r="AU1226" s="139" t="s">
        <v>81</v>
      </c>
      <c r="AY1226" s="16" t="s">
        <v>127</v>
      </c>
      <c r="BE1226" s="140">
        <f>IF(N1226="základní",J1226,0)</f>
        <v>0</v>
      </c>
      <c r="BF1226" s="140">
        <f>IF(N1226="snížená",J1226,0)</f>
        <v>0</v>
      </c>
      <c r="BG1226" s="140">
        <f>IF(N1226="zákl. přenesená",J1226,0)</f>
        <v>0</v>
      </c>
      <c r="BH1226" s="140">
        <f>IF(N1226="sníž. přenesená",J1226,0)</f>
        <v>0</v>
      </c>
      <c r="BI1226" s="140">
        <f>IF(N1226="nulová",J1226,0)</f>
        <v>0</v>
      </c>
      <c r="BJ1226" s="16" t="s">
        <v>79</v>
      </c>
      <c r="BK1226" s="140">
        <f>ROUND(I1226*H1226,2)</f>
        <v>0</v>
      </c>
      <c r="BL1226" s="16" t="s">
        <v>873</v>
      </c>
      <c r="BM1226" s="139" t="s">
        <v>874</v>
      </c>
    </row>
    <row r="1227" spans="2:65" s="1" customFormat="1" ht="37.9" customHeight="1">
      <c r="B1227" s="31"/>
      <c r="C1227" s="127" t="s">
        <v>875</v>
      </c>
      <c r="D1227" s="127" t="s">
        <v>130</v>
      </c>
      <c r="E1227" s="128" t="s">
        <v>876</v>
      </c>
      <c r="F1227" s="129" t="s">
        <v>877</v>
      </c>
      <c r="G1227" s="130" t="s">
        <v>150</v>
      </c>
      <c r="H1227" s="131">
        <v>1</v>
      </c>
      <c r="I1227" s="132"/>
      <c r="J1227" s="133">
        <f>ROUND(I1227*H1227,2)</f>
        <v>0</v>
      </c>
      <c r="K1227" s="134"/>
      <c r="L1227" s="31"/>
      <c r="M1227" s="135" t="s">
        <v>1</v>
      </c>
      <c r="N1227" s="136" t="s">
        <v>39</v>
      </c>
      <c r="P1227" s="137">
        <f>O1227*H1227</f>
        <v>0</v>
      </c>
      <c r="Q1227" s="137">
        <v>0</v>
      </c>
      <c r="R1227" s="137">
        <f>Q1227*H1227</f>
        <v>0</v>
      </c>
      <c r="S1227" s="137">
        <v>0</v>
      </c>
      <c r="T1227" s="138">
        <f>S1227*H1227</f>
        <v>0</v>
      </c>
      <c r="AR1227" s="139" t="s">
        <v>873</v>
      </c>
      <c r="AT1227" s="139" t="s">
        <v>130</v>
      </c>
      <c r="AU1227" s="139" t="s">
        <v>81</v>
      </c>
      <c r="AY1227" s="16" t="s">
        <v>127</v>
      </c>
      <c r="BE1227" s="140">
        <f>IF(N1227="základní",J1227,0)</f>
        <v>0</v>
      </c>
      <c r="BF1227" s="140">
        <f>IF(N1227="snížená",J1227,0)</f>
        <v>0</v>
      </c>
      <c r="BG1227" s="140">
        <f>IF(N1227="zákl. přenesená",J1227,0)</f>
        <v>0</v>
      </c>
      <c r="BH1227" s="140">
        <f>IF(N1227="sníž. přenesená",J1227,0)</f>
        <v>0</v>
      </c>
      <c r="BI1227" s="140">
        <f>IF(N1227="nulová",J1227,0)</f>
        <v>0</v>
      </c>
      <c r="BJ1227" s="16" t="s">
        <v>79</v>
      </c>
      <c r="BK1227" s="140">
        <f>ROUND(I1227*H1227,2)</f>
        <v>0</v>
      </c>
      <c r="BL1227" s="16" t="s">
        <v>873</v>
      </c>
      <c r="BM1227" s="139" t="s">
        <v>878</v>
      </c>
    </row>
    <row r="1228" spans="2:65" s="11" customFormat="1" ht="22.9" customHeight="1">
      <c r="B1228" s="115"/>
      <c r="D1228" s="116" t="s">
        <v>73</v>
      </c>
      <c r="E1228" s="125" t="s">
        <v>879</v>
      </c>
      <c r="F1228" s="125" t="s">
        <v>880</v>
      </c>
      <c r="I1228" s="118"/>
      <c r="J1228" s="126">
        <f>BK1228</f>
        <v>0</v>
      </c>
      <c r="L1228" s="115"/>
      <c r="M1228" s="120"/>
      <c r="P1228" s="121">
        <f>SUM(P1229:P1236)</f>
        <v>0</v>
      </c>
      <c r="R1228" s="121">
        <f>SUM(R1229:R1236)</f>
        <v>0</v>
      </c>
      <c r="T1228" s="122">
        <f>SUM(T1229:T1236)</f>
        <v>0</v>
      </c>
      <c r="AR1228" s="116" t="s">
        <v>173</v>
      </c>
      <c r="AT1228" s="123" t="s">
        <v>73</v>
      </c>
      <c r="AU1228" s="123" t="s">
        <v>79</v>
      </c>
      <c r="AY1228" s="116" t="s">
        <v>127</v>
      </c>
      <c r="BK1228" s="124">
        <f>SUM(BK1229:BK1236)</f>
        <v>0</v>
      </c>
    </row>
    <row r="1229" spans="2:65" s="1" customFormat="1" ht="16.5" customHeight="1">
      <c r="B1229" s="31"/>
      <c r="C1229" s="127" t="s">
        <v>881</v>
      </c>
      <c r="D1229" s="127" t="s">
        <v>130</v>
      </c>
      <c r="E1229" s="128" t="s">
        <v>882</v>
      </c>
      <c r="F1229" s="129" t="s">
        <v>883</v>
      </c>
      <c r="G1229" s="130" t="s">
        <v>150</v>
      </c>
      <c r="H1229" s="131">
        <v>1</v>
      </c>
      <c r="I1229" s="132"/>
      <c r="J1229" s="133">
        <f t="shared" ref="J1229:J1236" si="0">ROUND(I1229*H1229,2)</f>
        <v>0</v>
      </c>
      <c r="K1229" s="134"/>
      <c r="L1229" s="31"/>
      <c r="M1229" s="135" t="s">
        <v>1</v>
      </c>
      <c r="N1229" s="136" t="s">
        <v>39</v>
      </c>
      <c r="P1229" s="137">
        <f t="shared" ref="P1229:P1236" si="1">O1229*H1229</f>
        <v>0</v>
      </c>
      <c r="Q1229" s="137">
        <v>0</v>
      </c>
      <c r="R1229" s="137">
        <f t="shared" ref="R1229:R1236" si="2">Q1229*H1229</f>
        <v>0</v>
      </c>
      <c r="S1229" s="137">
        <v>0</v>
      </c>
      <c r="T1229" s="138">
        <f t="shared" ref="T1229:T1236" si="3">S1229*H1229</f>
        <v>0</v>
      </c>
      <c r="AR1229" s="139" t="s">
        <v>873</v>
      </c>
      <c r="AT1229" s="139" t="s">
        <v>130</v>
      </c>
      <c r="AU1229" s="139" t="s">
        <v>81</v>
      </c>
      <c r="AY1229" s="16" t="s">
        <v>127</v>
      </c>
      <c r="BE1229" s="140">
        <f t="shared" ref="BE1229:BE1236" si="4">IF(N1229="základní",J1229,0)</f>
        <v>0</v>
      </c>
      <c r="BF1229" s="140">
        <f t="shared" ref="BF1229:BF1236" si="5">IF(N1229="snížená",J1229,0)</f>
        <v>0</v>
      </c>
      <c r="BG1229" s="140">
        <f t="shared" ref="BG1229:BG1236" si="6">IF(N1229="zákl. přenesená",J1229,0)</f>
        <v>0</v>
      </c>
      <c r="BH1229" s="140">
        <f t="shared" ref="BH1229:BH1236" si="7">IF(N1229="sníž. přenesená",J1229,0)</f>
        <v>0</v>
      </c>
      <c r="BI1229" s="140">
        <f t="shared" ref="BI1229:BI1236" si="8">IF(N1229="nulová",J1229,0)</f>
        <v>0</v>
      </c>
      <c r="BJ1229" s="16" t="s">
        <v>79</v>
      </c>
      <c r="BK1229" s="140">
        <f t="shared" ref="BK1229:BK1236" si="9">ROUND(I1229*H1229,2)</f>
        <v>0</v>
      </c>
      <c r="BL1229" s="16" t="s">
        <v>873</v>
      </c>
      <c r="BM1229" s="139" t="s">
        <v>884</v>
      </c>
    </row>
    <row r="1230" spans="2:65" s="1" customFormat="1" ht="16.5" customHeight="1">
      <c r="B1230" s="31"/>
      <c r="C1230" s="127" t="s">
        <v>885</v>
      </c>
      <c r="D1230" s="127" t="s">
        <v>130</v>
      </c>
      <c r="E1230" s="128" t="s">
        <v>886</v>
      </c>
      <c r="F1230" s="129" t="s">
        <v>887</v>
      </c>
      <c r="G1230" s="130" t="s">
        <v>150</v>
      </c>
      <c r="H1230" s="131">
        <v>1</v>
      </c>
      <c r="I1230" s="132"/>
      <c r="J1230" s="133">
        <f t="shared" si="0"/>
        <v>0</v>
      </c>
      <c r="K1230" s="134"/>
      <c r="L1230" s="31"/>
      <c r="M1230" s="135" t="s">
        <v>1</v>
      </c>
      <c r="N1230" s="136" t="s">
        <v>39</v>
      </c>
      <c r="P1230" s="137">
        <f t="shared" si="1"/>
        <v>0</v>
      </c>
      <c r="Q1230" s="137">
        <v>0</v>
      </c>
      <c r="R1230" s="137">
        <f t="shared" si="2"/>
        <v>0</v>
      </c>
      <c r="S1230" s="137">
        <v>0</v>
      </c>
      <c r="T1230" s="138">
        <f t="shared" si="3"/>
        <v>0</v>
      </c>
      <c r="AR1230" s="139" t="s">
        <v>873</v>
      </c>
      <c r="AT1230" s="139" t="s">
        <v>130</v>
      </c>
      <c r="AU1230" s="139" t="s">
        <v>81</v>
      </c>
      <c r="AY1230" s="16" t="s">
        <v>127</v>
      </c>
      <c r="BE1230" s="140">
        <f t="shared" si="4"/>
        <v>0</v>
      </c>
      <c r="BF1230" s="140">
        <f t="shared" si="5"/>
        <v>0</v>
      </c>
      <c r="BG1230" s="140">
        <f t="shared" si="6"/>
        <v>0</v>
      </c>
      <c r="BH1230" s="140">
        <f t="shared" si="7"/>
        <v>0</v>
      </c>
      <c r="BI1230" s="140">
        <f t="shared" si="8"/>
        <v>0</v>
      </c>
      <c r="BJ1230" s="16" t="s">
        <v>79</v>
      </c>
      <c r="BK1230" s="140">
        <f t="shared" si="9"/>
        <v>0</v>
      </c>
      <c r="BL1230" s="16" t="s">
        <v>873</v>
      </c>
      <c r="BM1230" s="139" t="s">
        <v>888</v>
      </c>
    </row>
    <row r="1231" spans="2:65" s="1" customFormat="1" ht="24.2" customHeight="1">
      <c r="B1231" s="31"/>
      <c r="C1231" s="127" t="s">
        <v>889</v>
      </c>
      <c r="D1231" s="127" t="s">
        <v>130</v>
      </c>
      <c r="E1231" s="128" t="s">
        <v>890</v>
      </c>
      <c r="F1231" s="129" t="s">
        <v>891</v>
      </c>
      <c r="G1231" s="130" t="s">
        <v>150</v>
      </c>
      <c r="H1231" s="131">
        <v>1</v>
      </c>
      <c r="I1231" s="132"/>
      <c r="J1231" s="133">
        <f t="shared" si="0"/>
        <v>0</v>
      </c>
      <c r="K1231" s="134"/>
      <c r="L1231" s="31"/>
      <c r="M1231" s="135" t="s">
        <v>1</v>
      </c>
      <c r="N1231" s="136" t="s">
        <v>39</v>
      </c>
      <c r="P1231" s="137">
        <f t="shared" si="1"/>
        <v>0</v>
      </c>
      <c r="Q1231" s="137">
        <v>0</v>
      </c>
      <c r="R1231" s="137">
        <f t="shared" si="2"/>
        <v>0</v>
      </c>
      <c r="S1231" s="137">
        <v>0</v>
      </c>
      <c r="T1231" s="138">
        <f t="shared" si="3"/>
        <v>0</v>
      </c>
      <c r="AR1231" s="139" t="s">
        <v>873</v>
      </c>
      <c r="AT1231" s="139" t="s">
        <v>130</v>
      </c>
      <c r="AU1231" s="139" t="s">
        <v>81</v>
      </c>
      <c r="AY1231" s="16" t="s">
        <v>127</v>
      </c>
      <c r="BE1231" s="140">
        <f t="shared" si="4"/>
        <v>0</v>
      </c>
      <c r="BF1231" s="140">
        <f t="shared" si="5"/>
        <v>0</v>
      </c>
      <c r="BG1231" s="140">
        <f t="shared" si="6"/>
        <v>0</v>
      </c>
      <c r="BH1231" s="140">
        <f t="shared" si="7"/>
        <v>0</v>
      </c>
      <c r="BI1231" s="140">
        <f t="shared" si="8"/>
        <v>0</v>
      </c>
      <c r="BJ1231" s="16" t="s">
        <v>79</v>
      </c>
      <c r="BK1231" s="140">
        <f t="shared" si="9"/>
        <v>0</v>
      </c>
      <c r="BL1231" s="16" t="s">
        <v>873</v>
      </c>
      <c r="BM1231" s="139" t="s">
        <v>892</v>
      </c>
    </row>
    <row r="1232" spans="2:65" s="1" customFormat="1" ht="16.5" customHeight="1">
      <c r="B1232" s="31"/>
      <c r="C1232" s="127" t="s">
        <v>893</v>
      </c>
      <c r="D1232" s="127" t="s">
        <v>130</v>
      </c>
      <c r="E1232" s="128" t="s">
        <v>894</v>
      </c>
      <c r="F1232" s="129" t="s">
        <v>895</v>
      </c>
      <c r="G1232" s="130" t="s">
        <v>150</v>
      </c>
      <c r="H1232" s="131">
        <v>1</v>
      </c>
      <c r="I1232" s="132"/>
      <c r="J1232" s="133">
        <f t="shared" si="0"/>
        <v>0</v>
      </c>
      <c r="K1232" s="134"/>
      <c r="L1232" s="31"/>
      <c r="M1232" s="135" t="s">
        <v>1</v>
      </c>
      <c r="N1232" s="136" t="s">
        <v>39</v>
      </c>
      <c r="P1232" s="137">
        <f t="shared" si="1"/>
        <v>0</v>
      </c>
      <c r="Q1232" s="137">
        <v>0</v>
      </c>
      <c r="R1232" s="137">
        <f t="shared" si="2"/>
        <v>0</v>
      </c>
      <c r="S1232" s="137">
        <v>0</v>
      </c>
      <c r="T1232" s="138">
        <f t="shared" si="3"/>
        <v>0</v>
      </c>
      <c r="AR1232" s="139" t="s">
        <v>873</v>
      </c>
      <c r="AT1232" s="139" t="s">
        <v>130</v>
      </c>
      <c r="AU1232" s="139" t="s">
        <v>81</v>
      </c>
      <c r="AY1232" s="16" t="s">
        <v>127</v>
      </c>
      <c r="BE1232" s="140">
        <f t="shared" si="4"/>
        <v>0</v>
      </c>
      <c r="BF1232" s="140">
        <f t="shared" si="5"/>
        <v>0</v>
      </c>
      <c r="BG1232" s="140">
        <f t="shared" si="6"/>
        <v>0</v>
      </c>
      <c r="BH1232" s="140">
        <f t="shared" si="7"/>
        <v>0</v>
      </c>
      <c r="BI1232" s="140">
        <f t="shared" si="8"/>
        <v>0</v>
      </c>
      <c r="BJ1232" s="16" t="s">
        <v>79</v>
      </c>
      <c r="BK1232" s="140">
        <f t="shared" si="9"/>
        <v>0</v>
      </c>
      <c r="BL1232" s="16" t="s">
        <v>873</v>
      </c>
      <c r="BM1232" s="139" t="s">
        <v>896</v>
      </c>
    </row>
    <row r="1233" spans="2:65" s="1" customFormat="1" ht="24.2" customHeight="1">
      <c r="B1233" s="31"/>
      <c r="C1233" s="127" t="s">
        <v>897</v>
      </c>
      <c r="D1233" s="127" t="s">
        <v>130</v>
      </c>
      <c r="E1233" s="128" t="s">
        <v>898</v>
      </c>
      <c r="F1233" s="129" t="s">
        <v>899</v>
      </c>
      <c r="G1233" s="130" t="s">
        <v>150</v>
      </c>
      <c r="H1233" s="131">
        <v>1</v>
      </c>
      <c r="I1233" s="132"/>
      <c r="J1233" s="133">
        <f t="shared" si="0"/>
        <v>0</v>
      </c>
      <c r="K1233" s="134"/>
      <c r="L1233" s="31"/>
      <c r="M1233" s="135" t="s">
        <v>1</v>
      </c>
      <c r="N1233" s="136" t="s">
        <v>39</v>
      </c>
      <c r="P1233" s="137">
        <f t="shared" si="1"/>
        <v>0</v>
      </c>
      <c r="Q1233" s="137">
        <v>0</v>
      </c>
      <c r="R1233" s="137">
        <f t="shared" si="2"/>
        <v>0</v>
      </c>
      <c r="S1233" s="137">
        <v>0</v>
      </c>
      <c r="T1233" s="138">
        <f t="shared" si="3"/>
        <v>0</v>
      </c>
      <c r="AR1233" s="139" t="s">
        <v>873</v>
      </c>
      <c r="AT1233" s="139" t="s">
        <v>130</v>
      </c>
      <c r="AU1233" s="139" t="s">
        <v>81</v>
      </c>
      <c r="AY1233" s="16" t="s">
        <v>127</v>
      </c>
      <c r="BE1233" s="140">
        <f t="shared" si="4"/>
        <v>0</v>
      </c>
      <c r="BF1233" s="140">
        <f t="shared" si="5"/>
        <v>0</v>
      </c>
      <c r="BG1233" s="140">
        <f t="shared" si="6"/>
        <v>0</v>
      </c>
      <c r="BH1233" s="140">
        <f t="shared" si="7"/>
        <v>0</v>
      </c>
      <c r="BI1233" s="140">
        <f t="shared" si="8"/>
        <v>0</v>
      </c>
      <c r="BJ1233" s="16" t="s">
        <v>79</v>
      </c>
      <c r="BK1233" s="140">
        <f t="shared" si="9"/>
        <v>0</v>
      </c>
      <c r="BL1233" s="16" t="s">
        <v>873</v>
      </c>
      <c r="BM1233" s="139" t="s">
        <v>900</v>
      </c>
    </row>
    <row r="1234" spans="2:65" s="1" customFormat="1" ht="21.75" customHeight="1">
      <c r="B1234" s="31"/>
      <c r="C1234" s="127" t="s">
        <v>901</v>
      </c>
      <c r="D1234" s="127" t="s">
        <v>130</v>
      </c>
      <c r="E1234" s="128" t="s">
        <v>902</v>
      </c>
      <c r="F1234" s="129" t="s">
        <v>903</v>
      </c>
      <c r="G1234" s="130" t="s">
        <v>150</v>
      </c>
      <c r="H1234" s="131">
        <v>1</v>
      </c>
      <c r="I1234" s="132"/>
      <c r="J1234" s="133">
        <f t="shared" si="0"/>
        <v>0</v>
      </c>
      <c r="K1234" s="134"/>
      <c r="L1234" s="31"/>
      <c r="M1234" s="135" t="s">
        <v>1</v>
      </c>
      <c r="N1234" s="136" t="s">
        <v>39</v>
      </c>
      <c r="P1234" s="137">
        <f t="shared" si="1"/>
        <v>0</v>
      </c>
      <c r="Q1234" s="137">
        <v>0</v>
      </c>
      <c r="R1234" s="137">
        <f t="shared" si="2"/>
        <v>0</v>
      </c>
      <c r="S1234" s="137">
        <v>0</v>
      </c>
      <c r="T1234" s="138">
        <f t="shared" si="3"/>
        <v>0</v>
      </c>
      <c r="AR1234" s="139" t="s">
        <v>873</v>
      </c>
      <c r="AT1234" s="139" t="s">
        <v>130</v>
      </c>
      <c r="AU1234" s="139" t="s">
        <v>81</v>
      </c>
      <c r="AY1234" s="16" t="s">
        <v>127</v>
      </c>
      <c r="BE1234" s="140">
        <f t="shared" si="4"/>
        <v>0</v>
      </c>
      <c r="BF1234" s="140">
        <f t="shared" si="5"/>
        <v>0</v>
      </c>
      <c r="BG1234" s="140">
        <f t="shared" si="6"/>
        <v>0</v>
      </c>
      <c r="BH1234" s="140">
        <f t="shared" si="7"/>
        <v>0</v>
      </c>
      <c r="BI1234" s="140">
        <f t="shared" si="8"/>
        <v>0</v>
      </c>
      <c r="BJ1234" s="16" t="s">
        <v>79</v>
      </c>
      <c r="BK1234" s="140">
        <f t="shared" si="9"/>
        <v>0</v>
      </c>
      <c r="BL1234" s="16" t="s">
        <v>873</v>
      </c>
      <c r="BM1234" s="139" t="s">
        <v>904</v>
      </c>
    </row>
    <row r="1235" spans="2:65" s="1" customFormat="1" ht="16.5" customHeight="1">
      <c r="B1235" s="31"/>
      <c r="C1235" s="127" t="s">
        <v>905</v>
      </c>
      <c r="D1235" s="127" t="s">
        <v>130</v>
      </c>
      <c r="E1235" s="128" t="s">
        <v>906</v>
      </c>
      <c r="F1235" s="129" t="s">
        <v>907</v>
      </c>
      <c r="G1235" s="130" t="s">
        <v>150</v>
      </c>
      <c r="H1235" s="131">
        <v>1</v>
      </c>
      <c r="I1235" s="132"/>
      <c r="J1235" s="133">
        <f t="shared" si="0"/>
        <v>0</v>
      </c>
      <c r="K1235" s="134"/>
      <c r="L1235" s="31"/>
      <c r="M1235" s="135" t="s">
        <v>1</v>
      </c>
      <c r="N1235" s="136" t="s">
        <v>39</v>
      </c>
      <c r="P1235" s="137">
        <f t="shared" si="1"/>
        <v>0</v>
      </c>
      <c r="Q1235" s="137">
        <v>0</v>
      </c>
      <c r="R1235" s="137">
        <f t="shared" si="2"/>
        <v>0</v>
      </c>
      <c r="S1235" s="137">
        <v>0</v>
      </c>
      <c r="T1235" s="138">
        <f t="shared" si="3"/>
        <v>0</v>
      </c>
      <c r="AR1235" s="139" t="s">
        <v>873</v>
      </c>
      <c r="AT1235" s="139" t="s">
        <v>130</v>
      </c>
      <c r="AU1235" s="139" t="s">
        <v>81</v>
      </c>
      <c r="AY1235" s="16" t="s">
        <v>127</v>
      </c>
      <c r="BE1235" s="140">
        <f t="shared" si="4"/>
        <v>0</v>
      </c>
      <c r="BF1235" s="140">
        <f t="shared" si="5"/>
        <v>0</v>
      </c>
      <c r="BG1235" s="140">
        <f t="shared" si="6"/>
        <v>0</v>
      </c>
      <c r="BH1235" s="140">
        <f t="shared" si="7"/>
        <v>0</v>
      </c>
      <c r="BI1235" s="140">
        <f t="shared" si="8"/>
        <v>0</v>
      </c>
      <c r="BJ1235" s="16" t="s">
        <v>79</v>
      </c>
      <c r="BK1235" s="140">
        <f t="shared" si="9"/>
        <v>0</v>
      </c>
      <c r="BL1235" s="16" t="s">
        <v>873</v>
      </c>
      <c r="BM1235" s="139" t="s">
        <v>908</v>
      </c>
    </row>
    <row r="1236" spans="2:65" s="1" customFormat="1" ht="16.5" customHeight="1">
      <c r="B1236" s="31"/>
      <c r="C1236" s="127" t="s">
        <v>909</v>
      </c>
      <c r="D1236" s="127" t="s">
        <v>130</v>
      </c>
      <c r="E1236" s="128" t="s">
        <v>910</v>
      </c>
      <c r="F1236" s="129" t="s">
        <v>911</v>
      </c>
      <c r="G1236" s="130" t="s">
        <v>150</v>
      </c>
      <c r="H1236" s="131">
        <v>1</v>
      </c>
      <c r="I1236" s="132"/>
      <c r="J1236" s="133">
        <f t="shared" si="0"/>
        <v>0</v>
      </c>
      <c r="K1236" s="134"/>
      <c r="L1236" s="31"/>
      <c r="M1236" s="135" t="s">
        <v>1</v>
      </c>
      <c r="N1236" s="136" t="s">
        <v>39</v>
      </c>
      <c r="P1236" s="137">
        <f t="shared" si="1"/>
        <v>0</v>
      </c>
      <c r="Q1236" s="137">
        <v>0</v>
      </c>
      <c r="R1236" s="137">
        <f t="shared" si="2"/>
        <v>0</v>
      </c>
      <c r="S1236" s="137">
        <v>0</v>
      </c>
      <c r="T1236" s="138">
        <f t="shared" si="3"/>
        <v>0</v>
      </c>
      <c r="AR1236" s="139" t="s">
        <v>873</v>
      </c>
      <c r="AT1236" s="139" t="s">
        <v>130</v>
      </c>
      <c r="AU1236" s="139" t="s">
        <v>81</v>
      </c>
      <c r="AY1236" s="16" t="s">
        <v>127</v>
      </c>
      <c r="BE1236" s="140">
        <f t="shared" si="4"/>
        <v>0</v>
      </c>
      <c r="BF1236" s="140">
        <f t="shared" si="5"/>
        <v>0</v>
      </c>
      <c r="BG1236" s="140">
        <f t="shared" si="6"/>
        <v>0</v>
      </c>
      <c r="BH1236" s="140">
        <f t="shared" si="7"/>
        <v>0</v>
      </c>
      <c r="BI1236" s="140">
        <f t="shared" si="8"/>
        <v>0</v>
      </c>
      <c r="BJ1236" s="16" t="s">
        <v>79</v>
      </c>
      <c r="BK1236" s="140">
        <f t="shared" si="9"/>
        <v>0</v>
      </c>
      <c r="BL1236" s="16" t="s">
        <v>873</v>
      </c>
      <c r="BM1236" s="139" t="s">
        <v>912</v>
      </c>
    </row>
    <row r="1237" spans="2:65" s="11" customFormat="1" ht="22.9" customHeight="1">
      <c r="B1237" s="115"/>
      <c r="D1237" s="116" t="s">
        <v>73</v>
      </c>
      <c r="E1237" s="125" t="s">
        <v>913</v>
      </c>
      <c r="F1237" s="125" t="s">
        <v>914</v>
      </c>
      <c r="I1237" s="118"/>
      <c r="J1237" s="126">
        <f>BK1237</f>
        <v>0</v>
      </c>
      <c r="L1237" s="115"/>
      <c r="M1237" s="120"/>
      <c r="P1237" s="121">
        <f>P1238</f>
        <v>0</v>
      </c>
      <c r="R1237" s="121">
        <f>R1238</f>
        <v>0</v>
      </c>
      <c r="T1237" s="122">
        <f>T1238</f>
        <v>0</v>
      </c>
      <c r="AR1237" s="116" t="s">
        <v>173</v>
      </c>
      <c r="AT1237" s="123" t="s">
        <v>73</v>
      </c>
      <c r="AU1237" s="123" t="s">
        <v>79</v>
      </c>
      <c r="AY1237" s="116" t="s">
        <v>127</v>
      </c>
      <c r="BK1237" s="124">
        <f>BK1238</f>
        <v>0</v>
      </c>
    </row>
    <row r="1238" spans="2:65" s="1" customFormat="1" ht="16.5" customHeight="1">
      <c r="B1238" s="31"/>
      <c r="C1238" s="127" t="s">
        <v>915</v>
      </c>
      <c r="D1238" s="127" t="s">
        <v>130</v>
      </c>
      <c r="E1238" s="128" t="s">
        <v>916</v>
      </c>
      <c r="F1238" s="129" t="s">
        <v>917</v>
      </c>
      <c r="G1238" s="130" t="s">
        <v>150</v>
      </c>
      <c r="H1238" s="131">
        <v>1</v>
      </c>
      <c r="I1238" s="132"/>
      <c r="J1238" s="133">
        <f>ROUND(I1238*H1238,2)</f>
        <v>0</v>
      </c>
      <c r="K1238" s="134"/>
      <c r="L1238" s="31"/>
      <c r="M1238" s="135" t="s">
        <v>1</v>
      </c>
      <c r="N1238" s="136" t="s">
        <v>39</v>
      </c>
      <c r="P1238" s="137">
        <f>O1238*H1238</f>
        <v>0</v>
      </c>
      <c r="Q1238" s="137">
        <v>0</v>
      </c>
      <c r="R1238" s="137">
        <f>Q1238*H1238</f>
        <v>0</v>
      </c>
      <c r="S1238" s="137">
        <v>0</v>
      </c>
      <c r="T1238" s="138">
        <f>S1238*H1238</f>
        <v>0</v>
      </c>
      <c r="AR1238" s="139" t="s">
        <v>873</v>
      </c>
      <c r="AT1238" s="139" t="s">
        <v>130</v>
      </c>
      <c r="AU1238" s="139" t="s">
        <v>81</v>
      </c>
      <c r="AY1238" s="16" t="s">
        <v>127</v>
      </c>
      <c r="BE1238" s="140">
        <f>IF(N1238="základní",J1238,0)</f>
        <v>0</v>
      </c>
      <c r="BF1238" s="140">
        <f>IF(N1238="snížená",J1238,0)</f>
        <v>0</v>
      </c>
      <c r="BG1238" s="140">
        <f>IF(N1238="zákl. přenesená",J1238,0)</f>
        <v>0</v>
      </c>
      <c r="BH1238" s="140">
        <f>IF(N1238="sníž. přenesená",J1238,0)</f>
        <v>0</v>
      </c>
      <c r="BI1238" s="140">
        <f>IF(N1238="nulová",J1238,0)</f>
        <v>0</v>
      </c>
      <c r="BJ1238" s="16" t="s">
        <v>79</v>
      </c>
      <c r="BK1238" s="140">
        <f>ROUND(I1238*H1238,2)</f>
        <v>0</v>
      </c>
      <c r="BL1238" s="16" t="s">
        <v>873</v>
      </c>
      <c r="BM1238" s="139" t="s">
        <v>918</v>
      </c>
    </row>
    <row r="1239" spans="2:65" s="11" customFormat="1" ht="22.9" customHeight="1">
      <c r="B1239" s="115"/>
      <c r="D1239" s="116" t="s">
        <v>73</v>
      </c>
      <c r="E1239" s="125" t="s">
        <v>919</v>
      </c>
      <c r="F1239" s="125" t="s">
        <v>920</v>
      </c>
      <c r="I1239" s="118"/>
      <c r="J1239" s="126">
        <f>BK1239</f>
        <v>0</v>
      </c>
      <c r="L1239" s="115"/>
      <c r="M1239" s="120"/>
      <c r="P1239" s="121">
        <f>P1240</f>
        <v>0</v>
      </c>
      <c r="R1239" s="121">
        <f>R1240</f>
        <v>0</v>
      </c>
      <c r="T1239" s="122">
        <f>T1240</f>
        <v>0</v>
      </c>
      <c r="AR1239" s="116" t="s">
        <v>173</v>
      </c>
      <c r="AT1239" s="123" t="s">
        <v>73</v>
      </c>
      <c r="AU1239" s="123" t="s">
        <v>79</v>
      </c>
      <c r="AY1239" s="116" t="s">
        <v>127</v>
      </c>
      <c r="BK1239" s="124">
        <f>BK1240</f>
        <v>0</v>
      </c>
    </row>
    <row r="1240" spans="2:65" s="1" customFormat="1" ht="21.75" customHeight="1">
      <c r="B1240" s="31"/>
      <c r="C1240" s="127" t="s">
        <v>921</v>
      </c>
      <c r="D1240" s="127" t="s">
        <v>130</v>
      </c>
      <c r="E1240" s="128" t="s">
        <v>922</v>
      </c>
      <c r="F1240" s="129" t="s">
        <v>923</v>
      </c>
      <c r="G1240" s="130" t="s">
        <v>150</v>
      </c>
      <c r="H1240" s="131">
        <v>1</v>
      </c>
      <c r="I1240" s="132"/>
      <c r="J1240" s="133">
        <f>ROUND(I1240*H1240,2)</f>
        <v>0</v>
      </c>
      <c r="K1240" s="134"/>
      <c r="L1240" s="31"/>
      <c r="M1240" s="135" t="s">
        <v>1</v>
      </c>
      <c r="N1240" s="136" t="s">
        <v>39</v>
      </c>
      <c r="P1240" s="137">
        <f>O1240*H1240</f>
        <v>0</v>
      </c>
      <c r="Q1240" s="137">
        <v>0</v>
      </c>
      <c r="R1240" s="137">
        <f>Q1240*H1240</f>
        <v>0</v>
      </c>
      <c r="S1240" s="137">
        <v>0</v>
      </c>
      <c r="T1240" s="138">
        <f>S1240*H1240</f>
        <v>0</v>
      </c>
      <c r="AR1240" s="139" t="s">
        <v>873</v>
      </c>
      <c r="AT1240" s="139" t="s">
        <v>130</v>
      </c>
      <c r="AU1240" s="139" t="s">
        <v>81</v>
      </c>
      <c r="AY1240" s="16" t="s">
        <v>127</v>
      </c>
      <c r="BE1240" s="140">
        <f>IF(N1240="základní",J1240,0)</f>
        <v>0</v>
      </c>
      <c r="BF1240" s="140">
        <f>IF(N1240="snížená",J1240,0)</f>
        <v>0</v>
      </c>
      <c r="BG1240" s="140">
        <f>IF(N1240="zákl. přenesená",J1240,0)</f>
        <v>0</v>
      </c>
      <c r="BH1240" s="140">
        <f>IF(N1240="sníž. přenesená",J1240,0)</f>
        <v>0</v>
      </c>
      <c r="BI1240" s="140">
        <f>IF(N1240="nulová",J1240,0)</f>
        <v>0</v>
      </c>
      <c r="BJ1240" s="16" t="s">
        <v>79</v>
      </c>
      <c r="BK1240" s="140">
        <f>ROUND(I1240*H1240,2)</f>
        <v>0</v>
      </c>
      <c r="BL1240" s="16" t="s">
        <v>873</v>
      </c>
      <c r="BM1240" s="139" t="s">
        <v>924</v>
      </c>
    </row>
    <row r="1241" spans="2:65" s="11" customFormat="1" ht="22.9" customHeight="1">
      <c r="B1241" s="115"/>
      <c r="D1241" s="116" t="s">
        <v>73</v>
      </c>
      <c r="E1241" s="125" t="s">
        <v>925</v>
      </c>
      <c r="F1241" s="125" t="s">
        <v>926</v>
      </c>
      <c r="I1241" s="118"/>
      <c r="J1241" s="126">
        <f>BK1241</f>
        <v>0</v>
      </c>
      <c r="L1241" s="115"/>
      <c r="M1241" s="120"/>
      <c r="P1241" s="121">
        <f>P1242</f>
        <v>0</v>
      </c>
      <c r="R1241" s="121">
        <f>R1242</f>
        <v>0</v>
      </c>
      <c r="T1241" s="122">
        <f>T1242</f>
        <v>0</v>
      </c>
      <c r="AR1241" s="116" t="s">
        <v>173</v>
      </c>
      <c r="AT1241" s="123" t="s">
        <v>73</v>
      </c>
      <c r="AU1241" s="123" t="s">
        <v>79</v>
      </c>
      <c r="AY1241" s="116" t="s">
        <v>127</v>
      </c>
      <c r="BK1241" s="124">
        <f>BK1242</f>
        <v>0</v>
      </c>
    </row>
    <row r="1242" spans="2:65" s="1" customFormat="1" ht="16.5" customHeight="1">
      <c r="B1242" s="31"/>
      <c r="C1242" s="127" t="s">
        <v>927</v>
      </c>
      <c r="D1242" s="127" t="s">
        <v>130</v>
      </c>
      <c r="E1242" s="128" t="s">
        <v>928</v>
      </c>
      <c r="F1242" s="129" t="s">
        <v>929</v>
      </c>
      <c r="G1242" s="130" t="s">
        <v>150</v>
      </c>
      <c r="H1242" s="131">
        <v>1</v>
      </c>
      <c r="I1242" s="132"/>
      <c r="J1242" s="133">
        <f>ROUND(I1242*H1242,2)</f>
        <v>0</v>
      </c>
      <c r="K1242" s="134"/>
      <c r="L1242" s="31"/>
      <c r="M1242" s="135" t="s">
        <v>1</v>
      </c>
      <c r="N1242" s="136" t="s">
        <v>39</v>
      </c>
      <c r="P1242" s="137">
        <f>O1242*H1242</f>
        <v>0</v>
      </c>
      <c r="Q1242" s="137">
        <v>0</v>
      </c>
      <c r="R1242" s="137">
        <f>Q1242*H1242</f>
        <v>0</v>
      </c>
      <c r="S1242" s="137">
        <v>0</v>
      </c>
      <c r="T1242" s="138">
        <f>S1242*H1242</f>
        <v>0</v>
      </c>
      <c r="AR1242" s="139" t="s">
        <v>873</v>
      </c>
      <c r="AT1242" s="139" t="s">
        <v>130</v>
      </c>
      <c r="AU1242" s="139" t="s">
        <v>81</v>
      </c>
      <c r="AY1242" s="16" t="s">
        <v>127</v>
      </c>
      <c r="BE1242" s="140">
        <f>IF(N1242="základní",J1242,0)</f>
        <v>0</v>
      </c>
      <c r="BF1242" s="140">
        <f>IF(N1242="snížená",J1242,0)</f>
        <v>0</v>
      </c>
      <c r="BG1242" s="140">
        <f>IF(N1242="zákl. přenesená",J1242,0)</f>
        <v>0</v>
      </c>
      <c r="BH1242" s="140">
        <f>IF(N1242="sníž. přenesená",J1242,0)</f>
        <v>0</v>
      </c>
      <c r="BI1242" s="140">
        <f>IF(N1242="nulová",J1242,0)</f>
        <v>0</v>
      </c>
      <c r="BJ1242" s="16" t="s">
        <v>79</v>
      </c>
      <c r="BK1242" s="140">
        <f>ROUND(I1242*H1242,2)</f>
        <v>0</v>
      </c>
      <c r="BL1242" s="16" t="s">
        <v>873</v>
      </c>
      <c r="BM1242" s="139" t="s">
        <v>930</v>
      </c>
    </row>
    <row r="1243" spans="2:65" s="11" customFormat="1" ht="22.9" customHeight="1">
      <c r="B1243" s="115"/>
      <c r="D1243" s="116" t="s">
        <v>73</v>
      </c>
      <c r="E1243" s="125" t="s">
        <v>931</v>
      </c>
      <c r="F1243" s="125" t="s">
        <v>932</v>
      </c>
      <c r="I1243" s="118"/>
      <c r="J1243" s="126">
        <f>BK1243</f>
        <v>0</v>
      </c>
      <c r="L1243" s="115"/>
      <c r="M1243" s="120"/>
      <c r="P1243" s="121">
        <f>P1244</f>
        <v>0</v>
      </c>
      <c r="R1243" s="121">
        <f>R1244</f>
        <v>0</v>
      </c>
      <c r="T1243" s="122">
        <f>T1244</f>
        <v>0</v>
      </c>
      <c r="AR1243" s="116" t="s">
        <v>173</v>
      </c>
      <c r="AT1243" s="123" t="s">
        <v>73</v>
      </c>
      <c r="AU1243" s="123" t="s">
        <v>79</v>
      </c>
      <c r="AY1243" s="116" t="s">
        <v>127</v>
      </c>
      <c r="BK1243" s="124">
        <f>BK1244</f>
        <v>0</v>
      </c>
    </row>
    <row r="1244" spans="2:65" s="1" customFormat="1" ht="16.5" customHeight="1">
      <c r="B1244" s="31"/>
      <c r="C1244" s="127" t="s">
        <v>933</v>
      </c>
      <c r="D1244" s="127" t="s">
        <v>130</v>
      </c>
      <c r="E1244" s="128" t="s">
        <v>934</v>
      </c>
      <c r="F1244" s="129" t="s">
        <v>935</v>
      </c>
      <c r="G1244" s="130" t="s">
        <v>150</v>
      </c>
      <c r="H1244" s="131">
        <v>1</v>
      </c>
      <c r="I1244" s="132"/>
      <c r="J1244" s="133">
        <f>ROUND(I1244*H1244,2)</f>
        <v>0</v>
      </c>
      <c r="K1244" s="134"/>
      <c r="L1244" s="31"/>
      <c r="M1244" s="135" t="s">
        <v>1</v>
      </c>
      <c r="N1244" s="136" t="s">
        <v>39</v>
      </c>
      <c r="P1244" s="137">
        <f>O1244*H1244</f>
        <v>0</v>
      </c>
      <c r="Q1244" s="137">
        <v>0</v>
      </c>
      <c r="R1244" s="137">
        <f>Q1244*H1244</f>
        <v>0</v>
      </c>
      <c r="S1244" s="137">
        <v>0</v>
      </c>
      <c r="T1244" s="138">
        <f>S1244*H1244</f>
        <v>0</v>
      </c>
      <c r="AR1244" s="139" t="s">
        <v>873</v>
      </c>
      <c r="AT1244" s="139" t="s">
        <v>130</v>
      </c>
      <c r="AU1244" s="139" t="s">
        <v>81</v>
      </c>
      <c r="AY1244" s="16" t="s">
        <v>127</v>
      </c>
      <c r="BE1244" s="140">
        <f>IF(N1244="základní",J1244,0)</f>
        <v>0</v>
      </c>
      <c r="BF1244" s="140">
        <f>IF(N1244="snížená",J1244,0)</f>
        <v>0</v>
      </c>
      <c r="BG1244" s="140">
        <f>IF(N1244="zákl. přenesená",J1244,0)</f>
        <v>0</v>
      </c>
      <c r="BH1244" s="140">
        <f>IF(N1244="sníž. přenesená",J1244,0)</f>
        <v>0</v>
      </c>
      <c r="BI1244" s="140">
        <f>IF(N1244="nulová",J1244,0)</f>
        <v>0</v>
      </c>
      <c r="BJ1244" s="16" t="s">
        <v>79</v>
      </c>
      <c r="BK1244" s="140">
        <f>ROUND(I1244*H1244,2)</f>
        <v>0</v>
      </c>
      <c r="BL1244" s="16" t="s">
        <v>873</v>
      </c>
      <c r="BM1244" s="139" t="s">
        <v>936</v>
      </c>
    </row>
    <row r="1245" spans="2:65" s="11" customFormat="1" ht="22.9" customHeight="1">
      <c r="B1245" s="115"/>
      <c r="D1245" s="116" t="s">
        <v>73</v>
      </c>
      <c r="E1245" s="125" t="s">
        <v>937</v>
      </c>
      <c r="F1245" s="125" t="s">
        <v>938</v>
      </c>
      <c r="I1245" s="118"/>
      <c r="J1245" s="126">
        <f>BK1245</f>
        <v>0</v>
      </c>
      <c r="L1245" s="115"/>
      <c r="M1245" s="120"/>
      <c r="P1245" s="121">
        <f>P1246</f>
        <v>0</v>
      </c>
      <c r="R1245" s="121">
        <f>R1246</f>
        <v>0</v>
      </c>
      <c r="T1245" s="122">
        <f>T1246</f>
        <v>0</v>
      </c>
      <c r="AR1245" s="116" t="s">
        <v>173</v>
      </c>
      <c r="AT1245" s="123" t="s">
        <v>73</v>
      </c>
      <c r="AU1245" s="123" t="s">
        <v>79</v>
      </c>
      <c r="AY1245" s="116" t="s">
        <v>127</v>
      </c>
      <c r="BK1245" s="124">
        <f>BK1246</f>
        <v>0</v>
      </c>
    </row>
    <row r="1246" spans="2:65" s="1" customFormat="1" ht="16.5" customHeight="1">
      <c r="B1246" s="31"/>
      <c r="C1246" s="127" t="s">
        <v>939</v>
      </c>
      <c r="D1246" s="127" t="s">
        <v>130</v>
      </c>
      <c r="E1246" s="128" t="s">
        <v>940</v>
      </c>
      <c r="F1246" s="129" t="s">
        <v>941</v>
      </c>
      <c r="G1246" s="130" t="s">
        <v>150</v>
      </c>
      <c r="H1246" s="131">
        <v>1</v>
      </c>
      <c r="I1246" s="132"/>
      <c r="J1246" s="133">
        <f>ROUND(I1246*H1246,2)</f>
        <v>0</v>
      </c>
      <c r="K1246" s="134"/>
      <c r="L1246" s="31"/>
      <c r="M1246" s="174" t="s">
        <v>1</v>
      </c>
      <c r="N1246" s="175" t="s">
        <v>39</v>
      </c>
      <c r="O1246" s="176"/>
      <c r="P1246" s="177">
        <f>O1246*H1246</f>
        <v>0</v>
      </c>
      <c r="Q1246" s="177">
        <v>0</v>
      </c>
      <c r="R1246" s="177">
        <f>Q1246*H1246</f>
        <v>0</v>
      </c>
      <c r="S1246" s="177">
        <v>0</v>
      </c>
      <c r="T1246" s="178">
        <f>S1246*H1246</f>
        <v>0</v>
      </c>
      <c r="AR1246" s="139" t="s">
        <v>873</v>
      </c>
      <c r="AT1246" s="139" t="s">
        <v>130</v>
      </c>
      <c r="AU1246" s="139" t="s">
        <v>81</v>
      </c>
      <c r="AY1246" s="16" t="s">
        <v>127</v>
      </c>
      <c r="BE1246" s="140">
        <f>IF(N1246="základní",J1246,0)</f>
        <v>0</v>
      </c>
      <c r="BF1246" s="140">
        <f>IF(N1246="snížená",J1246,0)</f>
        <v>0</v>
      </c>
      <c r="BG1246" s="140">
        <f>IF(N1246="zákl. přenesená",J1246,0)</f>
        <v>0</v>
      </c>
      <c r="BH1246" s="140">
        <f>IF(N1246="sníž. přenesená",J1246,0)</f>
        <v>0</v>
      </c>
      <c r="BI1246" s="140">
        <f>IF(N1246="nulová",J1246,0)</f>
        <v>0</v>
      </c>
      <c r="BJ1246" s="16" t="s">
        <v>79</v>
      </c>
      <c r="BK1246" s="140">
        <f>ROUND(I1246*H1246,2)</f>
        <v>0</v>
      </c>
      <c r="BL1246" s="16" t="s">
        <v>873</v>
      </c>
      <c r="BM1246" s="139" t="s">
        <v>942</v>
      </c>
    </row>
    <row r="1247" spans="2:65" s="1" customFormat="1" ht="6.95" customHeight="1">
      <c r="B1247" s="43"/>
      <c r="C1247" s="44"/>
      <c r="D1247" s="44"/>
      <c r="E1247" s="44"/>
      <c r="F1247" s="44"/>
      <c r="G1247" s="44"/>
      <c r="H1247" s="44"/>
      <c r="I1247" s="44"/>
      <c r="J1247" s="44"/>
      <c r="K1247" s="44"/>
      <c r="L1247" s="31"/>
    </row>
  </sheetData>
  <sheetProtection algorithmName="SHA-512" hashValue="vBTcmuyUcu+gFzwvgfOCQHuOgIficMnMWg3onojHDKw+gVXXJVjY/o6C2e/eBeRijfqcPwohaL1vm6+p54AFhA==" saltValue="0vMEgcOnVs26m6Ay8g859MDIAtM89CFSfaBdWBSj0nBJ3qaQ+LQU4OjcuhVzPpWnsoamVBa3wQLBMMvB9iC2fg==" spinCount="100000" sheet="1" objects="1" scenarios="1" formatColumns="0" formatRows="0" autoFilter="0"/>
  <autoFilter ref="C135:K1246" xr:uid="{00000000-0009-0000-0000-000001000000}"/>
  <mergeCells count="6">
    <mergeCell ref="L2:V2"/>
    <mergeCell ref="E7:H7"/>
    <mergeCell ref="E16:H16"/>
    <mergeCell ref="E25:H25"/>
    <mergeCell ref="E85:H85"/>
    <mergeCell ref="E128:H12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2024177(1) - Odvlhčení sk...</vt:lpstr>
      <vt:lpstr>'2024177(1) - Odvlhčení sk...'!Názvy_tisku</vt:lpstr>
      <vt:lpstr>'Rekapitulace stavby'!Názvy_tisku</vt:lpstr>
      <vt:lpstr>'2024177(1) - Odvlhčení sk...'!Oblast_tisku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PC-PC\PC</dc:creator>
  <cp:lastModifiedBy>Jan Mega</cp:lastModifiedBy>
  <dcterms:created xsi:type="dcterms:W3CDTF">2026-03-19T19:47:03Z</dcterms:created>
  <dcterms:modified xsi:type="dcterms:W3CDTF">2026-03-24T09:48:33Z</dcterms:modified>
</cp:coreProperties>
</file>